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noravcova\Desktop\SPS J.Murgasa Nadstavba\"/>
    </mc:Choice>
  </mc:AlternateContent>
  <xr:revisionPtr revIDLastSave="0" documentId="13_ncr:1_{65ADE8FB-CCD7-47CA-BE32-BC1A26CEE219}" xr6:coauthVersionLast="47" xr6:coauthVersionMax="47" xr10:uidLastSave="{00000000-0000-0000-0000-000000000000}"/>
  <bookViews>
    <workbookView xWindow="-120" yWindow="-120" windowWidth="20730" windowHeight="11310" activeTab="1" xr2:uid="{00000000-000D-0000-FFFF-FFFF00000000}"/>
  </bookViews>
  <sheets>
    <sheet name="Rekapitulácia stavby" sheetId="1" r:id="rId1"/>
    <sheet name="E1.1 - E 1.1. Architekton..." sheetId="2" r:id="rId2"/>
    <sheet name="E1.3 - E 1.3. Zdravotechn..." sheetId="3" r:id="rId3"/>
    <sheet name="E1.4 - E1.4 Vykurovanie" sheetId="4" r:id="rId4"/>
    <sheet name="E1.5 - E 1.5  Vzduchotech..." sheetId="5" r:id="rId5"/>
    <sheet name="E1.6 - E 1.6. Vnútorné sl..." sheetId="6" r:id="rId6"/>
    <sheet name="E1.7 - E 1.7  Umelé osvet..." sheetId="7" r:id="rId7"/>
    <sheet name="rozpis - rozpis materiálu..." sheetId="8" r:id="rId8"/>
    <sheet name="E1.8 - E 1.8. Plynoinštal..." sheetId="9" r:id="rId9"/>
    <sheet name="E2.1 - E 2.1. Architekton..." sheetId="10" r:id="rId10"/>
    <sheet name="E2.4 - E2.4.  Umelé osvet..." sheetId="11" r:id="rId11"/>
    <sheet name="03 - SO- 03 Prístupová sp..." sheetId="12" r:id="rId12"/>
    <sheet name="P01 - PS- 01 Fotovoltaika" sheetId="13" r:id="rId13"/>
    <sheet name="E5.1 - E5.1 Interiérové p..." sheetId="14" r:id="rId14"/>
    <sheet name="E5.2 - E 5.2. Technologic..." sheetId="15" r:id="rId15"/>
    <sheet name="Zoznam figúr" sheetId="16" r:id="rId16"/>
  </sheets>
  <definedNames>
    <definedName name="_xlnm._FilterDatabase" localSheetId="11" hidden="1">'03 - SO- 03 Prístupová sp...'!$C$133:$K$242</definedName>
    <definedName name="_xlnm._FilterDatabase" localSheetId="1" hidden="1">'E1.1 - E 1.1. Architekton...'!$C$153:$K$1493</definedName>
    <definedName name="_xlnm._FilterDatabase" localSheetId="2" hidden="1">'E1.3 - E 1.3. Zdravotechn...'!$C$140:$K$337</definedName>
    <definedName name="_xlnm._FilterDatabase" localSheetId="3" hidden="1">'E1.4 - E1.4 Vykurovanie'!$C$139:$K$254</definedName>
    <definedName name="_xlnm._FilterDatabase" localSheetId="4" hidden="1">'E1.5 - E 1.5  Vzduchotech...'!$C$135:$K$204</definedName>
    <definedName name="_xlnm._FilterDatabase" localSheetId="5" hidden="1">'E1.6 - E 1.6. Vnútorné sl...'!$C$130:$K$314</definedName>
    <definedName name="_xlnm._FilterDatabase" localSheetId="6" hidden="1">'E1.7 - E 1.7  Umelé osvet...'!$C$133:$K$380</definedName>
    <definedName name="_xlnm._FilterDatabase" localSheetId="8" hidden="1">'E1.8 - E 1.8. Plynoinštal...'!$C$136:$K$200</definedName>
    <definedName name="_xlnm._FilterDatabase" localSheetId="9" hidden="1">'E2.1 - E 2.1. Architekton...'!$C$155:$K$668</definedName>
    <definedName name="_xlnm._FilterDatabase" localSheetId="10" hidden="1">'E2.4 - E2.4.  Umelé osvet...'!$C$133:$K$212</definedName>
    <definedName name="_xlnm._FilterDatabase" localSheetId="13" hidden="1">'E5.1 - E5.1 Interiérové p...'!$C$129:$K$154</definedName>
    <definedName name="_xlnm._FilterDatabase" localSheetId="14" hidden="1">'E5.2 - E 5.2. Technologic...'!$C$133:$K$253</definedName>
    <definedName name="_xlnm._FilterDatabase" localSheetId="12" hidden="1">'P01 - PS- 01 Fotovoltaika'!$C$126:$K$253</definedName>
    <definedName name="_xlnm._FilterDatabase" localSheetId="7" hidden="1">'rozpis - rozpis materiálu...'!$C$145:$K$370</definedName>
    <definedName name="_xlnm.Print_Titles" localSheetId="11">'03 - SO- 03 Prístupová sp...'!$133:$133</definedName>
    <definedName name="_xlnm.Print_Titles" localSheetId="1">'E1.1 - E 1.1. Architekton...'!$153:$153</definedName>
    <definedName name="_xlnm.Print_Titles" localSheetId="2">'E1.3 - E 1.3. Zdravotechn...'!$140:$140</definedName>
    <definedName name="_xlnm.Print_Titles" localSheetId="3">'E1.4 - E1.4 Vykurovanie'!$139:$139</definedName>
    <definedName name="_xlnm.Print_Titles" localSheetId="4">'E1.5 - E 1.5  Vzduchotech...'!$135:$135</definedName>
    <definedName name="_xlnm.Print_Titles" localSheetId="5">'E1.6 - E 1.6. Vnútorné sl...'!$130:$130</definedName>
    <definedName name="_xlnm.Print_Titles" localSheetId="6">'E1.7 - E 1.7  Umelé osvet...'!$133:$133</definedName>
    <definedName name="_xlnm.Print_Titles" localSheetId="8">'E1.8 - E 1.8. Plynoinštal...'!$136:$136</definedName>
    <definedName name="_xlnm.Print_Titles" localSheetId="9">'E2.1 - E 2.1. Architekton...'!$155:$155</definedName>
    <definedName name="_xlnm.Print_Titles" localSheetId="10">'E2.4 - E2.4.  Umelé osvet...'!$133:$133</definedName>
    <definedName name="_xlnm.Print_Titles" localSheetId="13">'E5.1 - E5.1 Interiérové p...'!$129:$129</definedName>
    <definedName name="_xlnm.Print_Titles" localSheetId="14">'E5.2 - E 5.2. Technologic...'!$133:$133</definedName>
    <definedName name="_xlnm.Print_Titles" localSheetId="12">'P01 - PS- 01 Fotovoltaika'!$126:$126</definedName>
    <definedName name="_xlnm.Print_Titles" localSheetId="0">'Rekapitulácia stavby'!$92:$92</definedName>
    <definedName name="_xlnm.Print_Titles" localSheetId="7">'rozpis - rozpis materiálu...'!$145:$145</definedName>
    <definedName name="_xlnm.Print_Titles" localSheetId="15">'Zoznam figúr'!$9:$9</definedName>
    <definedName name="_xlnm.Print_Area" localSheetId="11">'03 - SO- 03 Prístupová sp...'!$C$4:$J$76,'03 - SO- 03 Prístupová sp...'!$C$82:$J$115,'03 - SO- 03 Prístupová sp...'!$C$121:$J$242</definedName>
    <definedName name="_xlnm.Print_Area" localSheetId="1">'E1.1 - E 1.1. Architekton...'!$C$4:$J$76,'E1.1 - E 1.1. Architekton...'!$C$82:$J$133,'E1.1 - E 1.1. Architekton...'!$C$139:$J$1493</definedName>
    <definedName name="_xlnm.Print_Area" localSheetId="2">'E1.3 - E 1.3. Zdravotechn...'!$C$4:$J$76,'E1.3 - E 1.3. Zdravotechn...'!$C$82:$J$120,'E1.3 - E 1.3. Zdravotechn...'!$C$126:$J$337</definedName>
    <definedName name="_xlnm.Print_Area" localSheetId="3">'E1.4 - E1.4 Vykurovanie'!$C$4:$J$76,'E1.4 - E1.4 Vykurovanie'!$C$82:$J$119,'E1.4 - E1.4 Vykurovanie'!$C$125:$J$254</definedName>
    <definedName name="_xlnm.Print_Area" localSheetId="4">'E1.5 - E 1.5  Vzduchotech...'!$C$4:$J$76,'E1.5 - E 1.5  Vzduchotech...'!$C$82:$J$115,'E1.5 - E 1.5  Vzduchotech...'!$C$121:$J$204</definedName>
    <definedName name="_xlnm.Print_Area" localSheetId="5">'E1.6 - E 1.6. Vnútorné sl...'!$C$4:$J$76,'E1.6 - E 1.6. Vnútorné sl...'!$C$82:$J$110,'E1.6 - E 1.6. Vnútorné sl...'!$C$116:$J$314</definedName>
    <definedName name="_xlnm.Print_Area" localSheetId="6">'E1.7 - E 1.7  Umelé osvet...'!$C$4:$J$76,'E1.7 - E 1.7  Umelé osvet...'!$C$82:$J$113,'E1.7 - E 1.7  Umelé osvet...'!$C$119:$J$380</definedName>
    <definedName name="_xlnm.Print_Area" localSheetId="8">'E1.8 - E 1.8. Plynoinštal...'!$C$4:$J$76,'E1.8 - E 1.8. Plynoinštal...'!$C$82:$J$116,'E1.8 - E 1.8. Plynoinštal...'!$C$122:$J$200</definedName>
    <definedName name="_xlnm.Print_Area" localSheetId="9">'E2.1 - E 2.1. Architekton...'!$C$4:$J$76,'E2.1 - E 2.1. Architekton...'!$C$82:$J$135,'E2.1 - E 2.1. Architekton...'!$C$141:$J$668</definedName>
    <definedName name="_xlnm.Print_Area" localSheetId="10">'E2.4 - E2.4.  Umelé osvet...'!$C$4:$J$76,'E2.4 - E2.4.  Umelé osvet...'!$C$82:$J$113,'E2.4 - E2.4.  Umelé osvet...'!$C$119:$J$212</definedName>
    <definedName name="_xlnm.Print_Area" localSheetId="13">'E5.1 - E5.1 Interiérové p...'!$C$4:$J$76,'E5.1 - E5.1 Interiérové p...'!$C$82:$J$109,'E5.1 - E5.1 Interiérové p...'!$C$115:$J$154</definedName>
    <definedName name="_xlnm.Print_Area" localSheetId="14">'E5.2 - E 5.2. Technologic...'!$C$4:$J$76,'E5.2 - E 5.2. Technologic...'!$C$82:$J$113,'E5.2 - E 5.2. Technologic...'!$C$119:$J$253</definedName>
    <definedName name="_xlnm.Print_Area" localSheetId="12">'P01 - PS- 01 Fotovoltaika'!$C$4:$J$76,'P01 - PS- 01 Fotovoltaika'!$C$82:$J$108,'P01 - PS- 01 Fotovoltaika'!$C$114:$J$253</definedName>
    <definedName name="_xlnm.Print_Area" localSheetId="0">'Rekapitulácia stavby'!$D$4:$AO$76,'Rekapitulácia stavby'!$C$82:$AQ$120</definedName>
    <definedName name="_xlnm.Print_Area" localSheetId="7">'rozpis - rozpis materiálu...'!$C$4:$J$76,'rozpis - rozpis materiálu...'!$C$82:$J$123,'rozpis - rozpis materiálu...'!$C$129:$J$370</definedName>
    <definedName name="_xlnm.Print_Area" localSheetId="15">'Zoznam figúr'!$C$4:$G$1796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7" i="2" l="1"/>
  <c r="BK1127" i="2"/>
  <c r="BI1127" i="2"/>
  <c r="BH1127" i="2"/>
  <c r="BG1127" i="2"/>
  <c r="BE1127" i="2"/>
  <c r="T1127" i="2"/>
  <c r="R1127" i="2"/>
  <c r="P1127" i="2"/>
  <c r="J1127" i="2"/>
  <c r="BF1127" i="2" s="1"/>
  <c r="BK1122" i="2"/>
  <c r="BK756" i="2" s="1"/>
  <c r="BI1122" i="2"/>
  <c r="BH1122" i="2"/>
  <c r="BG1122" i="2"/>
  <c r="BE1122" i="2"/>
  <c r="T1122" i="2"/>
  <c r="R1122" i="2"/>
  <c r="P1122" i="2"/>
  <c r="J1122" i="2"/>
  <c r="BF1122" i="2" s="1"/>
  <c r="BK1110" i="2"/>
  <c r="BI1110" i="2"/>
  <c r="BH1110" i="2"/>
  <c r="BG1110" i="2"/>
  <c r="BE1110" i="2"/>
  <c r="T1110" i="2"/>
  <c r="R1110" i="2"/>
  <c r="P1110" i="2"/>
  <c r="J1110" i="2"/>
  <c r="BF1110" i="2" s="1"/>
  <c r="E122" i="14"/>
  <c r="J148" i="15"/>
  <c r="D7" i="16"/>
  <c r="J41" i="15"/>
  <c r="J40" i="15"/>
  <c r="AY112" i="1"/>
  <c r="J39" i="15"/>
  <c r="AX112" i="1" s="1"/>
  <c r="BI253" i="15"/>
  <c r="BH253" i="15"/>
  <c r="BG253" i="15"/>
  <c r="BE253" i="15"/>
  <c r="T253" i="15"/>
  <c r="R253" i="15"/>
  <c r="P253" i="15"/>
  <c r="BI252" i="15"/>
  <c r="BH252" i="15"/>
  <c r="BG252" i="15"/>
  <c r="BE252" i="15"/>
  <c r="T252" i="15"/>
  <c r="R252" i="15"/>
  <c r="P252" i="15"/>
  <c r="BI251" i="15"/>
  <c r="BH251" i="15"/>
  <c r="BG251" i="15"/>
  <c r="BE251" i="15"/>
  <c r="T251" i="15"/>
  <c r="R251" i="15"/>
  <c r="P251" i="15"/>
  <c r="BI250" i="15"/>
  <c r="BH250" i="15"/>
  <c r="BG250" i="15"/>
  <c r="BE250" i="15"/>
  <c r="T250" i="15"/>
  <c r="R250" i="15"/>
  <c r="P250" i="15"/>
  <c r="BI249" i="15"/>
  <c r="BH249" i="15"/>
  <c r="BG249" i="15"/>
  <c r="BE249" i="15"/>
  <c r="T249" i="15"/>
  <c r="R249" i="15"/>
  <c r="P249" i="15"/>
  <c r="BI248" i="15"/>
  <c r="BH248" i="15"/>
  <c r="BG248" i="15"/>
  <c r="BE248" i="15"/>
  <c r="T248" i="15"/>
  <c r="R248" i="15"/>
  <c r="P248" i="15"/>
  <c r="BI247" i="15"/>
  <c r="BH247" i="15"/>
  <c r="BG247" i="15"/>
  <c r="BE247" i="15"/>
  <c r="T247" i="15"/>
  <c r="R247" i="15"/>
  <c r="P247" i="15"/>
  <c r="BI246" i="15"/>
  <c r="BH246" i="15"/>
  <c r="BG246" i="15"/>
  <c r="BE246" i="15"/>
  <c r="T246" i="15"/>
  <c r="R246" i="15"/>
  <c r="P246" i="15"/>
  <c r="BI245" i="15"/>
  <c r="BH245" i="15"/>
  <c r="BG245" i="15"/>
  <c r="BE245" i="15"/>
  <c r="T245" i="15"/>
  <c r="R245" i="15"/>
  <c r="P245" i="15"/>
  <c r="BI244" i="15"/>
  <c r="BH244" i="15"/>
  <c r="BG244" i="15"/>
  <c r="BE244" i="15"/>
  <c r="T244" i="15"/>
  <c r="R244" i="15"/>
  <c r="P244" i="15"/>
  <c r="BI243" i="15"/>
  <c r="BH243" i="15"/>
  <c r="BG243" i="15"/>
  <c r="BE243" i="15"/>
  <c r="T243" i="15"/>
  <c r="R243" i="15"/>
  <c r="P243" i="15"/>
  <c r="BI241" i="15"/>
  <c r="BH241" i="15"/>
  <c r="BG241" i="15"/>
  <c r="BE241" i="15"/>
  <c r="T241" i="15"/>
  <c r="R241" i="15"/>
  <c r="P241" i="15"/>
  <c r="BI240" i="15"/>
  <c r="BH240" i="15"/>
  <c r="BG240" i="15"/>
  <c r="BE240" i="15"/>
  <c r="T240" i="15"/>
  <c r="R240" i="15"/>
  <c r="P240" i="15"/>
  <c r="BI239" i="15"/>
  <c r="BH239" i="15"/>
  <c r="BG239" i="15"/>
  <c r="BE239" i="15"/>
  <c r="T239" i="15"/>
  <c r="R239" i="15"/>
  <c r="P239" i="15"/>
  <c r="BI238" i="15"/>
  <c r="BH238" i="15"/>
  <c r="BG238" i="15"/>
  <c r="BE238" i="15"/>
  <c r="T238" i="15"/>
  <c r="R238" i="15"/>
  <c r="P238" i="15"/>
  <c r="BI237" i="15"/>
  <c r="BH237" i="15"/>
  <c r="BG237" i="15"/>
  <c r="BE237" i="15"/>
  <c r="T237" i="15"/>
  <c r="R237" i="15"/>
  <c r="P237" i="15"/>
  <c r="BI236" i="15"/>
  <c r="BH236" i="15"/>
  <c r="BG236" i="15"/>
  <c r="BE236" i="15"/>
  <c r="T236" i="15"/>
  <c r="R236" i="15"/>
  <c r="P236" i="15"/>
  <c r="BI235" i="15"/>
  <c r="BH235" i="15"/>
  <c r="BG235" i="15"/>
  <c r="BE235" i="15"/>
  <c r="T235" i="15"/>
  <c r="R235" i="15"/>
  <c r="P235" i="15"/>
  <c r="BI234" i="15"/>
  <c r="BH234" i="15"/>
  <c r="BG234" i="15"/>
  <c r="BE234" i="15"/>
  <c r="T234" i="15"/>
  <c r="R234" i="15"/>
  <c r="P234" i="15"/>
  <c r="BI233" i="15"/>
  <c r="BH233" i="15"/>
  <c r="BG233" i="15"/>
  <c r="BE233" i="15"/>
  <c r="T233" i="15"/>
  <c r="R233" i="15"/>
  <c r="P233" i="15"/>
  <c r="BI232" i="15"/>
  <c r="BH232" i="15"/>
  <c r="BG232" i="15"/>
  <c r="BE232" i="15"/>
  <c r="T232" i="15"/>
  <c r="R232" i="15"/>
  <c r="P232" i="15"/>
  <c r="BI231" i="15"/>
  <c r="BH231" i="15"/>
  <c r="BG231" i="15"/>
  <c r="BE231" i="15"/>
  <c r="T231" i="15"/>
  <c r="R231" i="15"/>
  <c r="P231" i="15"/>
  <c r="BI230" i="15"/>
  <c r="BH230" i="15"/>
  <c r="BG230" i="15"/>
  <c r="BE230" i="15"/>
  <c r="T230" i="15"/>
  <c r="R230" i="15"/>
  <c r="P230" i="15"/>
  <c r="BI229" i="15"/>
  <c r="BH229" i="15"/>
  <c r="BG229" i="15"/>
  <c r="BE229" i="15"/>
  <c r="T229" i="15"/>
  <c r="R229" i="15"/>
  <c r="P229" i="15"/>
  <c r="BI228" i="15"/>
  <c r="BH228" i="15"/>
  <c r="BG228" i="15"/>
  <c r="BE228" i="15"/>
  <c r="T228" i="15"/>
  <c r="R228" i="15"/>
  <c r="P228" i="15"/>
  <c r="BI227" i="15"/>
  <c r="BH227" i="15"/>
  <c r="BG227" i="15"/>
  <c r="BE227" i="15"/>
  <c r="T227" i="15"/>
  <c r="R227" i="15"/>
  <c r="P227" i="15"/>
  <c r="BI226" i="15"/>
  <c r="BH226" i="15"/>
  <c r="BG226" i="15"/>
  <c r="BE226" i="15"/>
  <c r="T226" i="15"/>
  <c r="R226" i="15"/>
  <c r="P226" i="15"/>
  <c r="BI225" i="15"/>
  <c r="BH225" i="15"/>
  <c r="BG225" i="15"/>
  <c r="BE225" i="15"/>
  <c r="T225" i="15"/>
  <c r="R225" i="15"/>
  <c r="P225" i="15"/>
  <c r="BI224" i="15"/>
  <c r="BH224" i="15"/>
  <c r="BG224" i="15"/>
  <c r="BE224" i="15"/>
  <c r="T224" i="15"/>
  <c r="R224" i="15"/>
  <c r="P224" i="15"/>
  <c r="BI223" i="15"/>
  <c r="BH223" i="15"/>
  <c r="BG223" i="15"/>
  <c r="BE223" i="15"/>
  <c r="T223" i="15"/>
  <c r="R223" i="15"/>
  <c r="P223" i="15"/>
  <c r="BI222" i="15"/>
  <c r="BH222" i="15"/>
  <c r="BG222" i="15"/>
  <c r="BE222" i="15"/>
  <c r="T222" i="15"/>
  <c r="R222" i="15"/>
  <c r="P222" i="15"/>
  <c r="BI221" i="15"/>
  <c r="BH221" i="15"/>
  <c r="BG221" i="15"/>
  <c r="BE221" i="15"/>
  <c r="T221" i="15"/>
  <c r="R221" i="15"/>
  <c r="P221" i="15"/>
  <c r="BI220" i="15"/>
  <c r="BH220" i="15"/>
  <c r="BG220" i="15"/>
  <c r="BE220" i="15"/>
  <c r="T220" i="15"/>
  <c r="R220" i="15"/>
  <c r="P220" i="15"/>
  <c r="BI219" i="15"/>
  <c r="BH219" i="15"/>
  <c r="BG219" i="15"/>
  <c r="BE219" i="15"/>
  <c r="T219" i="15"/>
  <c r="R219" i="15"/>
  <c r="P219" i="15"/>
  <c r="BI218" i="15"/>
  <c r="BH218" i="15"/>
  <c r="BG218" i="15"/>
  <c r="BE218" i="15"/>
  <c r="T218" i="15"/>
  <c r="R218" i="15"/>
  <c r="P218" i="15"/>
  <c r="BI217" i="15"/>
  <c r="BH217" i="15"/>
  <c r="BG217" i="15"/>
  <c r="BE217" i="15"/>
  <c r="T217" i="15"/>
  <c r="R217" i="15"/>
  <c r="P217" i="15"/>
  <c r="BI216" i="15"/>
  <c r="BH216" i="15"/>
  <c r="BG216" i="15"/>
  <c r="BE216" i="15"/>
  <c r="T216" i="15"/>
  <c r="R216" i="15"/>
  <c r="P216" i="15"/>
  <c r="BI215" i="15"/>
  <c r="BH215" i="15"/>
  <c r="BG215" i="15"/>
  <c r="BE215" i="15"/>
  <c r="T215" i="15"/>
  <c r="R215" i="15"/>
  <c r="P215" i="15"/>
  <c r="BI214" i="15"/>
  <c r="BH214" i="15"/>
  <c r="BG214" i="15"/>
  <c r="BE214" i="15"/>
  <c r="T214" i="15"/>
  <c r="R214" i="15"/>
  <c r="P214" i="15"/>
  <c r="BI213" i="15"/>
  <c r="BH213" i="15"/>
  <c r="BG213" i="15"/>
  <c r="BE213" i="15"/>
  <c r="T213" i="15"/>
  <c r="R213" i="15"/>
  <c r="P213" i="15"/>
  <c r="BI212" i="15"/>
  <c r="BH212" i="15"/>
  <c r="BG212" i="15"/>
  <c r="BE212" i="15"/>
  <c r="T212" i="15"/>
  <c r="R212" i="15"/>
  <c r="P212" i="15"/>
  <c r="BI210" i="15"/>
  <c r="BH210" i="15"/>
  <c r="BG210" i="15"/>
  <c r="BE210" i="15"/>
  <c r="T210" i="15"/>
  <c r="R210" i="15"/>
  <c r="P210" i="15"/>
  <c r="BI209" i="15"/>
  <c r="BH209" i="15"/>
  <c r="BG209" i="15"/>
  <c r="BE209" i="15"/>
  <c r="T209" i="15"/>
  <c r="R209" i="15"/>
  <c r="P209" i="15"/>
  <c r="BI208" i="15"/>
  <c r="BH208" i="15"/>
  <c r="BG208" i="15"/>
  <c r="BE208" i="15"/>
  <c r="T208" i="15"/>
  <c r="R208" i="15"/>
  <c r="P208" i="15"/>
  <c r="BI207" i="15"/>
  <c r="BH207" i="15"/>
  <c r="BG207" i="15"/>
  <c r="BE207" i="15"/>
  <c r="T207" i="15"/>
  <c r="R207" i="15"/>
  <c r="P207" i="15"/>
  <c r="BI206" i="15"/>
  <c r="BH206" i="15"/>
  <c r="BG206" i="15"/>
  <c r="BE206" i="15"/>
  <c r="T206" i="15"/>
  <c r="R206" i="15"/>
  <c r="P206" i="15"/>
  <c r="BI205" i="15"/>
  <c r="BH205" i="15"/>
  <c r="BG205" i="15"/>
  <c r="BE205" i="15"/>
  <c r="T205" i="15"/>
  <c r="R205" i="15"/>
  <c r="P205" i="15"/>
  <c r="BI204" i="15"/>
  <c r="BH204" i="15"/>
  <c r="BG204" i="15"/>
  <c r="BE204" i="15"/>
  <c r="T204" i="15"/>
  <c r="R204" i="15"/>
  <c r="P204" i="15"/>
  <c r="BI203" i="15"/>
  <c r="BH203" i="15"/>
  <c r="BG203" i="15"/>
  <c r="BE203" i="15"/>
  <c r="T203" i="15"/>
  <c r="R203" i="15"/>
  <c r="P203" i="15"/>
  <c r="BI202" i="15"/>
  <c r="BH202" i="15"/>
  <c r="BG202" i="15"/>
  <c r="BE202" i="15"/>
  <c r="T202" i="15"/>
  <c r="R202" i="15"/>
  <c r="P202" i="15"/>
  <c r="BI201" i="15"/>
  <c r="BH201" i="15"/>
  <c r="BG201" i="15"/>
  <c r="BE201" i="15"/>
  <c r="T201" i="15"/>
  <c r="R201" i="15"/>
  <c r="P201" i="15"/>
  <c r="BI199" i="15"/>
  <c r="BH199" i="15"/>
  <c r="BG199" i="15"/>
  <c r="BE199" i="15"/>
  <c r="T199" i="15"/>
  <c r="R199" i="15"/>
  <c r="P199" i="15"/>
  <c r="BI198" i="15"/>
  <c r="BH198" i="15"/>
  <c r="BG198" i="15"/>
  <c r="BE198" i="15"/>
  <c r="T198" i="15"/>
  <c r="R198" i="15"/>
  <c r="P198" i="15"/>
  <c r="BI197" i="15"/>
  <c r="BH197" i="15"/>
  <c r="BG197" i="15"/>
  <c r="BE197" i="15"/>
  <c r="T197" i="15"/>
  <c r="R197" i="15"/>
  <c r="P197" i="15"/>
  <c r="BI196" i="15"/>
  <c r="BH196" i="15"/>
  <c r="BG196" i="15"/>
  <c r="BE196" i="15"/>
  <c r="T196" i="15"/>
  <c r="R196" i="15"/>
  <c r="P196" i="15"/>
  <c r="BI195" i="15"/>
  <c r="BH195" i="15"/>
  <c r="BG195" i="15"/>
  <c r="BE195" i="15"/>
  <c r="T195" i="15"/>
  <c r="R195" i="15"/>
  <c r="P195" i="15"/>
  <c r="BI194" i="15"/>
  <c r="BH194" i="15"/>
  <c r="BG194" i="15"/>
  <c r="BE194" i="15"/>
  <c r="T194" i="15"/>
  <c r="R194" i="15"/>
  <c r="P194" i="15"/>
  <c r="BI193" i="15"/>
  <c r="BH193" i="15"/>
  <c r="BG193" i="15"/>
  <c r="BE193" i="15"/>
  <c r="T193" i="15"/>
  <c r="R193" i="15"/>
  <c r="P193" i="15"/>
  <c r="BI192" i="15"/>
  <c r="BH192" i="15"/>
  <c r="BG192" i="15"/>
  <c r="BE192" i="15"/>
  <c r="T192" i="15"/>
  <c r="R192" i="15"/>
  <c r="P192" i="15"/>
  <c r="BI191" i="15"/>
  <c r="BH191" i="15"/>
  <c r="BG191" i="15"/>
  <c r="BE191" i="15"/>
  <c r="T191" i="15"/>
  <c r="R191" i="15"/>
  <c r="P191" i="15"/>
  <c r="BI190" i="15"/>
  <c r="BH190" i="15"/>
  <c r="BG190" i="15"/>
  <c r="BE190" i="15"/>
  <c r="T190" i="15"/>
  <c r="R190" i="15"/>
  <c r="P190" i="15"/>
  <c r="BI188" i="15"/>
  <c r="BH188" i="15"/>
  <c r="BG188" i="15"/>
  <c r="BE188" i="15"/>
  <c r="T188" i="15"/>
  <c r="R188" i="15"/>
  <c r="P188" i="15"/>
  <c r="BI187" i="15"/>
  <c r="BH187" i="15"/>
  <c r="BG187" i="15"/>
  <c r="BE187" i="15"/>
  <c r="T187" i="15"/>
  <c r="R187" i="15"/>
  <c r="P187" i="15"/>
  <c r="BI186" i="15"/>
  <c r="BH186" i="15"/>
  <c r="BG186" i="15"/>
  <c r="BE186" i="15"/>
  <c r="T186" i="15"/>
  <c r="R186" i="15"/>
  <c r="P186" i="15"/>
  <c r="BI185" i="15"/>
  <c r="BH185" i="15"/>
  <c r="BG185" i="15"/>
  <c r="BE185" i="15"/>
  <c r="T185" i="15"/>
  <c r="R185" i="15"/>
  <c r="P185" i="15"/>
  <c r="BI184" i="15"/>
  <c r="BH184" i="15"/>
  <c r="BG184" i="15"/>
  <c r="BE184" i="15"/>
  <c r="T184" i="15"/>
  <c r="R184" i="15"/>
  <c r="P184" i="15"/>
  <c r="BI183" i="15"/>
  <c r="BH183" i="15"/>
  <c r="BG183" i="15"/>
  <c r="BE183" i="15"/>
  <c r="T183" i="15"/>
  <c r="R183" i="15"/>
  <c r="P183" i="15"/>
  <c r="BI182" i="15"/>
  <c r="BH182" i="15"/>
  <c r="BG182" i="15"/>
  <c r="BE182" i="15"/>
  <c r="T182" i="15"/>
  <c r="R182" i="15"/>
  <c r="P182" i="15"/>
  <c r="BI181" i="15"/>
  <c r="BH181" i="15"/>
  <c r="BG181" i="15"/>
  <c r="BE181" i="15"/>
  <c r="T181" i="15"/>
  <c r="R181" i="15"/>
  <c r="P181" i="15"/>
  <c r="BI180" i="15"/>
  <c r="BH180" i="15"/>
  <c r="BG180" i="15"/>
  <c r="BE180" i="15"/>
  <c r="T180" i="15"/>
  <c r="R180" i="15"/>
  <c r="P180" i="15"/>
  <c r="BI179" i="15"/>
  <c r="BH179" i="15"/>
  <c r="BG179" i="15"/>
  <c r="BE179" i="15"/>
  <c r="T179" i="15"/>
  <c r="R179" i="15"/>
  <c r="P179" i="15"/>
  <c r="BI178" i="15"/>
  <c r="BH178" i="15"/>
  <c r="BG178" i="15"/>
  <c r="BE178" i="15"/>
  <c r="T178" i="15"/>
  <c r="R178" i="15"/>
  <c r="P178" i="15"/>
  <c r="BI177" i="15"/>
  <c r="BH177" i="15"/>
  <c r="BG177" i="15"/>
  <c r="BE177" i="15"/>
  <c r="T177" i="15"/>
  <c r="R177" i="15"/>
  <c r="P177" i="15"/>
  <c r="BI176" i="15"/>
  <c r="BH176" i="15"/>
  <c r="BG176" i="15"/>
  <c r="BE176" i="15"/>
  <c r="T176" i="15"/>
  <c r="R176" i="15"/>
  <c r="P176" i="15"/>
  <c r="BI175" i="15"/>
  <c r="BH175" i="15"/>
  <c r="BG175" i="15"/>
  <c r="BE175" i="15"/>
  <c r="T175" i="15"/>
  <c r="R175" i="15"/>
  <c r="P175" i="15"/>
  <c r="BI174" i="15"/>
  <c r="BH174" i="15"/>
  <c r="BG174" i="15"/>
  <c r="BE174" i="15"/>
  <c r="T174" i="15"/>
  <c r="R174" i="15"/>
  <c r="P174" i="15"/>
  <c r="BI173" i="15"/>
  <c r="BH173" i="15"/>
  <c r="BG173" i="15"/>
  <c r="BE173" i="15"/>
  <c r="T173" i="15"/>
  <c r="R173" i="15"/>
  <c r="P173" i="15"/>
  <c r="BI172" i="15"/>
  <c r="BH172" i="15"/>
  <c r="BG172" i="15"/>
  <c r="BE172" i="15"/>
  <c r="T172" i="15"/>
  <c r="R172" i="15"/>
  <c r="P172" i="15"/>
  <c r="BI171" i="15"/>
  <c r="BH171" i="15"/>
  <c r="BG171" i="15"/>
  <c r="BE171" i="15"/>
  <c r="T171" i="15"/>
  <c r="R171" i="15"/>
  <c r="P171" i="15"/>
  <c r="BI170" i="15"/>
  <c r="BH170" i="15"/>
  <c r="BG170" i="15"/>
  <c r="BE170" i="15"/>
  <c r="T170" i="15"/>
  <c r="R170" i="15"/>
  <c r="P170" i="15"/>
  <c r="BI169" i="15"/>
  <c r="BH169" i="15"/>
  <c r="BG169" i="15"/>
  <c r="BE169" i="15"/>
  <c r="T169" i="15"/>
  <c r="R169" i="15"/>
  <c r="P169" i="15"/>
  <c r="BI168" i="15"/>
  <c r="BH168" i="15"/>
  <c r="BG168" i="15"/>
  <c r="BE168" i="15"/>
  <c r="T168" i="15"/>
  <c r="R168" i="15"/>
  <c r="P168" i="15"/>
  <c r="BI167" i="15"/>
  <c r="BH167" i="15"/>
  <c r="BG167" i="15"/>
  <c r="BE167" i="15"/>
  <c r="T167" i="15"/>
  <c r="R167" i="15"/>
  <c r="P167" i="15"/>
  <c r="BI166" i="15"/>
  <c r="BH166" i="15"/>
  <c r="BG166" i="15"/>
  <c r="BE166" i="15"/>
  <c r="T166" i="15"/>
  <c r="R166" i="15"/>
  <c r="P166" i="15"/>
  <c r="BI165" i="15"/>
  <c r="BH165" i="15"/>
  <c r="BG165" i="15"/>
  <c r="BE165" i="15"/>
  <c r="T165" i="15"/>
  <c r="R165" i="15"/>
  <c r="P165" i="15"/>
  <c r="BI164" i="15"/>
  <c r="BH164" i="15"/>
  <c r="BG164" i="15"/>
  <c r="BE164" i="15"/>
  <c r="T164" i="15"/>
  <c r="R164" i="15"/>
  <c r="P164" i="15"/>
  <c r="BI163" i="15"/>
  <c r="BH163" i="15"/>
  <c r="BG163" i="15"/>
  <c r="BE163" i="15"/>
  <c r="T163" i="15"/>
  <c r="R163" i="15"/>
  <c r="P163" i="15"/>
  <c r="BI162" i="15"/>
  <c r="BH162" i="15"/>
  <c r="BG162" i="15"/>
  <c r="BE162" i="15"/>
  <c r="T162" i="15"/>
  <c r="R162" i="15"/>
  <c r="P162" i="15"/>
  <c r="BI161" i="15"/>
  <c r="BH161" i="15"/>
  <c r="BG161" i="15"/>
  <c r="BE161" i="15"/>
  <c r="T161" i="15"/>
  <c r="R161" i="15"/>
  <c r="P161" i="15"/>
  <c r="BI160" i="15"/>
  <c r="BH160" i="15"/>
  <c r="BG160" i="15"/>
  <c r="BE160" i="15"/>
  <c r="T160" i="15"/>
  <c r="R160" i="15"/>
  <c r="P160" i="15"/>
  <c r="BI159" i="15"/>
  <c r="BH159" i="15"/>
  <c r="BG159" i="15"/>
  <c r="BE159" i="15"/>
  <c r="T159" i="15"/>
  <c r="R159" i="15"/>
  <c r="P159" i="15"/>
  <c r="BI158" i="15"/>
  <c r="BH158" i="15"/>
  <c r="BG158" i="15"/>
  <c r="BE158" i="15"/>
  <c r="T158" i="15"/>
  <c r="R158" i="15"/>
  <c r="P158" i="15"/>
  <c r="BI157" i="15"/>
  <c r="BH157" i="15"/>
  <c r="BG157" i="15"/>
  <c r="BE157" i="15"/>
  <c r="T157" i="15"/>
  <c r="R157" i="15"/>
  <c r="P157" i="15"/>
  <c r="BI156" i="15"/>
  <c r="BH156" i="15"/>
  <c r="BG156" i="15"/>
  <c r="BE156" i="15"/>
  <c r="T156" i="15"/>
  <c r="R156" i="15"/>
  <c r="P156" i="15"/>
  <c r="BI155" i="15"/>
  <c r="BH155" i="15"/>
  <c r="BG155" i="15"/>
  <c r="BE155" i="15"/>
  <c r="T155" i="15"/>
  <c r="R155" i="15"/>
  <c r="P155" i="15"/>
  <c r="BI154" i="15"/>
  <c r="BH154" i="15"/>
  <c r="BG154" i="15"/>
  <c r="BE154" i="15"/>
  <c r="T154" i="15"/>
  <c r="R154" i="15"/>
  <c r="P154" i="15"/>
  <c r="BI153" i="15"/>
  <c r="BH153" i="15"/>
  <c r="BG153" i="15"/>
  <c r="BE153" i="15"/>
  <c r="T153" i="15"/>
  <c r="R153" i="15"/>
  <c r="P153" i="15"/>
  <c r="BI152" i="15"/>
  <c r="BH152" i="15"/>
  <c r="BG152" i="15"/>
  <c r="BE152" i="15"/>
  <c r="T152" i="15"/>
  <c r="R152" i="15"/>
  <c r="P152" i="15"/>
  <c r="BI151" i="15"/>
  <c r="BH151" i="15"/>
  <c r="BG151" i="15"/>
  <c r="BE151" i="15"/>
  <c r="T151" i="15"/>
  <c r="R151" i="15"/>
  <c r="P151" i="15"/>
  <c r="BI150" i="15"/>
  <c r="BH150" i="15"/>
  <c r="BG150" i="15"/>
  <c r="BE150" i="15"/>
  <c r="T150" i="15"/>
  <c r="R150" i="15"/>
  <c r="P150" i="15"/>
  <c r="BI149" i="15"/>
  <c r="BH149" i="15"/>
  <c r="BG149" i="15"/>
  <c r="BE149" i="15"/>
  <c r="T149" i="15"/>
  <c r="R149" i="15"/>
  <c r="P149" i="15"/>
  <c r="BI148" i="15"/>
  <c r="BH148" i="15"/>
  <c r="BG148" i="15"/>
  <c r="BE148" i="15"/>
  <c r="T148" i="15"/>
  <c r="R148" i="15"/>
  <c r="P148" i="15"/>
  <c r="BI135" i="15"/>
  <c r="BH135" i="15"/>
  <c r="BG135" i="15"/>
  <c r="BE135" i="15"/>
  <c r="T135" i="15"/>
  <c r="R135" i="15"/>
  <c r="P135" i="15"/>
  <c r="J130" i="15"/>
  <c r="F130" i="15"/>
  <c r="F128" i="15"/>
  <c r="E126" i="15"/>
  <c r="BI111" i="15"/>
  <c r="BH111" i="15"/>
  <c r="BG111" i="15"/>
  <c r="BE111" i="15"/>
  <c r="BI110" i="15"/>
  <c r="BH110" i="15"/>
  <c r="BG110" i="15"/>
  <c r="BF110" i="15"/>
  <c r="BE110" i="15"/>
  <c r="BI109" i="15"/>
  <c r="BH109" i="15"/>
  <c r="BG109" i="15"/>
  <c r="BF109" i="15"/>
  <c r="BE109" i="15"/>
  <c r="BI108" i="15"/>
  <c r="BH108" i="15"/>
  <c r="BG108" i="15"/>
  <c r="BF108" i="15"/>
  <c r="BE108" i="15"/>
  <c r="BI107" i="15"/>
  <c r="BH107" i="15"/>
  <c r="BG107" i="15"/>
  <c r="BF107" i="15"/>
  <c r="BE107" i="15"/>
  <c r="BI106" i="15"/>
  <c r="BH106" i="15"/>
  <c r="BG106" i="15"/>
  <c r="BF106" i="15"/>
  <c r="BE106" i="15"/>
  <c r="J93" i="15"/>
  <c r="F93" i="15"/>
  <c r="F91" i="15"/>
  <c r="E89" i="15"/>
  <c r="J26" i="15"/>
  <c r="E26" i="15"/>
  <c r="J131" i="15" s="1"/>
  <c r="J25" i="15"/>
  <c r="J20" i="15"/>
  <c r="E20" i="15"/>
  <c r="F94" i="15" s="1"/>
  <c r="J19" i="15"/>
  <c r="J14" i="15"/>
  <c r="J128" i="15" s="1"/>
  <c r="E7" i="15"/>
  <c r="E122" i="15"/>
  <c r="J41" i="14"/>
  <c r="J40" i="14"/>
  <c r="AY111" i="1" s="1"/>
  <c r="J39" i="14"/>
  <c r="AX111" i="1"/>
  <c r="BI154" i="14"/>
  <c r="BH154" i="14"/>
  <c r="BG154" i="14"/>
  <c r="BE154" i="14"/>
  <c r="T154" i="14"/>
  <c r="R154" i="14"/>
  <c r="P154" i="14"/>
  <c r="BI153" i="14"/>
  <c r="BH153" i="14"/>
  <c r="BG153" i="14"/>
  <c r="BE153" i="14"/>
  <c r="T153" i="14"/>
  <c r="R153" i="14"/>
  <c r="P153" i="14"/>
  <c r="BI152" i="14"/>
  <c r="BH152" i="14"/>
  <c r="BG152" i="14"/>
  <c r="BE152" i="14"/>
  <c r="T152" i="14"/>
  <c r="R152" i="14"/>
  <c r="P152" i="14"/>
  <c r="BI151" i="14"/>
  <c r="BH151" i="14"/>
  <c r="BG151" i="14"/>
  <c r="BE151" i="14"/>
  <c r="T151" i="14"/>
  <c r="R151" i="14"/>
  <c r="P151" i="14"/>
  <c r="BI150" i="14"/>
  <c r="BH150" i="14"/>
  <c r="BG150" i="14"/>
  <c r="BE150" i="14"/>
  <c r="T150" i="14"/>
  <c r="R150" i="14"/>
  <c r="P150" i="14"/>
  <c r="BI149" i="14"/>
  <c r="BH149" i="14"/>
  <c r="BG149" i="14"/>
  <c r="BE149" i="14"/>
  <c r="T149" i="14"/>
  <c r="R149" i="14"/>
  <c r="P149" i="14"/>
  <c r="BI148" i="14"/>
  <c r="BH148" i="14"/>
  <c r="BG148" i="14"/>
  <c r="BE148" i="14"/>
  <c r="T148" i="14"/>
  <c r="R148" i="14"/>
  <c r="P148" i="14"/>
  <c r="BI147" i="14"/>
  <c r="BH147" i="14"/>
  <c r="BG147" i="14"/>
  <c r="BE147" i="14"/>
  <c r="T147" i="14"/>
  <c r="R147" i="14"/>
  <c r="P147" i="14"/>
  <c r="BI146" i="14"/>
  <c r="BH146" i="14"/>
  <c r="BG146" i="14"/>
  <c r="BE146" i="14"/>
  <c r="T146" i="14"/>
  <c r="R146" i="14"/>
  <c r="P146" i="14"/>
  <c r="BI145" i="14"/>
  <c r="BH145" i="14"/>
  <c r="BG145" i="14"/>
  <c r="BE145" i="14"/>
  <c r="T145" i="14"/>
  <c r="R145" i="14"/>
  <c r="P145" i="14"/>
  <c r="BI144" i="14"/>
  <c r="BH144" i="14"/>
  <c r="BG144" i="14"/>
  <c r="BE144" i="14"/>
  <c r="T144" i="14"/>
  <c r="R144" i="14"/>
  <c r="P144" i="14"/>
  <c r="BI131" i="14"/>
  <c r="BH131" i="14"/>
  <c r="BG131" i="14"/>
  <c r="BE131" i="14"/>
  <c r="T131" i="14"/>
  <c r="R131" i="14"/>
  <c r="P131" i="14"/>
  <c r="J126" i="14"/>
  <c r="F126" i="14"/>
  <c r="F124" i="14"/>
  <c r="BI107" i="14"/>
  <c r="BH107" i="14"/>
  <c r="BG107" i="14"/>
  <c r="BE107" i="14"/>
  <c r="BI106" i="14"/>
  <c r="BH106" i="14"/>
  <c r="BG106" i="14"/>
  <c r="BF106" i="14"/>
  <c r="BE106" i="14"/>
  <c r="BI105" i="14"/>
  <c r="BH105" i="14"/>
  <c r="BG105" i="14"/>
  <c r="BF105" i="14"/>
  <c r="BE105" i="14"/>
  <c r="BI104" i="14"/>
  <c r="BH104" i="14"/>
  <c r="BG104" i="14"/>
  <c r="BF104" i="14"/>
  <c r="BE104" i="14"/>
  <c r="BI103" i="14"/>
  <c r="BH103" i="14"/>
  <c r="BG103" i="14"/>
  <c r="BF103" i="14"/>
  <c r="BE103" i="14"/>
  <c r="BI102" i="14"/>
  <c r="BH102" i="14"/>
  <c r="BG102" i="14"/>
  <c r="BF102" i="14"/>
  <c r="BE102" i="14"/>
  <c r="J93" i="14"/>
  <c r="F93" i="14"/>
  <c r="F91" i="14"/>
  <c r="E89" i="14"/>
  <c r="J26" i="14"/>
  <c r="E26" i="14"/>
  <c r="J127" i="14"/>
  <c r="J25" i="14"/>
  <c r="J20" i="14"/>
  <c r="E20" i="14"/>
  <c r="F127" i="14"/>
  <c r="J19" i="14"/>
  <c r="J14" i="14"/>
  <c r="J124" i="14" s="1"/>
  <c r="E7" i="14"/>
  <c r="E118" i="14"/>
  <c r="J39" i="13"/>
  <c r="J38" i="13"/>
  <c r="AY109" i="1"/>
  <c r="J37" i="13"/>
  <c r="AX109" i="1"/>
  <c r="BI253" i="13"/>
  <c r="BH253" i="13"/>
  <c r="BG253" i="13"/>
  <c r="BE253" i="13"/>
  <c r="T253" i="13"/>
  <c r="R253" i="13"/>
  <c r="P253" i="13"/>
  <c r="BI252" i="13"/>
  <c r="BH252" i="13"/>
  <c r="BG252" i="13"/>
  <c r="BE252" i="13"/>
  <c r="T252" i="13"/>
  <c r="R252" i="13"/>
  <c r="P252" i="13"/>
  <c r="BI251" i="13"/>
  <c r="BH251" i="13"/>
  <c r="BG251" i="13"/>
  <c r="BE251" i="13"/>
  <c r="T251" i="13"/>
  <c r="R251" i="13"/>
  <c r="P251" i="13"/>
  <c r="BI250" i="13"/>
  <c r="BH250" i="13"/>
  <c r="BG250" i="13"/>
  <c r="BE250" i="13"/>
  <c r="T250" i="13"/>
  <c r="R250" i="13"/>
  <c r="P250" i="13"/>
  <c r="BI248" i="13"/>
  <c r="BH248" i="13"/>
  <c r="BG248" i="13"/>
  <c r="BE248" i="13"/>
  <c r="T248" i="13"/>
  <c r="R248" i="13"/>
  <c r="P248" i="13"/>
  <c r="BI247" i="13"/>
  <c r="BH247" i="13"/>
  <c r="BG247" i="13"/>
  <c r="BE247" i="13"/>
  <c r="T247" i="13"/>
  <c r="R247" i="13"/>
  <c r="P247" i="13"/>
  <c r="BI246" i="13"/>
  <c r="BH246" i="13"/>
  <c r="BG246" i="13"/>
  <c r="BE246" i="13"/>
  <c r="T246" i="13"/>
  <c r="R246" i="13"/>
  <c r="P246" i="13"/>
  <c r="BI245" i="13"/>
  <c r="BH245" i="13"/>
  <c r="BG245" i="13"/>
  <c r="BE245" i="13"/>
  <c r="T245" i="13"/>
  <c r="R245" i="13"/>
  <c r="P245" i="13"/>
  <c r="BI244" i="13"/>
  <c r="BH244" i="13"/>
  <c r="BG244" i="13"/>
  <c r="BE244" i="13"/>
  <c r="T244" i="13"/>
  <c r="R244" i="13"/>
  <c r="P244" i="13"/>
  <c r="BI243" i="13"/>
  <c r="BH243" i="13"/>
  <c r="BG243" i="13"/>
  <c r="BE243" i="13"/>
  <c r="T243" i="13"/>
  <c r="R243" i="13"/>
  <c r="P243" i="13"/>
  <c r="BI242" i="13"/>
  <c r="BH242" i="13"/>
  <c r="BG242" i="13"/>
  <c r="BE242" i="13"/>
  <c r="T242" i="13"/>
  <c r="R242" i="13"/>
  <c r="P242" i="13"/>
  <c r="BI241" i="13"/>
  <c r="BH241" i="13"/>
  <c r="BG241" i="13"/>
  <c r="BE241" i="13"/>
  <c r="T241" i="13"/>
  <c r="R241" i="13"/>
  <c r="P241" i="13"/>
  <c r="BI240" i="13"/>
  <c r="BH240" i="13"/>
  <c r="BG240" i="13"/>
  <c r="BE240" i="13"/>
  <c r="T240" i="13"/>
  <c r="R240" i="13"/>
  <c r="P240" i="13"/>
  <c r="BI239" i="13"/>
  <c r="BH239" i="13"/>
  <c r="BG239" i="13"/>
  <c r="BE239" i="13"/>
  <c r="T239" i="13"/>
  <c r="R239" i="13"/>
  <c r="P239" i="13"/>
  <c r="BI238" i="13"/>
  <c r="BH238" i="13"/>
  <c r="BG238" i="13"/>
  <c r="BE238" i="13"/>
  <c r="T238" i="13"/>
  <c r="R238" i="13"/>
  <c r="P238" i="13"/>
  <c r="BI237" i="13"/>
  <c r="BH237" i="13"/>
  <c r="BG237" i="13"/>
  <c r="BE237" i="13"/>
  <c r="T237" i="13"/>
  <c r="R237" i="13"/>
  <c r="P237" i="13"/>
  <c r="BI236" i="13"/>
  <c r="BH236" i="13"/>
  <c r="BG236" i="13"/>
  <c r="BE236" i="13"/>
  <c r="T236" i="13"/>
  <c r="R236" i="13"/>
  <c r="P236" i="13"/>
  <c r="BI235" i="13"/>
  <c r="BH235" i="13"/>
  <c r="BG235" i="13"/>
  <c r="BE235" i="13"/>
  <c r="T235" i="13"/>
  <c r="R235" i="13"/>
  <c r="P235" i="13"/>
  <c r="BI234" i="13"/>
  <c r="BH234" i="13"/>
  <c r="BG234" i="13"/>
  <c r="BE234" i="13"/>
  <c r="T234" i="13"/>
  <c r="R234" i="13"/>
  <c r="P234" i="13"/>
  <c r="BI233" i="13"/>
  <c r="BH233" i="13"/>
  <c r="BG233" i="13"/>
  <c r="BE233" i="13"/>
  <c r="T233" i="13"/>
  <c r="R233" i="13"/>
  <c r="P233" i="13"/>
  <c r="BI232" i="13"/>
  <c r="BH232" i="13"/>
  <c r="BG232" i="13"/>
  <c r="BE232" i="13"/>
  <c r="T232" i="13"/>
  <c r="R232" i="13"/>
  <c r="P232" i="13"/>
  <c r="BI231" i="13"/>
  <c r="BH231" i="13"/>
  <c r="BG231" i="13"/>
  <c r="BE231" i="13"/>
  <c r="T231" i="13"/>
  <c r="R231" i="13"/>
  <c r="P231" i="13"/>
  <c r="BI230" i="13"/>
  <c r="BH230" i="13"/>
  <c r="BG230" i="13"/>
  <c r="BE230" i="13"/>
  <c r="T230" i="13"/>
  <c r="R230" i="13"/>
  <c r="P230" i="13"/>
  <c r="BI229" i="13"/>
  <c r="BH229" i="13"/>
  <c r="BG229" i="13"/>
  <c r="BE229" i="13"/>
  <c r="T229" i="13"/>
  <c r="R229" i="13"/>
  <c r="P229" i="13"/>
  <c r="BI228" i="13"/>
  <c r="BH228" i="13"/>
  <c r="BG228" i="13"/>
  <c r="BE228" i="13"/>
  <c r="T228" i="13"/>
  <c r="R228" i="13"/>
  <c r="P228" i="13"/>
  <c r="BI227" i="13"/>
  <c r="BH227" i="13"/>
  <c r="BG227" i="13"/>
  <c r="BE227" i="13"/>
  <c r="T227" i="13"/>
  <c r="R227" i="13"/>
  <c r="P227" i="13"/>
  <c r="BI226" i="13"/>
  <c r="BH226" i="13"/>
  <c r="BG226" i="13"/>
  <c r="BE226" i="13"/>
  <c r="T226" i="13"/>
  <c r="R226" i="13"/>
  <c r="P226" i="13"/>
  <c r="BI225" i="13"/>
  <c r="BH225" i="13"/>
  <c r="BG225" i="13"/>
  <c r="BE225" i="13"/>
  <c r="T225" i="13"/>
  <c r="R225" i="13"/>
  <c r="P225" i="13"/>
  <c r="BI224" i="13"/>
  <c r="BH224" i="13"/>
  <c r="BG224" i="13"/>
  <c r="BE224" i="13"/>
  <c r="T224" i="13"/>
  <c r="R224" i="13"/>
  <c r="P224" i="13"/>
  <c r="BI223" i="13"/>
  <c r="BH223" i="13"/>
  <c r="BG223" i="13"/>
  <c r="BE223" i="13"/>
  <c r="T223" i="13"/>
  <c r="R223" i="13"/>
  <c r="P223" i="13"/>
  <c r="BI222" i="13"/>
  <c r="BH222" i="13"/>
  <c r="BG222" i="13"/>
  <c r="BE222" i="13"/>
  <c r="T222" i="13"/>
  <c r="R222" i="13"/>
  <c r="P222" i="13"/>
  <c r="BI221" i="13"/>
  <c r="BH221" i="13"/>
  <c r="BG221" i="13"/>
  <c r="BE221" i="13"/>
  <c r="T221" i="13"/>
  <c r="R221" i="13"/>
  <c r="P221" i="13"/>
  <c r="BI220" i="13"/>
  <c r="BH220" i="13"/>
  <c r="BG220" i="13"/>
  <c r="BE220" i="13"/>
  <c r="T220" i="13"/>
  <c r="R220" i="13"/>
  <c r="P220" i="13"/>
  <c r="BI219" i="13"/>
  <c r="BH219" i="13"/>
  <c r="BG219" i="13"/>
  <c r="BE219" i="13"/>
  <c r="T219" i="13"/>
  <c r="R219" i="13"/>
  <c r="P219" i="13"/>
  <c r="BI218" i="13"/>
  <c r="BH218" i="13"/>
  <c r="BG218" i="13"/>
  <c r="BE218" i="13"/>
  <c r="T218" i="13"/>
  <c r="R218" i="13"/>
  <c r="P218" i="13"/>
  <c r="BI217" i="13"/>
  <c r="BH217" i="13"/>
  <c r="BG217" i="13"/>
  <c r="BE217" i="13"/>
  <c r="T217" i="13"/>
  <c r="R217" i="13"/>
  <c r="P217" i="13"/>
  <c r="BI216" i="13"/>
  <c r="BH216" i="13"/>
  <c r="BG216" i="13"/>
  <c r="BE216" i="13"/>
  <c r="T216" i="13"/>
  <c r="R216" i="13"/>
  <c r="P216" i="13"/>
  <c r="BI215" i="13"/>
  <c r="BH215" i="13"/>
  <c r="BG215" i="13"/>
  <c r="BE215" i="13"/>
  <c r="T215" i="13"/>
  <c r="R215" i="13"/>
  <c r="P215" i="13"/>
  <c r="BI214" i="13"/>
  <c r="BH214" i="13"/>
  <c r="BG214" i="13"/>
  <c r="BE214" i="13"/>
  <c r="T214" i="13"/>
  <c r="R214" i="13"/>
  <c r="P214" i="13"/>
  <c r="BI213" i="13"/>
  <c r="BH213" i="13"/>
  <c r="BG213" i="13"/>
  <c r="BE213" i="13"/>
  <c r="T213" i="13"/>
  <c r="R213" i="13"/>
  <c r="P213" i="13"/>
  <c r="BI212" i="13"/>
  <c r="BH212" i="13"/>
  <c r="BG212" i="13"/>
  <c r="BE212" i="13"/>
  <c r="T212" i="13"/>
  <c r="R212" i="13"/>
  <c r="P212" i="13"/>
  <c r="BI211" i="13"/>
  <c r="BH211" i="13"/>
  <c r="BG211" i="13"/>
  <c r="BE211" i="13"/>
  <c r="T211" i="13"/>
  <c r="R211" i="13"/>
  <c r="P211" i="13"/>
  <c r="BI210" i="13"/>
  <c r="BH210" i="13"/>
  <c r="BG210" i="13"/>
  <c r="BE210" i="13"/>
  <c r="T210" i="13"/>
  <c r="R210" i="13"/>
  <c r="P210" i="13"/>
  <c r="BI209" i="13"/>
  <c r="BH209" i="13"/>
  <c r="BG209" i="13"/>
  <c r="BE209" i="13"/>
  <c r="T209" i="13"/>
  <c r="R209" i="13"/>
  <c r="P209" i="13"/>
  <c r="BI208" i="13"/>
  <c r="BH208" i="13"/>
  <c r="BG208" i="13"/>
  <c r="BE208" i="13"/>
  <c r="T208" i="13"/>
  <c r="R208" i="13"/>
  <c r="P208" i="13"/>
  <c r="BI207" i="13"/>
  <c r="BH207" i="13"/>
  <c r="BG207" i="13"/>
  <c r="BE207" i="13"/>
  <c r="T207" i="13"/>
  <c r="R207" i="13"/>
  <c r="P207" i="13"/>
  <c r="BI206" i="13"/>
  <c r="BH206" i="13"/>
  <c r="BG206" i="13"/>
  <c r="BE206" i="13"/>
  <c r="T206" i="13"/>
  <c r="R206" i="13"/>
  <c r="P206" i="13"/>
  <c r="BI205" i="13"/>
  <c r="BH205" i="13"/>
  <c r="BG205" i="13"/>
  <c r="BE205" i="13"/>
  <c r="T205" i="13"/>
  <c r="R205" i="13"/>
  <c r="P205" i="13"/>
  <c r="BI204" i="13"/>
  <c r="BH204" i="13"/>
  <c r="BG204" i="13"/>
  <c r="BE204" i="13"/>
  <c r="T204" i="13"/>
  <c r="R204" i="13"/>
  <c r="P204" i="13"/>
  <c r="BI203" i="13"/>
  <c r="BH203" i="13"/>
  <c r="BG203" i="13"/>
  <c r="BE203" i="13"/>
  <c r="T203" i="13"/>
  <c r="R203" i="13"/>
  <c r="P203" i="13"/>
  <c r="BI202" i="13"/>
  <c r="BH202" i="13"/>
  <c r="BG202" i="13"/>
  <c r="BE202" i="13"/>
  <c r="T202" i="13"/>
  <c r="R202" i="13"/>
  <c r="P202" i="13"/>
  <c r="BI201" i="13"/>
  <c r="BH201" i="13"/>
  <c r="BG201" i="13"/>
  <c r="BE201" i="13"/>
  <c r="T201" i="13"/>
  <c r="R201" i="13"/>
  <c r="P201" i="13"/>
  <c r="BI200" i="13"/>
  <c r="BH200" i="13"/>
  <c r="BG200" i="13"/>
  <c r="BE200" i="13"/>
  <c r="T200" i="13"/>
  <c r="R200" i="13"/>
  <c r="P200" i="13"/>
  <c r="BI199" i="13"/>
  <c r="BH199" i="13"/>
  <c r="BG199" i="13"/>
  <c r="BE199" i="13"/>
  <c r="T199" i="13"/>
  <c r="R199" i="13"/>
  <c r="P199" i="13"/>
  <c r="BI198" i="13"/>
  <c r="BH198" i="13"/>
  <c r="BG198" i="13"/>
  <c r="BE198" i="13"/>
  <c r="T198" i="13"/>
  <c r="R198" i="13"/>
  <c r="P198" i="13"/>
  <c r="BI197" i="13"/>
  <c r="BH197" i="13"/>
  <c r="BG197" i="13"/>
  <c r="BE197" i="13"/>
  <c r="T197" i="13"/>
  <c r="R197" i="13"/>
  <c r="P197" i="13"/>
  <c r="BI196" i="13"/>
  <c r="BH196" i="13"/>
  <c r="BG196" i="13"/>
  <c r="BE196" i="13"/>
  <c r="T196" i="13"/>
  <c r="R196" i="13"/>
  <c r="P196" i="13"/>
  <c r="BI195" i="13"/>
  <c r="BH195" i="13"/>
  <c r="BG195" i="13"/>
  <c r="BE195" i="13"/>
  <c r="T195" i="13"/>
  <c r="R195" i="13"/>
  <c r="P195" i="13"/>
  <c r="BI194" i="13"/>
  <c r="BH194" i="13"/>
  <c r="BG194" i="13"/>
  <c r="BE194" i="13"/>
  <c r="T194" i="13"/>
  <c r="R194" i="13"/>
  <c r="P194" i="13"/>
  <c r="BI193" i="13"/>
  <c r="BH193" i="13"/>
  <c r="BG193" i="13"/>
  <c r="BE193" i="13"/>
  <c r="T193" i="13"/>
  <c r="R193" i="13"/>
  <c r="P193" i="13"/>
  <c r="BI192" i="13"/>
  <c r="BH192" i="13"/>
  <c r="BG192" i="13"/>
  <c r="BE192" i="13"/>
  <c r="T192" i="13"/>
  <c r="R192" i="13"/>
  <c r="P192" i="13"/>
  <c r="BI191" i="13"/>
  <c r="BH191" i="13"/>
  <c r="BG191" i="13"/>
  <c r="BE191" i="13"/>
  <c r="T191" i="13"/>
  <c r="R191" i="13"/>
  <c r="P191" i="13"/>
  <c r="BI190" i="13"/>
  <c r="BH190" i="13"/>
  <c r="BG190" i="13"/>
  <c r="BE190" i="13"/>
  <c r="T190" i="13"/>
  <c r="R190" i="13"/>
  <c r="P190" i="13"/>
  <c r="BI189" i="13"/>
  <c r="BH189" i="13"/>
  <c r="BG189" i="13"/>
  <c r="BE189" i="13"/>
  <c r="T189" i="13"/>
  <c r="R189" i="13"/>
  <c r="P189" i="13"/>
  <c r="BI188" i="13"/>
  <c r="BH188" i="13"/>
  <c r="BG188" i="13"/>
  <c r="BE188" i="13"/>
  <c r="T188" i="13"/>
  <c r="R188" i="13"/>
  <c r="P188" i="13"/>
  <c r="BI187" i="13"/>
  <c r="BH187" i="13"/>
  <c r="BG187" i="13"/>
  <c r="BE187" i="13"/>
  <c r="T187" i="13"/>
  <c r="R187" i="13"/>
  <c r="P187" i="13"/>
  <c r="BI186" i="13"/>
  <c r="BH186" i="13"/>
  <c r="BG186" i="13"/>
  <c r="BE186" i="13"/>
  <c r="T186" i="13"/>
  <c r="R186" i="13"/>
  <c r="P186" i="13"/>
  <c r="BI185" i="13"/>
  <c r="BH185" i="13"/>
  <c r="BG185" i="13"/>
  <c r="BE185" i="13"/>
  <c r="T185" i="13"/>
  <c r="R185" i="13"/>
  <c r="P185" i="13"/>
  <c r="BI184" i="13"/>
  <c r="BH184" i="13"/>
  <c r="BG184" i="13"/>
  <c r="BE184" i="13"/>
  <c r="T184" i="13"/>
  <c r="R184" i="13"/>
  <c r="P184" i="13"/>
  <c r="BI183" i="13"/>
  <c r="BH183" i="13"/>
  <c r="BG183" i="13"/>
  <c r="BE183" i="13"/>
  <c r="T183" i="13"/>
  <c r="R183" i="13"/>
  <c r="P183" i="13"/>
  <c r="BI182" i="13"/>
  <c r="BH182" i="13"/>
  <c r="BG182" i="13"/>
  <c r="BE182" i="13"/>
  <c r="T182" i="13"/>
  <c r="R182" i="13"/>
  <c r="P182" i="13"/>
  <c r="BI181" i="13"/>
  <c r="BH181" i="13"/>
  <c r="BG181" i="13"/>
  <c r="BE181" i="13"/>
  <c r="T181" i="13"/>
  <c r="R181" i="13"/>
  <c r="P181" i="13"/>
  <c r="BI180" i="13"/>
  <c r="BH180" i="13"/>
  <c r="BG180" i="13"/>
  <c r="BE180" i="13"/>
  <c r="T180" i="13"/>
  <c r="R180" i="13"/>
  <c r="P180" i="13"/>
  <c r="BI179" i="13"/>
  <c r="BH179" i="13"/>
  <c r="BG179" i="13"/>
  <c r="BE179" i="13"/>
  <c r="T179" i="13"/>
  <c r="R179" i="13"/>
  <c r="P179" i="13"/>
  <c r="BI178" i="13"/>
  <c r="BH178" i="13"/>
  <c r="BG178" i="13"/>
  <c r="BE178" i="13"/>
  <c r="T178" i="13"/>
  <c r="R178" i="13"/>
  <c r="P178" i="13"/>
  <c r="BI177" i="13"/>
  <c r="BH177" i="13"/>
  <c r="BG177" i="13"/>
  <c r="BE177" i="13"/>
  <c r="T177" i="13"/>
  <c r="R177" i="13"/>
  <c r="P177" i="13"/>
  <c r="BI176" i="13"/>
  <c r="BH176" i="13"/>
  <c r="BG176" i="13"/>
  <c r="BE176" i="13"/>
  <c r="T176" i="13"/>
  <c r="R176" i="13"/>
  <c r="P176" i="13"/>
  <c r="BI175" i="13"/>
  <c r="BH175" i="13"/>
  <c r="BG175" i="13"/>
  <c r="BE175" i="13"/>
  <c r="T175" i="13"/>
  <c r="R175" i="13"/>
  <c r="P175" i="13"/>
  <c r="BI174" i="13"/>
  <c r="BH174" i="13"/>
  <c r="BG174" i="13"/>
  <c r="BE174" i="13"/>
  <c r="T174" i="13"/>
  <c r="R174" i="13"/>
  <c r="P174" i="13"/>
  <c r="BI173" i="13"/>
  <c r="BH173" i="13"/>
  <c r="BG173" i="13"/>
  <c r="BE173" i="13"/>
  <c r="T173" i="13"/>
  <c r="R173" i="13"/>
  <c r="P173" i="13"/>
  <c r="BI172" i="13"/>
  <c r="BH172" i="13"/>
  <c r="BG172" i="13"/>
  <c r="BE172" i="13"/>
  <c r="T172" i="13"/>
  <c r="R172" i="13"/>
  <c r="P172" i="13"/>
  <c r="BI171" i="13"/>
  <c r="BH171" i="13"/>
  <c r="BG171" i="13"/>
  <c r="BE171" i="13"/>
  <c r="T171" i="13"/>
  <c r="R171" i="13"/>
  <c r="P171" i="13"/>
  <c r="BI170" i="13"/>
  <c r="BH170" i="13"/>
  <c r="BG170" i="13"/>
  <c r="BE170" i="13"/>
  <c r="T170" i="13"/>
  <c r="R170" i="13"/>
  <c r="P170" i="13"/>
  <c r="BI169" i="13"/>
  <c r="BH169" i="13"/>
  <c r="BG169" i="13"/>
  <c r="BE169" i="13"/>
  <c r="T169" i="13"/>
  <c r="R169" i="13"/>
  <c r="P169" i="13"/>
  <c r="BI168" i="13"/>
  <c r="BH168" i="13"/>
  <c r="BG168" i="13"/>
  <c r="BE168" i="13"/>
  <c r="T168" i="13"/>
  <c r="R168" i="13"/>
  <c r="P168" i="13"/>
  <c r="BI167" i="13"/>
  <c r="BH167" i="13"/>
  <c r="BG167" i="13"/>
  <c r="BE167" i="13"/>
  <c r="T167" i="13"/>
  <c r="R167" i="13"/>
  <c r="P167" i="13"/>
  <c r="BI166" i="13"/>
  <c r="BH166" i="13"/>
  <c r="BG166" i="13"/>
  <c r="BE166" i="13"/>
  <c r="T166" i="13"/>
  <c r="R166" i="13"/>
  <c r="P166" i="13"/>
  <c r="BI165" i="13"/>
  <c r="BH165" i="13"/>
  <c r="BG165" i="13"/>
  <c r="BE165" i="13"/>
  <c r="T165" i="13"/>
  <c r="R165" i="13"/>
  <c r="P165" i="13"/>
  <c r="BI164" i="13"/>
  <c r="BH164" i="13"/>
  <c r="BG164" i="13"/>
  <c r="BE164" i="13"/>
  <c r="T164" i="13"/>
  <c r="R164" i="13"/>
  <c r="P164" i="13"/>
  <c r="BI163" i="13"/>
  <c r="BH163" i="13"/>
  <c r="BG163" i="13"/>
  <c r="BE163" i="13"/>
  <c r="T163" i="13"/>
  <c r="R163" i="13"/>
  <c r="P163" i="13"/>
  <c r="BI162" i="13"/>
  <c r="BH162" i="13"/>
  <c r="BG162" i="13"/>
  <c r="BE162" i="13"/>
  <c r="T162" i="13"/>
  <c r="R162" i="13"/>
  <c r="P162" i="13"/>
  <c r="BI161" i="13"/>
  <c r="BH161" i="13"/>
  <c r="BG161" i="13"/>
  <c r="BE161" i="13"/>
  <c r="T161" i="13"/>
  <c r="R161" i="13"/>
  <c r="P161" i="13"/>
  <c r="BI160" i="13"/>
  <c r="BH160" i="13"/>
  <c r="BG160" i="13"/>
  <c r="BE160" i="13"/>
  <c r="T160" i="13"/>
  <c r="R160" i="13"/>
  <c r="P160" i="13"/>
  <c r="BI159" i="13"/>
  <c r="BH159" i="13"/>
  <c r="BG159" i="13"/>
  <c r="BE159" i="13"/>
  <c r="T159" i="13"/>
  <c r="R159" i="13"/>
  <c r="P159" i="13"/>
  <c r="BI158" i="13"/>
  <c r="BH158" i="13"/>
  <c r="BG158" i="13"/>
  <c r="BE158" i="13"/>
  <c r="T158" i="13"/>
  <c r="R158" i="13"/>
  <c r="P158" i="13"/>
  <c r="BI157" i="13"/>
  <c r="BH157" i="13"/>
  <c r="BG157" i="13"/>
  <c r="BE157" i="13"/>
  <c r="T157" i="13"/>
  <c r="R157" i="13"/>
  <c r="P157" i="13"/>
  <c r="BI156" i="13"/>
  <c r="BH156" i="13"/>
  <c r="BG156" i="13"/>
  <c r="BE156" i="13"/>
  <c r="T156" i="13"/>
  <c r="R156" i="13"/>
  <c r="P156" i="13"/>
  <c r="BI155" i="13"/>
  <c r="BH155" i="13"/>
  <c r="BG155" i="13"/>
  <c r="BE155" i="13"/>
  <c r="T155" i="13"/>
  <c r="R155" i="13"/>
  <c r="P155" i="13"/>
  <c r="BI154" i="13"/>
  <c r="BH154" i="13"/>
  <c r="BG154" i="13"/>
  <c r="BE154" i="13"/>
  <c r="T154" i="13"/>
  <c r="R154" i="13"/>
  <c r="P154" i="13"/>
  <c r="BI153" i="13"/>
  <c r="BH153" i="13"/>
  <c r="BG153" i="13"/>
  <c r="BE153" i="13"/>
  <c r="T153" i="13"/>
  <c r="R153" i="13"/>
  <c r="P153" i="13"/>
  <c r="BI152" i="13"/>
  <c r="BH152" i="13"/>
  <c r="BG152" i="13"/>
  <c r="BE152" i="13"/>
  <c r="T152" i="13"/>
  <c r="R152" i="13"/>
  <c r="P152" i="13"/>
  <c r="BI151" i="13"/>
  <c r="BH151" i="13"/>
  <c r="BG151" i="13"/>
  <c r="BE151" i="13"/>
  <c r="T151" i="13"/>
  <c r="R151" i="13"/>
  <c r="P151" i="13"/>
  <c r="BI150" i="13"/>
  <c r="BH150" i="13"/>
  <c r="BG150" i="13"/>
  <c r="BE150" i="13"/>
  <c r="T150" i="13"/>
  <c r="R150" i="13"/>
  <c r="P150" i="13"/>
  <c r="BI149" i="13"/>
  <c r="BH149" i="13"/>
  <c r="BG149" i="13"/>
  <c r="BE149" i="13"/>
  <c r="T149" i="13"/>
  <c r="R149" i="13"/>
  <c r="P149" i="13"/>
  <c r="BI148" i="13"/>
  <c r="BH148" i="13"/>
  <c r="BG148" i="13"/>
  <c r="BE148" i="13"/>
  <c r="T148" i="13"/>
  <c r="R148" i="13"/>
  <c r="P148" i="13"/>
  <c r="BI147" i="13"/>
  <c r="BH147" i="13"/>
  <c r="BG147" i="13"/>
  <c r="BE147" i="13"/>
  <c r="T147" i="13"/>
  <c r="R147" i="13"/>
  <c r="P147" i="13"/>
  <c r="BI146" i="13"/>
  <c r="BH146" i="13"/>
  <c r="BG146" i="13"/>
  <c r="BE146" i="13"/>
  <c r="T146" i="13"/>
  <c r="R146" i="13"/>
  <c r="P146" i="13"/>
  <c r="BI145" i="13"/>
  <c r="BH145" i="13"/>
  <c r="BG145" i="13"/>
  <c r="BE145" i="13"/>
  <c r="T145" i="13"/>
  <c r="R145" i="13"/>
  <c r="P145" i="13"/>
  <c r="BI144" i="13"/>
  <c r="BH144" i="13"/>
  <c r="BG144" i="13"/>
  <c r="BE144" i="13"/>
  <c r="T144" i="13"/>
  <c r="R144" i="13"/>
  <c r="P144" i="13"/>
  <c r="BI143" i="13"/>
  <c r="BH143" i="13"/>
  <c r="BG143" i="13"/>
  <c r="BE143" i="13"/>
  <c r="T143" i="13"/>
  <c r="R143" i="13"/>
  <c r="P143" i="13"/>
  <c r="BI142" i="13"/>
  <c r="BH142" i="13"/>
  <c r="BG142" i="13"/>
  <c r="BE142" i="13"/>
  <c r="T142" i="13"/>
  <c r="R142" i="13"/>
  <c r="P142" i="13"/>
  <c r="BI141" i="13"/>
  <c r="BH141" i="13"/>
  <c r="BG141" i="13"/>
  <c r="BE141" i="13"/>
  <c r="T141" i="13"/>
  <c r="R141" i="13"/>
  <c r="P141" i="13"/>
  <c r="BI128" i="13"/>
  <c r="BH128" i="13"/>
  <c r="BG128" i="13"/>
  <c r="BE128" i="13"/>
  <c r="T128" i="13"/>
  <c r="R128" i="13"/>
  <c r="P128" i="13"/>
  <c r="J123" i="13"/>
  <c r="F123" i="13"/>
  <c r="F121" i="13"/>
  <c r="E119" i="13"/>
  <c r="BI106" i="13"/>
  <c r="BH106" i="13"/>
  <c r="BG106" i="13"/>
  <c r="BE106" i="13"/>
  <c r="BI105" i="13"/>
  <c r="BH105" i="13"/>
  <c r="BG105" i="13"/>
  <c r="BF105" i="13"/>
  <c r="BE105" i="13"/>
  <c r="BI104" i="13"/>
  <c r="BH104" i="13"/>
  <c r="BG104" i="13"/>
  <c r="BF104" i="13"/>
  <c r="BE104" i="13"/>
  <c r="BI103" i="13"/>
  <c r="BH103" i="13"/>
  <c r="BG103" i="13"/>
  <c r="BF103" i="13"/>
  <c r="BE103" i="13"/>
  <c r="BI102" i="13"/>
  <c r="BH102" i="13"/>
  <c r="BG102" i="13"/>
  <c r="BF102" i="13"/>
  <c r="BE102" i="13"/>
  <c r="BI101" i="13"/>
  <c r="BH101" i="13"/>
  <c r="BG101" i="13"/>
  <c r="BF101" i="13"/>
  <c r="BE101" i="13"/>
  <c r="J91" i="13"/>
  <c r="F91" i="13"/>
  <c r="F89" i="13"/>
  <c r="E87" i="13"/>
  <c r="J24" i="13"/>
  <c r="E24" i="13"/>
  <c r="J124" i="13" s="1"/>
  <c r="J23" i="13"/>
  <c r="J18" i="13"/>
  <c r="E18" i="13"/>
  <c r="F124" i="13"/>
  <c r="J17" i="13"/>
  <c r="J12" i="13"/>
  <c r="J121" i="13" s="1"/>
  <c r="E7" i="13"/>
  <c r="E117" i="13" s="1"/>
  <c r="J39" i="12"/>
  <c r="J38" i="12"/>
  <c r="AY108" i="1"/>
  <c r="J37" i="12"/>
  <c r="AX108" i="1"/>
  <c r="BI242" i="12"/>
  <c r="BH242" i="12"/>
  <c r="BG242" i="12"/>
  <c r="BE242" i="12"/>
  <c r="T242" i="12"/>
  <c r="R242" i="12"/>
  <c r="P242" i="12"/>
  <c r="BI241" i="12"/>
  <c r="BH241" i="12"/>
  <c r="BG241" i="12"/>
  <c r="BE241" i="12"/>
  <c r="T241" i="12"/>
  <c r="R241" i="12"/>
  <c r="P241" i="12"/>
  <c r="BI240" i="12"/>
  <c r="BH240" i="12"/>
  <c r="BG240" i="12"/>
  <c r="BE240" i="12"/>
  <c r="T240" i="12"/>
  <c r="R240" i="12"/>
  <c r="P240" i="12"/>
  <c r="BI239" i="12"/>
  <c r="BH239" i="12"/>
  <c r="BG239" i="12"/>
  <c r="BE239" i="12"/>
  <c r="T239" i="12"/>
  <c r="R239" i="12"/>
  <c r="P239" i="12"/>
  <c r="BI238" i="12"/>
  <c r="BH238" i="12"/>
  <c r="BG238" i="12"/>
  <c r="BE238" i="12"/>
  <c r="T238" i="12"/>
  <c r="R238" i="12"/>
  <c r="P238" i="12"/>
  <c r="BI237" i="12"/>
  <c r="BH237" i="12"/>
  <c r="BG237" i="12"/>
  <c r="BE237" i="12"/>
  <c r="T237" i="12"/>
  <c r="R237" i="12"/>
  <c r="P237" i="12"/>
  <c r="BI236" i="12"/>
  <c r="BH236" i="12"/>
  <c r="BG236" i="12"/>
  <c r="BE236" i="12"/>
  <c r="T236" i="12"/>
  <c r="R236" i="12"/>
  <c r="P236" i="12"/>
  <c r="BI235" i="12"/>
  <c r="BH235" i="12"/>
  <c r="BG235" i="12"/>
  <c r="BE235" i="12"/>
  <c r="T235" i="12"/>
  <c r="R235" i="12"/>
  <c r="P235" i="12"/>
  <c r="BI234" i="12"/>
  <c r="BH234" i="12"/>
  <c r="BG234" i="12"/>
  <c r="BE234" i="12"/>
  <c r="T234" i="12"/>
  <c r="R234" i="12"/>
  <c r="P234" i="12"/>
  <c r="BI232" i="12"/>
  <c r="BH232" i="12"/>
  <c r="BG232" i="12"/>
  <c r="BE232" i="12"/>
  <c r="T232" i="12"/>
  <c r="R232" i="12"/>
  <c r="P232" i="12"/>
  <c r="BI230" i="12"/>
  <c r="BH230" i="12"/>
  <c r="BG230" i="12"/>
  <c r="BE230" i="12"/>
  <c r="T230" i="12"/>
  <c r="R230" i="12"/>
  <c r="P230" i="12"/>
  <c r="BI227" i="12"/>
  <c r="BH227" i="12"/>
  <c r="BG227" i="12"/>
  <c r="BE227" i="12"/>
  <c r="T227" i="12"/>
  <c r="R227" i="12"/>
  <c r="P227" i="12"/>
  <c r="BI226" i="12"/>
  <c r="BH226" i="12"/>
  <c r="BG226" i="12"/>
  <c r="BE226" i="12"/>
  <c r="T226" i="12"/>
  <c r="R226" i="12"/>
  <c r="P226" i="12"/>
  <c r="BI225" i="12"/>
  <c r="BH225" i="12"/>
  <c r="BG225" i="12"/>
  <c r="BE225" i="12"/>
  <c r="T225" i="12"/>
  <c r="R225" i="12"/>
  <c r="P225" i="12"/>
  <c r="BI224" i="12"/>
  <c r="BH224" i="12"/>
  <c r="BG224" i="12"/>
  <c r="BE224" i="12"/>
  <c r="T224" i="12"/>
  <c r="R224" i="12"/>
  <c r="P224" i="12"/>
  <c r="BI222" i="12"/>
  <c r="BH222" i="12"/>
  <c r="BG222" i="12"/>
  <c r="BE222" i="12"/>
  <c r="T222" i="12"/>
  <c r="R222" i="12"/>
  <c r="P222" i="12"/>
  <c r="BI221" i="12"/>
  <c r="BH221" i="12"/>
  <c r="BG221" i="12"/>
  <c r="BE221" i="12"/>
  <c r="T221" i="12"/>
  <c r="R221" i="12"/>
  <c r="P221" i="12"/>
  <c r="BI219" i="12"/>
  <c r="BH219" i="12"/>
  <c r="BG219" i="12"/>
  <c r="BE219" i="12"/>
  <c r="T219" i="12"/>
  <c r="R219" i="12"/>
  <c r="P219" i="12"/>
  <c r="BI218" i="12"/>
  <c r="BH218" i="12"/>
  <c r="BG218" i="12"/>
  <c r="BE218" i="12"/>
  <c r="T218" i="12"/>
  <c r="R218" i="12"/>
  <c r="P218" i="12"/>
  <c r="BI216" i="12"/>
  <c r="BH216" i="12"/>
  <c r="BG216" i="12"/>
  <c r="BE216" i="12"/>
  <c r="T216" i="12"/>
  <c r="R216" i="12"/>
  <c r="P216" i="12"/>
  <c r="BI214" i="12"/>
  <c r="BH214" i="12"/>
  <c r="BG214" i="12"/>
  <c r="BE214" i="12"/>
  <c r="T214" i="12"/>
  <c r="R214" i="12"/>
  <c r="P214" i="12"/>
  <c r="BI213" i="12"/>
  <c r="BH213" i="12"/>
  <c r="BG213" i="12"/>
  <c r="BE213" i="12"/>
  <c r="T213" i="12"/>
  <c r="R213" i="12"/>
  <c r="P213" i="12"/>
  <c r="BI212" i="12"/>
  <c r="BH212" i="12"/>
  <c r="BG212" i="12"/>
  <c r="BE212" i="12"/>
  <c r="T212" i="12"/>
  <c r="R212" i="12"/>
  <c r="P212" i="12"/>
  <c r="BI211" i="12"/>
  <c r="BH211" i="12"/>
  <c r="BG211" i="12"/>
  <c r="BE211" i="12"/>
  <c r="T211" i="12"/>
  <c r="R211" i="12"/>
  <c r="P211" i="12"/>
  <c r="BI210" i="12"/>
  <c r="BH210" i="12"/>
  <c r="BG210" i="12"/>
  <c r="BE210" i="12"/>
  <c r="T210" i="12"/>
  <c r="R210" i="12"/>
  <c r="P210" i="12"/>
  <c r="BI207" i="12"/>
  <c r="BH207" i="12"/>
  <c r="BG207" i="12"/>
  <c r="BE207" i="12"/>
  <c r="T207" i="12"/>
  <c r="R207" i="12"/>
  <c r="P207" i="12"/>
  <c r="BI205" i="12"/>
  <c r="BH205" i="12"/>
  <c r="BG205" i="12"/>
  <c r="BE205" i="12"/>
  <c r="T205" i="12"/>
  <c r="R205" i="12"/>
  <c r="P205" i="12"/>
  <c r="BI202" i="12"/>
  <c r="BH202" i="12"/>
  <c r="BG202" i="12"/>
  <c r="BE202" i="12"/>
  <c r="T202" i="12"/>
  <c r="R202" i="12"/>
  <c r="P202" i="12"/>
  <c r="BI199" i="12"/>
  <c r="BH199" i="12"/>
  <c r="BG199" i="12"/>
  <c r="BE199" i="12"/>
  <c r="T199" i="12"/>
  <c r="R199" i="12"/>
  <c r="P199" i="12"/>
  <c r="BI197" i="12"/>
  <c r="BH197" i="12"/>
  <c r="BG197" i="12"/>
  <c r="BE197" i="12"/>
  <c r="T197" i="12"/>
  <c r="R197" i="12"/>
  <c r="P197" i="12"/>
  <c r="BI196" i="12"/>
  <c r="BH196" i="12"/>
  <c r="BG196" i="12"/>
  <c r="BE196" i="12"/>
  <c r="T196" i="12"/>
  <c r="R196" i="12"/>
  <c r="P196" i="12"/>
  <c r="BI194" i="12"/>
  <c r="BH194" i="12"/>
  <c r="BG194" i="12"/>
  <c r="BE194" i="12"/>
  <c r="T194" i="12"/>
  <c r="R194" i="12"/>
  <c r="P194" i="12"/>
  <c r="BI192" i="12"/>
  <c r="BH192" i="12"/>
  <c r="BG192" i="12"/>
  <c r="BE192" i="12"/>
  <c r="T192" i="12"/>
  <c r="R192" i="12"/>
  <c r="P192" i="12"/>
  <c r="BI189" i="12"/>
  <c r="BH189" i="12"/>
  <c r="BG189" i="12"/>
  <c r="BE189" i="12"/>
  <c r="T189" i="12"/>
  <c r="R189" i="12"/>
  <c r="P189" i="12"/>
  <c r="BI187" i="12"/>
  <c r="BH187" i="12"/>
  <c r="BG187" i="12"/>
  <c r="BE187" i="12"/>
  <c r="T187" i="12"/>
  <c r="R187" i="12"/>
  <c r="P187" i="12"/>
  <c r="BI185" i="12"/>
  <c r="BH185" i="12"/>
  <c r="BG185" i="12"/>
  <c r="BE185" i="12"/>
  <c r="T185" i="12"/>
  <c r="R185" i="12"/>
  <c r="P185" i="12"/>
  <c r="BI183" i="12"/>
  <c r="BH183" i="12"/>
  <c r="BG183" i="12"/>
  <c r="BE183" i="12"/>
  <c r="T183" i="12"/>
  <c r="R183" i="12"/>
  <c r="P183" i="12"/>
  <c r="BI181" i="12"/>
  <c r="BH181" i="12"/>
  <c r="BG181" i="12"/>
  <c r="BE181" i="12"/>
  <c r="T181" i="12"/>
  <c r="R181" i="12"/>
  <c r="P181" i="12"/>
  <c r="BI179" i="12"/>
  <c r="BH179" i="12"/>
  <c r="BG179" i="12"/>
  <c r="BE179" i="12"/>
  <c r="T179" i="12"/>
  <c r="R179" i="12"/>
  <c r="P179" i="12"/>
  <c r="BI177" i="12"/>
  <c r="BH177" i="12"/>
  <c r="BG177" i="12"/>
  <c r="BE177" i="12"/>
  <c r="T177" i="12"/>
  <c r="R177" i="12"/>
  <c r="P177" i="12"/>
  <c r="BI175" i="12"/>
  <c r="BH175" i="12"/>
  <c r="BG175" i="12"/>
  <c r="BE175" i="12"/>
  <c r="T175" i="12"/>
  <c r="R175" i="12"/>
  <c r="P175" i="12"/>
  <c r="BI171" i="12"/>
  <c r="BH171" i="12"/>
  <c r="BG171" i="12"/>
  <c r="BE171" i="12"/>
  <c r="T171" i="12"/>
  <c r="R171" i="12"/>
  <c r="P171" i="12"/>
  <c r="BI169" i="12"/>
  <c r="BH169" i="12"/>
  <c r="BG169" i="12"/>
  <c r="BE169" i="12"/>
  <c r="T169" i="12"/>
  <c r="R169" i="12"/>
  <c r="P169" i="12"/>
  <c r="BI166" i="12"/>
  <c r="BH166" i="12"/>
  <c r="BG166" i="12"/>
  <c r="BE166" i="12"/>
  <c r="T166" i="12"/>
  <c r="R166" i="12"/>
  <c r="P166" i="12"/>
  <c r="BI165" i="12"/>
  <c r="BH165" i="12"/>
  <c r="BG165" i="12"/>
  <c r="BE165" i="12"/>
  <c r="T165" i="12"/>
  <c r="R165" i="12"/>
  <c r="P165" i="12"/>
  <c r="BI161" i="12"/>
  <c r="BH161" i="12"/>
  <c r="BG161" i="12"/>
  <c r="BE161" i="12"/>
  <c r="T161" i="12"/>
  <c r="R161" i="12"/>
  <c r="P161" i="12"/>
  <c r="BI158" i="12"/>
  <c r="BH158" i="12"/>
  <c r="BG158" i="12"/>
  <c r="BE158" i="12"/>
  <c r="T158" i="12"/>
  <c r="R158" i="12"/>
  <c r="P158" i="12"/>
  <c r="BI156" i="12"/>
  <c r="BH156" i="12"/>
  <c r="BG156" i="12"/>
  <c r="BE156" i="12"/>
  <c r="T156" i="12"/>
  <c r="R156" i="12"/>
  <c r="P156" i="12"/>
  <c r="BI155" i="12"/>
  <c r="BH155" i="12"/>
  <c r="BG155" i="12"/>
  <c r="BE155" i="12"/>
  <c r="T155" i="12"/>
  <c r="R155" i="12"/>
  <c r="P155" i="12"/>
  <c r="BI154" i="12"/>
  <c r="BH154" i="12"/>
  <c r="BG154" i="12"/>
  <c r="BE154" i="12"/>
  <c r="T154" i="12"/>
  <c r="R154" i="12"/>
  <c r="P154" i="12"/>
  <c r="BI152" i="12"/>
  <c r="BH152" i="12"/>
  <c r="BG152" i="12"/>
  <c r="BE152" i="12"/>
  <c r="T152" i="12"/>
  <c r="R152" i="12"/>
  <c r="P152" i="12"/>
  <c r="BI148" i="12"/>
  <c r="BH148" i="12"/>
  <c r="BG148" i="12"/>
  <c r="BE148" i="12"/>
  <c r="T148" i="12"/>
  <c r="R148" i="12"/>
  <c r="P148" i="12"/>
  <c r="BI136" i="12"/>
  <c r="BH136" i="12"/>
  <c r="BG136" i="12"/>
  <c r="BE136" i="12"/>
  <c r="T136" i="12"/>
  <c r="R136" i="12"/>
  <c r="P136" i="12"/>
  <c r="J130" i="12"/>
  <c r="F130" i="12"/>
  <c r="F128" i="12"/>
  <c r="E126" i="12"/>
  <c r="BI113" i="12"/>
  <c r="BH113" i="12"/>
  <c r="BG113" i="12"/>
  <c r="BE113" i="12"/>
  <c r="BI112" i="12"/>
  <c r="BH112" i="12"/>
  <c r="BG112" i="12"/>
  <c r="BF112" i="12"/>
  <c r="BE112" i="12"/>
  <c r="BI111" i="12"/>
  <c r="BH111" i="12"/>
  <c r="BG111" i="12"/>
  <c r="BF111" i="12"/>
  <c r="BE111" i="12"/>
  <c r="BI110" i="12"/>
  <c r="BH110" i="12"/>
  <c r="BG110" i="12"/>
  <c r="BF110" i="12"/>
  <c r="BE110" i="12"/>
  <c r="BI109" i="12"/>
  <c r="BH109" i="12"/>
  <c r="BG109" i="12"/>
  <c r="BF109" i="12"/>
  <c r="BE109" i="12"/>
  <c r="BI108" i="12"/>
  <c r="BH108" i="12"/>
  <c r="BG108" i="12"/>
  <c r="BF108" i="12"/>
  <c r="BE108" i="12"/>
  <c r="J91" i="12"/>
  <c r="F91" i="12"/>
  <c r="F89" i="12"/>
  <c r="E87" i="12"/>
  <c r="J24" i="12"/>
  <c r="E24" i="12"/>
  <c r="J131" i="12" s="1"/>
  <c r="J23" i="12"/>
  <c r="J18" i="12"/>
  <c r="E18" i="12"/>
  <c r="F92" i="12" s="1"/>
  <c r="J17" i="12"/>
  <c r="J12" i="12"/>
  <c r="J89" i="12" s="1"/>
  <c r="E7" i="12"/>
  <c r="E124" i="12" s="1"/>
  <c r="J41" i="11"/>
  <c r="J40" i="11"/>
  <c r="AY107" i="1" s="1"/>
  <c r="J39" i="11"/>
  <c r="AX107" i="1"/>
  <c r="BI212" i="11"/>
  <c r="BH212" i="11"/>
  <c r="BG212" i="11"/>
  <c r="BE212" i="11"/>
  <c r="T212" i="11"/>
  <c r="T211" i="11" s="1"/>
  <c r="R212" i="11"/>
  <c r="R211" i="11"/>
  <c r="P212" i="11"/>
  <c r="P211" i="11" s="1"/>
  <c r="BI210" i="11"/>
  <c r="BH210" i="11"/>
  <c r="BG210" i="11"/>
  <c r="BE210" i="11"/>
  <c r="T210" i="11"/>
  <c r="R210" i="11"/>
  <c r="P210" i="11"/>
  <c r="BI209" i="11"/>
  <c r="BH209" i="11"/>
  <c r="BG209" i="11"/>
  <c r="BE209" i="11"/>
  <c r="T209" i="11"/>
  <c r="R209" i="11"/>
  <c r="P209" i="11"/>
  <c r="BI208" i="11"/>
  <c r="BH208" i="11"/>
  <c r="BG208" i="11"/>
  <c r="BE208" i="11"/>
  <c r="T208" i="11"/>
  <c r="R208" i="11"/>
  <c r="P208" i="11"/>
  <c r="BI207" i="11"/>
  <c r="BH207" i="11"/>
  <c r="BG207" i="11"/>
  <c r="BE207" i="11"/>
  <c r="T207" i="11"/>
  <c r="R207" i="11"/>
  <c r="P207" i="11"/>
  <c r="BI206" i="11"/>
  <c r="BH206" i="11"/>
  <c r="BG206" i="11"/>
  <c r="BE206" i="11"/>
  <c r="T206" i="11"/>
  <c r="R206" i="11"/>
  <c r="P206" i="11"/>
  <c r="BI205" i="11"/>
  <c r="BH205" i="11"/>
  <c r="BG205" i="11"/>
  <c r="BE205" i="11"/>
  <c r="T205" i="11"/>
  <c r="R205" i="11"/>
  <c r="P205" i="11"/>
  <c r="BI204" i="11"/>
  <c r="BH204" i="11"/>
  <c r="BG204" i="11"/>
  <c r="BE204" i="11"/>
  <c r="T204" i="11"/>
  <c r="R204" i="11"/>
  <c r="P204" i="11"/>
  <c r="BI203" i="11"/>
  <c r="BH203" i="11"/>
  <c r="BG203" i="11"/>
  <c r="BE203" i="11"/>
  <c r="T203" i="11"/>
  <c r="R203" i="11"/>
  <c r="P203" i="11"/>
  <c r="BI202" i="11"/>
  <c r="BH202" i="11"/>
  <c r="BG202" i="11"/>
  <c r="BE202" i="11"/>
  <c r="T202" i="11"/>
  <c r="R202" i="11"/>
  <c r="P202" i="11"/>
  <c r="BI201" i="11"/>
  <c r="BH201" i="11"/>
  <c r="BG201" i="11"/>
  <c r="BE201" i="11"/>
  <c r="T201" i="11"/>
  <c r="R201" i="11"/>
  <c r="P201" i="11"/>
  <c r="BI200" i="11"/>
  <c r="BH200" i="11"/>
  <c r="BG200" i="11"/>
  <c r="BE200" i="11"/>
  <c r="T200" i="11"/>
  <c r="R200" i="11"/>
  <c r="P200" i="11"/>
  <c r="BI199" i="11"/>
  <c r="BH199" i="11"/>
  <c r="BG199" i="11"/>
  <c r="BE199" i="11"/>
  <c r="T199" i="11"/>
  <c r="R199" i="11"/>
  <c r="P199" i="11"/>
  <c r="BI198" i="11"/>
  <c r="BH198" i="11"/>
  <c r="BG198" i="11"/>
  <c r="BE198" i="11"/>
  <c r="T198" i="11"/>
  <c r="R198" i="11"/>
  <c r="P198" i="11"/>
  <c r="BI197" i="11"/>
  <c r="BH197" i="11"/>
  <c r="BG197" i="11"/>
  <c r="BE197" i="11"/>
  <c r="T197" i="11"/>
  <c r="R197" i="11"/>
  <c r="P197" i="11"/>
  <c r="BI196" i="11"/>
  <c r="BH196" i="11"/>
  <c r="BG196" i="11"/>
  <c r="BE196" i="11"/>
  <c r="T196" i="11"/>
  <c r="R196" i="11"/>
  <c r="P196" i="11"/>
  <c r="BI195" i="11"/>
  <c r="BH195" i="11"/>
  <c r="BG195" i="11"/>
  <c r="BE195" i="11"/>
  <c r="T195" i="11"/>
  <c r="R195" i="11"/>
  <c r="P195" i="11"/>
  <c r="BI194" i="11"/>
  <c r="BH194" i="11"/>
  <c r="BG194" i="11"/>
  <c r="BE194" i="11"/>
  <c r="T194" i="11"/>
  <c r="R194" i="11"/>
  <c r="P194" i="11"/>
  <c r="BI193" i="11"/>
  <c r="BH193" i="11"/>
  <c r="BG193" i="11"/>
  <c r="BE193" i="11"/>
  <c r="T193" i="11"/>
  <c r="R193" i="11"/>
  <c r="P193" i="11"/>
  <c r="BI192" i="11"/>
  <c r="BH192" i="11"/>
  <c r="BG192" i="11"/>
  <c r="BE192" i="11"/>
  <c r="T192" i="11"/>
  <c r="R192" i="11"/>
  <c r="P192" i="11"/>
  <c r="BI191" i="11"/>
  <c r="BH191" i="11"/>
  <c r="BG191" i="11"/>
  <c r="BE191" i="11"/>
  <c r="T191" i="11"/>
  <c r="R191" i="11"/>
  <c r="P191" i="11"/>
  <c r="BI190" i="11"/>
  <c r="BH190" i="11"/>
  <c r="BG190" i="11"/>
  <c r="BE190" i="11"/>
  <c r="T190" i="11"/>
  <c r="R190" i="11"/>
  <c r="P190" i="11"/>
  <c r="BI189" i="11"/>
  <c r="BH189" i="11"/>
  <c r="BG189" i="11"/>
  <c r="BE189" i="11"/>
  <c r="T189" i="11"/>
  <c r="R189" i="11"/>
  <c r="P189" i="11"/>
  <c r="BI188" i="11"/>
  <c r="BH188" i="11"/>
  <c r="BG188" i="11"/>
  <c r="BE188" i="11"/>
  <c r="T188" i="11"/>
  <c r="R188" i="11"/>
  <c r="P188" i="11"/>
  <c r="BI187" i="11"/>
  <c r="BH187" i="11"/>
  <c r="BG187" i="11"/>
  <c r="BE187" i="11"/>
  <c r="T187" i="11"/>
  <c r="R187" i="11"/>
  <c r="P187" i="11"/>
  <c r="BI186" i="11"/>
  <c r="BH186" i="11"/>
  <c r="BG186" i="11"/>
  <c r="BE186" i="11"/>
  <c r="T186" i="11"/>
  <c r="R186" i="11"/>
  <c r="P186" i="11"/>
  <c r="BI185" i="11"/>
  <c r="BH185" i="11"/>
  <c r="BG185" i="11"/>
  <c r="BE185" i="11"/>
  <c r="T185" i="11"/>
  <c r="R185" i="11"/>
  <c r="P185" i="11"/>
  <c r="BI184" i="11"/>
  <c r="BH184" i="11"/>
  <c r="BG184" i="11"/>
  <c r="BE184" i="11"/>
  <c r="T184" i="11"/>
  <c r="R184" i="11"/>
  <c r="P184" i="11"/>
  <c r="BI183" i="11"/>
  <c r="BH183" i="11"/>
  <c r="BG183" i="11"/>
  <c r="BE183" i="11"/>
  <c r="T183" i="11"/>
  <c r="R183" i="11"/>
  <c r="P183" i="11"/>
  <c r="BI182" i="11"/>
  <c r="BH182" i="11"/>
  <c r="BG182" i="11"/>
  <c r="BE182" i="11"/>
  <c r="T182" i="11"/>
  <c r="R182" i="11"/>
  <c r="P182" i="11"/>
  <c r="BI181" i="11"/>
  <c r="BH181" i="11"/>
  <c r="BG181" i="11"/>
  <c r="BE181" i="11"/>
  <c r="T181" i="11"/>
  <c r="R181" i="11"/>
  <c r="P181" i="11"/>
  <c r="BI180" i="11"/>
  <c r="BH180" i="11"/>
  <c r="BG180" i="11"/>
  <c r="BE180" i="11"/>
  <c r="T180" i="11"/>
  <c r="R180" i="11"/>
  <c r="P180" i="11"/>
  <c r="BI179" i="11"/>
  <c r="BH179" i="11"/>
  <c r="BG179" i="11"/>
  <c r="BE179" i="11"/>
  <c r="T179" i="11"/>
  <c r="R179" i="11"/>
  <c r="P179" i="11"/>
  <c r="BI176" i="11"/>
  <c r="BH176" i="11"/>
  <c r="BG176" i="11"/>
  <c r="BE176" i="11"/>
  <c r="T176" i="11"/>
  <c r="R176" i="11"/>
  <c r="P176" i="11"/>
  <c r="BI175" i="11"/>
  <c r="BH175" i="11"/>
  <c r="BG175" i="11"/>
  <c r="BE175" i="11"/>
  <c r="T175" i="11"/>
  <c r="R175" i="11"/>
  <c r="P175" i="11"/>
  <c r="BI174" i="11"/>
  <c r="BH174" i="11"/>
  <c r="BG174" i="11"/>
  <c r="BE174" i="11"/>
  <c r="T174" i="11"/>
  <c r="R174" i="11"/>
  <c r="P174" i="11"/>
  <c r="BI173" i="11"/>
  <c r="BH173" i="11"/>
  <c r="BG173" i="11"/>
  <c r="BE173" i="11"/>
  <c r="T173" i="11"/>
  <c r="R173" i="11"/>
  <c r="P173" i="11"/>
  <c r="BI172" i="11"/>
  <c r="BH172" i="11"/>
  <c r="BG172" i="11"/>
  <c r="BE172" i="11"/>
  <c r="T172" i="11"/>
  <c r="R172" i="11"/>
  <c r="P172" i="11"/>
  <c r="BI171" i="11"/>
  <c r="BH171" i="11"/>
  <c r="BG171" i="11"/>
  <c r="BE171" i="11"/>
  <c r="T171" i="11"/>
  <c r="R171" i="11"/>
  <c r="P171" i="11"/>
  <c r="BI170" i="11"/>
  <c r="BH170" i="11"/>
  <c r="BG170" i="11"/>
  <c r="BE170" i="11"/>
  <c r="T170" i="11"/>
  <c r="R170" i="11"/>
  <c r="P170" i="11"/>
  <c r="BI169" i="11"/>
  <c r="BH169" i="11"/>
  <c r="BG169" i="11"/>
  <c r="BE169" i="11"/>
  <c r="T169" i="11"/>
  <c r="R169" i="11"/>
  <c r="P169" i="11"/>
  <c r="BI168" i="11"/>
  <c r="BH168" i="11"/>
  <c r="BG168" i="11"/>
  <c r="BE168" i="11"/>
  <c r="T168" i="11"/>
  <c r="R168" i="11"/>
  <c r="P168" i="11"/>
  <c r="BI167" i="11"/>
  <c r="BH167" i="11"/>
  <c r="BG167" i="11"/>
  <c r="BE167" i="11"/>
  <c r="T167" i="11"/>
  <c r="R167" i="11"/>
  <c r="P167" i="11"/>
  <c r="BI166" i="11"/>
  <c r="BH166" i="11"/>
  <c r="BG166" i="11"/>
  <c r="BE166" i="11"/>
  <c r="T166" i="11"/>
  <c r="R166" i="11"/>
  <c r="P166" i="11"/>
  <c r="BI165" i="11"/>
  <c r="BH165" i="11"/>
  <c r="BG165" i="11"/>
  <c r="BE165" i="11"/>
  <c r="T165" i="11"/>
  <c r="R165" i="11"/>
  <c r="P165" i="11"/>
  <c r="BI164" i="11"/>
  <c r="BH164" i="11"/>
  <c r="BG164" i="11"/>
  <c r="BE164" i="11"/>
  <c r="T164" i="11"/>
  <c r="R164" i="11"/>
  <c r="P164" i="11"/>
  <c r="BI163" i="11"/>
  <c r="BH163" i="11"/>
  <c r="BG163" i="11"/>
  <c r="BE163" i="11"/>
  <c r="T163" i="11"/>
  <c r="R163" i="11"/>
  <c r="P163" i="11"/>
  <c r="BI162" i="11"/>
  <c r="BH162" i="11"/>
  <c r="BG162" i="11"/>
  <c r="BE162" i="11"/>
  <c r="T162" i="11"/>
  <c r="R162" i="11"/>
  <c r="P162" i="11"/>
  <c r="BI161" i="11"/>
  <c r="BH161" i="11"/>
  <c r="BG161" i="11"/>
  <c r="BE161" i="11"/>
  <c r="T161" i="11"/>
  <c r="R161" i="11"/>
  <c r="P161" i="11"/>
  <c r="BI160" i="11"/>
  <c r="BH160" i="11"/>
  <c r="BG160" i="11"/>
  <c r="BE160" i="11"/>
  <c r="T160" i="11"/>
  <c r="R160" i="11"/>
  <c r="P160" i="11"/>
  <c r="BI159" i="11"/>
  <c r="BH159" i="11"/>
  <c r="BG159" i="11"/>
  <c r="BE159" i="11"/>
  <c r="T159" i="11"/>
  <c r="R159" i="11"/>
  <c r="P159" i="11"/>
  <c r="BI158" i="11"/>
  <c r="BH158" i="11"/>
  <c r="BG158" i="11"/>
  <c r="BE158" i="11"/>
  <c r="T158" i="11"/>
  <c r="R158" i="11"/>
  <c r="P158" i="11"/>
  <c r="BI157" i="11"/>
  <c r="BH157" i="11"/>
  <c r="BG157" i="11"/>
  <c r="BE157" i="11"/>
  <c r="T157" i="11"/>
  <c r="R157" i="11"/>
  <c r="P157" i="11"/>
  <c r="BI156" i="11"/>
  <c r="BH156" i="11"/>
  <c r="BG156" i="11"/>
  <c r="BE156" i="11"/>
  <c r="T156" i="11"/>
  <c r="R156" i="11"/>
  <c r="P156" i="11"/>
  <c r="BI155" i="11"/>
  <c r="BH155" i="11"/>
  <c r="BG155" i="11"/>
  <c r="BE155" i="11"/>
  <c r="T155" i="11"/>
  <c r="R155" i="11"/>
  <c r="P155" i="11"/>
  <c r="BI154" i="11"/>
  <c r="BH154" i="11"/>
  <c r="BG154" i="11"/>
  <c r="BE154" i="11"/>
  <c r="T154" i="11"/>
  <c r="R154" i="11"/>
  <c r="P154" i="11"/>
  <c r="BI153" i="11"/>
  <c r="BH153" i="11"/>
  <c r="BG153" i="11"/>
  <c r="BE153" i="11"/>
  <c r="T153" i="11"/>
  <c r="R153" i="11"/>
  <c r="P153" i="11"/>
  <c r="BI152" i="11"/>
  <c r="BH152" i="11"/>
  <c r="BG152" i="11"/>
  <c r="BE152" i="11"/>
  <c r="T152" i="11"/>
  <c r="R152" i="11"/>
  <c r="P152" i="11"/>
  <c r="BI151" i="11"/>
  <c r="BH151" i="11"/>
  <c r="BG151" i="11"/>
  <c r="BE151" i="11"/>
  <c r="T151" i="11"/>
  <c r="R151" i="11"/>
  <c r="P151" i="11"/>
  <c r="BI150" i="11"/>
  <c r="BH150" i="11"/>
  <c r="BG150" i="11"/>
  <c r="BE150" i="11"/>
  <c r="T150" i="11"/>
  <c r="R150" i="11"/>
  <c r="P150" i="11"/>
  <c r="BI149" i="11"/>
  <c r="BH149" i="11"/>
  <c r="BG149" i="11"/>
  <c r="BE149" i="11"/>
  <c r="T149" i="11"/>
  <c r="R149" i="11"/>
  <c r="P149" i="11"/>
  <c r="BI135" i="11"/>
  <c r="BH135" i="11"/>
  <c r="BG135" i="11"/>
  <c r="BE135" i="11"/>
  <c r="T135" i="11"/>
  <c r="R135" i="11"/>
  <c r="P135" i="11"/>
  <c r="J130" i="11"/>
  <c r="F130" i="11"/>
  <c r="F128" i="11"/>
  <c r="E126" i="11"/>
  <c r="BI111" i="11"/>
  <c r="BH111" i="11"/>
  <c r="BG111" i="11"/>
  <c r="BE111" i="11"/>
  <c r="BI110" i="11"/>
  <c r="BH110" i="11"/>
  <c r="BG110" i="11"/>
  <c r="BF110" i="11"/>
  <c r="BE110" i="11"/>
  <c r="BI109" i="11"/>
  <c r="BH109" i="11"/>
  <c r="BG109" i="11"/>
  <c r="BF109" i="11"/>
  <c r="BE109" i="11"/>
  <c r="BI108" i="11"/>
  <c r="BH108" i="11"/>
  <c r="BG108" i="11"/>
  <c r="BF108" i="11"/>
  <c r="BE108" i="11"/>
  <c r="BI107" i="11"/>
  <c r="BH107" i="11"/>
  <c r="BG107" i="11"/>
  <c r="BF107" i="11"/>
  <c r="BE107" i="11"/>
  <c r="BI106" i="11"/>
  <c r="BH106" i="11"/>
  <c r="BG106" i="11"/>
  <c r="BF106" i="11"/>
  <c r="BE106" i="11"/>
  <c r="J93" i="11"/>
  <c r="F93" i="11"/>
  <c r="F91" i="11"/>
  <c r="E89" i="11"/>
  <c r="J26" i="11"/>
  <c r="E26" i="11"/>
  <c r="J131" i="11"/>
  <c r="J25" i="11"/>
  <c r="J20" i="11"/>
  <c r="E20" i="11"/>
  <c r="F131" i="11" s="1"/>
  <c r="J19" i="11"/>
  <c r="J14" i="11"/>
  <c r="J91" i="11" s="1"/>
  <c r="E7" i="11"/>
  <c r="E85" i="11" s="1"/>
  <c r="J41" i="10"/>
  <c r="J40" i="10"/>
  <c r="AY106" i="1" s="1"/>
  <c r="J39" i="10"/>
  <c r="AX106" i="1"/>
  <c r="BI663" i="10"/>
  <c r="BH663" i="10"/>
  <c r="BG663" i="10"/>
  <c r="BE663" i="10"/>
  <c r="T663" i="10"/>
  <c r="T662" i="10" s="1"/>
  <c r="R663" i="10"/>
  <c r="R662" i="10"/>
  <c r="P663" i="10"/>
  <c r="P662" i="10"/>
  <c r="BI661" i="10"/>
  <c r="BH661" i="10"/>
  <c r="BG661" i="10"/>
  <c r="BE661" i="10"/>
  <c r="T661" i="10"/>
  <c r="R661" i="10"/>
  <c r="P661" i="10"/>
  <c r="BI660" i="10"/>
  <c r="BH660" i="10"/>
  <c r="BG660" i="10"/>
  <c r="BE660" i="10"/>
  <c r="T660" i="10"/>
  <c r="R660" i="10"/>
  <c r="P660" i="10"/>
  <c r="BI658" i="10"/>
  <c r="BH658" i="10"/>
  <c r="BG658" i="10"/>
  <c r="BE658" i="10"/>
  <c r="T658" i="10"/>
  <c r="R658" i="10"/>
  <c r="P658" i="10"/>
  <c r="BI654" i="10"/>
  <c r="BH654" i="10"/>
  <c r="BG654" i="10"/>
  <c r="BE654" i="10"/>
  <c r="T654" i="10"/>
  <c r="R654" i="10"/>
  <c r="P654" i="10"/>
  <c r="BI650" i="10"/>
  <c r="BH650" i="10"/>
  <c r="BG650" i="10"/>
  <c r="BE650" i="10"/>
  <c r="T650" i="10"/>
  <c r="R650" i="10"/>
  <c r="P650" i="10"/>
  <c r="BI645" i="10"/>
  <c r="BH645" i="10"/>
  <c r="BG645" i="10"/>
  <c r="BE645" i="10"/>
  <c r="T645" i="10"/>
  <c r="R645" i="10"/>
  <c r="P645" i="10"/>
  <c r="BI642" i="10"/>
  <c r="BH642" i="10"/>
  <c r="BG642" i="10"/>
  <c r="BE642" i="10"/>
  <c r="T642" i="10"/>
  <c r="R642" i="10"/>
  <c r="P642" i="10"/>
  <c r="BI641" i="10"/>
  <c r="BH641" i="10"/>
  <c r="BG641" i="10"/>
  <c r="BE641" i="10"/>
  <c r="T641" i="10"/>
  <c r="R641" i="10"/>
  <c r="P641" i="10"/>
  <c r="BI639" i="10"/>
  <c r="BH639" i="10"/>
  <c r="BG639" i="10"/>
  <c r="BE639" i="10"/>
  <c r="T639" i="10"/>
  <c r="T638" i="10"/>
  <c r="R639" i="10"/>
  <c r="R638" i="10"/>
  <c r="P639" i="10"/>
  <c r="P638" i="10" s="1"/>
  <c r="BI637" i="10"/>
  <c r="BH637" i="10"/>
  <c r="BG637" i="10"/>
  <c r="BE637" i="10"/>
  <c r="T637" i="10"/>
  <c r="R637" i="10"/>
  <c r="P637" i="10"/>
  <c r="BI633" i="10"/>
  <c r="BH633" i="10"/>
  <c r="BG633" i="10"/>
  <c r="BE633" i="10"/>
  <c r="T633" i="10"/>
  <c r="R633" i="10"/>
  <c r="P633" i="10"/>
  <c r="BI629" i="10"/>
  <c r="BH629" i="10"/>
  <c r="BG629" i="10"/>
  <c r="BE629" i="10"/>
  <c r="T629" i="10"/>
  <c r="R629" i="10"/>
  <c r="P629" i="10"/>
  <c r="BI627" i="10"/>
  <c r="BH627" i="10"/>
  <c r="BG627" i="10"/>
  <c r="BE627" i="10"/>
  <c r="T627" i="10"/>
  <c r="R627" i="10"/>
  <c r="P627" i="10"/>
  <c r="BI625" i="10"/>
  <c r="BH625" i="10"/>
  <c r="BG625" i="10"/>
  <c r="BE625" i="10"/>
  <c r="T625" i="10"/>
  <c r="R625" i="10"/>
  <c r="P625" i="10"/>
  <c r="BI623" i="10"/>
  <c r="BH623" i="10"/>
  <c r="BG623" i="10"/>
  <c r="BE623" i="10"/>
  <c r="T623" i="10"/>
  <c r="R623" i="10"/>
  <c r="P623" i="10"/>
  <c r="BI620" i="10"/>
  <c r="BH620" i="10"/>
  <c r="BG620" i="10"/>
  <c r="BE620" i="10"/>
  <c r="T620" i="10"/>
  <c r="R620" i="10"/>
  <c r="P620" i="10"/>
  <c r="BI618" i="10"/>
  <c r="BH618" i="10"/>
  <c r="BG618" i="10"/>
  <c r="BE618" i="10"/>
  <c r="T618" i="10"/>
  <c r="R618" i="10"/>
  <c r="P618" i="10"/>
  <c r="BI616" i="10"/>
  <c r="BH616" i="10"/>
  <c r="BG616" i="10"/>
  <c r="BE616" i="10"/>
  <c r="T616" i="10"/>
  <c r="R616" i="10"/>
  <c r="P616" i="10"/>
  <c r="BI615" i="10"/>
  <c r="BH615" i="10"/>
  <c r="BG615" i="10"/>
  <c r="BE615" i="10"/>
  <c r="T615" i="10"/>
  <c r="R615" i="10"/>
  <c r="P615" i="10"/>
  <c r="BI611" i="10"/>
  <c r="BH611" i="10"/>
  <c r="BG611" i="10"/>
  <c r="BE611" i="10"/>
  <c r="T611" i="10"/>
  <c r="R611" i="10"/>
  <c r="P611" i="10"/>
  <c r="BI609" i="10"/>
  <c r="BH609" i="10"/>
  <c r="BG609" i="10"/>
  <c r="BE609" i="10"/>
  <c r="T609" i="10"/>
  <c r="R609" i="10"/>
  <c r="P609" i="10"/>
  <c r="BI608" i="10"/>
  <c r="BH608" i="10"/>
  <c r="BG608" i="10"/>
  <c r="BE608" i="10"/>
  <c r="T608" i="10"/>
  <c r="R608" i="10"/>
  <c r="P608" i="10"/>
  <c r="BI607" i="10"/>
  <c r="BH607" i="10"/>
  <c r="BG607" i="10"/>
  <c r="BE607" i="10"/>
  <c r="T607" i="10"/>
  <c r="R607" i="10"/>
  <c r="P607" i="10"/>
  <c r="BI606" i="10"/>
  <c r="BH606" i="10"/>
  <c r="BG606" i="10"/>
  <c r="BE606" i="10"/>
  <c r="T606" i="10"/>
  <c r="R606" i="10"/>
  <c r="P606" i="10"/>
  <c r="BI603" i="10"/>
  <c r="BH603" i="10"/>
  <c r="BG603" i="10"/>
  <c r="BE603" i="10"/>
  <c r="T603" i="10"/>
  <c r="R603" i="10"/>
  <c r="P603" i="10"/>
  <c r="BI602" i="10"/>
  <c r="BH602" i="10"/>
  <c r="BG602" i="10"/>
  <c r="BE602" i="10"/>
  <c r="T602" i="10"/>
  <c r="R602" i="10"/>
  <c r="P602" i="10"/>
  <c r="BI600" i="10"/>
  <c r="BH600" i="10"/>
  <c r="BG600" i="10"/>
  <c r="BE600" i="10"/>
  <c r="T600" i="10"/>
  <c r="R600" i="10"/>
  <c r="P600" i="10"/>
  <c r="BI598" i="10"/>
  <c r="BH598" i="10"/>
  <c r="BG598" i="10"/>
  <c r="BE598" i="10"/>
  <c r="T598" i="10"/>
  <c r="R598" i="10"/>
  <c r="P598" i="10"/>
  <c r="BI596" i="10"/>
  <c r="BH596" i="10"/>
  <c r="BG596" i="10"/>
  <c r="BE596" i="10"/>
  <c r="T596" i="10"/>
  <c r="R596" i="10"/>
  <c r="P596" i="10"/>
  <c r="BI594" i="10"/>
  <c r="BH594" i="10"/>
  <c r="BG594" i="10"/>
  <c r="BE594" i="10"/>
  <c r="T594" i="10"/>
  <c r="R594" i="10"/>
  <c r="P594" i="10"/>
  <c r="BI591" i="10"/>
  <c r="BH591" i="10"/>
  <c r="BG591" i="10"/>
  <c r="BE591" i="10"/>
  <c r="T591" i="10"/>
  <c r="R591" i="10"/>
  <c r="P591" i="10"/>
  <c r="BI588" i="10"/>
  <c r="BH588" i="10"/>
  <c r="BG588" i="10"/>
  <c r="BE588" i="10"/>
  <c r="T588" i="10"/>
  <c r="R588" i="10"/>
  <c r="P588" i="10"/>
  <c r="BI586" i="10"/>
  <c r="BH586" i="10"/>
  <c r="BG586" i="10"/>
  <c r="BE586" i="10"/>
  <c r="T586" i="10"/>
  <c r="R586" i="10"/>
  <c r="P586" i="10"/>
  <c r="BI582" i="10"/>
  <c r="BH582" i="10"/>
  <c r="BG582" i="10"/>
  <c r="BE582" i="10"/>
  <c r="T582" i="10"/>
  <c r="R582" i="10"/>
  <c r="P582" i="10"/>
  <c r="BI579" i="10"/>
  <c r="BH579" i="10"/>
  <c r="BG579" i="10"/>
  <c r="BE579" i="10"/>
  <c r="T579" i="10"/>
  <c r="R579" i="10"/>
  <c r="P579" i="10"/>
  <c r="BI574" i="10"/>
  <c r="BH574" i="10"/>
  <c r="BG574" i="10"/>
  <c r="BE574" i="10"/>
  <c r="T574" i="10"/>
  <c r="R574" i="10"/>
  <c r="P574" i="10"/>
  <c r="BI572" i="10"/>
  <c r="BH572" i="10"/>
  <c r="BG572" i="10"/>
  <c r="BE572" i="10"/>
  <c r="T572" i="10"/>
  <c r="R572" i="10"/>
  <c r="P572" i="10"/>
  <c r="BI568" i="10"/>
  <c r="BH568" i="10"/>
  <c r="BG568" i="10"/>
  <c r="BE568" i="10"/>
  <c r="T568" i="10"/>
  <c r="R568" i="10"/>
  <c r="P568" i="10"/>
  <c r="BI563" i="10"/>
  <c r="BH563" i="10"/>
  <c r="BG563" i="10"/>
  <c r="BE563" i="10"/>
  <c r="T563" i="10"/>
  <c r="R563" i="10"/>
  <c r="P563" i="10"/>
  <c r="BI558" i="10"/>
  <c r="BH558" i="10"/>
  <c r="BG558" i="10"/>
  <c r="BE558" i="10"/>
  <c r="T558" i="10"/>
  <c r="R558" i="10"/>
  <c r="P558" i="10"/>
  <c r="BI557" i="10"/>
  <c r="BH557" i="10"/>
  <c r="BG557" i="10"/>
  <c r="BE557" i="10"/>
  <c r="T557" i="10"/>
  <c r="R557" i="10"/>
  <c r="P557" i="10"/>
  <c r="BI556" i="10"/>
  <c r="BH556" i="10"/>
  <c r="BG556" i="10"/>
  <c r="BE556" i="10"/>
  <c r="T556" i="10"/>
  <c r="R556" i="10"/>
  <c r="P556" i="10"/>
  <c r="BI553" i="10"/>
  <c r="BH553" i="10"/>
  <c r="BG553" i="10"/>
  <c r="BE553" i="10"/>
  <c r="T553" i="10"/>
  <c r="R553" i="10"/>
  <c r="P553" i="10"/>
  <c r="BI551" i="10"/>
  <c r="BH551" i="10"/>
  <c r="BG551" i="10"/>
  <c r="BE551" i="10"/>
  <c r="T551" i="10"/>
  <c r="R551" i="10"/>
  <c r="P551" i="10"/>
  <c r="BI548" i="10"/>
  <c r="BH548" i="10"/>
  <c r="BG548" i="10"/>
  <c r="BE548" i="10"/>
  <c r="T548" i="10"/>
  <c r="R548" i="10"/>
  <c r="P548" i="10"/>
  <c r="BI545" i="10"/>
  <c r="BH545" i="10"/>
  <c r="BG545" i="10"/>
  <c r="BE545" i="10"/>
  <c r="T545" i="10"/>
  <c r="R545" i="10"/>
  <c r="P545" i="10"/>
  <c r="BI542" i="10"/>
  <c r="BH542" i="10"/>
  <c r="BG542" i="10"/>
  <c r="BE542" i="10"/>
  <c r="T542" i="10"/>
  <c r="R542" i="10"/>
  <c r="P542" i="10"/>
  <c r="BI536" i="10"/>
  <c r="BH536" i="10"/>
  <c r="BG536" i="10"/>
  <c r="BE536" i="10"/>
  <c r="T536" i="10"/>
  <c r="R536" i="10"/>
  <c r="P536" i="10"/>
  <c r="BI534" i="10"/>
  <c r="BH534" i="10"/>
  <c r="BG534" i="10"/>
  <c r="BE534" i="10"/>
  <c r="T534" i="10"/>
  <c r="R534" i="10"/>
  <c r="P534" i="10"/>
  <c r="BI525" i="10"/>
  <c r="BH525" i="10"/>
  <c r="BG525" i="10"/>
  <c r="BE525" i="10"/>
  <c r="T525" i="10"/>
  <c r="R525" i="10"/>
  <c r="P525" i="10"/>
  <c r="BI517" i="10"/>
  <c r="BH517" i="10"/>
  <c r="BG517" i="10"/>
  <c r="BE517" i="10"/>
  <c r="T517" i="10"/>
  <c r="R517" i="10"/>
  <c r="P517" i="10"/>
  <c r="BI510" i="10"/>
  <c r="BH510" i="10"/>
  <c r="BG510" i="10"/>
  <c r="BE510" i="10"/>
  <c r="T510" i="10"/>
  <c r="R510" i="10"/>
  <c r="P510" i="10"/>
  <c r="BI508" i="10"/>
  <c r="BH508" i="10"/>
  <c r="BG508" i="10"/>
  <c r="BE508" i="10"/>
  <c r="T508" i="10"/>
  <c r="R508" i="10"/>
  <c r="P508" i="10"/>
  <c r="BI507" i="10"/>
  <c r="BH507" i="10"/>
  <c r="BG507" i="10"/>
  <c r="BE507" i="10"/>
  <c r="T507" i="10"/>
  <c r="R507" i="10"/>
  <c r="P507" i="10"/>
  <c r="BI506" i="10"/>
  <c r="BH506" i="10"/>
  <c r="BG506" i="10"/>
  <c r="BE506" i="10"/>
  <c r="T506" i="10"/>
  <c r="R506" i="10"/>
  <c r="P506" i="10"/>
  <c r="BI503" i="10"/>
  <c r="BH503" i="10"/>
  <c r="BG503" i="10"/>
  <c r="BE503" i="10"/>
  <c r="T503" i="10"/>
  <c r="R503" i="10"/>
  <c r="P503" i="10"/>
  <c r="BI499" i="10"/>
  <c r="BH499" i="10"/>
  <c r="BG499" i="10"/>
  <c r="BE499" i="10"/>
  <c r="T499" i="10"/>
  <c r="R499" i="10"/>
  <c r="P499" i="10"/>
  <c r="BI498" i="10"/>
  <c r="BH498" i="10"/>
  <c r="BG498" i="10"/>
  <c r="BE498" i="10"/>
  <c r="T498" i="10"/>
  <c r="R498" i="10"/>
  <c r="P498" i="10"/>
  <c r="BI497" i="10"/>
  <c r="BH497" i="10"/>
  <c r="BG497" i="10"/>
  <c r="BE497" i="10"/>
  <c r="T497" i="10"/>
  <c r="R497" i="10"/>
  <c r="P497" i="10"/>
  <c r="BI495" i="10"/>
  <c r="BH495" i="10"/>
  <c r="BG495" i="10"/>
  <c r="BE495" i="10"/>
  <c r="T495" i="10"/>
  <c r="R495" i="10"/>
  <c r="P495" i="10"/>
  <c r="BI492" i="10"/>
  <c r="BH492" i="10"/>
  <c r="BG492" i="10"/>
  <c r="BE492" i="10"/>
  <c r="T492" i="10"/>
  <c r="R492" i="10"/>
  <c r="P492" i="10"/>
  <c r="BI490" i="10"/>
  <c r="BH490" i="10"/>
  <c r="BG490" i="10"/>
  <c r="BE490" i="10"/>
  <c r="T490" i="10"/>
  <c r="R490" i="10"/>
  <c r="P490" i="10"/>
  <c r="BI487" i="10"/>
  <c r="BH487" i="10"/>
  <c r="BG487" i="10"/>
  <c r="BE487" i="10"/>
  <c r="T487" i="10"/>
  <c r="R487" i="10"/>
  <c r="P487" i="10"/>
  <c r="BI485" i="10"/>
  <c r="BH485" i="10"/>
  <c r="BG485" i="10"/>
  <c r="BE485" i="10"/>
  <c r="T485" i="10"/>
  <c r="R485" i="10"/>
  <c r="P485" i="10"/>
  <c r="BI482" i="10"/>
  <c r="BH482" i="10"/>
  <c r="BG482" i="10"/>
  <c r="BE482" i="10"/>
  <c r="T482" i="10"/>
  <c r="T481" i="10" s="1"/>
  <c r="R482" i="10"/>
  <c r="R481" i="10"/>
  <c r="P482" i="10"/>
  <c r="P481" i="10"/>
  <c r="BI479" i="10"/>
  <c r="BH479" i="10"/>
  <c r="BG479" i="10"/>
  <c r="BE479" i="10"/>
  <c r="T479" i="10"/>
  <c r="T478" i="10"/>
  <c r="R479" i="10"/>
  <c r="R478" i="10"/>
  <c r="P479" i="10"/>
  <c r="P478" i="10"/>
  <c r="BI477" i="10"/>
  <c r="BH477" i="10"/>
  <c r="BG477" i="10"/>
  <c r="BE477" i="10"/>
  <c r="T477" i="10"/>
  <c r="R477" i="10"/>
  <c r="P477" i="10"/>
  <c r="BI475" i="10"/>
  <c r="BH475" i="10"/>
  <c r="BG475" i="10"/>
  <c r="BE475" i="10"/>
  <c r="T475" i="10"/>
  <c r="R475" i="10"/>
  <c r="P475" i="10"/>
  <c r="BI473" i="10"/>
  <c r="BH473" i="10"/>
  <c r="BG473" i="10"/>
  <c r="BE473" i="10"/>
  <c r="T473" i="10"/>
  <c r="R473" i="10"/>
  <c r="P473" i="10"/>
  <c r="BI471" i="10"/>
  <c r="BH471" i="10"/>
  <c r="BG471" i="10"/>
  <c r="BE471" i="10"/>
  <c r="T471" i="10"/>
  <c r="R471" i="10"/>
  <c r="P471" i="10"/>
  <c r="BI462" i="10"/>
  <c r="BH462" i="10"/>
  <c r="BG462" i="10"/>
  <c r="BE462" i="10"/>
  <c r="T462" i="10"/>
  <c r="R462" i="10"/>
  <c r="P462" i="10"/>
  <c r="BI457" i="10"/>
  <c r="BH457" i="10"/>
  <c r="BG457" i="10"/>
  <c r="BE457" i="10"/>
  <c r="T457" i="10"/>
  <c r="R457" i="10"/>
  <c r="P457" i="10"/>
  <c r="BI454" i="10"/>
  <c r="BH454" i="10"/>
  <c r="BG454" i="10"/>
  <c r="BE454" i="10"/>
  <c r="T454" i="10"/>
  <c r="R454" i="10"/>
  <c r="P454" i="10"/>
  <c r="BI450" i="10"/>
  <c r="BH450" i="10"/>
  <c r="BG450" i="10"/>
  <c r="BE450" i="10"/>
  <c r="T450" i="10"/>
  <c r="R450" i="10"/>
  <c r="P450" i="10"/>
  <c r="BI447" i="10"/>
  <c r="BH447" i="10"/>
  <c r="BG447" i="10"/>
  <c r="BE447" i="10"/>
  <c r="T447" i="10"/>
  <c r="R447" i="10"/>
  <c r="P447" i="10"/>
  <c r="BI443" i="10"/>
  <c r="BH443" i="10"/>
  <c r="BG443" i="10"/>
  <c r="BE443" i="10"/>
  <c r="T443" i="10"/>
  <c r="R443" i="10"/>
  <c r="P443" i="10"/>
  <c r="BI441" i="10"/>
  <c r="BH441" i="10"/>
  <c r="BG441" i="10"/>
  <c r="BE441" i="10"/>
  <c r="T441" i="10"/>
  <c r="R441" i="10"/>
  <c r="P441" i="10"/>
  <c r="BI439" i="10"/>
  <c r="BH439" i="10"/>
  <c r="BG439" i="10"/>
  <c r="BE439" i="10"/>
  <c r="T439" i="10"/>
  <c r="R439" i="10"/>
  <c r="P439" i="10"/>
  <c r="BI436" i="10"/>
  <c r="BH436" i="10"/>
  <c r="BG436" i="10"/>
  <c r="BE436" i="10"/>
  <c r="T436" i="10"/>
  <c r="R436" i="10"/>
  <c r="P436" i="10"/>
  <c r="BI434" i="10"/>
  <c r="BH434" i="10"/>
  <c r="BG434" i="10"/>
  <c r="BE434" i="10"/>
  <c r="T434" i="10"/>
  <c r="R434" i="10"/>
  <c r="P434" i="10"/>
  <c r="BI431" i="10"/>
  <c r="BH431" i="10"/>
  <c r="BG431" i="10"/>
  <c r="BE431" i="10"/>
  <c r="T431" i="10"/>
  <c r="R431" i="10"/>
  <c r="P431" i="10"/>
  <c r="BI423" i="10"/>
  <c r="BH423" i="10"/>
  <c r="BG423" i="10"/>
  <c r="BE423" i="10"/>
  <c r="T423" i="10"/>
  <c r="R423" i="10"/>
  <c r="P423" i="10"/>
  <c r="BI415" i="10"/>
  <c r="BH415" i="10"/>
  <c r="BG415" i="10"/>
  <c r="BE415" i="10"/>
  <c r="T415" i="10"/>
  <c r="R415" i="10"/>
  <c r="P415" i="10"/>
  <c r="BI407" i="10"/>
  <c r="BH407" i="10"/>
  <c r="BG407" i="10"/>
  <c r="BE407" i="10"/>
  <c r="T407" i="10"/>
  <c r="R407" i="10"/>
  <c r="P407" i="10"/>
  <c r="BI398" i="10"/>
  <c r="BH398" i="10"/>
  <c r="BG398" i="10"/>
  <c r="BE398" i="10"/>
  <c r="T398" i="10"/>
  <c r="R398" i="10"/>
  <c r="P398" i="10"/>
  <c r="BI396" i="10"/>
  <c r="BH396" i="10"/>
  <c r="BG396" i="10"/>
  <c r="BE396" i="10"/>
  <c r="T396" i="10"/>
  <c r="R396" i="10"/>
  <c r="P396" i="10"/>
  <c r="BI395" i="10"/>
  <c r="BH395" i="10"/>
  <c r="BG395" i="10"/>
  <c r="BE395" i="10"/>
  <c r="T395" i="10"/>
  <c r="R395" i="10"/>
  <c r="P395" i="10"/>
  <c r="BI390" i="10"/>
  <c r="BH390" i="10"/>
  <c r="BG390" i="10"/>
  <c r="BE390" i="10"/>
  <c r="T390" i="10"/>
  <c r="R390" i="10"/>
  <c r="P390" i="10"/>
  <c r="BI384" i="10"/>
  <c r="BH384" i="10"/>
  <c r="BG384" i="10"/>
  <c r="BE384" i="10"/>
  <c r="T384" i="10"/>
  <c r="R384" i="10"/>
  <c r="P384" i="10"/>
  <c r="BI382" i="10"/>
  <c r="BH382" i="10"/>
  <c r="BG382" i="10"/>
  <c r="BE382" i="10"/>
  <c r="T382" i="10"/>
  <c r="R382" i="10"/>
  <c r="P382" i="10"/>
  <c r="BI378" i="10"/>
  <c r="BH378" i="10"/>
  <c r="BG378" i="10"/>
  <c r="BE378" i="10"/>
  <c r="T378" i="10"/>
  <c r="R378" i="10"/>
  <c r="P378" i="10"/>
  <c r="BI375" i="10"/>
  <c r="BH375" i="10"/>
  <c r="BG375" i="10"/>
  <c r="BE375" i="10"/>
  <c r="T375" i="10"/>
  <c r="T374" i="10" s="1"/>
  <c r="R375" i="10"/>
  <c r="R374" i="10" s="1"/>
  <c r="P375" i="10"/>
  <c r="P374" i="10"/>
  <c r="BI373" i="10"/>
  <c r="BH373" i="10"/>
  <c r="BG373" i="10"/>
  <c r="BE373" i="10"/>
  <c r="T373" i="10"/>
  <c r="R373" i="10"/>
  <c r="P373" i="10"/>
  <c r="BI372" i="10"/>
  <c r="BH372" i="10"/>
  <c r="BG372" i="10"/>
  <c r="BE372" i="10"/>
  <c r="T372" i="10"/>
  <c r="R372" i="10"/>
  <c r="P372" i="10"/>
  <c r="BI370" i="10"/>
  <c r="BH370" i="10"/>
  <c r="BG370" i="10"/>
  <c r="BE370" i="10"/>
  <c r="T370" i="10"/>
  <c r="R370" i="10"/>
  <c r="P370" i="10"/>
  <c r="BI369" i="10"/>
  <c r="BH369" i="10"/>
  <c r="BG369" i="10"/>
  <c r="BE369" i="10"/>
  <c r="T369" i="10"/>
  <c r="R369" i="10"/>
  <c r="P369" i="10"/>
  <c r="BI368" i="10"/>
  <c r="BH368" i="10"/>
  <c r="BG368" i="10"/>
  <c r="BE368" i="10"/>
  <c r="T368" i="10"/>
  <c r="R368" i="10"/>
  <c r="P368" i="10"/>
  <c r="BI366" i="10"/>
  <c r="BH366" i="10"/>
  <c r="BG366" i="10"/>
  <c r="BE366" i="10"/>
  <c r="T366" i="10"/>
  <c r="R366" i="10"/>
  <c r="P366" i="10"/>
  <c r="BI365" i="10"/>
  <c r="BH365" i="10"/>
  <c r="BG365" i="10"/>
  <c r="BE365" i="10"/>
  <c r="T365" i="10"/>
  <c r="R365" i="10"/>
  <c r="P365" i="10"/>
  <c r="BI362" i="10"/>
  <c r="BH362" i="10"/>
  <c r="BG362" i="10"/>
  <c r="BE362" i="10"/>
  <c r="T362" i="10"/>
  <c r="R362" i="10"/>
  <c r="P362" i="10"/>
  <c r="BI359" i="10"/>
  <c r="BH359" i="10"/>
  <c r="BG359" i="10"/>
  <c r="BE359" i="10"/>
  <c r="T359" i="10"/>
  <c r="R359" i="10"/>
  <c r="P359" i="10"/>
  <c r="BI356" i="10"/>
  <c r="BH356" i="10"/>
  <c r="BG356" i="10"/>
  <c r="BE356" i="10"/>
  <c r="T356" i="10"/>
  <c r="R356" i="10"/>
  <c r="P356" i="10"/>
  <c r="BI354" i="10"/>
  <c r="BH354" i="10"/>
  <c r="BG354" i="10"/>
  <c r="BE354" i="10"/>
  <c r="T354" i="10"/>
  <c r="R354" i="10"/>
  <c r="P354" i="10"/>
  <c r="BI351" i="10"/>
  <c r="BH351" i="10"/>
  <c r="BG351" i="10"/>
  <c r="BE351" i="10"/>
  <c r="T351" i="10"/>
  <c r="R351" i="10"/>
  <c r="P351" i="10"/>
  <c r="BI350" i="10"/>
  <c r="BH350" i="10"/>
  <c r="BG350" i="10"/>
  <c r="BE350" i="10"/>
  <c r="T350" i="10"/>
  <c r="R350" i="10"/>
  <c r="P350" i="10"/>
  <c r="BI348" i="10"/>
  <c r="BH348" i="10"/>
  <c r="BG348" i="10"/>
  <c r="BE348" i="10"/>
  <c r="T348" i="10"/>
  <c r="R348" i="10"/>
  <c r="P348" i="10"/>
  <c r="BI346" i="10"/>
  <c r="BH346" i="10"/>
  <c r="BG346" i="10"/>
  <c r="BE346" i="10"/>
  <c r="T346" i="10"/>
  <c r="R346" i="10"/>
  <c r="P346" i="10"/>
  <c r="BI345" i="10"/>
  <c r="BH345" i="10"/>
  <c r="BG345" i="10"/>
  <c r="BE345" i="10"/>
  <c r="T345" i="10"/>
  <c r="R345" i="10"/>
  <c r="P345" i="10"/>
  <c r="BI343" i="10"/>
  <c r="BH343" i="10"/>
  <c r="BG343" i="10"/>
  <c r="BE343" i="10"/>
  <c r="T343" i="10"/>
  <c r="R343" i="10"/>
  <c r="P343" i="10"/>
  <c r="BI341" i="10"/>
  <c r="BH341" i="10"/>
  <c r="BG341" i="10"/>
  <c r="BE341" i="10"/>
  <c r="T341" i="10"/>
  <c r="R341" i="10"/>
  <c r="P341" i="10"/>
  <c r="BI337" i="10"/>
  <c r="BH337" i="10"/>
  <c r="BG337" i="10"/>
  <c r="BE337" i="10"/>
  <c r="T337" i="10"/>
  <c r="R337" i="10"/>
  <c r="P337" i="10"/>
  <c r="BI334" i="10"/>
  <c r="BH334" i="10"/>
  <c r="BG334" i="10"/>
  <c r="BE334" i="10"/>
  <c r="T334" i="10"/>
  <c r="R334" i="10"/>
  <c r="P334" i="10"/>
  <c r="BI332" i="10"/>
  <c r="BH332" i="10"/>
  <c r="BG332" i="10"/>
  <c r="BE332" i="10"/>
  <c r="T332" i="10"/>
  <c r="R332" i="10"/>
  <c r="P332" i="10"/>
  <c r="BI330" i="10"/>
  <c r="BH330" i="10"/>
  <c r="BG330" i="10"/>
  <c r="BE330" i="10"/>
  <c r="T330" i="10"/>
  <c r="R330" i="10"/>
  <c r="P330" i="10"/>
  <c r="BI329" i="10"/>
  <c r="BH329" i="10"/>
  <c r="BG329" i="10"/>
  <c r="BE329" i="10"/>
  <c r="T329" i="10"/>
  <c r="R329" i="10"/>
  <c r="P329" i="10"/>
  <c r="BI325" i="10"/>
  <c r="BH325" i="10"/>
  <c r="BG325" i="10"/>
  <c r="BE325" i="10"/>
  <c r="T325" i="10"/>
  <c r="R325" i="10"/>
  <c r="P325" i="10"/>
  <c r="BI323" i="10"/>
  <c r="BH323" i="10"/>
  <c r="BG323" i="10"/>
  <c r="BE323" i="10"/>
  <c r="T323" i="10"/>
  <c r="R323" i="10"/>
  <c r="P323" i="10"/>
  <c r="BI314" i="10"/>
  <c r="BH314" i="10"/>
  <c r="BG314" i="10"/>
  <c r="BE314" i="10"/>
  <c r="T314" i="10"/>
  <c r="R314" i="10"/>
  <c r="P314" i="10"/>
  <c r="BI307" i="10"/>
  <c r="BH307" i="10"/>
  <c r="BG307" i="10"/>
  <c r="BE307" i="10"/>
  <c r="T307" i="10"/>
  <c r="R307" i="10"/>
  <c r="P307" i="10"/>
  <c r="BI296" i="10"/>
  <c r="BH296" i="10"/>
  <c r="BG296" i="10"/>
  <c r="BE296" i="10"/>
  <c r="T296" i="10"/>
  <c r="R296" i="10"/>
  <c r="P296" i="10"/>
  <c r="BI286" i="10"/>
  <c r="BH286" i="10"/>
  <c r="BG286" i="10"/>
  <c r="BE286" i="10"/>
  <c r="T286" i="10"/>
  <c r="R286" i="10"/>
  <c r="P286" i="10"/>
  <c r="BI275" i="10"/>
  <c r="BH275" i="10"/>
  <c r="BG275" i="10"/>
  <c r="BE275" i="10"/>
  <c r="T275" i="10"/>
  <c r="R275" i="10"/>
  <c r="P275" i="10"/>
  <c r="BI263" i="10"/>
  <c r="BH263" i="10"/>
  <c r="BG263" i="10"/>
  <c r="BE263" i="10"/>
  <c r="T263" i="10"/>
  <c r="R263" i="10"/>
  <c r="P263" i="10"/>
  <c r="BI262" i="10"/>
  <c r="BH262" i="10"/>
  <c r="BG262" i="10"/>
  <c r="BE262" i="10"/>
  <c r="T262" i="10"/>
  <c r="R262" i="10"/>
  <c r="P262" i="10"/>
  <c r="BI261" i="10"/>
  <c r="BH261" i="10"/>
  <c r="BG261" i="10"/>
  <c r="BE261" i="10"/>
  <c r="T261" i="10"/>
  <c r="R261" i="10"/>
  <c r="P261" i="10"/>
  <c r="BI259" i="10"/>
  <c r="BH259" i="10"/>
  <c r="BG259" i="10"/>
  <c r="BE259" i="10"/>
  <c r="T259" i="10"/>
  <c r="R259" i="10"/>
  <c r="P259" i="10"/>
  <c r="BI256" i="10"/>
  <c r="BH256" i="10"/>
  <c r="BG256" i="10"/>
  <c r="BE256" i="10"/>
  <c r="T256" i="10"/>
  <c r="R256" i="10"/>
  <c r="P256" i="10"/>
  <c r="BI255" i="10"/>
  <c r="BH255" i="10"/>
  <c r="BG255" i="10"/>
  <c r="BE255" i="10"/>
  <c r="T255" i="10"/>
  <c r="R255" i="10"/>
  <c r="P255" i="10"/>
  <c r="BI253" i="10"/>
  <c r="BH253" i="10"/>
  <c r="BG253" i="10"/>
  <c r="BE253" i="10"/>
  <c r="T253" i="10"/>
  <c r="R253" i="10"/>
  <c r="P253" i="10"/>
  <c r="BI250" i="10"/>
  <c r="BH250" i="10"/>
  <c r="BG250" i="10"/>
  <c r="BE250" i="10"/>
  <c r="T250" i="10"/>
  <c r="R250" i="10"/>
  <c r="P250" i="10"/>
  <c r="BI247" i="10"/>
  <c r="BH247" i="10"/>
  <c r="BG247" i="10"/>
  <c r="BE247" i="10"/>
  <c r="T247" i="10"/>
  <c r="R247" i="10"/>
  <c r="P247" i="10"/>
  <c r="BI245" i="10"/>
  <c r="BH245" i="10"/>
  <c r="BG245" i="10"/>
  <c r="BE245" i="10"/>
  <c r="T245" i="10"/>
  <c r="R245" i="10"/>
  <c r="P245" i="10"/>
  <c r="BI244" i="10"/>
  <c r="BH244" i="10"/>
  <c r="BG244" i="10"/>
  <c r="BE244" i="10"/>
  <c r="T244" i="10"/>
  <c r="R244" i="10"/>
  <c r="P244" i="10"/>
  <c r="BI243" i="10"/>
  <c r="BH243" i="10"/>
  <c r="BG243" i="10"/>
  <c r="BE243" i="10"/>
  <c r="T243" i="10"/>
  <c r="R243" i="10"/>
  <c r="P243" i="10"/>
  <c r="BI240" i="10"/>
  <c r="BH240" i="10"/>
  <c r="BG240" i="10"/>
  <c r="BE240" i="10"/>
  <c r="T240" i="10"/>
  <c r="R240" i="10"/>
  <c r="P240" i="10"/>
  <c r="BI239" i="10"/>
  <c r="BH239" i="10"/>
  <c r="BG239" i="10"/>
  <c r="BE239" i="10"/>
  <c r="T239" i="10"/>
  <c r="R239" i="10"/>
  <c r="P239" i="10"/>
  <c r="BI237" i="10"/>
  <c r="BH237" i="10"/>
  <c r="BG237" i="10"/>
  <c r="BE237" i="10"/>
  <c r="T237" i="10"/>
  <c r="R237" i="10"/>
  <c r="P237" i="10"/>
  <c r="BI235" i="10"/>
  <c r="BH235" i="10"/>
  <c r="BG235" i="10"/>
  <c r="BE235" i="10"/>
  <c r="T235" i="10"/>
  <c r="R235" i="10"/>
  <c r="P235" i="10"/>
  <c r="BI233" i="10"/>
  <c r="BH233" i="10"/>
  <c r="BG233" i="10"/>
  <c r="BE233" i="10"/>
  <c r="T233" i="10"/>
  <c r="R233" i="10"/>
  <c r="P233" i="10"/>
  <c r="BI232" i="10"/>
  <c r="BH232" i="10"/>
  <c r="BG232" i="10"/>
  <c r="BE232" i="10"/>
  <c r="T232" i="10"/>
  <c r="R232" i="10"/>
  <c r="P232" i="10"/>
  <c r="BI228" i="10"/>
  <c r="BH228" i="10"/>
  <c r="BG228" i="10"/>
  <c r="BE228" i="10"/>
  <c r="T228" i="10"/>
  <c r="R228" i="10"/>
  <c r="P228" i="10"/>
  <c r="BI226" i="10"/>
  <c r="BH226" i="10"/>
  <c r="BG226" i="10"/>
  <c r="BE226" i="10"/>
  <c r="T226" i="10"/>
  <c r="R226" i="10"/>
  <c r="P226" i="10"/>
  <c r="BI225" i="10"/>
  <c r="BH225" i="10"/>
  <c r="BG225" i="10"/>
  <c r="BE225" i="10"/>
  <c r="T225" i="10"/>
  <c r="R225" i="10"/>
  <c r="P225" i="10"/>
  <c r="BI221" i="10"/>
  <c r="BH221" i="10"/>
  <c r="BG221" i="10"/>
  <c r="BE221" i="10"/>
  <c r="T221" i="10"/>
  <c r="R221" i="10"/>
  <c r="P221" i="10"/>
  <c r="BI218" i="10"/>
  <c r="BH218" i="10"/>
  <c r="BG218" i="10"/>
  <c r="BE218" i="10"/>
  <c r="T218" i="10"/>
  <c r="R218" i="10"/>
  <c r="P218" i="10"/>
  <c r="BI217" i="10"/>
  <c r="BH217" i="10"/>
  <c r="BG217" i="10"/>
  <c r="BE217" i="10"/>
  <c r="T217" i="10"/>
  <c r="R217" i="10"/>
  <c r="P217" i="10"/>
  <c r="BI213" i="10"/>
  <c r="BH213" i="10"/>
  <c r="BG213" i="10"/>
  <c r="BE213" i="10"/>
  <c r="T213" i="10"/>
  <c r="R213" i="10"/>
  <c r="P213" i="10"/>
  <c r="BI209" i="10"/>
  <c r="BH209" i="10"/>
  <c r="BG209" i="10"/>
  <c r="BE209" i="10"/>
  <c r="T209" i="10"/>
  <c r="R209" i="10"/>
  <c r="P209" i="10"/>
  <c r="BI208" i="10"/>
  <c r="BH208" i="10"/>
  <c r="BG208" i="10"/>
  <c r="BE208" i="10"/>
  <c r="T208" i="10"/>
  <c r="R208" i="10"/>
  <c r="P208" i="10"/>
  <c r="BI206" i="10"/>
  <c r="BH206" i="10"/>
  <c r="BG206" i="10"/>
  <c r="BE206" i="10"/>
  <c r="T206" i="10"/>
  <c r="R206" i="10"/>
  <c r="P206" i="10"/>
  <c r="BI203" i="10"/>
  <c r="BH203" i="10"/>
  <c r="BG203" i="10"/>
  <c r="BE203" i="10"/>
  <c r="T203" i="10"/>
  <c r="R203" i="10"/>
  <c r="P203" i="10"/>
  <c r="BI198" i="10"/>
  <c r="BH198" i="10"/>
  <c r="BG198" i="10"/>
  <c r="BE198" i="10"/>
  <c r="T198" i="10"/>
  <c r="R198" i="10"/>
  <c r="P198" i="10"/>
  <c r="BI194" i="10"/>
  <c r="BH194" i="10"/>
  <c r="BG194" i="10"/>
  <c r="BE194" i="10"/>
  <c r="T194" i="10"/>
  <c r="R194" i="10"/>
  <c r="P194" i="10"/>
  <c r="BI191" i="10"/>
  <c r="BH191" i="10"/>
  <c r="BG191" i="10"/>
  <c r="BE191" i="10"/>
  <c r="T191" i="10"/>
  <c r="R191" i="10"/>
  <c r="P191" i="10"/>
  <c r="BI189" i="10"/>
  <c r="BH189" i="10"/>
  <c r="BG189" i="10"/>
  <c r="BE189" i="10"/>
  <c r="T189" i="10"/>
  <c r="R189" i="10"/>
  <c r="P189" i="10"/>
  <c r="BI187" i="10"/>
  <c r="BH187" i="10"/>
  <c r="BG187" i="10"/>
  <c r="BE187" i="10"/>
  <c r="T187" i="10"/>
  <c r="R187" i="10"/>
  <c r="P187" i="10"/>
  <c r="BI183" i="10"/>
  <c r="BH183" i="10"/>
  <c r="BG183" i="10"/>
  <c r="BE183" i="10"/>
  <c r="T183" i="10"/>
  <c r="R183" i="10"/>
  <c r="P183" i="10"/>
  <c r="BI180" i="10"/>
  <c r="BH180" i="10"/>
  <c r="BG180" i="10"/>
  <c r="BE180" i="10"/>
  <c r="T180" i="10"/>
  <c r="R180" i="10"/>
  <c r="P180" i="10"/>
  <c r="BI179" i="10"/>
  <c r="BH179" i="10"/>
  <c r="BG179" i="10"/>
  <c r="BE179" i="10"/>
  <c r="T179" i="10"/>
  <c r="R179" i="10"/>
  <c r="P179" i="10"/>
  <c r="BI172" i="10"/>
  <c r="BH172" i="10"/>
  <c r="BG172" i="10"/>
  <c r="BE172" i="10"/>
  <c r="T172" i="10"/>
  <c r="R172" i="10"/>
  <c r="P172" i="10"/>
  <c r="BI158" i="10"/>
  <c r="BH158" i="10"/>
  <c r="BG158" i="10"/>
  <c r="BE158" i="10"/>
  <c r="T158" i="10"/>
  <c r="R158" i="10"/>
  <c r="P158" i="10"/>
  <c r="J152" i="10"/>
  <c r="F152" i="10"/>
  <c r="F150" i="10"/>
  <c r="E148" i="10"/>
  <c r="BI133" i="10"/>
  <c r="BH133" i="10"/>
  <c r="BG133" i="10"/>
  <c r="BE133" i="10"/>
  <c r="BI132" i="10"/>
  <c r="BH132" i="10"/>
  <c r="BG132" i="10"/>
  <c r="BF132" i="10"/>
  <c r="BE132" i="10"/>
  <c r="BI131" i="10"/>
  <c r="BH131" i="10"/>
  <c r="BG131" i="10"/>
  <c r="BF131" i="10"/>
  <c r="BE131" i="10"/>
  <c r="BI130" i="10"/>
  <c r="BH130" i="10"/>
  <c r="BG130" i="10"/>
  <c r="BF130" i="10"/>
  <c r="BE130" i="10"/>
  <c r="BI129" i="10"/>
  <c r="BH129" i="10"/>
  <c r="BG129" i="10"/>
  <c r="BF129" i="10"/>
  <c r="BE129" i="10"/>
  <c r="BI128" i="10"/>
  <c r="BH128" i="10"/>
  <c r="BG128" i="10"/>
  <c r="BF128" i="10"/>
  <c r="BE128" i="10"/>
  <c r="J93" i="10"/>
  <c r="F93" i="10"/>
  <c r="F91" i="10"/>
  <c r="E89" i="10"/>
  <c r="J26" i="10"/>
  <c r="E26" i="10"/>
  <c r="J153" i="10"/>
  <c r="J25" i="10"/>
  <c r="J20" i="10"/>
  <c r="E20" i="10"/>
  <c r="F153" i="10"/>
  <c r="J19" i="10"/>
  <c r="J14" i="10"/>
  <c r="J150" i="10" s="1"/>
  <c r="E7" i="10"/>
  <c r="E85" i="10" s="1"/>
  <c r="J41" i="9"/>
  <c r="J40" i="9"/>
  <c r="AY104" i="1"/>
  <c r="J39" i="9"/>
  <c r="AX104" i="1" s="1"/>
  <c r="BI200" i="9"/>
  <c r="BH200" i="9"/>
  <c r="BG200" i="9"/>
  <c r="BE200" i="9"/>
  <c r="T200" i="9"/>
  <c r="R200" i="9"/>
  <c r="P200" i="9"/>
  <c r="BI199" i="9"/>
  <c r="BH199" i="9"/>
  <c r="BG199" i="9"/>
  <c r="BE199" i="9"/>
  <c r="T199" i="9"/>
  <c r="R199" i="9"/>
  <c r="P199" i="9"/>
  <c r="BI198" i="9"/>
  <c r="BH198" i="9"/>
  <c r="BG198" i="9"/>
  <c r="BE198" i="9"/>
  <c r="T198" i="9"/>
  <c r="R198" i="9"/>
  <c r="P198" i="9"/>
  <c r="BI197" i="9"/>
  <c r="BH197" i="9"/>
  <c r="BG197" i="9"/>
  <c r="BE197" i="9"/>
  <c r="T197" i="9"/>
  <c r="R197" i="9"/>
  <c r="P197" i="9"/>
  <c r="BI196" i="9"/>
  <c r="BH196" i="9"/>
  <c r="BG196" i="9"/>
  <c r="BE196" i="9"/>
  <c r="T196" i="9"/>
  <c r="R196" i="9"/>
  <c r="P196" i="9"/>
  <c r="BI195" i="9"/>
  <c r="BH195" i="9"/>
  <c r="BG195" i="9"/>
  <c r="BE195" i="9"/>
  <c r="T195" i="9"/>
  <c r="R195" i="9"/>
  <c r="P195" i="9"/>
  <c r="BI192" i="9"/>
  <c r="BH192" i="9"/>
  <c r="BG192" i="9"/>
  <c r="BE192" i="9"/>
  <c r="T192" i="9"/>
  <c r="R192" i="9"/>
  <c r="P192" i="9"/>
  <c r="BI191" i="9"/>
  <c r="BH191" i="9"/>
  <c r="BG191" i="9"/>
  <c r="BE191" i="9"/>
  <c r="T191" i="9"/>
  <c r="R191" i="9"/>
  <c r="P191" i="9"/>
  <c r="BI190" i="9"/>
  <c r="BH190" i="9"/>
  <c r="BG190" i="9"/>
  <c r="BE190" i="9"/>
  <c r="T190" i="9"/>
  <c r="R190" i="9"/>
  <c r="P190" i="9"/>
  <c r="BI189" i="9"/>
  <c r="BH189" i="9"/>
  <c r="BG189" i="9"/>
  <c r="BE189" i="9"/>
  <c r="T189" i="9"/>
  <c r="R189" i="9"/>
  <c r="P189" i="9"/>
  <c r="BI188" i="9"/>
  <c r="BH188" i="9"/>
  <c r="BG188" i="9"/>
  <c r="BE188" i="9"/>
  <c r="T188" i="9"/>
  <c r="R188" i="9"/>
  <c r="P188" i="9"/>
  <c r="BI187" i="9"/>
  <c r="BH187" i="9"/>
  <c r="BG187" i="9"/>
  <c r="BE187" i="9"/>
  <c r="T187" i="9"/>
  <c r="R187" i="9"/>
  <c r="P187" i="9"/>
  <c r="BI185" i="9"/>
  <c r="BH185" i="9"/>
  <c r="BG185" i="9"/>
  <c r="BE185" i="9"/>
  <c r="T185" i="9"/>
  <c r="T184" i="9"/>
  <c r="R185" i="9"/>
  <c r="R184" i="9" s="1"/>
  <c r="P185" i="9"/>
  <c r="P184" i="9"/>
  <c r="BI183" i="9"/>
  <c r="BH183" i="9"/>
  <c r="BG183" i="9"/>
  <c r="BE183" i="9"/>
  <c r="T183" i="9"/>
  <c r="R183" i="9"/>
  <c r="P183" i="9"/>
  <c r="BI182" i="9"/>
  <c r="BH182" i="9"/>
  <c r="BG182" i="9"/>
  <c r="BE182" i="9"/>
  <c r="T182" i="9"/>
  <c r="R182" i="9"/>
  <c r="P182" i="9"/>
  <c r="BI181" i="9"/>
  <c r="BH181" i="9"/>
  <c r="BG181" i="9"/>
  <c r="BE181" i="9"/>
  <c r="T181" i="9"/>
  <c r="R181" i="9"/>
  <c r="P181" i="9"/>
  <c r="BI180" i="9"/>
  <c r="BH180" i="9"/>
  <c r="BG180" i="9"/>
  <c r="BE180" i="9"/>
  <c r="T180" i="9"/>
  <c r="R180" i="9"/>
  <c r="P180" i="9"/>
  <c r="BI179" i="9"/>
  <c r="BH179" i="9"/>
  <c r="BG179" i="9"/>
  <c r="BE179" i="9"/>
  <c r="T179" i="9"/>
  <c r="R179" i="9"/>
  <c r="P179" i="9"/>
  <c r="BI178" i="9"/>
  <c r="BH178" i="9"/>
  <c r="BG178" i="9"/>
  <c r="BE178" i="9"/>
  <c r="T178" i="9"/>
  <c r="R178" i="9"/>
  <c r="P178" i="9"/>
  <c r="BI176" i="9"/>
  <c r="BH176" i="9"/>
  <c r="BG176" i="9"/>
  <c r="BE176" i="9"/>
  <c r="T176" i="9"/>
  <c r="R176" i="9"/>
  <c r="P176" i="9"/>
  <c r="BI175" i="9"/>
  <c r="BH175" i="9"/>
  <c r="BG175" i="9"/>
  <c r="BE175" i="9"/>
  <c r="T175" i="9"/>
  <c r="R175" i="9"/>
  <c r="P175" i="9"/>
  <c r="BI174" i="9"/>
  <c r="BH174" i="9"/>
  <c r="BG174" i="9"/>
  <c r="BE174" i="9"/>
  <c r="T174" i="9"/>
  <c r="R174" i="9"/>
  <c r="P174" i="9"/>
  <c r="BI173" i="9"/>
  <c r="BH173" i="9"/>
  <c r="BG173" i="9"/>
  <c r="BE173" i="9"/>
  <c r="T173" i="9"/>
  <c r="R173" i="9"/>
  <c r="P173" i="9"/>
  <c r="BI172" i="9"/>
  <c r="BH172" i="9"/>
  <c r="BG172" i="9"/>
  <c r="BE172" i="9"/>
  <c r="T172" i="9"/>
  <c r="R172" i="9"/>
  <c r="P172" i="9"/>
  <c r="BI171" i="9"/>
  <c r="BH171" i="9"/>
  <c r="BG171" i="9"/>
  <c r="BE171" i="9"/>
  <c r="T171" i="9"/>
  <c r="R171" i="9"/>
  <c r="P171" i="9"/>
  <c r="BI170" i="9"/>
  <c r="BH170" i="9"/>
  <c r="BG170" i="9"/>
  <c r="BE170" i="9"/>
  <c r="T170" i="9"/>
  <c r="R170" i="9"/>
  <c r="P170" i="9"/>
  <c r="BI169" i="9"/>
  <c r="BH169" i="9"/>
  <c r="BG169" i="9"/>
  <c r="BE169" i="9"/>
  <c r="T169" i="9"/>
  <c r="R169" i="9"/>
  <c r="P169" i="9"/>
  <c r="BI168" i="9"/>
  <c r="BH168" i="9"/>
  <c r="BG168" i="9"/>
  <c r="BE168" i="9"/>
  <c r="T168" i="9"/>
  <c r="R168" i="9"/>
  <c r="P168" i="9"/>
  <c r="BI167" i="9"/>
  <c r="BH167" i="9"/>
  <c r="BG167" i="9"/>
  <c r="BE167" i="9"/>
  <c r="T167" i="9"/>
  <c r="R167" i="9"/>
  <c r="P167" i="9"/>
  <c r="BI166" i="9"/>
  <c r="BH166" i="9"/>
  <c r="BG166" i="9"/>
  <c r="BE166" i="9"/>
  <c r="T166" i="9"/>
  <c r="R166" i="9"/>
  <c r="P166" i="9"/>
  <c r="BI165" i="9"/>
  <c r="BH165" i="9"/>
  <c r="BG165" i="9"/>
  <c r="BE165" i="9"/>
  <c r="T165" i="9"/>
  <c r="R165" i="9"/>
  <c r="P165" i="9"/>
  <c r="BI164" i="9"/>
  <c r="BH164" i="9"/>
  <c r="BG164" i="9"/>
  <c r="BE164" i="9"/>
  <c r="T164" i="9"/>
  <c r="R164" i="9"/>
  <c r="P164" i="9"/>
  <c r="BI163" i="9"/>
  <c r="BH163" i="9"/>
  <c r="BG163" i="9"/>
  <c r="BE163" i="9"/>
  <c r="T163" i="9"/>
  <c r="R163" i="9"/>
  <c r="P163" i="9"/>
  <c r="BI162" i="9"/>
  <c r="BH162" i="9"/>
  <c r="BG162" i="9"/>
  <c r="BE162" i="9"/>
  <c r="T162" i="9"/>
  <c r="R162" i="9"/>
  <c r="P162" i="9"/>
  <c r="BI161" i="9"/>
  <c r="BH161" i="9"/>
  <c r="BG161" i="9"/>
  <c r="BE161" i="9"/>
  <c r="T161" i="9"/>
  <c r="R161" i="9"/>
  <c r="P161" i="9"/>
  <c r="BI160" i="9"/>
  <c r="BH160" i="9"/>
  <c r="BG160" i="9"/>
  <c r="BE160" i="9"/>
  <c r="T160" i="9"/>
  <c r="R160" i="9"/>
  <c r="P160" i="9"/>
  <c r="BI159" i="9"/>
  <c r="BH159" i="9"/>
  <c r="BG159" i="9"/>
  <c r="BE159" i="9"/>
  <c r="T159" i="9"/>
  <c r="R159" i="9"/>
  <c r="P159" i="9"/>
  <c r="BI158" i="9"/>
  <c r="BH158" i="9"/>
  <c r="BG158" i="9"/>
  <c r="BE158" i="9"/>
  <c r="T158" i="9"/>
  <c r="R158" i="9"/>
  <c r="P158" i="9"/>
  <c r="BI157" i="9"/>
  <c r="BH157" i="9"/>
  <c r="BG157" i="9"/>
  <c r="BE157" i="9"/>
  <c r="T157" i="9"/>
  <c r="R157" i="9"/>
  <c r="P157" i="9"/>
  <c r="BI156" i="9"/>
  <c r="BH156" i="9"/>
  <c r="BG156" i="9"/>
  <c r="BE156" i="9"/>
  <c r="T156" i="9"/>
  <c r="R156" i="9"/>
  <c r="P156" i="9"/>
  <c r="BI155" i="9"/>
  <c r="BH155" i="9"/>
  <c r="BG155" i="9"/>
  <c r="BE155" i="9"/>
  <c r="T155" i="9"/>
  <c r="R155" i="9"/>
  <c r="P155" i="9"/>
  <c r="BI154" i="9"/>
  <c r="BH154" i="9"/>
  <c r="BG154" i="9"/>
  <c r="BE154" i="9"/>
  <c r="T154" i="9"/>
  <c r="R154" i="9"/>
  <c r="P154" i="9"/>
  <c r="BI153" i="9"/>
  <c r="BH153" i="9"/>
  <c r="BG153" i="9"/>
  <c r="BE153" i="9"/>
  <c r="T153" i="9"/>
  <c r="R153" i="9"/>
  <c r="P153" i="9"/>
  <c r="BI152" i="9"/>
  <c r="BH152" i="9"/>
  <c r="BG152" i="9"/>
  <c r="BE152" i="9"/>
  <c r="T152" i="9"/>
  <c r="R152" i="9"/>
  <c r="P152" i="9"/>
  <c r="BI139" i="9"/>
  <c r="BH139" i="9"/>
  <c r="BG139" i="9"/>
  <c r="BE139" i="9"/>
  <c r="T139" i="9"/>
  <c r="R139" i="9"/>
  <c r="P139" i="9"/>
  <c r="J133" i="9"/>
  <c r="F133" i="9"/>
  <c r="F131" i="9"/>
  <c r="E129" i="9"/>
  <c r="BI114" i="9"/>
  <c r="BH114" i="9"/>
  <c r="BG114" i="9"/>
  <c r="BE114" i="9"/>
  <c r="BI113" i="9"/>
  <c r="BH113" i="9"/>
  <c r="BG113" i="9"/>
  <c r="BF113" i="9"/>
  <c r="BE113" i="9"/>
  <c r="BI112" i="9"/>
  <c r="BH112" i="9"/>
  <c r="BG112" i="9"/>
  <c r="BF112" i="9"/>
  <c r="BE112" i="9"/>
  <c r="BI111" i="9"/>
  <c r="BH111" i="9"/>
  <c r="BG111" i="9"/>
  <c r="BF111" i="9"/>
  <c r="BE111" i="9"/>
  <c r="BI110" i="9"/>
  <c r="BH110" i="9"/>
  <c r="BG110" i="9"/>
  <c r="BF110" i="9"/>
  <c r="BE110" i="9"/>
  <c r="BI109" i="9"/>
  <c r="BH109" i="9"/>
  <c r="BG109" i="9"/>
  <c r="BF109" i="9"/>
  <c r="BE109" i="9"/>
  <c r="J93" i="9"/>
  <c r="F93" i="9"/>
  <c r="F91" i="9"/>
  <c r="E89" i="9"/>
  <c r="J26" i="9"/>
  <c r="E26" i="9"/>
  <c r="J134" i="9"/>
  <c r="J25" i="9"/>
  <c r="J20" i="9"/>
  <c r="E20" i="9"/>
  <c r="F94" i="9"/>
  <c r="J19" i="9"/>
  <c r="J14" i="9"/>
  <c r="J91" i="9" s="1"/>
  <c r="E7" i="9"/>
  <c r="E85" i="9"/>
  <c r="J342" i="8"/>
  <c r="J43" i="8"/>
  <c r="J42" i="8"/>
  <c r="AY103" i="1" s="1"/>
  <c r="J41" i="8"/>
  <c r="AX103" i="1"/>
  <c r="BI370" i="8"/>
  <c r="BH370" i="8"/>
  <c r="BG370" i="8"/>
  <c r="BE370" i="8"/>
  <c r="T370" i="8"/>
  <c r="R370" i="8"/>
  <c r="P370" i="8"/>
  <c r="BI369" i="8"/>
  <c r="BH369" i="8"/>
  <c r="BG369" i="8"/>
  <c r="BE369" i="8"/>
  <c r="T369" i="8"/>
  <c r="R369" i="8"/>
  <c r="P369" i="8"/>
  <c r="BI368" i="8"/>
  <c r="BH368" i="8"/>
  <c r="BG368" i="8"/>
  <c r="BE368" i="8"/>
  <c r="T368" i="8"/>
  <c r="R368" i="8"/>
  <c r="P368" i="8"/>
  <c r="BI367" i="8"/>
  <c r="BH367" i="8"/>
  <c r="BG367" i="8"/>
  <c r="BE367" i="8"/>
  <c r="T367" i="8"/>
  <c r="R367" i="8"/>
  <c r="P367" i="8"/>
  <c r="BI366" i="8"/>
  <c r="BH366" i="8"/>
  <c r="BG366" i="8"/>
  <c r="BE366" i="8"/>
  <c r="T366" i="8"/>
  <c r="R366" i="8"/>
  <c r="P366" i="8"/>
  <c r="BI365" i="8"/>
  <c r="BH365" i="8"/>
  <c r="BG365" i="8"/>
  <c r="BE365" i="8"/>
  <c r="T365" i="8"/>
  <c r="R365" i="8"/>
  <c r="P365" i="8"/>
  <c r="BI364" i="8"/>
  <c r="BH364" i="8"/>
  <c r="BG364" i="8"/>
  <c r="BE364" i="8"/>
  <c r="T364" i="8"/>
  <c r="R364" i="8"/>
  <c r="P364" i="8"/>
  <c r="BI363" i="8"/>
  <c r="BH363" i="8"/>
  <c r="BG363" i="8"/>
  <c r="BE363" i="8"/>
  <c r="T363" i="8"/>
  <c r="R363" i="8"/>
  <c r="P363" i="8"/>
  <c r="BI362" i="8"/>
  <c r="BH362" i="8"/>
  <c r="BG362" i="8"/>
  <c r="BE362" i="8"/>
  <c r="T362" i="8"/>
  <c r="R362" i="8"/>
  <c r="P362" i="8"/>
  <c r="BI361" i="8"/>
  <c r="BH361" i="8"/>
  <c r="BG361" i="8"/>
  <c r="BE361" i="8"/>
  <c r="T361" i="8"/>
  <c r="R361" i="8"/>
  <c r="P361" i="8"/>
  <c r="BI360" i="8"/>
  <c r="BH360" i="8"/>
  <c r="BG360" i="8"/>
  <c r="BE360" i="8"/>
  <c r="T360" i="8"/>
  <c r="R360" i="8"/>
  <c r="P360" i="8"/>
  <c r="BI359" i="8"/>
  <c r="BH359" i="8"/>
  <c r="BG359" i="8"/>
  <c r="BE359" i="8"/>
  <c r="T359" i="8"/>
  <c r="R359" i="8"/>
  <c r="P359" i="8"/>
  <c r="BI358" i="8"/>
  <c r="BH358" i="8"/>
  <c r="BG358" i="8"/>
  <c r="BE358" i="8"/>
  <c r="T358" i="8"/>
  <c r="R358" i="8"/>
  <c r="P358" i="8"/>
  <c r="BI357" i="8"/>
  <c r="BH357" i="8"/>
  <c r="BG357" i="8"/>
  <c r="BE357" i="8"/>
  <c r="T357" i="8"/>
  <c r="R357" i="8"/>
  <c r="P357" i="8"/>
  <c r="BI355" i="8"/>
  <c r="BH355" i="8"/>
  <c r="BG355" i="8"/>
  <c r="BE355" i="8"/>
  <c r="T355" i="8"/>
  <c r="R355" i="8"/>
  <c r="P355" i="8"/>
  <c r="BI354" i="8"/>
  <c r="BH354" i="8"/>
  <c r="BG354" i="8"/>
  <c r="BE354" i="8"/>
  <c r="T354" i="8"/>
  <c r="R354" i="8"/>
  <c r="P354" i="8"/>
  <c r="BI353" i="8"/>
  <c r="BH353" i="8"/>
  <c r="BG353" i="8"/>
  <c r="BE353" i="8"/>
  <c r="T353" i="8"/>
  <c r="R353" i="8"/>
  <c r="P353" i="8"/>
  <c r="BI352" i="8"/>
  <c r="BH352" i="8"/>
  <c r="BG352" i="8"/>
  <c r="BE352" i="8"/>
  <c r="T352" i="8"/>
  <c r="R352" i="8"/>
  <c r="P352" i="8"/>
  <c r="BI351" i="8"/>
  <c r="BH351" i="8"/>
  <c r="BG351" i="8"/>
  <c r="BE351" i="8"/>
  <c r="T351" i="8"/>
  <c r="R351" i="8"/>
  <c r="P351" i="8"/>
  <c r="BI350" i="8"/>
  <c r="BH350" i="8"/>
  <c r="BG350" i="8"/>
  <c r="BE350" i="8"/>
  <c r="T350" i="8"/>
  <c r="R350" i="8"/>
  <c r="P350" i="8"/>
  <c r="BI349" i="8"/>
  <c r="BH349" i="8"/>
  <c r="BG349" i="8"/>
  <c r="BE349" i="8"/>
  <c r="T349" i="8"/>
  <c r="R349" i="8"/>
  <c r="P349" i="8"/>
  <c r="BI348" i="8"/>
  <c r="BH348" i="8"/>
  <c r="BG348" i="8"/>
  <c r="BE348" i="8"/>
  <c r="T348" i="8"/>
  <c r="R348" i="8"/>
  <c r="P348" i="8"/>
  <c r="BI347" i="8"/>
  <c r="BH347" i="8"/>
  <c r="BG347" i="8"/>
  <c r="BE347" i="8"/>
  <c r="T347" i="8"/>
  <c r="R347" i="8"/>
  <c r="P347" i="8"/>
  <c r="BI346" i="8"/>
  <c r="BH346" i="8"/>
  <c r="BG346" i="8"/>
  <c r="BE346" i="8"/>
  <c r="T346" i="8"/>
  <c r="R346" i="8"/>
  <c r="P346" i="8"/>
  <c r="BI345" i="8"/>
  <c r="BH345" i="8"/>
  <c r="BG345" i="8"/>
  <c r="BE345" i="8"/>
  <c r="T345" i="8"/>
  <c r="R345" i="8"/>
  <c r="P345" i="8"/>
  <c r="BI344" i="8"/>
  <c r="BH344" i="8"/>
  <c r="BG344" i="8"/>
  <c r="BE344" i="8"/>
  <c r="T344" i="8"/>
  <c r="R344" i="8"/>
  <c r="P344" i="8"/>
  <c r="J110" i="8"/>
  <c r="BI341" i="8"/>
  <c r="BH341" i="8"/>
  <c r="BG341" i="8"/>
  <c r="BE341" i="8"/>
  <c r="T341" i="8"/>
  <c r="R341" i="8"/>
  <c r="P341" i="8"/>
  <c r="BI340" i="8"/>
  <c r="BH340" i="8"/>
  <c r="BG340" i="8"/>
  <c r="BE340" i="8"/>
  <c r="T340" i="8"/>
  <c r="R340" i="8"/>
  <c r="P340" i="8"/>
  <c r="BI339" i="8"/>
  <c r="BH339" i="8"/>
  <c r="BG339" i="8"/>
  <c r="BE339" i="8"/>
  <c r="T339" i="8"/>
  <c r="R339" i="8"/>
  <c r="P339" i="8"/>
  <c r="BI338" i="8"/>
  <c r="BH338" i="8"/>
  <c r="BG338" i="8"/>
  <c r="BE338" i="8"/>
  <c r="T338" i="8"/>
  <c r="R338" i="8"/>
  <c r="P338" i="8"/>
  <c r="BI337" i="8"/>
  <c r="BH337" i="8"/>
  <c r="BG337" i="8"/>
  <c r="BE337" i="8"/>
  <c r="T337" i="8"/>
  <c r="R337" i="8"/>
  <c r="P337" i="8"/>
  <c r="BI336" i="8"/>
  <c r="BH336" i="8"/>
  <c r="BG336" i="8"/>
  <c r="BE336" i="8"/>
  <c r="T336" i="8"/>
  <c r="R336" i="8"/>
  <c r="P336" i="8"/>
  <c r="BI335" i="8"/>
  <c r="BH335" i="8"/>
  <c r="BG335" i="8"/>
  <c r="BE335" i="8"/>
  <c r="T335" i="8"/>
  <c r="R335" i="8"/>
  <c r="P335" i="8"/>
  <c r="BI334" i="8"/>
  <c r="BH334" i="8"/>
  <c r="BG334" i="8"/>
  <c r="BE334" i="8"/>
  <c r="T334" i="8"/>
  <c r="R334" i="8"/>
  <c r="P334" i="8"/>
  <c r="BI333" i="8"/>
  <c r="BH333" i="8"/>
  <c r="BG333" i="8"/>
  <c r="BE333" i="8"/>
  <c r="T333" i="8"/>
  <c r="R333" i="8"/>
  <c r="P333" i="8"/>
  <c r="BI332" i="8"/>
  <c r="BH332" i="8"/>
  <c r="BG332" i="8"/>
  <c r="BE332" i="8"/>
  <c r="T332" i="8"/>
  <c r="R332" i="8"/>
  <c r="P332" i="8"/>
  <c r="BI331" i="8"/>
  <c r="BH331" i="8"/>
  <c r="BG331" i="8"/>
  <c r="BE331" i="8"/>
  <c r="T331" i="8"/>
  <c r="R331" i="8"/>
  <c r="P331" i="8"/>
  <c r="BI330" i="8"/>
  <c r="BH330" i="8"/>
  <c r="BG330" i="8"/>
  <c r="BE330" i="8"/>
  <c r="T330" i="8"/>
  <c r="R330" i="8"/>
  <c r="P330" i="8"/>
  <c r="BI329" i="8"/>
  <c r="BH329" i="8"/>
  <c r="BG329" i="8"/>
  <c r="BE329" i="8"/>
  <c r="T329" i="8"/>
  <c r="R329" i="8"/>
  <c r="P329" i="8"/>
  <c r="BI328" i="8"/>
  <c r="BH328" i="8"/>
  <c r="BG328" i="8"/>
  <c r="BE328" i="8"/>
  <c r="T328" i="8"/>
  <c r="R328" i="8"/>
  <c r="P328" i="8"/>
  <c r="BI327" i="8"/>
  <c r="BH327" i="8"/>
  <c r="BG327" i="8"/>
  <c r="BE327" i="8"/>
  <c r="T327" i="8"/>
  <c r="R327" i="8"/>
  <c r="P327" i="8"/>
  <c r="BI325" i="8"/>
  <c r="BH325" i="8"/>
  <c r="BG325" i="8"/>
  <c r="BE325" i="8"/>
  <c r="T325" i="8"/>
  <c r="R325" i="8"/>
  <c r="P325" i="8"/>
  <c r="BI324" i="8"/>
  <c r="BH324" i="8"/>
  <c r="BG324" i="8"/>
  <c r="BE324" i="8"/>
  <c r="T324" i="8"/>
  <c r="R324" i="8"/>
  <c r="P324" i="8"/>
  <c r="BI323" i="8"/>
  <c r="BH323" i="8"/>
  <c r="BG323" i="8"/>
  <c r="BE323" i="8"/>
  <c r="T323" i="8"/>
  <c r="R323" i="8"/>
  <c r="P323" i="8"/>
  <c r="BI322" i="8"/>
  <c r="BH322" i="8"/>
  <c r="BG322" i="8"/>
  <c r="BE322" i="8"/>
  <c r="T322" i="8"/>
  <c r="R322" i="8"/>
  <c r="P322" i="8"/>
  <c r="BI321" i="8"/>
  <c r="BH321" i="8"/>
  <c r="BG321" i="8"/>
  <c r="BE321" i="8"/>
  <c r="T321" i="8"/>
  <c r="R321" i="8"/>
  <c r="P321" i="8"/>
  <c r="BI320" i="8"/>
  <c r="BH320" i="8"/>
  <c r="BG320" i="8"/>
  <c r="BE320" i="8"/>
  <c r="T320" i="8"/>
  <c r="R320" i="8"/>
  <c r="P320" i="8"/>
  <c r="BI319" i="8"/>
  <c r="BH319" i="8"/>
  <c r="BG319" i="8"/>
  <c r="BE319" i="8"/>
  <c r="T319" i="8"/>
  <c r="R319" i="8"/>
  <c r="P319" i="8"/>
  <c r="BI318" i="8"/>
  <c r="BH318" i="8"/>
  <c r="BG318" i="8"/>
  <c r="BE318" i="8"/>
  <c r="T318" i="8"/>
  <c r="R318" i="8"/>
  <c r="P318" i="8"/>
  <c r="BI317" i="8"/>
  <c r="BH317" i="8"/>
  <c r="BG317" i="8"/>
  <c r="BE317" i="8"/>
  <c r="T317" i="8"/>
  <c r="R317" i="8"/>
  <c r="P317" i="8"/>
  <c r="BI316" i="8"/>
  <c r="BH316" i="8"/>
  <c r="BG316" i="8"/>
  <c r="BE316" i="8"/>
  <c r="T316" i="8"/>
  <c r="R316" i="8"/>
  <c r="P316" i="8"/>
  <c r="BI315" i="8"/>
  <c r="BH315" i="8"/>
  <c r="BG315" i="8"/>
  <c r="BE315" i="8"/>
  <c r="T315" i="8"/>
  <c r="R315" i="8"/>
  <c r="P315" i="8"/>
  <c r="BI314" i="8"/>
  <c r="BH314" i="8"/>
  <c r="BG314" i="8"/>
  <c r="BE314" i="8"/>
  <c r="T314" i="8"/>
  <c r="R314" i="8"/>
  <c r="P314" i="8"/>
  <c r="BI313" i="8"/>
  <c r="BH313" i="8"/>
  <c r="BG313" i="8"/>
  <c r="BE313" i="8"/>
  <c r="T313" i="8"/>
  <c r="R313" i="8"/>
  <c r="P313" i="8"/>
  <c r="BI312" i="8"/>
  <c r="BH312" i="8"/>
  <c r="BG312" i="8"/>
  <c r="BE312" i="8"/>
  <c r="T312" i="8"/>
  <c r="R312" i="8"/>
  <c r="P312" i="8"/>
  <c r="BI311" i="8"/>
  <c r="BH311" i="8"/>
  <c r="BG311" i="8"/>
  <c r="BE311" i="8"/>
  <c r="T311" i="8"/>
  <c r="R311" i="8"/>
  <c r="P311" i="8"/>
  <c r="BI310" i="8"/>
  <c r="BH310" i="8"/>
  <c r="BG310" i="8"/>
  <c r="BE310" i="8"/>
  <c r="T310" i="8"/>
  <c r="R310" i="8"/>
  <c r="P310" i="8"/>
  <c r="BI309" i="8"/>
  <c r="BH309" i="8"/>
  <c r="BG309" i="8"/>
  <c r="BE309" i="8"/>
  <c r="T309" i="8"/>
  <c r="R309" i="8"/>
  <c r="P309" i="8"/>
  <c r="BI308" i="8"/>
  <c r="BH308" i="8"/>
  <c r="BG308" i="8"/>
  <c r="BE308" i="8"/>
  <c r="T308" i="8"/>
  <c r="R308" i="8"/>
  <c r="P308" i="8"/>
  <c r="BI307" i="8"/>
  <c r="BH307" i="8"/>
  <c r="BG307" i="8"/>
  <c r="BE307" i="8"/>
  <c r="T307" i="8"/>
  <c r="R307" i="8"/>
  <c r="P307" i="8"/>
  <c r="BI306" i="8"/>
  <c r="BH306" i="8"/>
  <c r="BG306" i="8"/>
  <c r="BE306" i="8"/>
  <c r="T306" i="8"/>
  <c r="R306" i="8"/>
  <c r="P306" i="8"/>
  <c r="BI305" i="8"/>
  <c r="BH305" i="8"/>
  <c r="BG305" i="8"/>
  <c r="BE305" i="8"/>
  <c r="T305" i="8"/>
  <c r="R305" i="8"/>
  <c r="P305" i="8"/>
  <c r="BI304" i="8"/>
  <c r="BH304" i="8"/>
  <c r="BG304" i="8"/>
  <c r="BE304" i="8"/>
  <c r="T304" i="8"/>
  <c r="R304" i="8"/>
  <c r="P304" i="8"/>
  <c r="BI303" i="8"/>
  <c r="BH303" i="8"/>
  <c r="BG303" i="8"/>
  <c r="BE303" i="8"/>
  <c r="T303" i="8"/>
  <c r="R303" i="8"/>
  <c r="P303" i="8"/>
  <c r="BI302" i="8"/>
  <c r="BH302" i="8"/>
  <c r="BG302" i="8"/>
  <c r="BE302" i="8"/>
  <c r="T302" i="8"/>
  <c r="R302" i="8"/>
  <c r="P302" i="8"/>
  <c r="BI301" i="8"/>
  <c r="BH301" i="8"/>
  <c r="BG301" i="8"/>
  <c r="BE301" i="8"/>
  <c r="T301" i="8"/>
  <c r="R301" i="8"/>
  <c r="P301" i="8"/>
  <c r="BI300" i="8"/>
  <c r="BH300" i="8"/>
  <c r="BG300" i="8"/>
  <c r="BE300" i="8"/>
  <c r="T300" i="8"/>
  <c r="R300" i="8"/>
  <c r="P300" i="8"/>
  <c r="BI299" i="8"/>
  <c r="BH299" i="8"/>
  <c r="BG299" i="8"/>
  <c r="BE299" i="8"/>
  <c r="T299" i="8"/>
  <c r="R299" i="8"/>
  <c r="P299" i="8"/>
  <c r="BI298" i="8"/>
  <c r="BH298" i="8"/>
  <c r="BG298" i="8"/>
  <c r="BE298" i="8"/>
  <c r="T298" i="8"/>
  <c r="R298" i="8"/>
  <c r="P298" i="8"/>
  <c r="BI296" i="8"/>
  <c r="BH296" i="8"/>
  <c r="BG296" i="8"/>
  <c r="BE296" i="8"/>
  <c r="T296" i="8"/>
  <c r="R296" i="8"/>
  <c r="P296" i="8"/>
  <c r="BI295" i="8"/>
  <c r="BH295" i="8"/>
  <c r="BG295" i="8"/>
  <c r="BE295" i="8"/>
  <c r="T295" i="8"/>
  <c r="R295" i="8"/>
  <c r="P295" i="8"/>
  <c r="BI294" i="8"/>
  <c r="BH294" i="8"/>
  <c r="BG294" i="8"/>
  <c r="BE294" i="8"/>
  <c r="T294" i="8"/>
  <c r="R294" i="8"/>
  <c r="P294" i="8"/>
  <c r="BI293" i="8"/>
  <c r="BH293" i="8"/>
  <c r="BG293" i="8"/>
  <c r="BE293" i="8"/>
  <c r="T293" i="8"/>
  <c r="R293" i="8"/>
  <c r="P293" i="8"/>
  <c r="BI292" i="8"/>
  <c r="BH292" i="8"/>
  <c r="BG292" i="8"/>
  <c r="BE292" i="8"/>
  <c r="T292" i="8"/>
  <c r="R292" i="8"/>
  <c r="P292" i="8"/>
  <c r="BI291" i="8"/>
  <c r="BH291" i="8"/>
  <c r="BG291" i="8"/>
  <c r="BE291" i="8"/>
  <c r="T291" i="8"/>
  <c r="R291" i="8"/>
  <c r="P291" i="8"/>
  <c r="BI290" i="8"/>
  <c r="BH290" i="8"/>
  <c r="BG290" i="8"/>
  <c r="BE290" i="8"/>
  <c r="T290" i="8"/>
  <c r="R290" i="8"/>
  <c r="P290" i="8"/>
  <c r="BI289" i="8"/>
  <c r="BH289" i="8"/>
  <c r="BG289" i="8"/>
  <c r="BE289" i="8"/>
  <c r="T289" i="8"/>
  <c r="R289" i="8"/>
  <c r="P289" i="8"/>
  <c r="BI288" i="8"/>
  <c r="BH288" i="8"/>
  <c r="BG288" i="8"/>
  <c r="BE288" i="8"/>
  <c r="T288" i="8"/>
  <c r="R288" i="8"/>
  <c r="P288" i="8"/>
  <c r="BI287" i="8"/>
  <c r="BH287" i="8"/>
  <c r="BG287" i="8"/>
  <c r="BE287" i="8"/>
  <c r="T287" i="8"/>
  <c r="R287" i="8"/>
  <c r="P287" i="8"/>
  <c r="BI286" i="8"/>
  <c r="BH286" i="8"/>
  <c r="BG286" i="8"/>
  <c r="BE286" i="8"/>
  <c r="T286" i="8"/>
  <c r="R286" i="8"/>
  <c r="P286" i="8"/>
  <c r="BI285" i="8"/>
  <c r="BH285" i="8"/>
  <c r="BG285" i="8"/>
  <c r="BE285" i="8"/>
  <c r="T285" i="8"/>
  <c r="R285" i="8"/>
  <c r="P285" i="8"/>
  <c r="BI284" i="8"/>
  <c r="BH284" i="8"/>
  <c r="BG284" i="8"/>
  <c r="BE284" i="8"/>
  <c r="T284" i="8"/>
  <c r="R284" i="8"/>
  <c r="P284" i="8"/>
  <c r="BI283" i="8"/>
  <c r="BH283" i="8"/>
  <c r="BG283" i="8"/>
  <c r="BE283" i="8"/>
  <c r="T283" i="8"/>
  <c r="R283" i="8"/>
  <c r="P283" i="8"/>
  <c r="BI282" i="8"/>
  <c r="BH282" i="8"/>
  <c r="BG282" i="8"/>
  <c r="BE282" i="8"/>
  <c r="T282" i="8"/>
  <c r="R282" i="8"/>
  <c r="P282" i="8"/>
  <c r="BI281" i="8"/>
  <c r="BH281" i="8"/>
  <c r="BG281" i="8"/>
  <c r="BE281" i="8"/>
  <c r="T281" i="8"/>
  <c r="R281" i="8"/>
  <c r="P281" i="8"/>
  <c r="BI280" i="8"/>
  <c r="BH280" i="8"/>
  <c r="BG280" i="8"/>
  <c r="BE280" i="8"/>
  <c r="T280" i="8"/>
  <c r="R280" i="8"/>
  <c r="P280" i="8"/>
  <c r="BI279" i="8"/>
  <c r="BH279" i="8"/>
  <c r="BG279" i="8"/>
  <c r="BE279" i="8"/>
  <c r="T279" i="8"/>
  <c r="R279" i="8"/>
  <c r="P279" i="8"/>
  <c r="BI278" i="8"/>
  <c r="BH278" i="8"/>
  <c r="BG278" i="8"/>
  <c r="BE278" i="8"/>
  <c r="T278" i="8"/>
  <c r="R278" i="8"/>
  <c r="P278" i="8"/>
  <c r="BI277" i="8"/>
  <c r="BH277" i="8"/>
  <c r="BG277" i="8"/>
  <c r="BE277" i="8"/>
  <c r="T277" i="8"/>
  <c r="R277" i="8"/>
  <c r="P277" i="8"/>
  <c r="BI276" i="8"/>
  <c r="BH276" i="8"/>
  <c r="BG276" i="8"/>
  <c r="BE276" i="8"/>
  <c r="T276" i="8"/>
  <c r="R276" i="8"/>
  <c r="P276" i="8"/>
  <c r="BI275" i="8"/>
  <c r="BH275" i="8"/>
  <c r="BG275" i="8"/>
  <c r="BE275" i="8"/>
  <c r="T275" i="8"/>
  <c r="R275" i="8"/>
  <c r="P275" i="8"/>
  <c r="BI274" i="8"/>
  <c r="BH274" i="8"/>
  <c r="BG274" i="8"/>
  <c r="BE274" i="8"/>
  <c r="T274" i="8"/>
  <c r="R274" i="8"/>
  <c r="P274" i="8"/>
  <c r="BI273" i="8"/>
  <c r="BH273" i="8"/>
  <c r="BG273" i="8"/>
  <c r="BE273" i="8"/>
  <c r="T273" i="8"/>
  <c r="R273" i="8"/>
  <c r="P273" i="8"/>
  <c r="BI272" i="8"/>
  <c r="BH272" i="8"/>
  <c r="BG272" i="8"/>
  <c r="BE272" i="8"/>
  <c r="T272" i="8"/>
  <c r="R272" i="8"/>
  <c r="P272" i="8"/>
  <c r="BI271" i="8"/>
  <c r="BH271" i="8"/>
  <c r="BG271" i="8"/>
  <c r="BE271" i="8"/>
  <c r="T271" i="8"/>
  <c r="R271" i="8"/>
  <c r="P271" i="8"/>
  <c r="BI270" i="8"/>
  <c r="BH270" i="8"/>
  <c r="BG270" i="8"/>
  <c r="BE270" i="8"/>
  <c r="T270" i="8"/>
  <c r="R270" i="8"/>
  <c r="P270" i="8"/>
  <c r="BI268" i="8"/>
  <c r="BH268" i="8"/>
  <c r="BG268" i="8"/>
  <c r="BE268" i="8"/>
  <c r="T268" i="8"/>
  <c r="R268" i="8"/>
  <c r="P268" i="8"/>
  <c r="BI267" i="8"/>
  <c r="BH267" i="8"/>
  <c r="BG267" i="8"/>
  <c r="BE267" i="8"/>
  <c r="T267" i="8"/>
  <c r="R267" i="8"/>
  <c r="P267" i="8"/>
  <c r="BI266" i="8"/>
  <c r="BH266" i="8"/>
  <c r="BG266" i="8"/>
  <c r="BE266" i="8"/>
  <c r="T266" i="8"/>
  <c r="R266" i="8"/>
  <c r="P266" i="8"/>
  <c r="BI265" i="8"/>
  <c r="BH265" i="8"/>
  <c r="BG265" i="8"/>
  <c r="BE265" i="8"/>
  <c r="T265" i="8"/>
  <c r="R265" i="8"/>
  <c r="P265" i="8"/>
  <c r="BI264" i="8"/>
  <c r="BH264" i="8"/>
  <c r="BG264" i="8"/>
  <c r="BE264" i="8"/>
  <c r="T264" i="8"/>
  <c r="R264" i="8"/>
  <c r="P264" i="8"/>
  <c r="BI263" i="8"/>
  <c r="BH263" i="8"/>
  <c r="BG263" i="8"/>
  <c r="BE263" i="8"/>
  <c r="T263" i="8"/>
  <c r="R263" i="8"/>
  <c r="P263" i="8"/>
  <c r="BI262" i="8"/>
  <c r="BH262" i="8"/>
  <c r="BG262" i="8"/>
  <c r="BE262" i="8"/>
  <c r="T262" i="8"/>
  <c r="R262" i="8"/>
  <c r="P262" i="8"/>
  <c r="BI261" i="8"/>
  <c r="BH261" i="8"/>
  <c r="BG261" i="8"/>
  <c r="BE261" i="8"/>
  <c r="T261" i="8"/>
  <c r="R261" i="8"/>
  <c r="P261" i="8"/>
  <c r="BI260" i="8"/>
  <c r="BH260" i="8"/>
  <c r="BG260" i="8"/>
  <c r="BE260" i="8"/>
  <c r="T260" i="8"/>
  <c r="R260" i="8"/>
  <c r="P260" i="8"/>
  <c r="BI259" i="8"/>
  <c r="BH259" i="8"/>
  <c r="BG259" i="8"/>
  <c r="BE259" i="8"/>
  <c r="T259" i="8"/>
  <c r="R259" i="8"/>
  <c r="P259" i="8"/>
  <c r="BI258" i="8"/>
  <c r="BH258" i="8"/>
  <c r="BG258" i="8"/>
  <c r="BE258" i="8"/>
  <c r="T258" i="8"/>
  <c r="R258" i="8"/>
  <c r="P258" i="8"/>
  <c r="BI257" i="8"/>
  <c r="BH257" i="8"/>
  <c r="BG257" i="8"/>
  <c r="BE257" i="8"/>
  <c r="T257" i="8"/>
  <c r="R257" i="8"/>
  <c r="P257" i="8"/>
  <c r="BI256" i="8"/>
  <c r="BH256" i="8"/>
  <c r="BG256" i="8"/>
  <c r="BE256" i="8"/>
  <c r="T256" i="8"/>
  <c r="R256" i="8"/>
  <c r="P256" i="8"/>
  <c r="BI255" i="8"/>
  <c r="BH255" i="8"/>
  <c r="BG255" i="8"/>
  <c r="BE255" i="8"/>
  <c r="T255" i="8"/>
  <c r="R255" i="8"/>
  <c r="P255" i="8"/>
  <c r="BI254" i="8"/>
  <c r="BH254" i="8"/>
  <c r="BG254" i="8"/>
  <c r="BE254" i="8"/>
  <c r="T254" i="8"/>
  <c r="R254" i="8"/>
  <c r="P254" i="8"/>
  <c r="BI253" i="8"/>
  <c r="BH253" i="8"/>
  <c r="BG253" i="8"/>
  <c r="BE253" i="8"/>
  <c r="T253" i="8"/>
  <c r="R253" i="8"/>
  <c r="P253" i="8"/>
  <c r="BI252" i="8"/>
  <c r="BH252" i="8"/>
  <c r="BG252" i="8"/>
  <c r="BE252" i="8"/>
  <c r="T252" i="8"/>
  <c r="R252" i="8"/>
  <c r="P252" i="8"/>
  <c r="BI251" i="8"/>
  <c r="BH251" i="8"/>
  <c r="BG251" i="8"/>
  <c r="BE251" i="8"/>
  <c r="T251" i="8"/>
  <c r="R251" i="8"/>
  <c r="P251" i="8"/>
  <c r="BI250" i="8"/>
  <c r="BH250" i="8"/>
  <c r="BG250" i="8"/>
  <c r="BE250" i="8"/>
  <c r="T250" i="8"/>
  <c r="R250" i="8"/>
  <c r="P250" i="8"/>
  <c r="BI249" i="8"/>
  <c r="BH249" i="8"/>
  <c r="BG249" i="8"/>
  <c r="BE249" i="8"/>
  <c r="T249" i="8"/>
  <c r="R249" i="8"/>
  <c r="P249" i="8"/>
  <c r="BI248" i="8"/>
  <c r="BH248" i="8"/>
  <c r="BG248" i="8"/>
  <c r="BE248" i="8"/>
  <c r="T248" i="8"/>
  <c r="R248" i="8"/>
  <c r="P248" i="8"/>
  <c r="BI247" i="8"/>
  <c r="BH247" i="8"/>
  <c r="BG247" i="8"/>
  <c r="BE247" i="8"/>
  <c r="T247" i="8"/>
  <c r="R247" i="8"/>
  <c r="P247" i="8"/>
  <c r="BI246" i="8"/>
  <c r="BH246" i="8"/>
  <c r="BG246" i="8"/>
  <c r="BE246" i="8"/>
  <c r="T246" i="8"/>
  <c r="R246" i="8"/>
  <c r="P246" i="8"/>
  <c r="BI245" i="8"/>
  <c r="BH245" i="8"/>
  <c r="BG245" i="8"/>
  <c r="BE245" i="8"/>
  <c r="T245" i="8"/>
  <c r="R245" i="8"/>
  <c r="P245" i="8"/>
  <c r="BI244" i="8"/>
  <c r="BH244" i="8"/>
  <c r="BG244" i="8"/>
  <c r="BE244" i="8"/>
  <c r="T244" i="8"/>
  <c r="R244" i="8"/>
  <c r="P244" i="8"/>
  <c r="BI243" i="8"/>
  <c r="BH243" i="8"/>
  <c r="BG243" i="8"/>
  <c r="BE243" i="8"/>
  <c r="T243" i="8"/>
  <c r="R243" i="8"/>
  <c r="P243" i="8"/>
  <c r="BI242" i="8"/>
  <c r="BH242" i="8"/>
  <c r="BG242" i="8"/>
  <c r="BE242" i="8"/>
  <c r="T242" i="8"/>
  <c r="R242" i="8"/>
  <c r="P242" i="8"/>
  <c r="BI241" i="8"/>
  <c r="BH241" i="8"/>
  <c r="BG241" i="8"/>
  <c r="BE241" i="8"/>
  <c r="T241" i="8"/>
  <c r="R241" i="8"/>
  <c r="P241" i="8"/>
  <c r="BI240" i="8"/>
  <c r="BH240" i="8"/>
  <c r="BG240" i="8"/>
  <c r="BE240" i="8"/>
  <c r="T240" i="8"/>
  <c r="R240" i="8"/>
  <c r="P240" i="8"/>
  <c r="BI239" i="8"/>
  <c r="BH239" i="8"/>
  <c r="BG239" i="8"/>
  <c r="BE239" i="8"/>
  <c r="T239" i="8"/>
  <c r="R239" i="8"/>
  <c r="P239" i="8"/>
  <c r="BI238" i="8"/>
  <c r="BH238" i="8"/>
  <c r="BG238" i="8"/>
  <c r="BE238" i="8"/>
  <c r="T238" i="8"/>
  <c r="R238" i="8"/>
  <c r="P238" i="8"/>
  <c r="BI236" i="8"/>
  <c r="BH236" i="8"/>
  <c r="BG236" i="8"/>
  <c r="BE236" i="8"/>
  <c r="T236" i="8"/>
  <c r="R236" i="8"/>
  <c r="P236" i="8"/>
  <c r="BI235" i="8"/>
  <c r="BH235" i="8"/>
  <c r="BG235" i="8"/>
  <c r="BE235" i="8"/>
  <c r="T235" i="8"/>
  <c r="R235" i="8"/>
  <c r="P235" i="8"/>
  <c r="BI234" i="8"/>
  <c r="BH234" i="8"/>
  <c r="BG234" i="8"/>
  <c r="BE234" i="8"/>
  <c r="T234" i="8"/>
  <c r="R234" i="8"/>
  <c r="P234" i="8"/>
  <c r="BI233" i="8"/>
  <c r="BH233" i="8"/>
  <c r="BG233" i="8"/>
  <c r="BE233" i="8"/>
  <c r="T233" i="8"/>
  <c r="R233" i="8"/>
  <c r="P233" i="8"/>
  <c r="BI232" i="8"/>
  <c r="BH232" i="8"/>
  <c r="BG232" i="8"/>
  <c r="BE232" i="8"/>
  <c r="T232" i="8"/>
  <c r="R232" i="8"/>
  <c r="P232" i="8"/>
  <c r="BI231" i="8"/>
  <c r="BH231" i="8"/>
  <c r="BG231" i="8"/>
  <c r="BE231" i="8"/>
  <c r="T231" i="8"/>
  <c r="R231" i="8"/>
  <c r="P231" i="8"/>
  <c r="BI230" i="8"/>
  <c r="BH230" i="8"/>
  <c r="BG230" i="8"/>
  <c r="BE230" i="8"/>
  <c r="T230" i="8"/>
  <c r="R230" i="8"/>
  <c r="P230" i="8"/>
  <c r="BI229" i="8"/>
  <c r="BH229" i="8"/>
  <c r="BG229" i="8"/>
  <c r="BE229" i="8"/>
  <c r="T229" i="8"/>
  <c r="R229" i="8"/>
  <c r="P229" i="8"/>
  <c r="BI228" i="8"/>
  <c r="BH228" i="8"/>
  <c r="BG228" i="8"/>
  <c r="BE228" i="8"/>
  <c r="T228" i="8"/>
  <c r="R228" i="8"/>
  <c r="P228" i="8"/>
  <c r="BI227" i="8"/>
  <c r="BH227" i="8"/>
  <c r="BG227" i="8"/>
  <c r="BE227" i="8"/>
  <c r="T227" i="8"/>
  <c r="R227" i="8"/>
  <c r="P227" i="8"/>
  <c r="BI226" i="8"/>
  <c r="BH226" i="8"/>
  <c r="BG226" i="8"/>
  <c r="BE226" i="8"/>
  <c r="T226" i="8"/>
  <c r="R226" i="8"/>
  <c r="P226" i="8"/>
  <c r="BI225" i="8"/>
  <c r="BH225" i="8"/>
  <c r="BG225" i="8"/>
  <c r="BE225" i="8"/>
  <c r="T225" i="8"/>
  <c r="R225" i="8"/>
  <c r="P225" i="8"/>
  <c r="BI224" i="8"/>
  <c r="BH224" i="8"/>
  <c r="BG224" i="8"/>
  <c r="BE224" i="8"/>
  <c r="T224" i="8"/>
  <c r="R224" i="8"/>
  <c r="P224" i="8"/>
  <c r="BI223" i="8"/>
  <c r="BH223" i="8"/>
  <c r="BG223" i="8"/>
  <c r="BE223" i="8"/>
  <c r="T223" i="8"/>
  <c r="R223" i="8"/>
  <c r="P223" i="8"/>
  <c r="BI222" i="8"/>
  <c r="BH222" i="8"/>
  <c r="BG222" i="8"/>
  <c r="BE222" i="8"/>
  <c r="T222" i="8"/>
  <c r="R222" i="8"/>
  <c r="P222" i="8"/>
  <c r="BI221" i="8"/>
  <c r="BH221" i="8"/>
  <c r="BG221" i="8"/>
  <c r="BE221" i="8"/>
  <c r="T221" i="8"/>
  <c r="R221" i="8"/>
  <c r="P221" i="8"/>
  <c r="BI220" i="8"/>
  <c r="BH220" i="8"/>
  <c r="BG220" i="8"/>
  <c r="BE220" i="8"/>
  <c r="T220" i="8"/>
  <c r="R220" i="8"/>
  <c r="P220" i="8"/>
  <c r="BI219" i="8"/>
  <c r="BH219" i="8"/>
  <c r="BG219" i="8"/>
  <c r="BE219" i="8"/>
  <c r="T219" i="8"/>
  <c r="R219" i="8"/>
  <c r="P219" i="8"/>
  <c r="BI218" i="8"/>
  <c r="BH218" i="8"/>
  <c r="BG218" i="8"/>
  <c r="BE218" i="8"/>
  <c r="T218" i="8"/>
  <c r="R218" i="8"/>
  <c r="P218" i="8"/>
  <c r="BI217" i="8"/>
  <c r="BH217" i="8"/>
  <c r="BG217" i="8"/>
  <c r="BE217" i="8"/>
  <c r="T217" i="8"/>
  <c r="R217" i="8"/>
  <c r="P217" i="8"/>
  <c r="BI216" i="8"/>
  <c r="BH216" i="8"/>
  <c r="BG216" i="8"/>
  <c r="BE216" i="8"/>
  <c r="T216" i="8"/>
  <c r="R216" i="8"/>
  <c r="P216" i="8"/>
  <c r="BI215" i="8"/>
  <c r="BH215" i="8"/>
  <c r="BG215" i="8"/>
  <c r="BE215" i="8"/>
  <c r="T215" i="8"/>
  <c r="R215" i="8"/>
  <c r="P215" i="8"/>
  <c r="BI214" i="8"/>
  <c r="BH214" i="8"/>
  <c r="BG214" i="8"/>
  <c r="BE214" i="8"/>
  <c r="T214" i="8"/>
  <c r="R214" i="8"/>
  <c r="P214" i="8"/>
  <c r="BI213" i="8"/>
  <c r="BH213" i="8"/>
  <c r="BG213" i="8"/>
  <c r="BE213" i="8"/>
  <c r="T213" i="8"/>
  <c r="R213" i="8"/>
  <c r="P213" i="8"/>
  <c r="BI212" i="8"/>
  <c r="BH212" i="8"/>
  <c r="BG212" i="8"/>
  <c r="BE212" i="8"/>
  <c r="T212" i="8"/>
  <c r="R212" i="8"/>
  <c r="P212" i="8"/>
  <c r="BI211" i="8"/>
  <c r="BH211" i="8"/>
  <c r="BG211" i="8"/>
  <c r="BE211" i="8"/>
  <c r="T211" i="8"/>
  <c r="R211" i="8"/>
  <c r="P211" i="8"/>
  <c r="BI210" i="8"/>
  <c r="BH210" i="8"/>
  <c r="BG210" i="8"/>
  <c r="BE210" i="8"/>
  <c r="T210" i="8"/>
  <c r="R210" i="8"/>
  <c r="P210" i="8"/>
  <c r="BI209" i="8"/>
  <c r="BH209" i="8"/>
  <c r="BG209" i="8"/>
  <c r="BE209" i="8"/>
  <c r="T209" i="8"/>
  <c r="R209" i="8"/>
  <c r="P209" i="8"/>
  <c r="BI208" i="8"/>
  <c r="BH208" i="8"/>
  <c r="BG208" i="8"/>
  <c r="BE208" i="8"/>
  <c r="T208" i="8"/>
  <c r="R208" i="8"/>
  <c r="P208" i="8"/>
  <c r="BI207" i="8"/>
  <c r="BH207" i="8"/>
  <c r="BG207" i="8"/>
  <c r="BE207" i="8"/>
  <c r="T207" i="8"/>
  <c r="R207" i="8"/>
  <c r="P207" i="8"/>
  <c r="BI206" i="8"/>
  <c r="BH206" i="8"/>
  <c r="BG206" i="8"/>
  <c r="BE206" i="8"/>
  <c r="T206" i="8"/>
  <c r="R206" i="8"/>
  <c r="P206" i="8"/>
  <c r="BI205" i="8"/>
  <c r="BH205" i="8"/>
  <c r="BG205" i="8"/>
  <c r="BE205" i="8"/>
  <c r="T205" i="8"/>
  <c r="R205" i="8"/>
  <c r="P205" i="8"/>
  <c r="BI204" i="8"/>
  <c r="BH204" i="8"/>
  <c r="BG204" i="8"/>
  <c r="BE204" i="8"/>
  <c r="T204" i="8"/>
  <c r="R204" i="8"/>
  <c r="P204" i="8"/>
  <c r="BI202" i="8"/>
  <c r="BH202" i="8"/>
  <c r="BG202" i="8"/>
  <c r="BE202" i="8"/>
  <c r="T202" i="8"/>
  <c r="R202" i="8"/>
  <c r="P202" i="8"/>
  <c r="BI201" i="8"/>
  <c r="BH201" i="8"/>
  <c r="BG201" i="8"/>
  <c r="BE201" i="8"/>
  <c r="T201" i="8"/>
  <c r="R201" i="8"/>
  <c r="P201" i="8"/>
  <c r="BI200" i="8"/>
  <c r="BH200" i="8"/>
  <c r="BG200" i="8"/>
  <c r="BE200" i="8"/>
  <c r="T200" i="8"/>
  <c r="R200" i="8"/>
  <c r="P200" i="8"/>
  <c r="BI199" i="8"/>
  <c r="BH199" i="8"/>
  <c r="BG199" i="8"/>
  <c r="BE199" i="8"/>
  <c r="T199" i="8"/>
  <c r="R199" i="8"/>
  <c r="P199" i="8"/>
  <c r="BI198" i="8"/>
  <c r="BH198" i="8"/>
  <c r="BG198" i="8"/>
  <c r="BE198" i="8"/>
  <c r="T198" i="8"/>
  <c r="R198" i="8"/>
  <c r="P198" i="8"/>
  <c r="BI197" i="8"/>
  <c r="BH197" i="8"/>
  <c r="BG197" i="8"/>
  <c r="BE197" i="8"/>
  <c r="T197" i="8"/>
  <c r="R197" i="8"/>
  <c r="P197" i="8"/>
  <c r="BI196" i="8"/>
  <c r="BH196" i="8"/>
  <c r="BG196" i="8"/>
  <c r="BE196" i="8"/>
  <c r="T196" i="8"/>
  <c r="R196" i="8"/>
  <c r="P196" i="8"/>
  <c r="BI195" i="8"/>
  <c r="BH195" i="8"/>
  <c r="BG195" i="8"/>
  <c r="BE195" i="8"/>
  <c r="T195" i="8"/>
  <c r="R195" i="8"/>
  <c r="P195" i="8"/>
  <c r="BI194" i="8"/>
  <c r="BH194" i="8"/>
  <c r="BG194" i="8"/>
  <c r="BE194" i="8"/>
  <c r="T194" i="8"/>
  <c r="R194" i="8"/>
  <c r="P194" i="8"/>
  <c r="BI192" i="8"/>
  <c r="BH192" i="8"/>
  <c r="BG192" i="8"/>
  <c r="BE192" i="8"/>
  <c r="T192" i="8"/>
  <c r="R192" i="8"/>
  <c r="P192" i="8"/>
  <c r="BI191" i="8"/>
  <c r="BH191" i="8"/>
  <c r="BG191" i="8"/>
  <c r="BE191" i="8"/>
  <c r="T191" i="8"/>
  <c r="R191" i="8"/>
  <c r="P191" i="8"/>
  <c r="BI190" i="8"/>
  <c r="BH190" i="8"/>
  <c r="BG190" i="8"/>
  <c r="BE190" i="8"/>
  <c r="T190" i="8"/>
  <c r="R190" i="8"/>
  <c r="P190" i="8"/>
  <c r="BI189" i="8"/>
  <c r="BH189" i="8"/>
  <c r="BG189" i="8"/>
  <c r="BE189" i="8"/>
  <c r="T189" i="8"/>
  <c r="R189" i="8"/>
  <c r="P189" i="8"/>
  <c r="BI188" i="8"/>
  <c r="BH188" i="8"/>
  <c r="BG188" i="8"/>
  <c r="BE188" i="8"/>
  <c r="T188" i="8"/>
  <c r="R188" i="8"/>
  <c r="P188" i="8"/>
  <c r="BI187" i="8"/>
  <c r="BH187" i="8"/>
  <c r="BG187" i="8"/>
  <c r="BE187" i="8"/>
  <c r="T187" i="8"/>
  <c r="R187" i="8"/>
  <c r="P187" i="8"/>
  <c r="BI186" i="8"/>
  <c r="BH186" i="8"/>
  <c r="BG186" i="8"/>
  <c r="BE186" i="8"/>
  <c r="T186" i="8"/>
  <c r="R186" i="8"/>
  <c r="P186" i="8"/>
  <c r="BI185" i="8"/>
  <c r="BH185" i="8"/>
  <c r="BG185" i="8"/>
  <c r="BE185" i="8"/>
  <c r="T185" i="8"/>
  <c r="R185" i="8"/>
  <c r="P185" i="8"/>
  <c r="BI184" i="8"/>
  <c r="BH184" i="8"/>
  <c r="BG184" i="8"/>
  <c r="BE184" i="8"/>
  <c r="T184" i="8"/>
  <c r="R184" i="8"/>
  <c r="P184" i="8"/>
  <c r="BI182" i="8"/>
  <c r="BH182" i="8"/>
  <c r="BG182" i="8"/>
  <c r="BE182" i="8"/>
  <c r="T182" i="8"/>
  <c r="R182" i="8"/>
  <c r="P182" i="8"/>
  <c r="BI181" i="8"/>
  <c r="BH181" i="8"/>
  <c r="BG181" i="8"/>
  <c r="BE181" i="8"/>
  <c r="T181" i="8"/>
  <c r="R181" i="8"/>
  <c r="P181" i="8"/>
  <c r="BI180" i="8"/>
  <c r="BH180" i="8"/>
  <c r="BG180" i="8"/>
  <c r="BE180" i="8"/>
  <c r="T180" i="8"/>
  <c r="R180" i="8"/>
  <c r="P180" i="8"/>
  <c r="BI179" i="8"/>
  <c r="BH179" i="8"/>
  <c r="BG179" i="8"/>
  <c r="BE179" i="8"/>
  <c r="T179" i="8"/>
  <c r="R179" i="8"/>
  <c r="P179" i="8"/>
  <c r="BI178" i="8"/>
  <c r="BH178" i="8"/>
  <c r="BG178" i="8"/>
  <c r="BE178" i="8"/>
  <c r="T178" i="8"/>
  <c r="R178" i="8"/>
  <c r="P178" i="8"/>
  <c r="BI177" i="8"/>
  <c r="BH177" i="8"/>
  <c r="BG177" i="8"/>
  <c r="BE177" i="8"/>
  <c r="T177" i="8"/>
  <c r="R177" i="8"/>
  <c r="P177" i="8"/>
  <c r="BI176" i="8"/>
  <c r="BH176" i="8"/>
  <c r="BG176" i="8"/>
  <c r="BE176" i="8"/>
  <c r="T176" i="8"/>
  <c r="R176" i="8"/>
  <c r="P176" i="8"/>
  <c r="BI175" i="8"/>
  <c r="BH175" i="8"/>
  <c r="BG175" i="8"/>
  <c r="BE175" i="8"/>
  <c r="T175" i="8"/>
  <c r="R175" i="8"/>
  <c r="P175" i="8"/>
  <c r="BI174" i="8"/>
  <c r="BH174" i="8"/>
  <c r="BG174" i="8"/>
  <c r="BE174" i="8"/>
  <c r="T174" i="8"/>
  <c r="R174" i="8"/>
  <c r="P174" i="8"/>
  <c r="BI172" i="8"/>
  <c r="BH172" i="8"/>
  <c r="BG172" i="8"/>
  <c r="BE172" i="8"/>
  <c r="T172" i="8"/>
  <c r="R172" i="8"/>
  <c r="P172" i="8"/>
  <c r="BI171" i="8"/>
  <c r="BH171" i="8"/>
  <c r="BG171" i="8"/>
  <c r="BE171" i="8"/>
  <c r="T171" i="8"/>
  <c r="R171" i="8"/>
  <c r="P171" i="8"/>
  <c r="BI170" i="8"/>
  <c r="BH170" i="8"/>
  <c r="BG170" i="8"/>
  <c r="BE170" i="8"/>
  <c r="T170" i="8"/>
  <c r="R170" i="8"/>
  <c r="P170" i="8"/>
  <c r="BI169" i="8"/>
  <c r="BH169" i="8"/>
  <c r="BG169" i="8"/>
  <c r="BE169" i="8"/>
  <c r="T169" i="8"/>
  <c r="R169" i="8"/>
  <c r="P169" i="8"/>
  <c r="BI168" i="8"/>
  <c r="BH168" i="8"/>
  <c r="BG168" i="8"/>
  <c r="BE168" i="8"/>
  <c r="T168" i="8"/>
  <c r="R168" i="8"/>
  <c r="P168" i="8"/>
  <c r="BI167" i="8"/>
  <c r="BH167" i="8"/>
  <c r="BG167" i="8"/>
  <c r="BE167" i="8"/>
  <c r="T167" i="8"/>
  <c r="R167" i="8"/>
  <c r="P167" i="8"/>
  <c r="BI166" i="8"/>
  <c r="BH166" i="8"/>
  <c r="BG166" i="8"/>
  <c r="BE166" i="8"/>
  <c r="T166" i="8"/>
  <c r="R166" i="8"/>
  <c r="P166" i="8"/>
  <c r="BI165" i="8"/>
  <c r="BH165" i="8"/>
  <c r="BG165" i="8"/>
  <c r="BE165" i="8"/>
  <c r="T165" i="8"/>
  <c r="R165" i="8"/>
  <c r="P165" i="8"/>
  <c r="BI164" i="8"/>
  <c r="BH164" i="8"/>
  <c r="BG164" i="8"/>
  <c r="BE164" i="8"/>
  <c r="T164" i="8"/>
  <c r="R164" i="8"/>
  <c r="P164" i="8"/>
  <c r="BI163" i="8"/>
  <c r="BH163" i="8"/>
  <c r="BG163" i="8"/>
  <c r="BE163" i="8"/>
  <c r="T163" i="8"/>
  <c r="R163" i="8"/>
  <c r="P163" i="8"/>
  <c r="BI162" i="8"/>
  <c r="BH162" i="8"/>
  <c r="BG162" i="8"/>
  <c r="BE162" i="8"/>
  <c r="T162" i="8"/>
  <c r="R162" i="8"/>
  <c r="P162" i="8"/>
  <c r="BI161" i="8"/>
  <c r="BH161" i="8"/>
  <c r="BG161" i="8"/>
  <c r="BE161" i="8"/>
  <c r="T161" i="8"/>
  <c r="R161" i="8"/>
  <c r="P161" i="8"/>
  <c r="BI148" i="8"/>
  <c r="BH148" i="8"/>
  <c r="BG148" i="8"/>
  <c r="BE148" i="8"/>
  <c r="T148" i="8"/>
  <c r="R148" i="8"/>
  <c r="P148" i="8"/>
  <c r="BI147" i="8"/>
  <c r="BH147" i="8"/>
  <c r="BG147" i="8"/>
  <c r="BE147" i="8"/>
  <c r="T147" i="8"/>
  <c r="R147" i="8"/>
  <c r="P147" i="8"/>
  <c r="J142" i="8"/>
  <c r="F142" i="8"/>
  <c r="F140" i="8"/>
  <c r="E138" i="8"/>
  <c r="BI121" i="8"/>
  <c r="BH121" i="8"/>
  <c r="BG121" i="8"/>
  <c r="BE121" i="8"/>
  <c r="BI120" i="8"/>
  <c r="BH120" i="8"/>
  <c r="BG120" i="8"/>
  <c r="BF120" i="8"/>
  <c r="BE120" i="8"/>
  <c r="BI119" i="8"/>
  <c r="BH119" i="8"/>
  <c r="BG119" i="8"/>
  <c r="BF119" i="8"/>
  <c r="BE119" i="8"/>
  <c r="BI118" i="8"/>
  <c r="BH118" i="8"/>
  <c r="BG118" i="8"/>
  <c r="BF118" i="8"/>
  <c r="BE118" i="8"/>
  <c r="BI117" i="8"/>
  <c r="BH117" i="8"/>
  <c r="BG117" i="8"/>
  <c r="BF117" i="8"/>
  <c r="BE117" i="8"/>
  <c r="BI116" i="8"/>
  <c r="BH116" i="8"/>
  <c r="BG116" i="8"/>
  <c r="BF116" i="8"/>
  <c r="BE116" i="8"/>
  <c r="J95" i="8"/>
  <c r="F95" i="8"/>
  <c r="F93" i="8"/>
  <c r="E91" i="8"/>
  <c r="J28" i="8"/>
  <c r="E28" i="8"/>
  <c r="J143" i="8" s="1"/>
  <c r="J27" i="8"/>
  <c r="J22" i="8"/>
  <c r="E22" i="8"/>
  <c r="F96" i="8" s="1"/>
  <c r="J21" i="8"/>
  <c r="J16" i="8"/>
  <c r="J140" i="8" s="1"/>
  <c r="E7" i="8"/>
  <c r="E132" i="8"/>
  <c r="J41" i="7"/>
  <c r="J40" i="7"/>
  <c r="AY102" i="1"/>
  <c r="J39" i="7"/>
  <c r="AX102" i="1" s="1"/>
  <c r="BI380" i="7"/>
  <c r="BH380" i="7"/>
  <c r="BG380" i="7"/>
  <c r="BE380" i="7"/>
  <c r="T380" i="7"/>
  <c r="R380" i="7"/>
  <c r="P380" i="7"/>
  <c r="BI379" i="7"/>
  <c r="BH379" i="7"/>
  <c r="BG379" i="7"/>
  <c r="BE379" i="7"/>
  <c r="T379" i="7"/>
  <c r="R379" i="7"/>
  <c r="P379" i="7"/>
  <c r="BI378" i="7"/>
  <c r="BH378" i="7"/>
  <c r="BG378" i="7"/>
  <c r="BE378" i="7"/>
  <c r="T378" i="7"/>
  <c r="R378" i="7"/>
  <c r="P378" i="7"/>
  <c r="BI377" i="7"/>
  <c r="BH377" i="7"/>
  <c r="BG377" i="7"/>
  <c r="BE377" i="7"/>
  <c r="T377" i="7"/>
  <c r="R377" i="7"/>
  <c r="P377" i="7"/>
  <c r="BI376" i="7"/>
  <c r="BH376" i="7"/>
  <c r="BG376" i="7"/>
  <c r="BE376" i="7"/>
  <c r="T376" i="7"/>
  <c r="R376" i="7"/>
  <c r="P376" i="7"/>
  <c r="BI375" i="7"/>
  <c r="BH375" i="7"/>
  <c r="BG375" i="7"/>
  <c r="BE375" i="7"/>
  <c r="T375" i="7"/>
  <c r="R375" i="7"/>
  <c r="P375" i="7"/>
  <c r="BI373" i="7"/>
  <c r="BH373" i="7"/>
  <c r="BG373" i="7"/>
  <c r="BE373" i="7"/>
  <c r="T373" i="7"/>
  <c r="R373" i="7"/>
  <c r="P373" i="7"/>
  <c r="BI372" i="7"/>
  <c r="BH372" i="7"/>
  <c r="BG372" i="7"/>
  <c r="BE372" i="7"/>
  <c r="T372" i="7"/>
  <c r="R372" i="7"/>
  <c r="P372" i="7"/>
  <c r="BI371" i="7"/>
  <c r="BH371" i="7"/>
  <c r="BG371" i="7"/>
  <c r="BE371" i="7"/>
  <c r="T371" i="7"/>
  <c r="R371" i="7"/>
  <c r="P371" i="7"/>
  <c r="BI369" i="7"/>
  <c r="BH369" i="7"/>
  <c r="BG369" i="7"/>
  <c r="BE369" i="7"/>
  <c r="T369" i="7"/>
  <c r="R369" i="7"/>
  <c r="P369" i="7"/>
  <c r="BI368" i="7"/>
  <c r="BH368" i="7"/>
  <c r="BG368" i="7"/>
  <c r="BE368" i="7"/>
  <c r="T368" i="7"/>
  <c r="R368" i="7"/>
  <c r="P368" i="7"/>
  <c r="BI367" i="7"/>
  <c r="BH367" i="7"/>
  <c r="BG367" i="7"/>
  <c r="BE367" i="7"/>
  <c r="T367" i="7"/>
  <c r="R367" i="7"/>
  <c r="P367" i="7"/>
  <c r="BI366" i="7"/>
  <c r="BH366" i="7"/>
  <c r="BG366" i="7"/>
  <c r="BE366" i="7"/>
  <c r="T366" i="7"/>
  <c r="R366" i="7"/>
  <c r="P366" i="7"/>
  <c r="BI365" i="7"/>
  <c r="BH365" i="7"/>
  <c r="BG365" i="7"/>
  <c r="BE365" i="7"/>
  <c r="T365" i="7"/>
  <c r="R365" i="7"/>
  <c r="P365" i="7"/>
  <c r="BI364" i="7"/>
  <c r="BH364" i="7"/>
  <c r="BG364" i="7"/>
  <c r="BE364" i="7"/>
  <c r="T364" i="7"/>
  <c r="R364" i="7"/>
  <c r="P364" i="7"/>
  <c r="BI363" i="7"/>
  <c r="BH363" i="7"/>
  <c r="BG363" i="7"/>
  <c r="BE363" i="7"/>
  <c r="T363" i="7"/>
  <c r="R363" i="7"/>
  <c r="P363" i="7"/>
  <c r="BI362" i="7"/>
  <c r="BH362" i="7"/>
  <c r="BG362" i="7"/>
  <c r="BE362" i="7"/>
  <c r="T362" i="7"/>
  <c r="R362" i="7"/>
  <c r="P362" i="7"/>
  <c r="BI361" i="7"/>
  <c r="BH361" i="7"/>
  <c r="BG361" i="7"/>
  <c r="BE361" i="7"/>
  <c r="T361" i="7"/>
  <c r="R361" i="7"/>
  <c r="P361" i="7"/>
  <c r="BI360" i="7"/>
  <c r="BH360" i="7"/>
  <c r="BG360" i="7"/>
  <c r="BE360" i="7"/>
  <c r="T360" i="7"/>
  <c r="R360" i="7"/>
  <c r="P360" i="7"/>
  <c r="BI359" i="7"/>
  <c r="BH359" i="7"/>
  <c r="BG359" i="7"/>
  <c r="BE359" i="7"/>
  <c r="T359" i="7"/>
  <c r="R359" i="7"/>
  <c r="P359" i="7"/>
  <c r="BI358" i="7"/>
  <c r="BH358" i="7"/>
  <c r="BG358" i="7"/>
  <c r="BE358" i="7"/>
  <c r="T358" i="7"/>
  <c r="R358" i="7"/>
  <c r="P358" i="7"/>
  <c r="BI357" i="7"/>
  <c r="BH357" i="7"/>
  <c r="BG357" i="7"/>
  <c r="BE357" i="7"/>
  <c r="T357" i="7"/>
  <c r="R357" i="7"/>
  <c r="P357" i="7"/>
  <c r="BI356" i="7"/>
  <c r="BH356" i="7"/>
  <c r="BG356" i="7"/>
  <c r="BE356" i="7"/>
  <c r="T356" i="7"/>
  <c r="R356" i="7"/>
  <c r="P356" i="7"/>
  <c r="BI355" i="7"/>
  <c r="BH355" i="7"/>
  <c r="BG355" i="7"/>
  <c r="BE355" i="7"/>
  <c r="T355" i="7"/>
  <c r="R355" i="7"/>
  <c r="P355" i="7"/>
  <c r="BI354" i="7"/>
  <c r="BH354" i="7"/>
  <c r="BG354" i="7"/>
  <c r="BE354" i="7"/>
  <c r="T354" i="7"/>
  <c r="R354" i="7"/>
  <c r="P354" i="7"/>
  <c r="BI353" i="7"/>
  <c r="BH353" i="7"/>
  <c r="BG353" i="7"/>
  <c r="BE353" i="7"/>
  <c r="T353" i="7"/>
  <c r="R353" i="7"/>
  <c r="P353" i="7"/>
  <c r="BI352" i="7"/>
  <c r="BH352" i="7"/>
  <c r="BG352" i="7"/>
  <c r="BE352" i="7"/>
  <c r="T352" i="7"/>
  <c r="R352" i="7"/>
  <c r="P352" i="7"/>
  <c r="BI351" i="7"/>
  <c r="BH351" i="7"/>
  <c r="BG351" i="7"/>
  <c r="BE351" i="7"/>
  <c r="T351" i="7"/>
  <c r="R351" i="7"/>
  <c r="P351" i="7"/>
  <c r="BI350" i="7"/>
  <c r="BH350" i="7"/>
  <c r="BG350" i="7"/>
  <c r="BE350" i="7"/>
  <c r="T350" i="7"/>
  <c r="R350" i="7"/>
  <c r="P350" i="7"/>
  <c r="BI349" i="7"/>
  <c r="BH349" i="7"/>
  <c r="BG349" i="7"/>
  <c r="BE349" i="7"/>
  <c r="T349" i="7"/>
  <c r="R349" i="7"/>
  <c r="P349" i="7"/>
  <c r="BI348" i="7"/>
  <c r="BH348" i="7"/>
  <c r="BG348" i="7"/>
  <c r="BE348" i="7"/>
  <c r="T348" i="7"/>
  <c r="R348" i="7"/>
  <c r="P348" i="7"/>
  <c r="BI347" i="7"/>
  <c r="BH347" i="7"/>
  <c r="BG347" i="7"/>
  <c r="BE347" i="7"/>
  <c r="T347" i="7"/>
  <c r="R347" i="7"/>
  <c r="P347" i="7"/>
  <c r="BI346" i="7"/>
  <c r="BH346" i="7"/>
  <c r="BG346" i="7"/>
  <c r="BE346" i="7"/>
  <c r="T346" i="7"/>
  <c r="R346" i="7"/>
  <c r="P346" i="7"/>
  <c r="BI345" i="7"/>
  <c r="BH345" i="7"/>
  <c r="BG345" i="7"/>
  <c r="BE345" i="7"/>
  <c r="T345" i="7"/>
  <c r="R345" i="7"/>
  <c r="P345" i="7"/>
  <c r="BI344" i="7"/>
  <c r="BH344" i="7"/>
  <c r="BG344" i="7"/>
  <c r="BE344" i="7"/>
  <c r="T344" i="7"/>
  <c r="R344" i="7"/>
  <c r="P344" i="7"/>
  <c r="BI343" i="7"/>
  <c r="BH343" i="7"/>
  <c r="BG343" i="7"/>
  <c r="BE343" i="7"/>
  <c r="T343" i="7"/>
  <c r="R343" i="7"/>
  <c r="P343" i="7"/>
  <c r="BI342" i="7"/>
  <c r="BH342" i="7"/>
  <c r="BG342" i="7"/>
  <c r="BE342" i="7"/>
  <c r="T342" i="7"/>
  <c r="R342" i="7"/>
  <c r="P342" i="7"/>
  <c r="BI341" i="7"/>
  <c r="BH341" i="7"/>
  <c r="BG341" i="7"/>
  <c r="BE341" i="7"/>
  <c r="T341" i="7"/>
  <c r="R341" i="7"/>
  <c r="P341" i="7"/>
  <c r="BI340" i="7"/>
  <c r="BH340" i="7"/>
  <c r="BG340" i="7"/>
  <c r="BE340" i="7"/>
  <c r="T340" i="7"/>
  <c r="R340" i="7"/>
  <c r="P340" i="7"/>
  <c r="BI339" i="7"/>
  <c r="BH339" i="7"/>
  <c r="BG339" i="7"/>
  <c r="BE339" i="7"/>
  <c r="T339" i="7"/>
  <c r="R339" i="7"/>
  <c r="P339" i="7"/>
  <c r="BI338" i="7"/>
  <c r="BH338" i="7"/>
  <c r="BG338" i="7"/>
  <c r="BE338" i="7"/>
  <c r="T338" i="7"/>
  <c r="R338" i="7"/>
  <c r="P338" i="7"/>
  <c r="BI337" i="7"/>
  <c r="BH337" i="7"/>
  <c r="BG337" i="7"/>
  <c r="BE337" i="7"/>
  <c r="T337" i="7"/>
  <c r="R337" i="7"/>
  <c r="P337" i="7"/>
  <c r="BI336" i="7"/>
  <c r="BH336" i="7"/>
  <c r="BG336" i="7"/>
  <c r="BE336" i="7"/>
  <c r="T336" i="7"/>
  <c r="R336" i="7"/>
  <c r="P336" i="7"/>
  <c r="BI335" i="7"/>
  <c r="BH335" i="7"/>
  <c r="BG335" i="7"/>
  <c r="BE335" i="7"/>
  <c r="T335" i="7"/>
  <c r="R335" i="7"/>
  <c r="P335" i="7"/>
  <c r="BI334" i="7"/>
  <c r="BH334" i="7"/>
  <c r="BG334" i="7"/>
  <c r="BE334" i="7"/>
  <c r="T334" i="7"/>
  <c r="R334" i="7"/>
  <c r="P334" i="7"/>
  <c r="BI333" i="7"/>
  <c r="BH333" i="7"/>
  <c r="BG333" i="7"/>
  <c r="BE333" i="7"/>
  <c r="T333" i="7"/>
  <c r="R333" i="7"/>
  <c r="P333" i="7"/>
  <c r="BI332" i="7"/>
  <c r="BH332" i="7"/>
  <c r="BG332" i="7"/>
  <c r="BE332" i="7"/>
  <c r="T332" i="7"/>
  <c r="R332" i="7"/>
  <c r="P332" i="7"/>
  <c r="BI331" i="7"/>
  <c r="BH331" i="7"/>
  <c r="BG331" i="7"/>
  <c r="BE331" i="7"/>
  <c r="T331" i="7"/>
  <c r="R331" i="7"/>
  <c r="P331" i="7"/>
  <c r="BI330" i="7"/>
  <c r="BH330" i="7"/>
  <c r="BG330" i="7"/>
  <c r="BE330" i="7"/>
  <c r="T330" i="7"/>
  <c r="R330" i="7"/>
  <c r="P330" i="7"/>
  <c r="BI329" i="7"/>
  <c r="BH329" i="7"/>
  <c r="BG329" i="7"/>
  <c r="BE329" i="7"/>
  <c r="T329" i="7"/>
  <c r="R329" i="7"/>
  <c r="P329" i="7"/>
  <c r="BI328" i="7"/>
  <c r="BH328" i="7"/>
  <c r="BG328" i="7"/>
  <c r="BE328" i="7"/>
  <c r="T328" i="7"/>
  <c r="R328" i="7"/>
  <c r="P328" i="7"/>
  <c r="BI327" i="7"/>
  <c r="BH327" i="7"/>
  <c r="BG327" i="7"/>
  <c r="BE327" i="7"/>
  <c r="T327" i="7"/>
  <c r="R327" i="7"/>
  <c r="P327" i="7"/>
  <c r="BI326" i="7"/>
  <c r="BH326" i="7"/>
  <c r="BG326" i="7"/>
  <c r="BE326" i="7"/>
  <c r="T326" i="7"/>
  <c r="R326" i="7"/>
  <c r="P326" i="7"/>
  <c r="BI325" i="7"/>
  <c r="BH325" i="7"/>
  <c r="BG325" i="7"/>
  <c r="BE325" i="7"/>
  <c r="T325" i="7"/>
  <c r="R325" i="7"/>
  <c r="P325" i="7"/>
  <c r="BI324" i="7"/>
  <c r="BH324" i="7"/>
  <c r="BG324" i="7"/>
  <c r="BE324" i="7"/>
  <c r="T324" i="7"/>
  <c r="R324" i="7"/>
  <c r="P324" i="7"/>
  <c r="BI323" i="7"/>
  <c r="BH323" i="7"/>
  <c r="BG323" i="7"/>
  <c r="BE323" i="7"/>
  <c r="T323" i="7"/>
  <c r="R323" i="7"/>
  <c r="P323" i="7"/>
  <c r="BI322" i="7"/>
  <c r="BH322" i="7"/>
  <c r="BG322" i="7"/>
  <c r="BE322" i="7"/>
  <c r="T322" i="7"/>
  <c r="R322" i="7"/>
  <c r="P322" i="7"/>
  <c r="BI321" i="7"/>
  <c r="BH321" i="7"/>
  <c r="BG321" i="7"/>
  <c r="BE321" i="7"/>
  <c r="T321" i="7"/>
  <c r="R321" i="7"/>
  <c r="P321" i="7"/>
  <c r="BI320" i="7"/>
  <c r="BH320" i="7"/>
  <c r="BG320" i="7"/>
  <c r="BE320" i="7"/>
  <c r="T320" i="7"/>
  <c r="R320" i="7"/>
  <c r="P320" i="7"/>
  <c r="BI319" i="7"/>
  <c r="BH319" i="7"/>
  <c r="BG319" i="7"/>
  <c r="BE319" i="7"/>
  <c r="T319" i="7"/>
  <c r="R319" i="7"/>
  <c r="P319" i="7"/>
  <c r="BI318" i="7"/>
  <c r="BH318" i="7"/>
  <c r="BG318" i="7"/>
  <c r="BE318" i="7"/>
  <c r="T318" i="7"/>
  <c r="R318" i="7"/>
  <c r="P318" i="7"/>
  <c r="BI317" i="7"/>
  <c r="BH317" i="7"/>
  <c r="BG317" i="7"/>
  <c r="BE317" i="7"/>
  <c r="T317" i="7"/>
  <c r="R317" i="7"/>
  <c r="P317" i="7"/>
  <c r="BI316" i="7"/>
  <c r="BH316" i="7"/>
  <c r="BG316" i="7"/>
  <c r="BE316" i="7"/>
  <c r="T316" i="7"/>
  <c r="R316" i="7"/>
  <c r="P316" i="7"/>
  <c r="BI315" i="7"/>
  <c r="BH315" i="7"/>
  <c r="BG315" i="7"/>
  <c r="BE315" i="7"/>
  <c r="T315" i="7"/>
  <c r="R315" i="7"/>
  <c r="P315" i="7"/>
  <c r="BI314" i="7"/>
  <c r="BH314" i="7"/>
  <c r="BG314" i="7"/>
  <c r="BE314" i="7"/>
  <c r="T314" i="7"/>
  <c r="R314" i="7"/>
  <c r="P314" i="7"/>
  <c r="BI313" i="7"/>
  <c r="BH313" i="7"/>
  <c r="BG313" i="7"/>
  <c r="BE313" i="7"/>
  <c r="T313" i="7"/>
  <c r="R313" i="7"/>
  <c r="P313" i="7"/>
  <c r="BI312" i="7"/>
  <c r="BH312" i="7"/>
  <c r="BG312" i="7"/>
  <c r="BE312" i="7"/>
  <c r="T312" i="7"/>
  <c r="R312" i="7"/>
  <c r="P312" i="7"/>
  <c r="BI311" i="7"/>
  <c r="BH311" i="7"/>
  <c r="BG311" i="7"/>
  <c r="BE311" i="7"/>
  <c r="T311" i="7"/>
  <c r="R311" i="7"/>
  <c r="P311" i="7"/>
  <c r="BI310" i="7"/>
  <c r="BH310" i="7"/>
  <c r="BG310" i="7"/>
  <c r="BE310" i="7"/>
  <c r="T310" i="7"/>
  <c r="R310" i="7"/>
  <c r="P310" i="7"/>
  <c r="BI309" i="7"/>
  <c r="BH309" i="7"/>
  <c r="BG309" i="7"/>
  <c r="BE309" i="7"/>
  <c r="T309" i="7"/>
  <c r="R309" i="7"/>
  <c r="P309" i="7"/>
  <c r="BI308" i="7"/>
  <c r="BH308" i="7"/>
  <c r="BG308" i="7"/>
  <c r="BE308" i="7"/>
  <c r="T308" i="7"/>
  <c r="R308" i="7"/>
  <c r="P308" i="7"/>
  <c r="BI307" i="7"/>
  <c r="BH307" i="7"/>
  <c r="BG307" i="7"/>
  <c r="BE307" i="7"/>
  <c r="T307" i="7"/>
  <c r="R307" i="7"/>
  <c r="P307" i="7"/>
  <c r="BI306" i="7"/>
  <c r="BH306" i="7"/>
  <c r="BG306" i="7"/>
  <c r="BE306" i="7"/>
  <c r="T306" i="7"/>
  <c r="R306" i="7"/>
  <c r="P306" i="7"/>
  <c r="BI305" i="7"/>
  <c r="BH305" i="7"/>
  <c r="BG305" i="7"/>
  <c r="BE305" i="7"/>
  <c r="T305" i="7"/>
  <c r="R305" i="7"/>
  <c r="P305" i="7"/>
  <c r="BI304" i="7"/>
  <c r="BH304" i="7"/>
  <c r="BG304" i="7"/>
  <c r="BE304" i="7"/>
  <c r="T304" i="7"/>
  <c r="R304" i="7"/>
  <c r="P304" i="7"/>
  <c r="BI303" i="7"/>
  <c r="BH303" i="7"/>
  <c r="BG303" i="7"/>
  <c r="BE303" i="7"/>
  <c r="T303" i="7"/>
  <c r="R303" i="7"/>
  <c r="P303" i="7"/>
  <c r="BI302" i="7"/>
  <c r="BH302" i="7"/>
  <c r="BG302" i="7"/>
  <c r="BE302" i="7"/>
  <c r="T302" i="7"/>
  <c r="R302" i="7"/>
  <c r="P302" i="7"/>
  <c r="BI301" i="7"/>
  <c r="BH301" i="7"/>
  <c r="BG301" i="7"/>
  <c r="BE301" i="7"/>
  <c r="T301" i="7"/>
  <c r="R301" i="7"/>
  <c r="P301" i="7"/>
  <c r="BI300" i="7"/>
  <c r="BH300" i="7"/>
  <c r="BG300" i="7"/>
  <c r="BE300" i="7"/>
  <c r="T300" i="7"/>
  <c r="R300" i="7"/>
  <c r="P300" i="7"/>
  <c r="BI299" i="7"/>
  <c r="BH299" i="7"/>
  <c r="BG299" i="7"/>
  <c r="BE299" i="7"/>
  <c r="T299" i="7"/>
  <c r="R299" i="7"/>
  <c r="P299" i="7"/>
  <c r="BI298" i="7"/>
  <c r="BH298" i="7"/>
  <c r="BG298" i="7"/>
  <c r="BE298" i="7"/>
  <c r="T298" i="7"/>
  <c r="R298" i="7"/>
  <c r="P298" i="7"/>
  <c r="BI297" i="7"/>
  <c r="BH297" i="7"/>
  <c r="BG297" i="7"/>
  <c r="BE297" i="7"/>
  <c r="T297" i="7"/>
  <c r="R297" i="7"/>
  <c r="P297" i="7"/>
  <c r="BI296" i="7"/>
  <c r="BH296" i="7"/>
  <c r="BG296" i="7"/>
  <c r="BE296" i="7"/>
  <c r="T296" i="7"/>
  <c r="R296" i="7"/>
  <c r="P296" i="7"/>
  <c r="BI295" i="7"/>
  <c r="BH295" i="7"/>
  <c r="BG295" i="7"/>
  <c r="BE295" i="7"/>
  <c r="T295" i="7"/>
  <c r="R295" i="7"/>
  <c r="P295" i="7"/>
  <c r="BI294" i="7"/>
  <c r="BH294" i="7"/>
  <c r="BG294" i="7"/>
  <c r="BE294" i="7"/>
  <c r="T294" i="7"/>
  <c r="R294" i="7"/>
  <c r="P294" i="7"/>
  <c r="BI293" i="7"/>
  <c r="BH293" i="7"/>
  <c r="BG293" i="7"/>
  <c r="BE293" i="7"/>
  <c r="T293" i="7"/>
  <c r="R293" i="7"/>
  <c r="P293" i="7"/>
  <c r="BI292" i="7"/>
  <c r="BH292" i="7"/>
  <c r="BG292" i="7"/>
  <c r="BE292" i="7"/>
  <c r="T292" i="7"/>
  <c r="R292" i="7"/>
  <c r="P292" i="7"/>
  <c r="BI291" i="7"/>
  <c r="BH291" i="7"/>
  <c r="BG291" i="7"/>
  <c r="BE291" i="7"/>
  <c r="T291" i="7"/>
  <c r="R291" i="7"/>
  <c r="P291" i="7"/>
  <c r="BI290" i="7"/>
  <c r="BH290" i="7"/>
  <c r="BG290" i="7"/>
  <c r="BE290" i="7"/>
  <c r="T290" i="7"/>
  <c r="R290" i="7"/>
  <c r="P290" i="7"/>
  <c r="BI289" i="7"/>
  <c r="BH289" i="7"/>
  <c r="BG289" i="7"/>
  <c r="BE289" i="7"/>
  <c r="T289" i="7"/>
  <c r="R289" i="7"/>
  <c r="P289" i="7"/>
  <c r="BI288" i="7"/>
  <c r="BH288" i="7"/>
  <c r="BG288" i="7"/>
  <c r="BE288" i="7"/>
  <c r="T288" i="7"/>
  <c r="R288" i="7"/>
  <c r="P288" i="7"/>
  <c r="BI287" i="7"/>
  <c r="BH287" i="7"/>
  <c r="BG287" i="7"/>
  <c r="BE287" i="7"/>
  <c r="T287" i="7"/>
  <c r="R287" i="7"/>
  <c r="P287" i="7"/>
  <c r="BI286" i="7"/>
  <c r="BH286" i="7"/>
  <c r="BG286" i="7"/>
  <c r="BE286" i="7"/>
  <c r="T286" i="7"/>
  <c r="R286" i="7"/>
  <c r="P286" i="7"/>
  <c r="BI285" i="7"/>
  <c r="BH285" i="7"/>
  <c r="BG285" i="7"/>
  <c r="BE285" i="7"/>
  <c r="T285" i="7"/>
  <c r="R285" i="7"/>
  <c r="P285" i="7"/>
  <c r="BI284" i="7"/>
  <c r="BH284" i="7"/>
  <c r="BG284" i="7"/>
  <c r="BE284" i="7"/>
  <c r="T284" i="7"/>
  <c r="R284" i="7"/>
  <c r="P284" i="7"/>
  <c r="BI283" i="7"/>
  <c r="BH283" i="7"/>
  <c r="BG283" i="7"/>
  <c r="BE283" i="7"/>
  <c r="T283" i="7"/>
  <c r="R283" i="7"/>
  <c r="P283" i="7"/>
  <c r="BI282" i="7"/>
  <c r="BH282" i="7"/>
  <c r="BG282" i="7"/>
  <c r="BE282" i="7"/>
  <c r="T282" i="7"/>
  <c r="R282" i="7"/>
  <c r="P282" i="7"/>
  <c r="BI281" i="7"/>
  <c r="BH281" i="7"/>
  <c r="BG281" i="7"/>
  <c r="BE281" i="7"/>
  <c r="T281" i="7"/>
  <c r="R281" i="7"/>
  <c r="P281" i="7"/>
  <c r="BI280" i="7"/>
  <c r="BH280" i="7"/>
  <c r="BG280" i="7"/>
  <c r="BE280" i="7"/>
  <c r="T280" i="7"/>
  <c r="R280" i="7"/>
  <c r="P280" i="7"/>
  <c r="BI279" i="7"/>
  <c r="BH279" i="7"/>
  <c r="BG279" i="7"/>
  <c r="BE279" i="7"/>
  <c r="T279" i="7"/>
  <c r="R279" i="7"/>
  <c r="P279" i="7"/>
  <c r="BI277" i="7"/>
  <c r="BH277" i="7"/>
  <c r="BG277" i="7"/>
  <c r="BE277" i="7"/>
  <c r="T277" i="7"/>
  <c r="R277" i="7"/>
  <c r="P277" i="7"/>
  <c r="BI276" i="7"/>
  <c r="BH276" i="7"/>
  <c r="BG276" i="7"/>
  <c r="BE276" i="7"/>
  <c r="T276" i="7"/>
  <c r="R276" i="7"/>
  <c r="P276" i="7"/>
  <c r="BI275" i="7"/>
  <c r="BH275" i="7"/>
  <c r="BG275" i="7"/>
  <c r="BE275" i="7"/>
  <c r="T275" i="7"/>
  <c r="R275" i="7"/>
  <c r="P275" i="7"/>
  <c r="BI274" i="7"/>
  <c r="BH274" i="7"/>
  <c r="BG274" i="7"/>
  <c r="BE274" i="7"/>
  <c r="T274" i="7"/>
  <c r="R274" i="7"/>
  <c r="P274" i="7"/>
  <c r="BI273" i="7"/>
  <c r="BH273" i="7"/>
  <c r="BG273" i="7"/>
  <c r="BE273" i="7"/>
  <c r="T273" i="7"/>
  <c r="R273" i="7"/>
  <c r="P273" i="7"/>
  <c r="BI272" i="7"/>
  <c r="BH272" i="7"/>
  <c r="BG272" i="7"/>
  <c r="BE272" i="7"/>
  <c r="T272" i="7"/>
  <c r="R272" i="7"/>
  <c r="P272" i="7"/>
  <c r="BI271" i="7"/>
  <c r="BH271" i="7"/>
  <c r="BG271" i="7"/>
  <c r="BE271" i="7"/>
  <c r="T271" i="7"/>
  <c r="R271" i="7"/>
  <c r="P271" i="7"/>
  <c r="BI270" i="7"/>
  <c r="BH270" i="7"/>
  <c r="BG270" i="7"/>
  <c r="BE270" i="7"/>
  <c r="T270" i="7"/>
  <c r="R270" i="7"/>
  <c r="P270" i="7"/>
  <c r="BI269" i="7"/>
  <c r="BH269" i="7"/>
  <c r="BG269" i="7"/>
  <c r="BE269" i="7"/>
  <c r="T269" i="7"/>
  <c r="R269" i="7"/>
  <c r="P269" i="7"/>
  <c r="BI268" i="7"/>
  <c r="BH268" i="7"/>
  <c r="BG268" i="7"/>
  <c r="BE268" i="7"/>
  <c r="T268" i="7"/>
  <c r="R268" i="7"/>
  <c r="P268" i="7"/>
  <c r="BI267" i="7"/>
  <c r="BH267" i="7"/>
  <c r="BG267" i="7"/>
  <c r="BE267" i="7"/>
  <c r="T267" i="7"/>
  <c r="R267" i="7"/>
  <c r="P267" i="7"/>
  <c r="BI266" i="7"/>
  <c r="BH266" i="7"/>
  <c r="BG266" i="7"/>
  <c r="BE266" i="7"/>
  <c r="T266" i="7"/>
  <c r="R266" i="7"/>
  <c r="P266" i="7"/>
  <c r="BI265" i="7"/>
  <c r="BH265" i="7"/>
  <c r="BG265" i="7"/>
  <c r="BE265" i="7"/>
  <c r="T265" i="7"/>
  <c r="R265" i="7"/>
  <c r="P265" i="7"/>
  <c r="BI264" i="7"/>
  <c r="BH264" i="7"/>
  <c r="BG264" i="7"/>
  <c r="BE264" i="7"/>
  <c r="T264" i="7"/>
  <c r="R264" i="7"/>
  <c r="P264" i="7"/>
  <c r="BI263" i="7"/>
  <c r="BH263" i="7"/>
  <c r="BG263" i="7"/>
  <c r="BE263" i="7"/>
  <c r="T263" i="7"/>
  <c r="R263" i="7"/>
  <c r="P263" i="7"/>
  <c r="BI262" i="7"/>
  <c r="BH262" i="7"/>
  <c r="BG262" i="7"/>
  <c r="BE262" i="7"/>
  <c r="T262" i="7"/>
  <c r="R262" i="7"/>
  <c r="P262" i="7"/>
  <c r="BI261" i="7"/>
  <c r="BH261" i="7"/>
  <c r="BG261" i="7"/>
  <c r="BE261" i="7"/>
  <c r="T261" i="7"/>
  <c r="R261" i="7"/>
  <c r="P261" i="7"/>
  <c r="BI260" i="7"/>
  <c r="BH260" i="7"/>
  <c r="BG260" i="7"/>
  <c r="BE260" i="7"/>
  <c r="T260" i="7"/>
  <c r="R260" i="7"/>
  <c r="P260" i="7"/>
  <c r="BI259" i="7"/>
  <c r="BH259" i="7"/>
  <c r="BG259" i="7"/>
  <c r="BE259" i="7"/>
  <c r="T259" i="7"/>
  <c r="R259" i="7"/>
  <c r="P259" i="7"/>
  <c r="BI258" i="7"/>
  <c r="BH258" i="7"/>
  <c r="BG258" i="7"/>
  <c r="BE258" i="7"/>
  <c r="T258" i="7"/>
  <c r="R258" i="7"/>
  <c r="P258" i="7"/>
  <c r="BI257" i="7"/>
  <c r="BH257" i="7"/>
  <c r="BG257" i="7"/>
  <c r="BE257" i="7"/>
  <c r="T257" i="7"/>
  <c r="R257" i="7"/>
  <c r="P257" i="7"/>
  <c r="BI256" i="7"/>
  <c r="BH256" i="7"/>
  <c r="BG256" i="7"/>
  <c r="BE256" i="7"/>
  <c r="T256" i="7"/>
  <c r="R256" i="7"/>
  <c r="P256" i="7"/>
  <c r="BI255" i="7"/>
  <c r="BH255" i="7"/>
  <c r="BG255" i="7"/>
  <c r="BE255" i="7"/>
  <c r="T255" i="7"/>
  <c r="R255" i="7"/>
  <c r="P255" i="7"/>
  <c r="BI254" i="7"/>
  <c r="BH254" i="7"/>
  <c r="BG254" i="7"/>
  <c r="BE254" i="7"/>
  <c r="T254" i="7"/>
  <c r="R254" i="7"/>
  <c r="P254" i="7"/>
  <c r="BI253" i="7"/>
  <c r="BH253" i="7"/>
  <c r="BG253" i="7"/>
  <c r="BE253" i="7"/>
  <c r="T253" i="7"/>
  <c r="R253" i="7"/>
  <c r="P253" i="7"/>
  <c r="BI252" i="7"/>
  <c r="BH252" i="7"/>
  <c r="BG252" i="7"/>
  <c r="BE252" i="7"/>
  <c r="T252" i="7"/>
  <c r="R252" i="7"/>
  <c r="P252" i="7"/>
  <c r="BI251" i="7"/>
  <c r="BH251" i="7"/>
  <c r="BG251" i="7"/>
  <c r="BE251" i="7"/>
  <c r="T251" i="7"/>
  <c r="R251" i="7"/>
  <c r="P251" i="7"/>
  <c r="BI250" i="7"/>
  <c r="BH250" i="7"/>
  <c r="BG250" i="7"/>
  <c r="BE250" i="7"/>
  <c r="T250" i="7"/>
  <c r="R250" i="7"/>
  <c r="P250" i="7"/>
  <c r="BI249" i="7"/>
  <c r="BH249" i="7"/>
  <c r="BG249" i="7"/>
  <c r="BE249" i="7"/>
  <c r="T249" i="7"/>
  <c r="R249" i="7"/>
  <c r="P249" i="7"/>
  <c r="BI248" i="7"/>
  <c r="BH248" i="7"/>
  <c r="BG248" i="7"/>
  <c r="BE248" i="7"/>
  <c r="T248" i="7"/>
  <c r="R248" i="7"/>
  <c r="P248" i="7"/>
  <c r="BI247" i="7"/>
  <c r="BH247" i="7"/>
  <c r="BG247" i="7"/>
  <c r="BE247" i="7"/>
  <c r="T247" i="7"/>
  <c r="R247" i="7"/>
  <c r="P247" i="7"/>
  <c r="BI246" i="7"/>
  <c r="BH246" i="7"/>
  <c r="BG246" i="7"/>
  <c r="BE246" i="7"/>
  <c r="T246" i="7"/>
  <c r="R246" i="7"/>
  <c r="P246" i="7"/>
  <c r="BI245" i="7"/>
  <c r="BH245" i="7"/>
  <c r="BG245" i="7"/>
  <c r="BE245" i="7"/>
  <c r="T245" i="7"/>
  <c r="R245" i="7"/>
  <c r="P245" i="7"/>
  <c r="BI244" i="7"/>
  <c r="BH244" i="7"/>
  <c r="BG244" i="7"/>
  <c r="BE244" i="7"/>
  <c r="T244" i="7"/>
  <c r="R244" i="7"/>
  <c r="P244" i="7"/>
  <c r="BI243" i="7"/>
  <c r="BH243" i="7"/>
  <c r="BG243" i="7"/>
  <c r="BE243" i="7"/>
  <c r="T243" i="7"/>
  <c r="R243" i="7"/>
  <c r="P243" i="7"/>
  <c r="BI242" i="7"/>
  <c r="BH242" i="7"/>
  <c r="BG242" i="7"/>
  <c r="BE242" i="7"/>
  <c r="T242" i="7"/>
  <c r="R242" i="7"/>
  <c r="P242" i="7"/>
  <c r="BI241" i="7"/>
  <c r="BH241" i="7"/>
  <c r="BG241" i="7"/>
  <c r="BE241" i="7"/>
  <c r="T241" i="7"/>
  <c r="R241" i="7"/>
  <c r="P241" i="7"/>
  <c r="BI240" i="7"/>
  <c r="BH240" i="7"/>
  <c r="BG240" i="7"/>
  <c r="BE240" i="7"/>
  <c r="T240" i="7"/>
  <c r="R240" i="7"/>
  <c r="P240" i="7"/>
  <c r="BI239" i="7"/>
  <c r="BH239" i="7"/>
  <c r="BG239" i="7"/>
  <c r="BE239" i="7"/>
  <c r="T239" i="7"/>
  <c r="R239" i="7"/>
  <c r="P239" i="7"/>
  <c r="BI238" i="7"/>
  <c r="BH238" i="7"/>
  <c r="BG238" i="7"/>
  <c r="BE238" i="7"/>
  <c r="T238" i="7"/>
  <c r="R238" i="7"/>
  <c r="P238" i="7"/>
  <c r="BI237" i="7"/>
  <c r="BH237" i="7"/>
  <c r="BG237" i="7"/>
  <c r="BE237" i="7"/>
  <c r="T237" i="7"/>
  <c r="R237" i="7"/>
  <c r="P237" i="7"/>
  <c r="BI236" i="7"/>
  <c r="BH236" i="7"/>
  <c r="BG236" i="7"/>
  <c r="BE236" i="7"/>
  <c r="T236" i="7"/>
  <c r="R236" i="7"/>
  <c r="P236" i="7"/>
  <c r="BI235" i="7"/>
  <c r="BH235" i="7"/>
  <c r="BG235" i="7"/>
  <c r="BE235" i="7"/>
  <c r="T235" i="7"/>
  <c r="R235" i="7"/>
  <c r="P235" i="7"/>
  <c r="BI234" i="7"/>
  <c r="BH234" i="7"/>
  <c r="BG234" i="7"/>
  <c r="BE234" i="7"/>
  <c r="T234" i="7"/>
  <c r="R234" i="7"/>
  <c r="P234" i="7"/>
  <c r="BI233" i="7"/>
  <c r="BH233" i="7"/>
  <c r="BG233" i="7"/>
  <c r="BE233" i="7"/>
  <c r="T233" i="7"/>
  <c r="R233" i="7"/>
  <c r="P233" i="7"/>
  <c r="BI232" i="7"/>
  <c r="BH232" i="7"/>
  <c r="BG232" i="7"/>
  <c r="BE232" i="7"/>
  <c r="T232" i="7"/>
  <c r="R232" i="7"/>
  <c r="P232" i="7"/>
  <c r="BI231" i="7"/>
  <c r="BH231" i="7"/>
  <c r="BG231" i="7"/>
  <c r="BE231" i="7"/>
  <c r="T231" i="7"/>
  <c r="R231" i="7"/>
  <c r="P231" i="7"/>
  <c r="BI230" i="7"/>
  <c r="BH230" i="7"/>
  <c r="BG230" i="7"/>
  <c r="BE230" i="7"/>
  <c r="T230" i="7"/>
  <c r="R230" i="7"/>
  <c r="P230" i="7"/>
  <c r="BI229" i="7"/>
  <c r="BH229" i="7"/>
  <c r="BG229" i="7"/>
  <c r="BE229" i="7"/>
  <c r="T229" i="7"/>
  <c r="R229" i="7"/>
  <c r="P229" i="7"/>
  <c r="BI228" i="7"/>
  <c r="BH228" i="7"/>
  <c r="BG228" i="7"/>
  <c r="BE228" i="7"/>
  <c r="T228" i="7"/>
  <c r="R228" i="7"/>
  <c r="P228" i="7"/>
  <c r="BI227" i="7"/>
  <c r="BH227" i="7"/>
  <c r="BG227" i="7"/>
  <c r="BE227" i="7"/>
  <c r="T227" i="7"/>
  <c r="R227" i="7"/>
  <c r="P227" i="7"/>
  <c r="BI226" i="7"/>
  <c r="BH226" i="7"/>
  <c r="BG226" i="7"/>
  <c r="BE226" i="7"/>
  <c r="T226" i="7"/>
  <c r="R226" i="7"/>
  <c r="P226" i="7"/>
  <c r="BI225" i="7"/>
  <c r="BH225" i="7"/>
  <c r="BG225" i="7"/>
  <c r="BE225" i="7"/>
  <c r="T225" i="7"/>
  <c r="R225" i="7"/>
  <c r="P225" i="7"/>
  <c r="BI224" i="7"/>
  <c r="BH224" i="7"/>
  <c r="BG224" i="7"/>
  <c r="BE224" i="7"/>
  <c r="T224" i="7"/>
  <c r="R224" i="7"/>
  <c r="P224" i="7"/>
  <c r="BI223" i="7"/>
  <c r="BH223" i="7"/>
  <c r="BG223" i="7"/>
  <c r="BE223" i="7"/>
  <c r="T223" i="7"/>
  <c r="R223" i="7"/>
  <c r="P223" i="7"/>
  <c r="BI222" i="7"/>
  <c r="BH222" i="7"/>
  <c r="BG222" i="7"/>
  <c r="BE222" i="7"/>
  <c r="T222" i="7"/>
  <c r="R222" i="7"/>
  <c r="P222" i="7"/>
  <c r="BI221" i="7"/>
  <c r="BH221" i="7"/>
  <c r="BG221" i="7"/>
  <c r="BE221" i="7"/>
  <c r="T221" i="7"/>
  <c r="R221" i="7"/>
  <c r="P221" i="7"/>
  <c r="BI220" i="7"/>
  <c r="BH220" i="7"/>
  <c r="BG220" i="7"/>
  <c r="BE220" i="7"/>
  <c r="T220" i="7"/>
  <c r="R220" i="7"/>
  <c r="P220" i="7"/>
  <c r="BI219" i="7"/>
  <c r="BH219" i="7"/>
  <c r="BG219" i="7"/>
  <c r="BE219" i="7"/>
  <c r="T219" i="7"/>
  <c r="R219" i="7"/>
  <c r="P219" i="7"/>
  <c r="BI218" i="7"/>
  <c r="BH218" i="7"/>
  <c r="BG218" i="7"/>
  <c r="BE218" i="7"/>
  <c r="T218" i="7"/>
  <c r="R218" i="7"/>
  <c r="P218" i="7"/>
  <c r="BI217" i="7"/>
  <c r="BH217" i="7"/>
  <c r="BG217" i="7"/>
  <c r="BE217" i="7"/>
  <c r="T217" i="7"/>
  <c r="R217" i="7"/>
  <c r="P217" i="7"/>
  <c r="BI216" i="7"/>
  <c r="BH216" i="7"/>
  <c r="BG216" i="7"/>
  <c r="BE216" i="7"/>
  <c r="T216" i="7"/>
  <c r="R216" i="7"/>
  <c r="P216" i="7"/>
  <c r="BI215" i="7"/>
  <c r="BH215" i="7"/>
  <c r="BG215" i="7"/>
  <c r="BE215" i="7"/>
  <c r="T215" i="7"/>
  <c r="R215" i="7"/>
  <c r="P215" i="7"/>
  <c r="BI214" i="7"/>
  <c r="BH214" i="7"/>
  <c r="BG214" i="7"/>
  <c r="BE214" i="7"/>
  <c r="T214" i="7"/>
  <c r="R214" i="7"/>
  <c r="P214" i="7"/>
  <c r="BI213" i="7"/>
  <c r="BH213" i="7"/>
  <c r="BG213" i="7"/>
  <c r="BE213" i="7"/>
  <c r="T213" i="7"/>
  <c r="R213" i="7"/>
  <c r="P213" i="7"/>
  <c r="BI212" i="7"/>
  <c r="BH212" i="7"/>
  <c r="BG212" i="7"/>
  <c r="BE212" i="7"/>
  <c r="T212" i="7"/>
  <c r="R212" i="7"/>
  <c r="P212" i="7"/>
  <c r="BI211" i="7"/>
  <c r="BH211" i="7"/>
  <c r="BG211" i="7"/>
  <c r="BE211" i="7"/>
  <c r="T211" i="7"/>
  <c r="R211" i="7"/>
  <c r="P211" i="7"/>
  <c r="BI210" i="7"/>
  <c r="BH210" i="7"/>
  <c r="BG210" i="7"/>
  <c r="BE210" i="7"/>
  <c r="T210" i="7"/>
  <c r="R210" i="7"/>
  <c r="P210" i="7"/>
  <c r="BI209" i="7"/>
  <c r="BH209" i="7"/>
  <c r="BG209" i="7"/>
  <c r="BE209" i="7"/>
  <c r="T209" i="7"/>
  <c r="R209" i="7"/>
  <c r="P209" i="7"/>
  <c r="BI208" i="7"/>
  <c r="BH208" i="7"/>
  <c r="BG208" i="7"/>
  <c r="BE208" i="7"/>
  <c r="T208" i="7"/>
  <c r="R208" i="7"/>
  <c r="P208" i="7"/>
  <c r="BI207" i="7"/>
  <c r="BH207" i="7"/>
  <c r="BG207" i="7"/>
  <c r="BE207" i="7"/>
  <c r="T207" i="7"/>
  <c r="R207" i="7"/>
  <c r="P207" i="7"/>
  <c r="BI206" i="7"/>
  <c r="BH206" i="7"/>
  <c r="BG206" i="7"/>
  <c r="BE206" i="7"/>
  <c r="T206" i="7"/>
  <c r="R206" i="7"/>
  <c r="P206" i="7"/>
  <c r="BI205" i="7"/>
  <c r="BH205" i="7"/>
  <c r="BG205" i="7"/>
  <c r="BE205" i="7"/>
  <c r="T205" i="7"/>
  <c r="R205" i="7"/>
  <c r="P205" i="7"/>
  <c r="BI204" i="7"/>
  <c r="BH204" i="7"/>
  <c r="BG204" i="7"/>
  <c r="BE204" i="7"/>
  <c r="T204" i="7"/>
  <c r="R204" i="7"/>
  <c r="P204" i="7"/>
  <c r="BI203" i="7"/>
  <c r="BH203" i="7"/>
  <c r="BG203" i="7"/>
  <c r="BE203" i="7"/>
  <c r="T203" i="7"/>
  <c r="R203" i="7"/>
  <c r="P203" i="7"/>
  <c r="BI202" i="7"/>
  <c r="BH202" i="7"/>
  <c r="BG202" i="7"/>
  <c r="BE202" i="7"/>
  <c r="T202" i="7"/>
  <c r="R202" i="7"/>
  <c r="P202" i="7"/>
  <c r="BI201" i="7"/>
  <c r="BH201" i="7"/>
  <c r="BG201" i="7"/>
  <c r="BE201" i="7"/>
  <c r="T201" i="7"/>
  <c r="R201" i="7"/>
  <c r="P201" i="7"/>
  <c r="BI200" i="7"/>
  <c r="BH200" i="7"/>
  <c r="BG200" i="7"/>
  <c r="BE200" i="7"/>
  <c r="T200" i="7"/>
  <c r="R200" i="7"/>
  <c r="P200" i="7"/>
  <c r="BI199" i="7"/>
  <c r="BH199" i="7"/>
  <c r="BG199" i="7"/>
  <c r="BE199" i="7"/>
  <c r="T199" i="7"/>
  <c r="R199" i="7"/>
  <c r="P199" i="7"/>
  <c r="BI198" i="7"/>
  <c r="BH198" i="7"/>
  <c r="BG198" i="7"/>
  <c r="BE198" i="7"/>
  <c r="T198" i="7"/>
  <c r="R198" i="7"/>
  <c r="P198" i="7"/>
  <c r="BI197" i="7"/>
  <c r="BH197" i="7"/>
  <c r="BG197" i="7"/>
  <c r="BE197" i="7"/>
  <c r="T197" i="7"/>
  <c r="R197" i="7"/>
  <c r="P197" i="7"/>
  <c r="BI196" i="7"/>
  <c r="BH196" i="7"/>
  <c r="BG196" i="7"/>
  <c r="BE196" i="7"/>
  <c r="T196" i="7"/>
  <c r="R196" i="7"/>
  <c r="P196" i="7"/>
  <c r="BI195" i="7"/>
  <c r="BH195" i="7"/>
  <c r="BG195" i="7"/>
  <c r="BE195" i="7"/>
  <c r="T195" i="7"/>
  <c r="R195" i="7"/>
  <c r="P195" i="7"/>
  <c r="BI194" i="7"/>
  <c r="BH194" i="7"/>
  <c r="BG194" i="7"/>
  <c r="BE194" i="7"/>
  <c r="T194" i="7"/>
  <c r="R194" i="7"/>
  <c r="P194" i="7"/>
  <c r="BI193" i="7"/>
  <c r="BH193" i="7"/>
  <c r="BG193" i="7"/>
  <c r="BE193" i="7"/>
  <c r="T193" i="7"/>
  <c r="R193" i="7"/>
  <c r="P193" i="7"/>
  <c r="BI192" i="7"/>
  <c r="BH192" i="7"/>
  <c r="BG192" i="7"/>
  <c r="BE192" i="7"/>
  <c r="T192" i="7"/>
  <c r="R192" i="7"/>
  <c r="P192" i="7"/>
  <c r="BI191" i="7"/>
  <c r="BH191" i="7"/>
  <c r="BG191" i="7"/>
  <c r="BE191" i="7"/>
  <c r="T191" i="7"/>
  <c r="R191" i="7"/>
  <c r="P191" i="7"/>
  <c r="BI190" i="7"/>
  <c r="BH190" i="7"/>
  <c r="BG190" i="7"/>
  <c r="BE190" i="7"/>
  <c r="T190" i="7"/>
  <c r="R190" i="7"/>
  <c r="P190" i="7"/>
  <c r="BI189" i="7"/>
  <c r="BH189" i="7"/>
  <c r="BG189" i="7"/>
  <c r="BE189" i="7"/>
  <c r="T189" i="7"/>
  <c r="R189" i="7"/>
  <c r="P189" i="7"/>
  <c r="BI188" i="7"/>
  <c r="BH188" i="7"/>
  <c r="BG188" i="7"/>
  <c r="BE188" i="7"/>
  <c r="T188" i="7"/>
  <c r="R188" i="7"/>
  <c r="P188" i="7"/>
  <c r="BI187" i="7"/>
  <c r="BH187" i="7"/>
  <c r="BG187" i="7"/>
  <c r="BE187" i="7"/>
  <c r="T187" i="7"/>
  <c r="R187" i="7"/>
  <c r="P187" i="7"/>
  <c r="BI186" i="7"/>
  <c r="BH186" i="7"/>
  <c r="BG186" i="7"/>
  <c r="BE186" i="7"/>
  <c r="T186" i="7"/>
  <c r="R186" i="7"/>
  <c r="P186" i="7"/>
  <c r="BI185" i="7"/>
  <c r="BH185" i="7"/>
  <c r="BG185" i="7"/>
  <c r="BE185" i="7"/>
  <c r="T185" i="7"/>
  <c r="R185" i="7"/>
  <c r="P185" i="7"/>
  <c r="BI184" i="7"/>
  <c r="BH184" i="7"/>
  <c r="BG184" i="7"/>
  <c r="BE184" i="7"/>
  <c r="T184" i="7"/>
  <c r="R184" i="7"/>
  <c r="P184" i="7"/>
  <c r="BI183" i="7"/>
  <c r="BH183" i="7"/>
  <c r="BG183" i="7"/>
  <c r="BE183" i="7"/>
  <c r="T183" i="7"/>
  <c r="R183" i="7"/>
  <c r="P183" i="7"/>
  <c r="BI182" i="7"/>
  <c r="BH182" i="7"/>
  <c r="BG182" i="7"/>
  <c r="BE182" i="7"/>
  <c r="T182" i="7"/>
  <c r="R182" i="7"/>
  <c r="P182" i="7"/>
  <c r="BI181" i="7"/>
  <c r="BH181" i="7"/>
  <c r="BG181" i="7"/>
  <c r="BE181" i="7"/>
  <c r="T181" i="7"/>
  <c r="R181" i="7"/>
  <c r="P181" i="7"/>
  <c r="BI180" i="7"/>
  <c r="BH180" i="7"/>
  <c r="BG180" i="7"/>
  <c r="BE180" i="7"/>
  <c r="T180" i="7"/>
  <c r="R180" i="7"/>
  <c r="P180" i="7"/>
  <c r="BI179" i="7"/>
  <c r="BH179" i="7"/>
  <c r="BG179" i="7"/>
  <c r="BE179" i="7"/>
  <c r="T179" i="7"/>
  <c r="R179" i="7"/>
  <c r="P179" i="7"/>
  <c r="BI178" i="7"/>
  <c r="BH178" i="7"/>
  <c r="BG178" i="7"/>
  <c r="BE178" i="7"/>
  <c r="T178" i="7"/>
  <c r="R178" i="7"/>
  <c r="P178" i="7"/>
  <c r="BI177" i="7"/>
  <c r="BH177" i="7"/>
  <c r="BG177" i="7"/>
  <c r="BE177" i="7"/>
  <c r="T177" i="7"/>
  <c r="R177" i="7"/>
  <c r="P177" i="7"/>
  <c r="BI176" i="7"/>
  <c r="BH176" i="7"/>
  <c r="BG176" i="7"/>
  <c r="BE176" i="7"/>
  <c r="T176" i="7"/>
  <c r="R176" i="7"/>
  <c r="P176" i="7"/>
  <c r="BI175" i="7"/>
  <c r="BH175" i="7"/>
  <c r="BG175" i="7"/>
  <c r="BE175" i="7"/>
  <c r="T175" i="7"/>
  <c r="R175" i="7"/>
  <c r="P175" i="7"/>
  <c r="BI174" i="7"/>
  <c r="BH174" i="7"/>
  <c r="BG174" i="7"/>
  <c r="BE174" i="7"/>
  <c r="T174" i="7"/>
  <c r="R174" i="7"/>
  <c r="P174" i="7"/>
  <c r="BI173" i="7"/>
  <c r="BH173" i="7"/>
  <c r="BG173" i="7"/>
  <c r="BE173" i="7"/>
  <c r="T173" i="7"/>
  <c r="R173" i="7"/>
  <c r="P173" i="7"/>
  <c r="BI172" i="7"/>
  <c r="BH172" i="7"/>
  <c r="BG172" i="7"/>
  <c r="BE172" i="7"/>
  <c r="T172" i="7"/>
  <c r="R172" i="7"/>
  <c r="P172" i="7"/>
  <c r="BI171" i="7"/>
  <c r="BH171" i="7"/>
  <c r="BG171" i="7"/>
  <c r="BE171" i="7"/>
  <c r="T171" i="7"/>
  <c r="R171" i="7"/>
  <c r="P171" i="7"/>
  <c r="BI170" i="7"/>
  <c r="BH170" i="7"/>
  <c r="BG170" i="7"/>
  <c r="BE170" i="7"/>
  <c r="T170" i="7"/>
  <c r="R170" i="7"/>
  <c r="P170" i="7"/>
  <c r="BI169" i="7"/>
  <c r="BH169" i="7"/>
  <c r="BG169" i="7"/>
  <c r="BE169" i="7"/>
  <c r="T169" i="7"/>
  <c r="R169" i="7"/>
  <c r="P169" i="7"/>
  <c r="BI168" i="7"/>
  <c r="BH168" i="7"/>
  <c r="BG168" i="7"/>
  <c r="BE168" i="7"/>
  <c r="T168" i="7"/>
  <c r="R168" i="7"/>
  <c r="P168" i="7"/>
  <c r="BI167" i="7"/>
  <c r="BH167" i="7"/>
  <c r="BG167" i="7"/>
  <c r="BE167" i="7"/>
  <c r="T167" i="7"/>
  <c r="R167" i="7"/>
  <c r="P167" i="7"/>
  <c r="BI166" i="7"/>
  <c r="BH166" i="7"/>
  <c r="BG166" i="7"/>
  <c r="BE166" i="7"/>
  <c r="T166" i="7"/>
  <c r="R166" i="7"/>
  <c r="P166" i="7"/>
  <c r="BI165" i="7"/>
  <c r="BH165" i="7"/>
  <c r="BG165" i="7"/>
  <c r="BE165" i="7"/>
  <c r="T165" i="7"/>
  <c r="R165" i="7"/>
  <c r="P165" i="7"/>
  <c r="BI164" i="7"/>
  <c r="BH164" i="7"/>
  <c r="BG164" i="7"/>
  <c r="BE164" i="7"/>
  <c r="T164" i="7"/>
  <c r="R164" i="7"/>
  <c r="P164" i="7"/>
  <c r="BI163" i="7"/>
  <c r="BH163" i="7"/>
  <c r="BG163" i="7"/>
  <c r="BE163" i="7"/>
  <c r="T163" i="7"/>
  <c r="R163" i="7"/>
  <c r="P163" i="7"/>
  <c r="BI162" i="7"/>
  <c r="BH162" i="7"/>
  <c r="BG162" i="7"/>
  <c r="BE162" i="7"/>
  <c r="T162" i="7"/>
  <c r="R162" i="7"/>
  <c r="P162" i="7"/>
  <c r="BI161" i="7"/>
  <c r="BH161" i="7"/>
  <c r="BG161" i="7"/>
  <c r="BE161" i="7"/>
  <c r="T161" i="7"/>
  <c r="R161" i="7"/>
  <c r="P161" i="7"/>
  <c r="BI160" i="7"/>
  <c r="BH160" i="7"/>
  <c r="BG160" i="7"/>
  <c r="BE160" i="7"/>
  <c r="T160" i="7"/>
  <c r="R160" i="7"/>
  <c r="P160" i="7"/>
  <c r="BI159" i="7"/>
  <c r="BH159" i="7"/>
  <c r="BG159" i="7"/>
  <c r="BE159" i="7"/>
  <c r="T159" i="7"/>
  <c r="R159" i="7"/>
  <c r="P159" i="7"/>
  <c r="BI158" i="7"/>
  <c r="BH158" i="7"/>
  <c r="BG158" i="7"/>
  <c r="BE158" i="7"/>
  <c r="T158" i="7"/>
  <c r="R158" i="7"/>
  <c r="P158" i="7"/>
  <c r="BI157" i="7"/>
  <c r="BH157" i="7"/>
  <c r="BG157" i="7"/>
  <c r="BE157" i="7"/>
  <c r="T157" i="7"/>
  <c r="R157" i="7"/>
  <c r="P157" i="7"/>
  <c r="BI156" i="7"/>
  <c r="BH156" i="7"/>
  <c r="BG156" i="7"/>
  <c r="BE156" i="7"/>
  <c r="T156" i="7"/>
  <c r="R156" i="7"/>
  <c r="P156" i="7"/>
  <c r="BI155" i="7"/>
  <c r="BH155" i="7"/>
  <c r="BG155" i="7"/>
  <c r="BE155" i="7"/>
  <c r="T155" i="7"/>
  <c r="R155" i="7"/>
  <c r="P155" i="7"/>
  <c r="BI154" i="7"/>
  <c r="BH154" i="7"/>
  <c r="BG154" i="7"/>
  <c r="BE154" i="7"/>
  <c r="T154" i="7"/>
  <c r="R154" i="7"/>
  <c r="P154" i="7"/>
  <c r="BI153" i="7"/>
  <c r="BH153" i="7"/>
  <c r="BG153" i="7"/>
  <c r="BE153" i="7"/>
  <c r="T153" i="7"/>
  <c r="R153" i="7"/>
  <c r="P153" i="7"/>
  <c r="BI152" i="7"/>
  <c r="BH152" i="7"/>
  <c r="BG152" i="7"/>
  <c r="BE152" i="7"/>
  <c r="T152" i="7"/>
  <c r="R152" i="7"/>
  <c r="P152" i="7"/>
  <c r="BI151" i="7"/>
  <c r="BH151" i="7"/>
  <c r="BG151" i="7"/>
  <c r="BE151" i="7"/>
  <c r="T151" i="7"/>
  <c r="R151" i="7"/>
  <c r="P151" i="7"/>
  <c r="BI150" i="7"/>
  <c r="BH150" i="7"/>
  <c r="BG150" i="7"/>
  <c r="BE150" i="7"/>
  <c r="T150" i="7"/>
  <c r="R150" i="7"/>
  <c r="P150" i="7"/>
  <c r="BI149" i="7"/>
  <c r="BH149" i="7"/>
  <c r="BG149" i="7"/>
  <c r="BE149" i="7"/>
  <c r="T149" i="7"/>
  <c r="R149" i="7"/>
  <c r="P149" i="7"/>
  <c r="BI136" i="7"/>
  <c r="BH136" i="7"/>
  <c r="BG136" i="7"/>
  <c r="BE136" i="7"/>
  <c r="T136" i="7"/>
  <c r="R136" i="7"/>
  <c r="P136" i="7"/>
  <c r="J130" i="7"/>
  <c r="F130" i="7"/>
  <c r="F128" i="7"/>
  <c r="E126" i="7"/>
  <c r="BI111" i="7"/>
  <c r="BH111" i="7"/>
  <c r="BG111" i="7"/>
  <c r="BE111" i="7"/>
  <c r="BI110" i="7"/>
  <c r="BH110" i="7"/>
  <c r="BG110" i="7"/>
  <c r="BF110" i="7"/>
  <c r="BE110" i="7"/>
  <c r="BI109" i="7"/>
  <c r="BH109" i="7"/>
  <c r="BG109" i="7"/>
  <c r="BF109" i="7"/>
  <c r="BE109" i="7"/>
  <c r="BI108" i="7"/>
  <c r="BH108" i="7"/>
  <c r="BG108" i="7"/>
  <c r="BF108" i="7"/>
  <c r="BE108" i="7"/>
  <c r="BI107" i="7"/>
  <c r="BH107" i="7"/>
  <c r="BG107" i="7"/>
  <c r="BF107" i="7"/>
  <c r="BE107" i="7"/>
  <c r="BI106" i="7"/>
  <c r="BH106" i="7"/>
  <c r="BG106" i="7"/>
  <c r="BF106" i="7"/>
  <c r="BE106" i="7"/>
  <c r="J93" i="7"/>
  <c r="F93" i="7"/>
  <c r="F91" i="7"/>
  <c r="E89" i="7"/>
  <c r="J26" i="7"/>
  <c r="E26" i="7"/>
  <c r="J94" i="7" s="1"/>
  <c r="J25" i="7"/>
  <c r="J20" i="7"/>
  <c r="E20" i="7"/>
  <c r="F131" i="7" s="1"/>
  <c r="J19" i="7"/>
  <c r="J14" i="7"/>
  <c r="J128" i="7" s="1"/>
  <c r="E7" i="7"/>
  <c r="E122" i="7"/>
  <c r="J41" i="6"/>
  <c r="J40" i="6"/>
  <c r="AY100" i="1" s="1"/>
  <c r="J39" i="6"/>
  <c r="AX100" i="1" s="1"/>
  <c r="BI314" i="6"/>
  <c r="BH314" i="6"/>
  <c r="BG314" i="6"/>
  <c r="BE314" i="6"/>
  <c r="T314" i="6"/>
  <c r="R314" i="6"/>
  <c r="P314" i="6"/>
  <c r="BI313" i="6"/>
  <c r="BH313" i="6"/>
  <c r="BG313" i="6"/>
  <c r="BE313" i="6"/>
  <c r="T313" i="6"/>
  <c r="R313" i="6"/>
  <c r="P313" i="6"/>
  <c r="BI312" i="6"/>
  <c r="BH312" i="6"/>
  <c r="BG312" i="6"/>
  <c r="BE312" i="6"/>
  <c r="T312" i="6"/>
  <c r="R312" i="6"/>
  <c r="P312" i="6"/>
  <c r="BI311" i="6"/>
  <c r="BH311" i="6"/>
  <c r="BG311" i="6"/>
  <c r="BE311" i="6"/>
  <c r="T311" i="6"/>
  <c r="R311" i="6"/>
  <c r="P311" i="6"/>
  <c r="BI310" i="6"/>
  <c r="BH310" i="6"/>
  <c r="BG310" i="6"/>
  <c r="BE310" i="6"/>
  <c r="T310" i="6"/>
  <c r="R310" i="6"/>
  <c r="P310" i="6"/>
  <c r="BI309" i="6"/>
  <c r="BH309" i="6"/>
  <c r="BG309" i="6"/>
  <c r="BE309" i="6"/>
  <c r="T309" i="6"/>
  <c r="R309" i="6"/>
  <c r="P309" i="6"/>
  <c r="BI308" i="6"/>
  <c r="BH308" i="6"/>
  <c r="BG308" i="6"/>
  <c r="BE308" i="6"/>
  <c r="T308" i="6"/>
  <c r="R308" i="6"/>
  <c r="P308" i="6"/>
  <c r="BI307" i="6"/>
  <c r="BH307" i="6"/>
  <c r="BG307" i="6"/>
  <c r="BE307" i="6"/>
  <c r="T307" i="6"/>
  <c r="R307" i="6"/>
  <c r="P307" i="6"/>
  <c r="BI306" i="6"/>
  <c r="BH306" i="6"/>
  <c r="BG306" i="6"/>
  <c r="BE306" i="6"/>
  <c r="T306" i="6"/>
  <c r="R306" i="6"/>
  <c r="P306" i="6"/>
  <c r="BI305" i="6"/>
  <c r="BH305" i="6"/>
  <c r="BG305" i="6"/>
  <c r="BE305" i="6"/>
  <c r="T305" i="6"/>
  <c r="R305" i="6"/>
  <c r="P305" i="6"/>
  <c r="BI304" i="6"/>
  <c r="BH304" i="6"/>
  <c r="BG304" i="6"/>
  <c r="BE304" i="6"/>
  <c r="T304" i="6"/>
  <c r="R304" i="6"/>
  <c r="P304" i="6"/>
  <c r="BI303" i="6"/>
  <c r="BH303" i="6"/>
  <c r="BG303" i="6"/>
  <c r="BE303" i="6"/>
  <c r="T303" i="6"/>
  <c r="R303" i="6"/>
  <c r="P303" i="6"/>
  <c r="BI302" i="6"/>
  <c r="BH302" i="6"/>
  <c r="BG302" i="6"/>
  <c r="BE302" i="6"/>
  <c r="T302" i="6"/>
  <c r="R302" i="6"/>
  <c r="P302" i="6"/>
  <c r="BI301" i="6"/>
  <c r="BH301" i="6"/>
  <c r="BG301" i="6"/>
  <c r="BE301" i="6"/>
  <c r="T301" i="6"/>
  <c r="R301" i="6"/>
  <c r="P301" i="6"/>
  <c r="BI300" i="6"/>
  <c r="BH300" i="6"/>
  <c r="BG300" i="6"/>
  <c r="BE300" i="6"/>
  <c r="T300" i="6"/>
  <c r="R300" i="6"/>
  <c r="P300" i="6"/>
  <c r="BI299" i="6"/>
  <c r="BH299" i="6"/>
  <c r="BG299" i="6"/>
  <c r="BE299" i="6"/>
  <c r="T299" i="6"/>
  <c r="R299" i="6"/>
  <c r="P299" i="6"/>
  <c r="BI298" i="6"/>
  <c r="BH298" i="6"/>
  <c r="BG298" i="6"/>
  <c r="BE298" i="6"/>
  <c r="T298" i="6"/>
  <c r="R298" i="6"/>
  <c r="P298" i="6"/>
  <c r="BI297" i="6"/>
  <c r="BH297" i="6"/>
  <c r="BG297" i="6"/>
  <c r="BE297" i="6"/>
  <c r="T297" i="6"/>
  <c r="R297" i="6"/>
  <c r="P297" i="6"/>
  <c r="BI296" i="6"/>
  <c r="BH296" i="6"/>
  <c r="BG296" i="6"/>
  <c r="BE296" i="6"/>
  <c r="T296" i="6"/>
  <c r="R296" i="6"/>
  <c r="P296" i="6"/>
  <c r="BI295" i="6"/>
  <c r="BH295" i="6"/>
  <c r="BG295" i="6"/>
  <c r="BE295" i="6"/>
  <c r="T295" i="6"/>
  <c r="R295" i="6"/>
  <c r="P295" i="6"/>
  <c r="BI294" i="6"/>
  <c r="BH294" i="6"/>
  <c r="BG294" i="6"/>
  <c r="BE294" i="6"/>
  <c r="T294" i="6"/>
  <c r="R294" i="6"/>
  <c r="P294" i="6"/>
  <c r="BI293" i="6"/>
  <c r="BH293" i="6"/>
  <c r="BG293" i="6"/>
  <c r="BE293" i="6"/>
  <c r="T293" i="6"/>
  <c r="R293" i="6"/>
  <c r="P293" i="6"/>
  <c r="BI292" i="6"/>
  <c r="BH292" i="6"/>
  <c r="BG292" i="6"/>
  <c r="BE292" i="6"/>
  <c r="T292" i="6"/>
  <c r="R292" i="6"/>
  <c r="P292" i="6"/>
  <c r="BI291" i="6"/>
  <c r="BH291" i="6"/>
  <c r="BG291" i="6"/>
  <c r="BE291" i="6"/>
  <c r="T291" i="6"/>
  <c r="R291" i="6"/>
  <c r="P291" i="6"/>
  <c r="BI290" i="6"/>
  <c r="BH290" i="6"/>
  <c r="BG290" i="6"/>
  <c r="BE290" i="6"/>
  <c r="T290" i="6"/>
  <c r="R290" i="6"/>
  <c r="P290" i="6"/>
  <c r="BI289" i="6"/>
  <c r="BH289" i="6"/>
  <c r="BG289" i="6"/>
  <c r="BE289" i="6"/>
  <c r="T289" i="6"/>
  <c r="R289" i="6"/>
  <c r="P289" i="6"/>
  <c r="BI288" i="6"/>
  <c r="BH288" i="6"/>
  <c r="BG288" i="6"/>
  <c r="BE288" i="6"/>
  <c r="T288" i="6"/>
  <c r="R288" i="6"/>
  <c r="P288" i="6"/>
  <c r="BI287" i="6"/>
  <c r="BH287" i="6"/>
  <c r="BG287" i="6"/>
  <c r="BE287" i="6"/>
  <c r="T287" i="6"/>
  <c r="R287" i="6"/>
  <c r="P287" i="6"/>
  <c r="BI286" i="6"/>
  <c r="BH286" i="6"/>
  <c r="BG286" i="6"/>
  <c r="BE286" i="6"/>
  <c r="T286" i="6"/>
  <c r="R286" i="6"/>
  <c r="P286" i="6"/>
  <c r="BI285" i="6"/>
  <c r="BH285" i="6"/>
  <c r="BG285" i="6"/>
  <c r="BE285" i="6"/>
  <c r="T285" i="6"/>
  <c r="R285" i="6"/>
  <c r="P285" i="6"/>
  <c r="BI284" i="6"/>
  <c r="BH284" i="6"/>
  <c r="BG284" i="6"/>
  <c r="BE284" i="6"/>
  <c r="T284" i="6"/>
  <c r="R284" i="6"/>
  <c r="P284" i="6"/>
  <c r="BI283" i="6"/>
  <c r="BH283" i="6"/>
  <c r="BG283" i="6"/>
  <c r="BE283" i="6"/>
  <c r="T283" i="6"/>
  <c r="R283" i="6"/>
  <c r="P283" i="6"/>
  <c r="BI282" i="6"/>
  <c r="BH282" i="6"/>
  <c r="BG282" i="6"/>
  <c r="BE282" i="6"/>
  <c r="T282" i="6"/>
  <c r="R282" i="6"/>
  <c r="P282" i="6"/>
  <c r="BI281" i="6"/>
  <c r="BH281" i="6"/>
  <c r="BG281" i="6"/>
  <c r="BE281" i="6"/>
  <c r="T281" i="6"/>
  <c r="R281" i="6"/>
  <c r="P281" i="6"/>
  <c r="BI280" i="6"/>
  <c r="BH280" i="6"/>
  <c r="BG280" i="6"/>
  <c r="BE280" i="6"/>
  <c r="T280" i="6"/>
  <c r="R280" i="6"/>
  <c r="P280" i="6"/>
  <c r="BI279" i="6"/>
  <c r="BH279" i="6"/>
  <c r="BG279" i="6"/>
  <c r="BE279" i="6"/>
  <c r="T279" i="6"/>
  <c r="R279" i="6"/>
  <c r="P279" i="6"/>
  <c r="BI278" i="6"/>
  <c r="BH278" i="6"/>
  <c r="BG278" i="6"/>
  <c r="BE278" i="6"/>
  <c r="T278" i="6"/>
  <c r="R278" i="6"/>
  <c r="P278" i="6"/>
  <c r="BI277" i="6"/>
  <c r="BH277" i="6"/>
  <c r="BG277" i="6"/>
  <c r="BE277" i="6"/>
  <c r="T277" i="6"/>
  <c r="R277" i="6"/>
  <c r="P277" i="6"/>
  <c r="BI276" i="6"/>
  <c r="BH276" i="6"/>
  <c r="BG276" i="6"/>
  <c r="BE276" i="6"/>
  <c r="T276" i="6"/>
  <c r="R276" i="6"/>
  <c r="P276" i="6"/>
  <c r="BI275" i="6"/>
  <c r="BH275" i="6"/>
  <c r="BG275" i="6"/>
  <c r="BE275" i="6"/>
  <c r="T275" i="6"/>
  <c r="R275" i="6"/>
  <c r="P275" i="6"/>
  <c r="BI274" i="6"/>
  <c r="BH274" i="6"/>
  <c r="BG274" i="6"/>
  <c r="BE274" i="6"/>
  <c r="T274" i="6"/>
  <c r="R274" i="6"/>
  <c r="P274" i="6"/>
  <c r="BI273" i="6"/>
  <c r="BH273" i="6"/>
  <c r="BG273" i="6"/>
  <c r="BE273" i="6"/>
  <c r="T273" i="6"/>
  <c r="R273" i="6"/>
  <c r="P273" i="6"/>
  <c r="BI272" i="6"/>
  <c r="BH272" i="6"/>
  <c r="BG272" i="6"/>
  <c r="BE272" i="6"/>
  <c r="T272" i="6"/>
  <c r="R272" i="6"/>
  <c r="P272" i="6"/>
  <c r="BI271" i="6"/>
  <c r="BH271" i="6"/>
  <c r="BG271" i="6"/>
  <c r="BE271" i="6"/>
  <c r="T271" i="6"/>
  <c r="R271" i="6"/>
  <c r="P271" i="6"/>
  <c r="BI270" i="6"/>
  <c r="BH270" i="6"/>
  <c r="BG270" i="6"/>
  <c r="BE270" i="6"/>
  <c r="T270" i="6"/>
  <c r="R270" i="6"/>
  <c r="P270" i="6"/>
  <c r="BI269" i="6"/>
  <c r="BH269" i="6"/>
  <c r="BG269" i="6"/>
  <c r="BE269" i="6"/>
  <c r="T269" i="6"/>
  <c r="R269" i="6"/>
  <c r="P269" i="6"/>
  <c r="BI268" i="6"/>
  <c r="BH268" i="6"/>
  <c r="BG268" i="6"/>
  <c r="BE268" i="6"/>
  <c r="T268" i="6"/>
  <c r="R268" i="6"/>
  <c r="P268" i="6"/>
  <c r="BI267" i="6"/>
  <c r="BH267" i="6"/>
  <c r="BG267" i="6"/>
  <c r="BE267" i="6"/>
  <c r="T267" i="6"/>
  <c r="R267" i="6"/>
  <c r="P267" i="6"/>
  <c r="BI266" i="6"/>
  <c r="BH266" i="6"/>
  <c r="BG266" i="6"/>
  <c r="BE266" i="6"/>
  <c r="T266" i="6"/>
  <c r="R266" i="6"/>
  <c r="P266" i="6"/>
  <c r="BI265" i="6"/>
  <c r="BH265" i="6"/>
  <c r="BG265" i="6"/>
  <c r="BE265" i="6"/>
  <c r="T265" i="6"/>
  <c r="R265" i="6"/>
  <c r="P265" i="6"/>
  <c r="BI264" i="6"/>
  <c r="BH264" i="6"/>
  <c r="BG264" i="6"/>
  <c r="BE264" i="6"/>
  <c r="T264" i="6"/>
  <c r="R264" i="6"/>
  <c r="P264" i="6"/>
  <c r="BI263" i="6"/>
  <c r="BH263" i="6"/>
  <c r="BG263" i="6"/>
  <c r="BE263" i="6"/>
  <c r="T263" i="6"/>
  <c r="R263" i="6"/>
  <c r="P263" i="6"/>
  <c r="BI262" i="6"/>
  <c r="BH262" i="6"/>
  <c r="BG262" i="6"/>
  <c r="BE262" i="6"/>
  <c r="T262" i="6"/>
  <c r="R262" i="6"/>
  <c r="P262" i="6"/>
  <c r="BI261" i="6"/>
  <c r="BH261" i="6"/>
  <c r="BG261" i="6"/>
  <c r="BE261" i="6"/>
  <c r="T261" i="6"/>
  <c r="R261" i="6"/>
  <c r="P261" i="6"/>
  <c r="BI260" i="6"/>
  <c r="BH260" i="6"/>
  <c r="BG260" i="6"/>
  <c r="BE260" i="6"/>
  <c r="T260" i="6"/>
  <c r="R260" i="6"/>
  <c r="P260" i="6"/>
  <c r="BI259" i="6"/>
  <c r="BH259" i="6"/>
  <c r="BG259" i="6"/>
  <c r="BE259" i="6"/>
  <c r="T259" i="6"/>
  <c r="R259" i="6"/>
  <c r="P259" i="6"/>
  <c r="BI258" i="6"/>
  <c r="BH258" i="6"/>
  <c r="BG258" i="6"/>
  <c r="BE258" i="6"/>
  <c r="T258" i="6"/>
  <c r="R258" i="6"/>
  <c r="P258" i="6"/>
  <c r="BI257" i="6"/>
  <c r="BH257" i="6"/>
  <c r="BG257" i="6"/>
  <c r="BE257" i="6"/>
  <c r="T257" i="6"/>
  <c r="R257" i="6"/>
  <c r="P257" i="6"/>
  <c r="BI256" i="6"/>
  <c r="BH256" i="6"/>
  <c r="BG256" i="6"/>
  <c r="BE256" i="6"/>
  <c r="T256" i="6"/>
  <c r="R256" i="6"/>
  <c r="P256" i="6"/>
  <c r="BI255" i="6"/>
  <c r="BH255" i="6"/>
  <c r="BG255" i="6"/>
  <c r="BE255" i="6"/>
  <c r="T255" i="6"/>
  <c r="R255" i="6"/>
  <c r="P255" i="6"/>
  <c r="BI254" i="6"/>
  <c r="BH254" i="6"/>
  <c r="BG254" i="6"/>
  <c r="BE254" i="6"/>
  <c r="T254" i="6"/>
  <c r="R254" i="6"/>
  <c r="P254" i="6"/>
  <c r="BI253" i="6"/>
  <c r="BH253" i="6"/>
  <c r="BG253" i="6"/>
  <c r="BE253" i="6"/>
  <c r="T253" i="6"/>
  <c r="R253" i="6"/>
  <c r="P253" i="6"/>
  <c r="BI252" i="6"/>
  <c r="BH252" i="6"/>
  <c r="BG252" i="6"/>
  <c r="BE252" i="6"/>
  <c r="T252" i="6"/>
  <c r="R252" i="6"/>
  <c r="P252" i="6"/>
  <c r="BI251" i="6"/>
  <c r="BH251" i="6"/>
  <c r="BG251" i="6"/>
  <c r="BE251" i="6"/>
  <c r="T251" i="6"/>
  <c r="R251" i="6"/>
  <c r="P251" i="6"/>
  <c r="BI250" i="6"/>
  <c r="BH250" i="6"/>
  <c r="BG250" i="6"/>
  <c r="BE250" i="6"/>
  <c r="T250" i="6"/>
  <c r="R250" i="6"/>
  <c r="P250" i="6"/>
  <c r="BI249" i="6"/>
  <c r="BH249" i="6"/>
  <c r="BG249" i="6"/>
  <c r="BE249" i="6"/>
  <c r="T249" i="6"/>
  <c r="R249" i="6"/>
  <c r="P249" i="6"/>
  <c r="BI248" i="6"/>
  <c r="BH248" i="6"/>
  <c r="BG248" i="6"/>
  <c r="BE248" i="6"/>
  <c r="T248" i="6"/>
  <c r="R248" i="6"/>
  <c r="P248" i="6"/>
  <c r="BI247" i="6"/>
  <c r="BH247" i="6"/>
  <c r="BG247" i="6"/>
  <c r="BE247" i="6"/>
  <c r="T247" i="6"/>
  <c r="R247" i="6"/>
  <c r="P247" i="6"/>
  <c r="BI246" i="6"/>
  <c r="BH246" i="6"/>
  <c r="BG246" i="6"/>
  <c r="BE246" i="6"/>
  <c r="T246" i="6"/>
  <c r="R246" i="6"/>
  <c r="P246" i="6"/>
  <c r="BI245" i="6"/>
  <c r="BH245" i="6"/>
  <c r="BG245" i="6"/>
  <c r="BE245" i="6"/>
  <c r="T245" i="6"/>
  <c r="R245" i="6"/>
  <c r="P245" i="6"/>
  <c r="BI244" i="6"/>
  <c r="BH244" i="6"/>
  <c r="BG244" i="6"/>
  <c r="BE244" i="6"/>
  <c r="T244" i="6"/>
  <c r="R244" i="6"/>
  <c r="P244" i="6"/>
  <c r="BI243" i="6"/>
  <c r="BH243" i="6"/>
  <c r="BG243" i="6"/>
  <c r="BE243" i="6"/>
  <c r="T243" i="6"/>
  <c r="R243" i="6"/>
  <c r="P243" i="6"/>
  <c r="BI242" i="6"/>
  <c r="BH242" i="6"/>
  <c r="BG242" i="6"/>
  <c r="BE242" i="6"/>
  <c r="T242" i="6"/>
  <c r="R242" i="6"/>
  <c r="P242" i="6"/>
  <c r="BI241" i="6"/>
  <c r="BH241" i="6"/>
  <c r="BG241" i="6"/>
  <c r="BE241" i="6"/>
  <c r="T241" i="6"/>
  <c r="R241" i="6"/>
  <c r="P241" i="6"/>
  <c r="BI240" i="6"/>
  <c r="BH240" i="6"/>
  <c r="BG240" i="6"/>
  <c r="BE240" i="6"/>
  <c r="T240" i="6"/>
  <c r="R240" i="6"/>
  <c r="P240" i="6"/>
  <c r="BI239" i="6"/>
  <c r="BH239" i="6"/>
  <c r="BG239" i="6"/>
  <c r="BE239" i="6"/>
  <c r="T239" i="6"/>
  <c r="R239" i="6"/>
  <c r="P239" i="6"/>
  <c r="BI238" i="6"/>
  <c r="BH238" i="6"/>
  <c r="BG238" i="6"/>
  <c r="BE238" i="6"/>
  <c r="T238" i="6"/>
  <c r="R238" i="6"/>
  <c r="P238" i="6"/>
  <c r="BI237" i="6"/>
  <c r="BH237" i="6"/>
  <c r="BG237" i="6"/>
  <c r="BE237" i="6"/>
  <c r="T237" i="6"/>
  <c r="R237" i="6"/>
  <c r="P237" i="6"/>
  <c r="BI236" i="6"/>
  <c r="BH236" i="6"/>
  <c r="BG236" i="6"/>
  <c r="BE236" i="6"/>
  <c r="T236" i="6"/>
  <c r="R236" i="6"/>
  <c r="P236" i="6"/>
  <c r="BI235" i="6"/>
  <c r="BH235" i="6"/>
  <c r="BG235" i="6"/>
  <c r="BE235" i="6"/>
  <c r="T235" i="6"/>
  <c r="R235" i="6"/>
  <c r="P235" i="6"/>
  <c r="BI234" i="6"/>
  <c r="BH234" i="6"/>
  <c r="BG234" i="6"/>
  <c r="BE234" i="6"/>
  <c r="T234" i="6"/>
  <c r="R234" i="6"/>
  <c r="P234" i="6"/>
  <c r="BI233" i="6"/>
  <c r="BH233" i="6"/>
  <c r="BG233" i="6"/>
  <c r="BE233" i="6"/>
  <c r="T233" i="6"/>
  <c r="R233" i="6"/>
  <c r="P233" i="6"/>
  <c r="BI232" i="6"/>
  <c r="BH232" i="6"/>
  <c r="BG232" i="6"/>
  <c r="BE232" i="6"/>
  <c r="T232" i="6"/>
  <c r="R232" i="6"/>
  <c r="P232" i="6"/>
  <c r="BI231" i="6"/>
  <c r="BH231" i="6"/>
  <c r="BG231" i="6"/>
  <c r="BE231" i="6"/>
  <c r="T231" i="6"/>
  <c r="R231" i="6"/>
  <c r="P231" i="6"/>
  <c r="BI230" i="6"/>
  <c r="BH230" i="6"/>
  <c r="BG230" i="6"/>
  <c r="BE230" i="6"/>
  <c r="T230" i="6"/>
  <c r="R230" i="6"/>
  <c r="P230" i="6"/>
  <c r="BI229" i="6"/>
  <c r="BH229" i="6"/>
  <c r="BG229" i="6"/>
  <c r="BE229" i="6"/>
  <c r="T229" i="6"/>
  <c r="R229" i="6"/>
  <c r="P229" i="6"/>
  <c r="BI228" i="6"/>
  <c r="BH228" i="6"/>
  <c r="BG228" i="6"/>
  <c r="BE228" i="6"/>
  <c r="T228" i="6"/>
  <c r="R228" i="6"/>
  <c r="P228" i="6"/>
  <c r="BI227" i="6"/>
  <c r="BH227" i="6"/>
  <c r="BG227" i="6"/>
  <c r="BE227" i="6"/>
  <c r="T227" i="6"/>
  <c r="R227" i="6"/>
  <c r="P227" i="6"/>
  <c r="BI226" i="6"/>
  <c r="BH226" i="6"/>
  <c r="BG226" i="6"/>
  <c r="BE226" i="6"/>
  <c r="T226" i="6"/>
  <c r="R226" i="6"/>
  <c r="P226" i="6"/>
  <c r="BI225" i="6"/>
  <c r="BH225" i="6"/>
  <c r="BG225" i="6"/>
  <c r="BE225" i="6"/>
  <c r="T225" i="6"/>
  <c r="R225" i="6"/>
  <c r="P225" i="6"/>
  <c r="BI224" i="6"/>
  <c r="BH224" i="6"/>
  <c r="BG224" i="6"/>
  <c r="BE224" i="6"/>
  <c r="T224" i="6"/>
  <c r="R224" i="6"/>
  <c r="P224" i="6"/>
  <c r="BI223" i="6"/>
  <c r="BH223" i="6"/>
  <c r="BG223" i="6"/>
  <c r="BE223" i="6"/>
  <c r="T223" i="6"/>
  <c r="R223" i="6"/>
  <c r="P223" i="6"/>
  <c r="BI222" i="6"/>
  <c r="BH222" i="6"/>
  <c r="BG222" i="6"/>
  <c r="BE222" i="6"/>
  <c r="T222" i="6"/>
  <c r="R222" i="6"/>
  <c r="P222" i="6"/>
  <c r="BI221" i="6"/>
  <c r="BH221" i="6"/>
  <c r="BG221" i="6"/>
  <c r="BE221" i="6"/>
  <c r="T221" i="6"/>
  <c r="R221" i="6"/>
  <c r="P221" i="6"/>
  <c r="BI220" i="6"/>
  <c r="BH220" i="6"/>
  <c r="BG220" i="6"/>
  <c r="BE220" i="6"/>
  <c r="T220" i="6"/>
  <c r="R220" i="6"/>
  <c r="P220" i="6"/>
  <c r="BI219" i="6"/>
  <c r="BH219" i="6"/>
  <c r="BG219" i="6"/>
  <c r="BE219" i="6"/>
  <c r="T219" i="6"/>
  <c r="R219" i="6"/>
  <c r="P219" i="6"/>
  <c r="BI218" i="6"/>
  <c r="BH218" i="6"/>
  <c r="BG218" i="6"/>
  <c r="BE218" i="6"/>
  <c r="T218" i="6"/>
  <c r="R218" i="6"/>
  <c r="P218" i="6"/>
  <c r="BI217" i="6"/>
  <c r="BH217" i="6"/>
  <c r="BG217" i="6"/>
  <c r="BE217" i="6"/>
  <c r="T217" i="6"/>
  <c r="R217" i="6"/>
  <c r="P217" i="6"/>
  <c r="BI216" i="6"/>
  <c r="BH216" i="6"/>
  <c r="BG216" i="6"/>
  <c r="BE216" i="6"/>
  <c r="T216" i="6"/>
  <c r="R216" i="6"/>
  <c r="P216" i="6"/>
  <c r="BI215" i="6"/>
  <c r="BH215" i="6"/>
  <c r="BG215" i="6"/>
  <c r="BE215" i="6"/>
  <c r="T215" i="6"/>
  <c r="R215" i="6"/>
  <c r="P215" i="6"/>
  <c r="BI214" i="6"/>
  <c r="BH214" i="6"/>
  <c r="BG214" i="6"/>
  <c r="BE214" i="6"/>
  <c r="T214" i="6"/>
  <c r="R214" i="6"/>
  <c r="P214" i="6"/>
  <c r="BI213" i="6"/>
  <c r="BH213" i="6"/>
  <c r="BG213" i="6"/>
  <c r="BE213" i="6"/>
  <c r="T213" i="6"/>
  <c r="R213" i="6"/>
  <c r="P213" i="6"/>
  <c r="BI212" i="6"/>
  <c r="BH212" i="6"/>
  <c r="BG212" i="6"/>
  <c r="BE212" i="6"/>
  <c r="T212" i="6"/>
  <c r="R212" i="6"/>
  <c r="P212" i="6"/>
  <c r="BI211" i="6"/>
  <c r="BH211" i="6"/>
  <c r="BG211" i="6"/>
  <c r="BE211" i="6"/>
  <c r="T211" i="6"/>
  <c r="R211" i="6"/>
  <c r="P211" i="6"/>
  <c r="BI210" i="6"/>
  <c r="BH210" i="6"/>
  <c r="BG210" i="6"/>
  <c r="BE210" i="6"/>
  <c r="T210" i="6"/>
  <c r="R210" i="6"/>
  <c r="P210" i="6"/>
  <c r="BI209" i="6"/>
  <c r="BH209" i="6"/>
  <c r="BG209" i="6"/>
  <c r="BE209" i="6"/>
  <c r="T209" i="6"/>
  <c r="R209" i="6"/>
  <c r="P209" i="6"/>
  <c r="BI208" i="6"/>
  <c r="BH208" i="6"/>
  <c r="BG208" i="6"/>
  <c r="BE208" i="6"/>
  <c r="T208" i="6"/>
  <c r="R208" i="6"/>
  <c r="P208" i="6"/>
  <c r="BI207" i="6"/>
  <c r="BH207" i="6"/>
  <c r="BG207" i="6"/>
  <c r="BE207" i="6"/>
  <c r="T207" i="6"/>
  <c r="R207" i="6"/>
  <c r="P207" i="6"/>
  <c r="BI206" i="6"/>
  <c r="BH206" i="6"/>
  <c r="BG206" i="6"/>
  <c r="BE206" i="6"/>
  <c r="T206" i="6"/>
  <c r="R206" i="6"/>
  <c r="P206" i="6"/>
  <c r="BI205" i="6"/>
  <c r="BH205" i="6"/>
  <c r="BG205" i="6"/>
  <c r="BE205" i="6"/>
  <c r="T205" i="6"/>
  <c r="R205" i="6"/>
  <c r="P205" i="6"/>
  <c r="BI204" i="6"/>
  <c r="BH204" i="6"/>
  <c r="BG204" i="6"/>
  <c r="BE204" i="6"/>
  <c r="T204" i="6"/>
  <c r="R204" i="6"/>
  <c r="P204" i="6"/>
  <c r="BI203" i="6"/>
  <c r="BH203" i="6"/>
  <c r="BG203" i="6"/>
  <c r="BE203" i="6"/>
  <c r="T203" i="6"/>
  <c r="R203" i="6"/>
  <c r="P203" i="6"/>
  <c r="BI202" i="6"/>
  <c r="BH202" i="6"/>
  <c r="BG202" i="6"/>
  <c r="BE202" i="6"/>
  <c r="T202" i="6"/>
  <c r="R202" i="6"/>
  <c r="P202" i="6"/>
  <c r="BI201" i="6"/>
  <c r="BH201" i="6"/>
  <c r="BG201" i="6"/>
  <c r="BE201" i="6"/>
  <c r="T201" i="6"/>
  <c r="R201" i="6"/>
  <c r="P201" i="6"/>
  <c r="BI200" i="6"/>
  <c r="BH200" i="6"/>
  <c r="BG200" i="6"/>
  <c r="BE200" i="6"/>
  <c r="T200" i="6"/>
  <c r="R200" i="6"/>
  <c r="P200" i="6"/>
  <c r="BI199" i="6"/>
  <c r="BH199" i="6"/>
  <c r="BG199" i="6"/>
  <c r="BE199" i="6"/>
  <c r="T199" i="6"/>
  <c r="R199" i="6"/>
  <c r="P199" i="6"/>
  <c r="BI198" i="6"/>
  <c r="BH198" i="6"/>
  <c r="BG198" i="6"/>
  <c r="BE198" i="6"/>
  <c r="T198" i="6"/>
  <c r="R198" i="6"/>
  <c r="P198" i="6"/>
  <c r="BI197" i="6"/>
  <c r="BH197" i="6"/>
  <c r="BG197" i="6"/>
  <c r="BE197" i="6"/>
  <c r="T197" i="6"/>
  <c r="R197" i="6"/>
  <c r="P197" i="6"/>
  <c r="BI196" i="6"/>
  <c r="BH196" i="6"/>
  <c r="BG196" i="6"/>
  <c r="BE196" i="6"/>
  <c r="T196" i="6"/>
  <c r="R196" i="6"/>
  <c r="P196" i="6"/>
  <c r="BI195" i="6"/>
  <c r="BH195" i="6"/>
  <c r="BG195" i="6"/>
  <c r="BE195" i="6"/>
  <c r="T195" i="6"/>
  <c r="R195" i="6"/>
  <c r="P195" i="6"/>
  <c r="BI194" i="6"/>
  <c r="BH194" i="6"/>
  <c r="BG194" i="6"/>
  <c r="BE194" i="6"/>
  <c r="T194" i="6"/>
  <c r="R194" i="6"/>
  <c r="P194" i="6"/>
  <c r="BI193" i="6"/>
  <c r="BH193" i="6"/>
  <c r="BG193" i="6"/>
  <c r="BE193" i="6"/>
  <c r="T193" i="6"/>
  <c r="R193" i="6"/>
  <c r="P193" i="6"/>
  <c r="BI192" i="6"/>
  <c r="BH192" i="6"/>
  <c r="BG192" i="6"/>
  <c r="BE192" i="6"/>
  <c r="T192" i="6"/>
  <c r="R192" i="6"/>
  <c r="P192" i="6"/>
  <c r="BI191" i="6"/>
  <c r="BH191" i="6"/>
  <c r="BG191" i="6"/>
  <c r="BE191" i="6"/>
  <c r="T191" i="6"/>
  <c r="R191" i="6"/>
  <c r="P191" i="6"/>
  <c r="BI190" i="6"/>
  <c r="BH190" i="6"/>
  <c r="BG190" i="6"/>
  <c r="BE190" i="6"/>
  <c r="T190" i="6"/>
  <c r="R190" i="6"/>
  <c r="P190" i="6"/>
  <c r="BI189" i="6"/>
  <c r="BH189" i="6"/>
  <c r="BG189" i="6"/>
  <c r="BE189" i="6"/>
  <c r="T189" i="6"/>
  <c r="R189" i="6"/>
  <c r="P189" i="6"/>
  <c r="BI188" i="6"/>
  <c r="BH188" i="6"/>
  <c r="BG188" i="6"/>
  <c r="BE188" i="6"/>
  <c r="T188" i="6"/>
  <c r="R188" i="6"/>
  <c r="P188" i="6"/>
  <c r="BI187" i="6"/>
  <c r="BH187" i="6"/>
  <c r="BG187" i="6"/>
  <c r="BE187" i="6"/>
  <c r="T187" i="6"/>
  <c r="R187" i="6"/>
  <c r="P187" i="6"/>
  <c r="BI186" i="6"/>
  <c r="BH186" i="6"/>
  <c r="BG186" i="6"/>
  <c r="BE186" i="6"/>
  <c r="T186" i="6"/>
  <c r="R186" i="6"/>
  <c r="P186" i="6"/>
  <c r="BI185" i="6"/>
  <c r="BH185" i="6"/>
  <c r="BG185" i="6"/>
  <c r="BE185" i="6"/>
  <c r="T185" i="6"/>
  <c r="R185" i="6"/>
  <c r="P185" i="6"/>
  <c r="BI184" i="6"/>
  <c r="BH184" i="6"/>
  <c r="BG184" i="6"/>
  <c r="BE184" i="6"/>
  <c r="T184" i="6"/>
  <c r="R184" i="6"/>
  <c r="P184" i="6"/>
  <c r="BI183" i="6"/>
  <c r="BH183" i="6"/>
  <c r="BG183" i="6"/>
  <c r="BE183" i="6"/>
  <c r="T183" i="6"/>
  <c r="R183" i="6"/>
  <c r="P183" i="6"/>
  <c r="BI182" i="6"/>
  <c r="BH182" i="6"/>
  <c r="BG182" i="6"/>
  <c r="BE182" i="6"/>
  <c r="T182" i="6"/>
  <c r="R182" i="6"/>
  <c r="P182" i="6"/>
  <c r="BI181" i="6"/>
  <c r="BH181" i="6"/>
  <c r="BG181" i="6"/>
  <c r="BE181" i="6"/>
  <c r="T181" i="6"/>
  <c r="R181" i="6"/>
  <c r="P181" i="6"/>
  <c r="BI180" i="6"/>
  <c r="BH180" i="6"/>
  <c r="BG180" i="6"/>
  <c r="BE180" i="6"/>
  <c r="T180" i="6"/>
  <c r="R180" i="6"/>
  <c r="P180" i="6"/>
  <c r="BI179" i="6"/>
  <c r="BH179" i="6"/>
  <c r="BG179" i="6"/>
  <c r="BE179" i="6"/>
  <c r="T179" i="6"/>
  <c r="R179" i="6"/>
  <c r="P179" i="6"/>
  <c r="BI178" i="6"/>
  <c r="BH178" i="6"/>
  <c r="BG178" i="6"/>
  <c r="BE178" i="6"/>
  <c r="T178" i="6"/>
  <c r="R178" i="6"/>
  <c r="P178" i="6"/>
  <c r="BI177" i="6"/>
  <c r="BH177" i="6"/>
  <c r="BG177" i="6"/>
  <c r="BE177" i="6"/>
  <c r="T177" i="6"/>
  <c r="R177" i="6"/>
  <c r="P177" i="6"/>
  <c r="BI176" i="6"/>
  <c r="BH176" i="6"/>
  <c r="BG176" i="6"/>
  <c r="BE176" i="6"/>
  <c r="T176" i="6"/>
  <c r="R176" i="6"/>
  <c r="P176" i="6"/>
  <c r="BI175" i="6"/>
  <c r="BH175" i="6"/>
  <c r="BG175" i="6"/>
  <c r="BE175" i="6"/>
  <c r="T175" i="6"/>
  <c r="R175" i="6"/>
  <c r="P175" i="6"/>
  <c r="BI174" i="6"/>
  <c r="BH174" i="6"/>
  <c r="BG174" i="6"/>
  <c r="BE174" i="6"/>
  <c r="T174" i="6"/>
  <c r="R174" i="6"/>
  <c r="P174" i="6"/>
  <c r="BI173" i="6"/>
  <c r="BH173" i="6"/>
  <c r="BG173" i="6"/>
  <c r="BE173" i="6"/>
  <c r="T173" i="6"/>
  <c r="R173" i="6"/>
  <c r="P173" i="6"/>
  <c r="BI172" i="6"/>
  <c r="BH172" i="6"/>
  <c r="BG172" i="6"/>
  <c r="BE172" i="6"/>
  <c r="T172" i="6"/>
  <c r="R172" i="6"/>
  <c r="P172" i="6"/>
  <c r="BI171" i="6"/>
  <c r="BH171" i="6"/>
  <c r="BG171" i="6"/>
  <c r="BE171" i="6"/>
  <c r="T171" i="6"/>
  <c r="R171" i="6"/>
  <c r="P171" i="6"/>
  <c r="BI170" i="6"/>
  <c r="BH170" i="6"/>
  <c r="BG170" i="6"/>
  <c r="BE170" i="6"/>
  <c r="T170" i="6"/>
  <c r="R170" i="6"/>
  <c r="P170" i="6"/>
  <c r="BI169" i="6"/>
  <c r="BH169" i="6"/>
  <c r="BG169" i="6"/>
  <c r="BE169" i="6"/>
  <c r="T169" i="6"/>
  <c r="R169" i="6"/>
  <c r="P169" i="6"/>
  <c r="BI168" i="6"/>
  <c r="BH168" i="6"/>
  <c r="BG168" i="6"/>
  <c r="BE168" i="6"/>
  <c r="T168" i="6"/>
  <c r="R168" i="6"/>
  <c r="P168" i="6"/>
  <c r="BI167" i="6"/>
  <c r="BH167" i="6"/>
  <c r="BG167" i="6"/>
  <c r="BE167" i="6"/>
  <c r="T167" i="6"/>
  <c r="R167" i="6"/>
  <c r="P167" i="6"/>
  <c r="BI166" i="6"/>
  <c r="BH166" i="6"/>
  <c r="BG166" i="6"/>
  <c r="BE166" i="6"/>
  <c r="T166" i="6"/>
  <c r="R166" i="6"/>
  <c r="P166" i="6"/>
  <c r="BI165" i="6"/>
  <c r="BH165" i="6"/>
  <c r="BG165" i="6"/>
  <c r="BE165" i="6"/>
  <c r="T165" i="6"/>
  <c r="R165" i="6"/>
  <c r="P165" i="6"/>
  <c r="BI164" i="6"/>
  <c r="BH164" i="6"/>
  <c r="BG164" i="6"/>
  <c r="BE164" i="6"/>
  <c r="T164" i="6"/>
  <c r="R164" i="6"/>
  <c r="P164" i="6"/>
  <c r="BI163" i="6"/>
  <c r="BH163" i="6"/>
  <c r="BG163" i="6"/>
  <c r="BE163" i="6"/>
  <c r="T163" i="6"/>
  <c r="R163" i="6"/>
  <c r="P163" i="6"/>
  <c r="BI162" i="6"/>
  <c r="BH162" i="6"/>
  <c r="BG162" i="6"/>
  <c r="BE162" i="6"/>
  <c r="T162" i="6"/>
  <c r="R162" i="6"/>
  <c r="P162" i="6"/>
  <c r="BI161" i="6"/>
  <c r="BH161" i="6"/>
  <c r="BG161" i="6"/>
  <c r="BE161" i="6"/>
  <c r="T161" i="6"/>
  <c r="R161" i="6"/>
  <c r="P161" i="6"/>
  <c r="BI160" i="6"/>
  <c r="BH160" i="6"/>
  <c r="BG160" i="6"/>
  <c r="BE160" i="6"/>
  <c r="T160" i="6"/>
  <c r="R160" i="6"/>
  <c r="P160" i="6"/>
  <c r="BI159" i="6"/>
  <c r="BH159" i="6"/>
  <c r="BG159" i="6"/>
  <c r="BE159" i="6"/>
  <c r="T159" i="6"/>
  <c r="R159" i="6"/>
  <c r="P159" i="6"/>
  <c r="BI158" i="6"/>
  <c r="BH158" i="6"/>
  <c r="BG158" i="6"/>
  <c r="BE158" i="6"/>
  <c r="T158" i="6"/>
  <c r="R158" i="6"/>
  <c r="P158" i="6"/>
  <c r="BI157" i="6"/>
  <c r="BH157" i="6"/>
  <c r="BG157" i="6"/>
  <c r="BE157" i="6"/>
  <c r="T157" i="6"/>
  <c r="R157" i="6"/>
  <c r="P157" i="6"/>
  <c r="BI156" i="6"/>
  <c r="BH156" i="6"/>
  <c r="BG156" i="6"/>
  <c r="BE156" i="6"/>
  <c r="T156" i="6"/>
  <c r="R156" i="6"/>
  <c r="P156" i="6"/>
  <c r="BI155" i="6"/>
  <c r="BH155" i="6"/>
  <c r="BG155" i="6"/>
  <c r="BE155" i="6"/>
  <c r="T155" i="6"/>
  <c r="R155" i="6"/>
  <c r="P155" i="6"/>
  <c r="BI154" i="6"/>
  <c r="BH154" i="6"/>
  <c r="BG154" i="6"/>
  <c r="BE154" i="6"/>
  <c r="T154" i="6"/>
  <c r="R154" i="6"/>
  <c r="P154" i="6"/>
  <c r="BI153" i="6"/>
  <c r="BH153" i="6"/>
  <c r="BG153" i="6"/>
  <c r="BE153" i="6"/>
  <c r="T153" i="6"/>
  <c r="R153" i="6"/>
  <c r="P153" i="6"/>
  <c r="BI152" i="6"/>
  <c r="BH152" i="6"/>
  <c r="BG152" i="6"/>
  <c r="BE152" i="6"/>
  <c r="T152" i="6"/>
  <c r="R152" i="6"/>
  <c r="P152" i="6"/>
  <c r="BI151" i="6"/>
  <c r="BH151" i="6"/>
  <c r="BG151" i="6"/>
  <c r="BE151" i="6"/>
  <c r="T151" i="6"/>
  <c r="R151" i="6"/>
  <c r="P151" i="6"/>
  <c r="BI150" i="6"/>
  <c r="BH150" i="6"/>
  <c r="BG150" i="6"/>
  <c r="BE150" i="6"/>
  <c r="T150" i="6"/>
  <c r="R150" i="6"/>
  <c r="P150" i="6"/>
  <c r="BI149" i="6"/>
  <c r="BH149" i="6"/>
  <c r="BG149" i="6"/>
  <c r="BE149" i="6"/>
  <c r="T149" i="6"/>
  <c r="R149" i="6"/>
  <c r="P149" i="6"/>
  <c r="BI148" i="6"/>
  <c r="BH148" i="6"/>
  <c r="BG148" i="6"/>
  <c r="BE148" i="6"/>
  <c r="T148" i="6"/>
  <c r="R148" i="6"/>
  <c r="P148" i="6"/>
  <c r="BI147" i="6"/>
  <c r="BH147" i="6"/>
  <c r="BG147" i="6"/>
  <c r="BE147" i="6"/>
  <c r="T147" i="6"/>
  <c r="R147" i="6"/>
  <c r="P147" i="6"/>
  <c r="BI146" i="6"/>
  <c r="BH146" i="6"/>
  <c r="BG146" i="6"/>
  <c r="BE146" i="6"/>
  <c r="T146" i="6"/>
  <c r="R146" i="6"/>
  <c r="P146" i="6"/>
  <c r="BI133" i="6"/>
  <c r="BH133" i="6"/>
  <c r="BG133" i="6"/>
  <c r="BE133" i="6"/>
  <c r="T133" i="6"/>
  <c r="R133" i="6"/>
  <c r="P133" i="6"/>
  <c r="J127" i="6"/>
  <c r="F127" i="6"/>
  <c r="F125" i="6"/>
  <c r="E123" i="6"/>
  <c r="BI108" i="6"/>
  <c r="BH108" i="6"/>
  <c r="BG108" i="6"/>
  <c r="BE108" i="6"/>
  <c r="BI107" i="6"/>
  <c r="BH107" i="6"/>
  <c r="BG107" i="6"/>
  <c r="BF107" i="6"/>
  <c r="BE107" i="6"/>
  <c r="BI106" i="6"/>
  <c r="BH106" i="6"/>
  <c r="BG106" i="6"/>
  <c r="BF106" i="6"/>
  <c r="BE106" i="6"/>
  <c r="BI105" i="6"/>
  <c r="BH105" i="6"/>
  <c r="BG105" i="6"/>
  <c r="BF105" i="6"/>
  <c r="BE105" i="6"/>
  <c r="BI104" i="6"/>
  <c r="BH104" i="6"/>
  <c r="BG104" i="6"/>
  <c r="BF104" i="6"/>
  <c r="BE104" i="6"/>
  <c r="BI103" i="6"/>
  <c r="BH103" i="6"/>
  <c r="BG103" i="6"/>
  <c r="BF103" i="6"/>
  <c r="BE103" i="6"/>
  <c r="J93" i="6"/>
  <c r="F93" i="6"/>
  <c r="F91" i="6"/>
  <c r="E89" i="6"/>
  <c r="J26" i="6"/>
  <c r="E26" i="6"/>
  <c r="J128" i="6" s="1"/>
  <c r="J25" i="6"/>
  <c r="J20" i="6"/>
  <c r="E20" i="6"/>
  <c r="F94" i="6" s="1"/>
  <c r="J19" i="6"/>
  <c r="J14" i="6"/>
  <c r="J91" i="6" s="1"/>
  <c r="E7" i="6"/>
  <c r="E119" i="6"/>
  <c r="J204" i="5"/>
  <c r="J41" i="5"/>
  <c r="J40" i="5"/>
  <c r="AY99" i="1"/>
  <c r="J39" i="5"/>
  <c r="AX99" i="1" s="1"/>
  <c r="J104" i="5"/>
  <c r="BI203" i="5"/>
  <c r="BH203" i="5"/>
  <c r="BG203" i="5"/>
  <c r="BE203" i="5"/>
  <c r="T203" i="5"/>
  <c r="R203" i="5"/>
  <c r="P203" i="5"/>
  <c r="BI202" i="5"/>
  <c r="BH202" i="5"/>
  <c r="BG202" i="5"/>
  <c r="BE202" i="5"/>
  <c r="T202" i="5"/>
  <c r="R202" i="5"/>
  <c r="P202" i="5"/>
  <c r="BI199" i="5"/>
  <c r="BH199" i="5"/>
  <c r="BG199" i="5"/>
  <c r="BE199" i="5"/>
  <c r="T199" i="5"/>
  <c r="R199" i="5"/>
  <c r="P199" i="5"/>
  <c r="BI198" i="5"/>
  <c r="BH198" i="5"/>
  <c r="BG198" i="5"/>
  <c r="BE198" i="5"/>
  <c r="T198" i="5"/>
  <c r="R198" i="5"/>
  <c r="P198" i="5"/>
  <c r="BI197" i="5"/>
  <c r="BH197" i="5"/>
  <c r="BG197" i="5"/>
  <c r="BE197" i="5"/>
  <c r="T197" i="5"/>
  <c r="R197" i="5"/>
  <c r="P197" i="5"/>
  <c r="BI196" i="5"/>
  <c r="BH196" i="5"/>
  <c r="BG196" i="5"/>
  <c r="BE196" i="5"/>
  <c r="T196" i="5"/>
  <c r="R196" i="5"/>
  <c r="P196" i="5"/>
  <c r="BI195" i="5"/>
  <c r="BH195" i="5"/>
  <c r="BG195" i="5"/>
  <c r="BE195" i="5"/>
  <c r="T195" i="5"/>
  <c r="R195" i="5"/>
  <c r="P195" i="5"/>
  <c r="BI194" i="5"/>
  <c r="BH194" i="5"/>
  <c r="BG194" i="5"/>
  <c r="BE194" i="5"/>
  <c r="T194" i="5"/>
  <c r="R194" i="5"/>
  <c r="P194" i="5"/>
  <c r="BI193" i="5"/>
  <c r="BH193" i="5"/>
  <c r="BG193" i="5"/>
  <c r="BE193" i="5"/>
  <c r="T193" i="5"/>
  <c r="R193" i="5"/>
  <c r="P193" i="5"/>
  <c r="BI192" i="5"/>
  <c r="BH192" i="5"/>
  <c r="BG192" i="5"/>
  <c r="BE192" i="5"/>
  <c r="T192" i="5"/>
  <c r="R192" i="5"/>
  <c r="P192" i="5"/>
  <c r="BI191" i="5"/>
  <c r="BH191" i="5"/>
  <c r="BG191" i="5"/>
  <c r="BE191" i="5"/>
  <c r="T191" i="5"/>
  <c r="R191" i="5"/>
  <c r="P191" i="5"/>
  <c r="BI190" i="5"/>
  <c r="BH190" i="5"/>
  <c r="BG190" i="5"/>
  <c r="BE190" i="5"/>
  <c r="T190" i="5"/>
  <c r="R190" i="5"/>
  <c r="P190" i="5"/>
  <c r="BI189" i="5"/>
  <c r="BH189" i="5"/>
  <c r="BG189" i="5"/>
  <c r="BE189" i="5"/>
  <c r="T189" i="5"/>
  <c r="R189" i="5"/>
  <c r="P189" i="5"/>
  <c r="BI188" i="5"/>
  <c r="BH188" i="5"/>
  <c r="BG188" i="5"/>
  <c r="BE188" i="5"/>
  <c r="T188" i="5"/>
  <c r="R188" i="5"/>
  <c r="P188" i="5"/>
  <c r="BI187" i="5"/>
  <c r="BH187" i="5"/>
  <c r="BG187" i="5"/>
  <c r="BE187" i="5"/>
  <c r="T187" i="5"/>
  <c r="R187" i="5"/>
  <c r="P187" i="5"/>
  <c r="BI186" i="5"/>
  <c r="BH186" i="5"/>
  <c r="BG186" i="5"/>
  <c r="BE186" i="5"/>
  <c r="T186" i="5"/>
  <c r="R186" i="5"/>
  <c r="P186" i="5"/>
  <c r="BI185" i="5"/>
  <c r="BH185" i="5"/>
  <c r="BG185" i="5"/>
  <c r="BE185" i="5"/>
  <c r="T185" i="5"/>
  <c r="R185" i="5"/>
  <c r="P185" i="5"/>
  <c r="BI184" i="5"/>
  <c r="BH184" i="5"/>
  <c r="BG184" i="5"/>
  <c r="BE184" i="5"/>
  <c r="T184" i="5"/>
  <c r="R184" i="5"/>
  <c r="P184" i="5"/>
  <c r="BI183" i="5"/>
  <c r="BH183" i="5"/>
  <c r="BG183" i="5"/>
  <c r="BE183" i="5"/>
  <c r="T183" i="5"/>
  <c r="R183" i="5"/>
  <c r="P183" i="5"/>
  <c r="BI182" i="5"/>
  <c r="BH182" i="5"/>
  <c r="BG182" i="5"/>
  <c r="BE182" i="5"/>
  <c r="T182" i="5"/>
  <c r="R182" i="5"/>
  <c r="P182" i="5"/>
  <c r="BI181" i="5"/>
  <c r="BH181" i="5"/>
  <c r="BG181" i="5"/>
  <c r="BE181" i="5"/>
  <c r="T181" i="5"/>
  <c r="R181" i="5"/>
  <c r="P181" i="5"/>
  <c r="BI180" i="5"/>
  <c r="BH180" i="5"/>
  <c r="BG180" i="5"/>
  <c r="BE180" i="5"/>
  <c r="T180" i="5"/>
  <c r="R180" i="5"/>
  <c r="P180" i="5"/>
  <c r="BI179" i="5"/>
  <c r="BH179" i="5"/>
  <c r="BG179" i="5"/>
  <c r="BE179" i="5"/>
  <c r="T179" i="5"/>
  <c r="R179" i="5"/>
  <c r="P179" i="5"/>
  <c r="BI178" i="5"/>
  <c r="BH178" i="5"/>
  <c r="BG178" i="5"/>
  <c r="BE178" i="5"/>
  <c r="T178" i="5"/>
  <c r="R178" i="5"/>
  <c r="P178" i="5"/>
  <c r="BI177" i="5"/>
  <c r="BH177" i="5"/>
  <c r="BG177" i="5"/>
  <c r="BE177" i="5"/>
  <c r="T177" i="5"/>
  <c r="R177" i="5"/>
  <c r="P177" i="5"/>
  <c r="BI175" i="5"/>
  <c r="BH175" i="5"/>
  <c r="BG175" i="5"/>
  <c r="BE175" i="5"/>
  <c r="T175" i="5"/>
  <c r="R175" i="5"/>
  <c r="P175" i="5"/>
  <c r="BI174" i="5"/>
  <c r="BH174" i="5"/>
  <c r="BG174" i="5"/>
  <c r="BE174" i="5"/>
  <c r="T174" i="5"/>
  <c r="R174" i="5"/>
  <c r="P174" i="5"/>
  <c r="BI173" i="5"/>
  <c r="BH173" i="5"/>
  <c r="BG173" i="5"/>
  <c r="BE173" i="5"/>
  <c r="T173" i="5"/>
  <c r="R173" i="5"/>
  <c r="P173" i="5"/>
  <c r="BI172" i="5"/>
  <c r="BH172" i="5"/>
  <c r="BG172" i="5"/>
  <c r="BE172" i="5"/>
  <c r="T172" i="5"/>
  <c r="R172" i="5"/>
  <c r="P172" i="5"/>
  <c r="BI171" i="5"/>
  <c r="BH171" i="5"/>
  <c r="BG171" i="5"/>
  <c r="BE171" i="5"/>
  <c r="T171" i="5"/>
  <c r="R171" i="5"/>
  <c r="P171" i="5"/>
  <c r="BI170" i="5"/>
  <c r="BH170" i="5"/>
  <c r="BG170" i="5"/>
  <c r="BE170" i="5"/>
  <c r="T170" i="5"/>
  <c r="R170" i="5"/>
  <c r="P170" i="5"/>
  <c r="BI169" i="5"/>
  <c r="BH169" i="5"/>
  <c r="BG169" i="5"/>
  <c r="BE169" i="5"/>
  <c r="T169" i="5"/>
  <c r="R169" i="5"/>
  <c r="P169" i="5"/>
  <c r="BI168" i="5"/>
  <c r="BH168" i="5"/>
  <c r="BG168" i="5"/>
  <c r="BE168" i="5"/>
  <c r="T168" i="5"/>
  <c r="R168" i="5"/>
  <c r="P168" i="5"/>
  <c r="BI167" i="5"/>
  <c r="BH167" i="5"/>
  <c r="BG167" i="5"/>
  <c r="BE167" i="5"/>
  <c r="T167" i="5"/>
  <c r="R167" i="5"/>
  <c r="P167" i="5"/>
  <c r="BI166" i="5"/>
  <c r="BH166" i="5"/>
  <c r="BG166" i="5"/>
  <c r="BE166" i="5"/>
  <c r="T166" i="5"/>
  <c r="R166" i="5"/>
  <c r="P166" i="5"/>
  <c r="BI165" i="5"/>
  <c r="BH165" i="5"/>
  <c r="BG165" i="5"/>
  <c r="BE165" i="5"/>
  <c r="T165" i="5"/>
  <c r="R165" i="5"/>
  <c r="P165" i="5"/>
  <c r="BI164" i="5"/>
  <c r="BH164" i="5"/>
  <c r="BG164" i="5"/>
  <c r="BE164" i="5"/>
  <c r="T164" i="5"/>
  <c r="R164" i="5"/>
  <c r="P164" i="5"/>
  <c r="BI163" i="5"/>
  <c r="BH163" i="5"/>
  <c r="BG163" i="5"/>
  <c r="BE163" i="5"/>
  <c r="T163" i="5"/>
  <c r="R163" i="5"/>
  <c r="P163" i="5"/>
  <c r="BI162" i="5"/>
  <c r="BH162" i="5"/>
  <c r="BG162" i="5"/>
  <c r="BE162" i="5"/>
  <c r="T162" i="5"/>
  <c r="R162" i="5"/>
  <c r="P162" i="5"/>
  <c r="BI161" i="5"/>
  <c r="BH161" i="5"/>
  <c r="BG161" i="5"/>
  <c r="BE161" i="5"/>
  <c r="T161" i="5"/>
  <c r="R161" i="5"/>
  <c r="P161" i="5"/>
  <c r="BI160" i="5"/>
  <c r="BH160" i="5"/>
  <c r="BG160" i="5"/>
  <c r="BE160" i="5"/>
  <c r="T160" i="5"/>
  <c r="R160" i="5"/>
  <c r="P160" i="5"/>
  <c r="BI159" i="5"/>
  <c r="BH159" i="5"/>
  <c r="BG159" i="5"/>
  <c r="BE159" i="5"/>
  <c r="T159" i="5"/>
  <c r="R159" i="5"/>
  <c r="P159" i="5"/>
  <c r="BI158" i="5"/>
  <c r="BH158" i="5"/>
  <c r="BG158" i="5"/>
  <c r="BE158" i="5"/>
  <c r="T158" i="5"/>
  <c r="R158" i="5"/>
  <c r="P158" i="5"/>
  <c r="BI157" i="5"/>
  <c r="BH157" i="5"/>
  <c r="BG157" i="5"/>
  <c r="BE157" i="5"/>
  <c r="T157" i="5"/>
  <c r="R157" i="5"/>
  <c r="P157" i="5"/>
  <c r="BI156" i="5"/>
  <c r="BH156" i="5"/>
  <c r="BG156" i="5"/>
  <c r="BE156" i="5"/>
  <c r="T156" i="5"/>
  <c r="R156" i="5"/>
  <c r="P156" i="5"/>
  <c r="BI155" i="5"/>
  <c r="BH155" i="5"/>
  <c r="BG155" i="5"/>
  <c r="BE155" i="5"/>
  <c r="T155" i="5"/>
  <c r="R155" i="5"/>
  <c r="P155" i="5"/>
  <c r="BI154" i="5"/>
  <c r="BH154" i="5"/>
  <c r="BG154" i="5"/>
  <c r="BE154" i="5"/>
  <c r="T154" i="5"/>
  <c r="R154" i="5"/>
  <c r="P154" i="5"/>
  <c r="BI153" i="5"/>
  <c r="BH153" i="5"/>
  <c r="BG153" i="5"/>
  <c r="BE153" i="5"/>
  <c r="T153" i="5"/>
  <c r="R153" i="5"/>
  <c r="P153" i="5"/>
  <c r="BI152" i="5"/>
  <c r="BH152" i="5"/>
  <c r="BG152" i="5"/>
  <c r="BE152" i="5"/>
  <c r="T152" i="5"/>
  <c r="R152" i="5"/>
  <c r="P152" i="5"/>
  <c r="BI138" i="5"/>
  <c r="BH138" i="5"/>
  <c r="BG138" i="5"/>
  <c r="BE138" i="5"/>
  <c r="T138" i="5"/>
  <c r="R138" i="5"/>
  <c r="P138" i="5"/>
  <c r="J132" i="5"/>
  <c r="F132" i="5"/>
  <c r="F130" i="5"/>
  <c r="E128" i="5"/>
  <c r="BI113" i="5"/>
  <c r="BH113" i="5"/>
  <c r="BG113" i="5"/>
  <c r="BE113" i="5"/>
  <c r="BI112" i="5"/>
  <c r="BH112" i="5"/>
  <c r="BG112" i="5"/>
  <c r="BF112" i="5"/>
  <c r="BE112" i="5"/>
  <c r="BI111" i="5"/>
  <c r="BH111" i="5"/>
  <c r="BG111" i="5"/>
  <c r="BF111" i="5"/>
  <c r="BE111" i="5"/>
  <c r="BI110" i="5"/>
  <c r="BH110" i="5"/>
  <c r="BG110" i="5"/>
  <c r="BF110" i="5"/>
  <c r="BE110" i="5"/>
  <c r="BI109" i="5"/>
  <c r="BH109" i="5"/>
  <c r="BG109" i="5"/>
  <c r="BF109" i="5"/>
  <c r="BE109" i="5"/>
  <c r="BI108" i="5"/>
  <c r="BH108" i="5"/>
  <c r="BG108" i="5"/>
  <c r="BF108" i="5"/>
  <c r="BE108" i="5"/>
  <c r="J93" i="5"/>
  <c r="F93" i="5"/>
  <c r="F91" i="5"/>
  <c r="E89" i="5"/>
  <c r="J26" i="5"/>
  <c r="E26" i="5"/>
  <c r="J133" i="5"/>
  <c r="J25" i="5"/>
  <c r="J20" i="5"/>
  <c r="E20" i="5"/>
  <c r="F94" i="5" s="1"/>
  <c r="J19" i="5"/>
  <c r="J14" i="5"/>
  <c r="J130" i="5" s="1"/>
  <c r="E7" i="5"/>
  <c r="E124" i="5" s="1"/>
  <c r="J41" i="4"/>
  <c r="J40" i="4"/>
  <c r="AY98" i="1" s="1"/>
  <c r="J39" i="4"/>
  <c r="AX98" i="1" s="1"/>
  <c r="BI254" i="4"/>
  <c r="BH254" i="4"/>
  <c r="BG254" i="4"/>
  <c r="BE254" i="4"/>
  <c r="T254" i="4"/>
  <c r="T253" i="4" s="1"/>
  <c r="T252" i="4" s="1"/>
  <c r="R254" i="4"/>
  <c r="R253" i="4"/>
  <c r="R252" i="4"/>
  <c r="P254" i="4"/>
  <c r="P253" i="4" s="1"/>
  <c r="P252" i="4" s="1"/>
  <c r="BI251" i="4"/>
  <c r="BH251" i="4"/>
  <c r="BG251" i="4"/>
  <c r="BE251" i="4"/>
  <c r="T251" i="4"/>
  <c r="R251" i="4"/>
  <c r="P251" i="4"/>
  <c r="BI250" i="4"/>
  <c r="BH250" i="4"/>
  <c r="BG250" i="4"/>
  <c r="BE250" i="4"/>
  <c r="T250" i="4"/>
  <c r="R250" i="4"/>
  <c r="P250" i="4"/>
  <c r="BI248" i="4"/>
  <c r="BH248" i="4"/>
  <c r="BG248" i="4"/>
  <c r="BE248" i="4"/>
  <c r="T248" i="4"/>
  <c r="R248" i="4"/>
  <c r="P248" i="4"/>
  <c r="BI247" i="4"/>
  <c r="BH247" i="4"/>
  <c r="BG247" i="4"/>
  <c r="BE247" i="4"/>
  <c r="T247" i="4"/>
  <c r="R247" i="4"/>
  <c r="P247" i="4"/>
  <c r="BI246" i="4"/>
  <c r="BH246" i="4"/>
  <c r="BG246" i="4"/>
  <c r="BE246" i="4"/>
  <c r="T246" i="4"/>
  <c r="R246" i="4"/>
  <c r="P246" i="4"/>
  <c r="BI245" i="4"/>
  <c r="BH245" i="4"/>
  <c r="BG245" i="4"/>
  <c r="BE245" i="4"/>
  <c r="T245" i="4"/>
  <c r="R245" i="4"/>
  <c r="P245" i="4"/>
  <c r="BI244" i="4"/>
  <c r="BH244" i="4"/>
  <c r="BG244" i="4"/>
  <c r="BE244" i="4"/>
  <c r="T244" i="4"/>
  <c r="R244" i="4"/>
  <c r="P244" i="4"/>
  <c r="BI243" i="4"/>
  <c r="BH243" i="4"/>
  <c r="BG243" i="4"/>
  <c r="BE243" i="4"/>
  <c r="T243" i="4"/>
  <c r="R243" i="4"/>
  <c r="P243" i="4"/>
  <c r="BI242" i="4"/>
  <c r="BH242" i="4"/>
  <c r="BG242" i="4"/>
  <c r="BE242" i="4"/>
  <c r="T242" i="4"/>
  <c r="R242" i="4"/>
  <c r="P242" i="4"/>
  <c r="BI241" i="4"/>
  <c r="BH241" i="4"/>
  <c r="BG241" i="4"/>
  <c r="BE241" i="4"/>
  <c r="T241" i="4"/>
  <c r="R241" i="4"/>
  <c r="P241" i="4"/>
  <c r="BI240" i="4"/>
  <c r="BH240" i="4"/>
  <c r="BG240" i="4"/>
  <c r="BE240" i="4"/>
  <c r="T240" i="4"/>
  <c r="R240" i="4"/>
  <c r="P240" i="4"/>
  <c r="BI239" i="4"/>
  <c r="BH239" i="4"/>
  <c r="BG239" i="4"/>
  <c r="BE239" i="4"/>
  <c r="T239" i="4"/>
  <c r="R239" i="4"/>
  <c r="P239" i="4"/>
  <c r="BI238" i="4"/>
  <c r="BH238" i="4"/>
  <c r="BG238" i="4"/>
  <c r="BE238" i="4"/>
  <c r="T238" i="4"/>
  <c r="R238" i="4"/>
  <c r="P238" i="4"/>
  <c r="BI237" i="4"/>
  <c r="BH237" i="4"/>
  <c r="BG237" i="4"/>
  <c r="BE237" i="4"/>
  <c r="T237" i="4"/>
  <c r="R237" i="4"/>
  <c r="P237" i="4"/>
  <c r="BI236" i="4"/>
  <c r="BH236" i="4"/>
  <c r="BG236" i="4"/>
  <c r="BE236" i="4"/>
  <c r="T236" i="4"/>
  <c r="R236" i="4"/>
  <c r="P236" i="4"/>
  <c r="BI234" i="4"/>
  <c r="BH234" i="4"/>
  <c r="BG234" i="4"/>
  <c r="BE234" i="4"/>
  <c r="T234" i="4"/>
  <c r="R234" i="4"/>
  <c r="P234" i="4"/>
  <c r="BI233" i="4"/>
  <c r="BH233" i="4"/>
  <c r="BG233" i="4"/>
  <c r="BE233" i="4"/>
  <c r="T233" i="4"/>
  <c r="R233" i="4"/>
  <c r="P233" i="4"/>
  <c r="BI232" i="4"/>
  <c r="BH232" i="4"/>
  <c r="BG232" i="4"/>
  <c r="BE232" i="4"/>
  <c r="T232" i="4"/>
  <c r="R232" i="4"/>
  <c r="P232" i="4"/>
  <c r="BI231" i="4"/>
  <c r="BH231" i="4"/>
  <c r="BG231" i="4"/>
  <c r="BE231" i="4"/>
  <c r="T231" i="4"/>
  <c r="R231" i="4"/>
  <c r="P231" i="4"/>
  <c r="BI230" i="4"/>
  <c r="BH230" i="4"/>
  <c r="BG230" i="4"/>
  <c r="BE230" i="4"/>
  <c r="T230" i="4"/>
  <c r="R230" i="4"/>
  <c r="P230" i="4"/>
  <c r="BI229" i="4"/>
  <c r="BH229" i="4"/>
  <c r="BG229" i="4"/>
  <c r="BE229" i="4"/>
  <c r="T229" i="4"/>
  <c r="R229" i="4"/>
  <c r="P229" i="4"/>
  <c r="BI228" i="4"/>
  <c r="BH228" i="4"/>
  <c r="BG228" i="4"/>
  <c r="BE228" i="4"/>
  <c r="T228" i="4"/>
  <c r="R228" i="4"/>
  <c r="P228" i="4"/>
  <c r="BI227" i="4"/>
  <c r="BH227" i="4"/>
  <c r="BG227" i="4"/>
  <c r="BE227" i="4"/>
  <c r="T227" i="4"/>
  <c r="R227" i="4"/>
  <c r="P227" i="4"/>
  <c r="BI226" i="4"/>
  <c r="BH226" i="4"/>
  <c r="BG226" i="4"/>
  <c r="BE226" i="4"/>
  <c r="T226" i="4"/>
  <c r="R226" i="4"/>
  <c r="P226" i="4"/>
  <c r="BI225" i="4"/>
  <c r="BH225" i="4"/>
  <c r="BG225" i="4"/>
  <c r="BE225" i="4"/>
  <c r="T225" i="4"/>
  <c r="R225" i="4"/>
  <c r="P225" i="4"/>
  <c r="BI224" i="4"/>
  <c r="BH224" i="4"/>
  <c r="BG224" i="4"/>
  <c r="BE224" i="4"/>
  <c r="T224" i="4"/>
  <c r="R224" i="4"/>
  <c r="P224" i="4"/>
  <c r="BI223" i="4"/>
  <c r="BH223" i="4"/>
  <c r="BG223" i="4"/>
  <c r="BE223" i="4"/>
  <c r="T223" i="4"/>
  <c r="R223" i="4"/>
  <c r="P223" i="4"/>
  <c r="BI222" i="4"/>
  <c r="BH222" i="4"/>
  <c r="BG222" i="4"/>
  <c r="BE222" i="4"/>
  <c r="T222" i="4"/>
  <c r="R222" i="4"/>
  <c r="P222" i="4"/>
  <c r="BI221" i="4"/>
  <c r="BH221" i="4"/>
  <c r="BG221" i="4"/>
  <c r="BE221" i="4"/>
  <c r="T221" i="4"/>
  <c r="R221" i="4"/>
  <c r="P221" i="4"/>
  <c r="BI220" i="4"/>
  <c r="BH220" i="4"/>
  <c r="BG220" i="4"/>
  <c r="BE220" i="4"/>
  <c r="T220" i="4"/>
  <c r="R220" i="4"/>
  <c r="P220" i="4"/>
  <c r="BI219" i="4"/>
  <c r="BH219" i="4"/>
  <c r="BG219" i="4"/>
  <c r="BE219" i="4"/>
  <c r="T219" i="4"/>
  <c r="R219" i="4"/>
  <c r="P219" i="4"/>
  <c r="BI218" i="4"/>
  <c r="BH218" i="4"/>
  <c r="BG218" i="4"/>
  <c r="BE218" i="4"/>
  <c r="T218" i="4"/>
  <c r="R218" i="4"/>
  <c r="P218" i="4"/>
  <c r="BI217" i="4"/>
  <c r="BH217" i="4"/>
  <c r="BG217" i="4"/>
  <c r="BE217" i="4"/>
  <c r="T217" i="4"/>
  <c r="R217" i="4"/>
  <c r="P217" i="4"/>
  <c r="BI216" i="4"/>
  <c r="BH216" i="4"/>
  <c r="BG216" i="4"/>
  <c r="BE216" i="4"/>
  <c r="T216" i="4"/>
  <c r="R216" i="4"/>
  <c r="P216" i="4"/>
  <c r="BI214" i="4"/>
  <c r="BH214" i="4"/>
  <c r="BG214" i="4"/>
  <c r="BE214" i="4"/>
  <c r="T214" i="4"/>
  <c r="R214" i="4"/>
  <c r="P214" i="4"/>
  <c r="BI213" i="4"/>
  <c r="BH213" i="4"/>
  <c r="BG213" i="4"/>
  <c r="BE213" i="4"/>
  <c r="T213" i="4"/>
  <c r="R213" i="4"/>
  <c r="P213" i="4"/>
  <c r="BI212" i="4"/>
  <c r="BH212" i="4"/>
  <c r="BG212" i="4"/>
  <c r="BE212" i="4"/>
  <c r="T212" i="4"/>
  <c r="R212" i="4"/>
  <c r="P212" i="4"/>
  <c r="BI211" i="4"/>
  <c r="BH211" i="4"/>
  <c r="BG211" i="4"/>
  <c r="BE211" i="4"/>
  <c r="T211" i="4"/>
  <c r="R211" i="4"/>
  <c r="P211" i="4"/>
  <c r="BI210" i="4"/>
  <c r="BH210" i="4"/>
  <c r="BG210" i="4"/>
  <c r="BE210" i="4"/>
  <c r="T210" i="4"/>
  <c r="R210" i="4"/>
  <c r="P210" i="4"/>
  <c r="BI209" i="4"/>
  <c r="BH209" i="4"/>
  <c r="BG209" i="4"/>
  <c r="BE209" i="4"/>
  <c r="T209" i="4"/>
  <c r="R209" i="4"/>
  <c r="P209" i="4"/>
  <c r="BI208" i="4"/>
  <c r="BH208" i="4"/>
  <c r="BG208" i="4"/>
  <c r="BE208" i="4"/>
  <c r="T208" i="4"/>
  <c r="R208" i="4"/>
  <c r="P208" i="4"/>
  <c r="BI207" i="4"/>
  <c r="BH207" i="4"/>
  <c r="BG207" i="4"/>
  <c r="BE207" i="4"/>
  <c r="T207" i="4"/>
  <c r="R207" i="4"/>
  <c r="P207" i="4"/>
  <c r="BI206" i="4"/>
  <c r="BH206" i="4"/>
  <c r="BG206" i="4"/>
  <c r="BE206" i="4"/>
  <c r="T206" i="4"/>
  <c r="R206" i="4"/>
  <c r="P206" i="4"/>
  <c r="BI205" i="4"/>
  <c r="BH205" i="4"/>
  <c r="BG205" i="4"/>
  <c r="BE205" i="4"/>
  <c r="T205" i="4"/>
  <c r="R205" i="4"/>
  <c r="P205" i="4"/>
  <c r="BI204" i="4"/>
  <c r="BH204" i="4"/>
  <c r="BG204" i="4"/>
  <c r="BE204" i="4"/>
  <c r="T204" i="4"/>
  <c r="R204" i="4"/>
  <c r="P204" i="4"/>
  <c r="BI203" i="4"/>
  <c r="BH203" i="4"/>
  <c r="BG203" i="4"/>
  <c r="BE203" i="4"/>
  <c r="T203" i="4"/>
  <c r="R203" i="4"/>
  <c r="P203" i="4"/>
  <c r="BI202" i="4"/>
  <c r="BH202" i="4"/>
  <c r="BG202" i="4"/>
  <c r="BE202" i="4"/>
  <c r="T202" i="4"/>
  <c r="R202" i="4"/>
  <c r="P202" i="4"/>
  <c r="BI201" i="4"/>
  <c r="BH201" i="4"/>
  <c r="BG201" i="4"/>
  <c r="BE201" i="4"/>
  <c r="T201" i="4"/>
  <c r="R201" i="4"/>
  <c r="P201" i="4"/>
  <c r="BI200" i="4"/>
  <c r="BH200" i="4"/>
  <c r="BG200" i="4"/>
  <c r="BE200" i="4"/>
  <c r="T200" i="4"/>
  <c r="R200" i="4"/>
  <c r="P200" i="4"/>
  <c r="BI198" i="4"/>
  <c r="BH198" i="4"/>
  <c r="BG198" i="4"/>
  <c r="BE198" i="4"/>
  <c r="T198" i="4"/>
  <c r="R198" i="4"/>
  <c r="P198" i="4"/>
  <c r="BI197" i="4"/>
  <c r="BH197" i="4"/>
  <c r="BG197" i="4"/>
  <c r="BE197" i="4"/>
  <c r="T197" i="4"/>
  <c r="R197" i="4"/>
  <c r="P197" i="4"/>
  <c r="BI196" i="4"/>
  <c r="BH196" i="4"/>
  <c r="BG196" i="4"/>
  <c r="BE196" i="4"/>
  <c r="T196" i="4"/>
  <c r="R196" i="4"/>
  <c r="P196" i="4"/>
  <c r="BI195" i="4"/>
  <c r="BH195" i="4"/>
  <c r="BG195" i="4"/>
  <c r="BE195" i="4"/>
  <c r="T195" i="4"/>
  <c r="R195" i="4"/>
  <c r="P195" i="4"/>
  <c r="BI194" i="4"/>
  <c r="BH194" i="4"/>
  <c r="BG194" i="4"/>
  <c r="BE194" i="4"/>
  <c r="T194" i="4"/>
  <c r="R194" i="4"/>
  <c r="P194" i="4"/>
  <c r="BI193" i="4"/>
  <c r="BH193" i="4"/>
  <c r="BG193" i="4"/>
  <c r="BE193" i="4"/>
  <c r="T193" i="4"/>
  <c r="R193" i="4"/>
  <c r="P193" i="4"/>
  <c r="BI192" i="4"/>
  <c r="BH192" i="4"/>
  <c r="BG192" i="4"/>
  <c r="BE192" i="4"/>
  <c r="T192" i="4"/>
  <c r="R192" i="4"/>
  <c r="P192" i="4"/>
  <c r="BI191" i="4"/>
  <c r="BH191" i="4"/>
  <c r="BG191" i="4"/>
  <c r="BE191" i="4"/>
  <c r="T191" i="4"/>
  <c r="R191" i="4"/>
  <c r="P191" i="4"/>
  <c r="BI190" i="4"/>
  <c r="BH190" i="4"/>
  <c r="BG190" i="4"/>
  <c r="BE190" i="4"/>
  <c r="T190" i="4"/>
  <c r="R190" i="4"/>
  <c r="P190" i="4"/>
  <c r="BI189" i="4"/>
  <c r="BH189" i="4"/>
  <c r="BG189" i="4"/>
  <c r="BE189" i="4"/>
  <c r="T189" i="4"/>
  <c r="R189" i="4"/>
  <c r="P189" i="4"/>
  <c r="BI188" i="4"/>
  <c r="BH188" i="4"/>
  <c r="BG188" i="4"/>
  <c r="BE188" i="4"/>
  <c r="T188" i="4"/>
  <c r="R188" i="4"/>
  <c r="P188" i="4"/>
  <c r="BI187" i="4"/>
  <c r="BH187" i="4"/>
  <c r="BG187" i="4"/>
  <c r="BE187" i="4"/>
  <c r="T187" i="4"/>
  <c r="R187" i="4"/>
  <c r="P187" i="4"/>
  <c r="BI186" i="4"/>
  <c r="BH186" i="4"/>
  <c r="BG186" i="4"/>
  <c r="BE186" i="4"/>
  <c r="T186" i="4"/>
  <c r="R186" i="4"/>
  <c r="P186" i="4"/>
  <c r="BI185" i="4"/>
  <c r="BH185" i="4"/>
  <c r="BG185" i="4"/>
  <c r="BE185" i="4"/>
  <c r="T185" i="4"/>
  <c r="R185" i="4"/>
  <c r="P185" i="4"/>
  <c r="BI184" i="4"/>
  <c r="BH184" i="4"/>
  <c r="BG184" i="4"/>
  <c r="BE184" i="4"/>
  <c r="T184" i="4"/>
  <c r="R184" i="4"/>
  <c r="P184" i="4"/>
  <c r="BI183" i="4"/>
  <c r="BH183" i="4"/>
  <c r="BG183" i="4"/>
  <c r="BE183" i="4"/>
  <c r="T183" i="4"/>
  <c r="R183" i="4"/>
  <c r="P183" i="4"/>
  <c r="BI182" i="4"/>
  <c r="BH182" i="4"/>
  <c r="BG182" i="4"/>
  <c r="BE182" i="4"/>
  <c r="T182" i="4"/>
  <c r="R182" i="4"/>
  <c r="P182" i="4"/>
  <c r="BI180" i="4"/>
  <c r="BH180" i="4"/>
  <c r="BG180" i="4"/>
  <c r="BE180" i="4"/>
  <c r="T180" i="4"/>
  <c r="R180" i="4"/>
  <c r="P180" i="4"/>
  <c r="BI179" i="4"/>
  <c r="BH179" i="4"/>
  <c r="BG179" i="4"/>
  <c r="BE179" i="4"/>
  <c r="T179" i="4"/>
  <c r="R179" i="4"/>
  <c r="P179" i="4"/>
  <c r="BI178" i="4"/>
  <c r="BH178" i="4"/>
  <c r="BG178" i="4"/>
  <c r="BE178" i="4"/>
  <c r="T178" i="4"/>
  <c r="R178" i="4"/>
  <c r="P178" i="4"/>
  <c r="BI177" i="4"/>
  <c r="BH177" i="4"/>
  <c r="BG177" i="4"/>
  <c r="BE177" i="4"/>
  <c r="T177" i="4"/>
  <c r="R177" i="4"/>
  <c r="P177" i="4"/>
  <c r="BI176" i="4"/>
  <c r="BH176" i="4"/>
  <c r="BG176" i="4"/>
  <c r="BE176" i="4"/>
  <c r="T176" i="4"/>
  <c r="R176" i="4"/>
  <c r="P176" i="4"/>
  <c r="BI175" i="4"/>
  <c r="BH175" i="4"/>
  <c r="BG175" i="4"/>
  <c r="BE175" i="4"/>
  <c r="T175" i="4"/>
  <c r="R175" i="4"/>
  <c r="P175" i="4"/>
  <c r="BI174" i="4"/>
  <c r="BH174" i="4"/>
  <c r="BG174" i="4"/>
  <c r="BE174" i="4"/>
  <c r="T174" i="4"/>
  <c r="R174" i="4"/>
  <c r="P174" i="4"/>
  <c r="BI173" i="4"/>
  <c r="BH173" i="4"/>
  <c r="BG173" i="4"/>
  <c r="BE173" i="4"/>
  <c r="T173" i="4"/>
  <c r="R173" i="4"/>
  <c r="P173" i="4"/>
  <c r="BI172" i="4"/>
  <c r="BH172" i="4"/>
  <c r="BG172" i="4"/>
  <c r="BE172" i="4"/>
  <c r="T172" i="4"/>
  <c r="R172" i="4"/>
  <c r="P172" i="4"/>
  <c r="BI171" i="4"/>
  <c r="BH171" i="4"/>
  <c r="BG171" i="4"/>
  <c r="BE171" i="4"/>
  <c r="T171" i="4"/>
  <c r="R171" i="4"/>
  <c r="P171" i="4"/>
  <c r="BI170" i="4"/>
  <c r="BH170" i="4"/>
  <c r="BG170" i="4"/>
  <c r="BE170" i="4"/>
  <c r="T170" i="4"/>
  <c r="R170" i="4"/>
  <c r="P170" i="4"/>
  <c r="BI169" i="4"/>
  <c r="BH169" i="4"/>
  <c r="BG169" i="4"/>
  <c r="BE169" i="4"/>
  <c r="T169" i="4"/>
  <c r="R169" i="4"/>
  <c r="P169" i="4"/>
  <c r="BI168" i="4"/>
  <c r="BH168" i="4"/>
  <c r="BG168" i="4"/>
  <c r="BE168" i="4"/>
  <c r="T168" i="4"/>
  <c r="R168" i="4"/>
  <c r="P168" i="4"/>
  <c r="BI167" i="4"/>
  <c r="BH167" i="4"/>
  <c r="BG167" i="4"/>
  <c r="BE167" i="4"/>
  <c r="T167" i="4"/>
  <c r="R167" i="4"/>
  <c r="P167" i="4"/>
  <c r="BI166" i="4"/>
  <c r="BH166" i="4"/>
  <c r="BG166" i="4"/>
  <c r="BE166" i="4"/>
  <c r="T166" i="4"/>
  <c r="R166" i="4"/>
  <c r="P166" i="4"/>
  <c r="BI164" i="4"/>
  <c r="BH164" i="4"/>
  <c r="BG164" i="4"/>
  <c r="BE164" i="4"/>
  <c r="T164" i="4"/>
  <c r="R164" i="4"/>
  <c r="P164" i="4"/>
  <c r="BI163" i="4"/>
  <c r="BH163" i="4"/>
  <c r="BG163" i="4"/>
  <c r="BE163" i="4"/>
  <c r="T163" i="4"/>
  <c r="R163" i="4"/>
  <c r="P163" i="4"/>
  <c r="BI162" i="4"/>
  <c r="BH162" i="4"/>
  <c r="BG162" i="4"/>
  <c r="BE162" i="4"/>
  <c r="T162" i="4"/>
  <c r="R162" i="4"/>
  <c r="P162" i="4"/>
  <c r="BI161" i="4"/>
  <c r="BH161" i="4"/>
  <c r="BG161" i="4"/>
  <c r="BE161" i="4"/>
  <c r="T161" i="4"/>
  <c r="R161" i="4"/>
  <c r="P161" i="4"/>
  <c r="BI160" i="4"/>
  <c r="BH160" i="4"/>
  <c r="BG160" i="4"/>
  <c r="BE160" i="4"/>
  <c r="T160" i="4"/>
  <c r="R160" i="4"/>
  <c r="P160" i="4"/>
  <c r="BI159" i="4"/>
  <c r="BH159" i="4"/>
  <c r="BG159" i="4"/>
  <c r="BE159" i="4"/>
  <c r="T159" i="4"/>
  <c r="R159" i="4"/>
  <c r="P159" i="4"/>
  <c r="BI158" i="4"/>
  <c r="BH158" i="4"/>
  <c r="BG158" i="4"/>
  <c r="BE158" i="4"/>
  <c r="T158" i="4"/>
  <c r="R158" i="4"/>
  <c r="P158" i="4"/>
  <c r="BI157" i="4"/>
  <c r="BH157" i="4"/>
  <c r="BG157" i="4"/>
  <c r="BE157" i="4"/>
  <c r="T157" i="4"/>
  <c r="R157" i="4"/>
  <c r="P157" i="4"/>
  <c r="BI156" i="4"/>
  <c r="BH156" i="4"/>
  <c r="BG156" i="4"/>
  <c r="BE156" i="4"/>
  <c r="T156" i="4"/>
  <c r="R156" i="4"/>
  <c r="P156" i="4"/>
  <c r="BI142" i="4"/>
  <c r="BH142" i="4"/>
  <c r="BG142" i="4"/>
  <c r="BE142" i="4"/>
  <c r="T142" i="4"/>
  <c r="R142" i="4"/>
  <c r="P142" i="4"/>
  <c r="J136" i="4"/>
  <c r="F136" i="4"/>
  <c r="F134" i="4"/>
  <c r="E132" i="4"/>
  <c r="BI117" i="4"/>
  <c r="BH117" i="4"/>
  <c r="BG117" i="4"/>
  <c r="BE117" i="4"/>
  <c r="BI116" i="4"/>
  <c r="BH116" i="4"/>
  <c r="BG116" i="4"/>
  <c r="BF116" i="4"/>
  <c r="BE116" i="4"/>
  <c r="BI115" i="4"/>
  <c r="BH115" i="4"/>
  <c r="BG115" i="4"/>
  <c r="BF115" i="4"/>
  <c r="BE115" i="4"/>
  <c r="BI114" i="4"/>
  <c r="BH114" i="4"/>
  <c r="BG114" i="4"/>
  <c r="BF114" i="4"/>
  <c r="BE114" i="4"/>
  <c r="BI113" i="4"/>
  <c r="BH113" i="4"/>
  <c r="BG113" i="4"/>
  <c r="BF113" i="4"/>
  <c r="BE113" i="4"/>
  <c r="BI112" i="4"/>
  <c r="BH112" i="4"/>
  <c r="BG112" i="4"/>
  <c r="BF112" i="4"/>
  <c r="BE112" i="4"/>
  <c r="J93" i="4"/>
  <c r="F93" i="4"/>
  <c r="F91" i="4"/>
  <c r="E89" i="4"/>
  <c r="J26" i="4"/>
  <c r="E26" i="4"/>
  <c r="J94" i="4"/>
  <c r="J25" i="4"/>
  <c r="J20" i="4"/>
  <c r="E20" i="4"/>
  <c r="F137" i="4" s="1"/>
  <c r="J19" i="4"/>
  <c r="J14" i="4"/>
  <c r="J91" i="4" s="1"/>
  <c r="E7" i="4"/>
  <c r="E128" i="4" s="1"/>
  <c r="J41" i="3"/>
  <c r="J40" i="3"/>
  <c r="AY97" i="1" s="1"/>
  <c r="J39" i="3"/>
  <c r="AX97" i="1"/>
  <c r="BI337" i="3"/>
  <c r="BH337" i="3"/>
  <c r="BG337" i="3"/>
  <c r="BE337" i="3"/>
  <c r="T337" i="3"/>
  <c r="R337" i="3"/>
  <c r="P337" i="3"/>
  <c r="BI336" i="3"/>
  <c r="BH336" i="3"/>
  <c r="BG336" i="3"/>
  <c r="BE336" i="3"/>
  <c r="T336" i="3"/>
  <c r="R336" i="3"/>
  <c r="P336" i="3"/>
  <c r="BI335" i="3"/>
  <c r="BH335" i="3"/>
  <c r="BG335" i="3"/>
  <c r="BE335" i="3"/>
  <c r="T335" i="3"/>
  <c r="R335" i="3"/>
  <c r="P335" i="3"/>
  <c r="BI334" i="3"/>
  <c r="BH334" i="3"/>
  <c r="BG334" i="3"/>
  <c r="BE334" i="3"/>
  <c r="T334" i="3"/>
  <c r="R334" i="3"/>
  <c r="P334" i="3"/>
  <c r="BI333" i="3"/>
  <c r="BH333" i="3"/>
  <c r="BG333" i="3"/>
  <c r="BE333" i="3"/>
  <c r="T333" i="3"/>
  <c r="R333" i="3"/>
  <c r="P333" i="3"/>
  <c r="BI332" i="3"/>
  <c r="BH332" i="3"/>
  <c r="BG332" i="3"/>
  <c r="BE332" i="3"/>
  <c r="T332" i="3"/>
  <c r="R332" i="3"/>
  <c r="P332" i="3"/>
  <c r="BI331" i="3"/>
  <c r="BH331" i="3"/>
  <c r="BG331" i="3"/>
  <c r="BE331" i="3"/>
  <c r="T331" i="3"/>
  <c r="R331" i="3"/>
  <c r="P331" i="3"/>
  <c r="BI330" i="3"/>
  <c r="BH330" i="3"/>
  <c r="BG330" i="3"/>
  <c r="BE330" i="3"/>
  <c r="T330" i="3"/>
  <c r="R330" i="3"/>
  <c r="P330" i="3"/>
  <c r="BI329" i="3"/>
  <c r="BH329" i="3"/>
  <c r="BG329" i="3"/>
  <c r="BE329" i="3"/>
  <c r="T329" i="3"/>
  <c r="R329" i="3"/>
  <c r="P329" i="3"/>
  <c r="BI328" i="3"/>
  <c r="BH328" i="3"/>
  <c r="BG328" i="3"/>
  <c r="BE328" i="3"/>
  <c r="T328" i="3"/>
  <c r="R328" i="3"/>
  <c r="P328" i="3"/>
  <c r="BI327" i="3"/>
  <c r="BH327" i="3"/>
  <c r="BG327" i="3"/>
  <c r="BE327" i="3"/>
  <c r="T327" i="3"/>
  <c r="R327" i="3"/>
  <c r="P327" i="3"/>
  <c r="BI326" i="3"/>
  <c r="BH326" i="3"/>
  <c r="BG326" i="3"/>
  <c r="BE326" i="3"/>
  <c r="T326" i="3"/>
  <c r="R326" i="3"/>
  <c r="P326" i="3"/>
  <c r="BI325" i="3"/>
  <c r="BH325" i="3"/>
  <c r="BG325" i="3"/>
  <c r="BE325" i="3"/>
  <c r="T325" i="3"/>
  <c r="R325" i="3"/>
  <c r="P325" i="3"/>
  <c r="BI324" i="3"/>
  <c r="BH324" i="3"/>
  <c r="BG324" i="3"/>
  <c r="BE324" i="3"/>
  <c r="T324" i="3"/>
  <c r="R324" i="3"/>
  <c r="P324" i="3"/>
  <c r="BI323" i="3"/>
  <c r="BH323" i="3"/>
  <c r="BG323" i="3"/>
  <c r="BE323" i="3"/>
  <c r="T323" i="3"/>
  <c r="R323" i="3"/>
  <c r="P323" i="3"/>
  <c r="BI322" i="3"/>
  <c r="BH322" i="3"/>
  <c r="BG322" i="3"/>
  <c r="BE322" i="3"/>
  <c r="T322" i="3"/>
  <c r="R322" i="3"/>
  <c r="P322" i="3"/>
  <c r="BI321" i="3"/>
  <c r="BH321" i="3"/>
  <c r="BG321" i="3"/>
  <c r="BE321" i="3"/>
  <c r="T321" i="3"/>
  <c r="R321" i="3"/>
  <c r="P321" i="3"/>
  <c r="BI320" i="3"/>
  <c r="BH320" i="3"/>
  <c r="BG320" i="3"/>
  <c r="BE320" i="3"/>
  <c r="T320" i="3"/>
  <c r="R320" i="3"/>
  <c r="P320" i="3"/>
  <c r="BI319" i="3"/>
  <c r="BH319" i="3"/>
  <c r="BG319" i="3"/>
  <c r="BE319" i="3"/>
  <c r="T319" i="3"/>
  <c r="R319" i="3"/>
  <c r="P319" i="3"/>
  <c r="BI317" i="3"/>
  <c r="BH317" i="3"/>
  <c r="BG317" i="3"/>
  <c r="BE317" i="3"/>
  <c r="T317" i="3"/>
  <c r="R317" i="3"/>
  <c r="P317" i="3"/>
  <c r="BI316" i="3"/>
  <c r="BH316" i="3"/>
  <c r="BG316" i="3"/>
  <c r="BE316" i="3"/>
  <c r="T316" i="3"/>
  <c r="R316" i="3"/>
  <c r="P316" i="3"/>
  <c r="BI315" i="3"/>
  <c r="BH315" i="3"/>
  <c r="BG315" i="3"/>
  <c r="BE315" i="3"/>
  <c r="T315" i="3"/>
  <c r="R315" i="3"/>
  <c r="P315" i="3"/>
  <c r="BI314" i="3"/>
  <c r="BH314" i="3"/>
  <c r="BG314" i="3"/>
  <c r="BE314" i="3"/>
  <c r="T314" i="3"/>
  <c r="R314" i="3"/>
  <c r="P314" i="3"/>
  <c r="BI313" i="3"/>
  <c r="BH313" i="3"/>
  <c r="BG313" i="3"/>
  <c r="BE313" i="3"/>
  <c r="T313" i="3"/>
  <c r="R313" i="3"/>
  <c r="P313" i="3"/>
  <c r="BI312" i="3"/>
  <c r="BH312" i="3"/>
  <c r="BG312" i="3"/>
  <c r="BE312" i="3"/>
  <c r="T312" i="3"/>
  <c r="R312" i="3"/>
  <c r="P312" i="3"/>
  <c r="BI311" i="3"/>
  <c r="BH311" i="3"/>
  <c r="BG311" i="3"/>
  <c r="BE311" i="3"/>
  <c r="T311" i="3"/>
  <c r="R311" i="3"/>
  <c r="P311" i="3"/>
  <c r="BI310" i="3"/>
  <c r="BH310" i="3"/>
  <c r="BG310" i="3"/>
  <c r="BE310" i="3"/>
  <c r="T310" i="3"/>
  <c r="R310" i="3"/>
  <c r="P310" i="3"/>
  <c r="BI309" i="3"/>
  <c r="BH309" i="3"/>
  <c r="BG309" i="3"/>
  <c r="BE309" i="3"/>
  <c r="T309" i="3"/>
  <c r="R309" i="3"/>
  <c r="P309" i="3"/>
  <c r="BI308" i="3"/>
  <c r="BH308" i="3"/>
  <c r="BG308" i="3"/>
  <c r="BE308" i="3"/>
  <c r="T308" i="3"/>
  <c r="R308" i="3"/>
  <c r="P308" i="3"/>
  <c r="BI307" i="3"/>
  <c r="BH307" i="3"/>
  <c r="BG307" i="3"/>
  <c r="BE307" i="3"/>
  <c r="T307" i="3"/>
  <c r="R307" i="3"/>
  <c r="P307" i="3"/>
  <c r="BI306" i="3"/>
  <c r="BH306" i="3"/>
  <c r="BG306" i="3"/>
  <c r="BE306" i="3"/>
  <c r="T306" i="3"/>
  <c r="R306" i="3"/>
  <c r="P306" i="3"/>
  <c r="BI305" i="3"/>
  <c r="BH305" i="3"/>
  <c r="BG305" i="3"/>
  <c r="BE305" i="3"/>
  <c r="T305" i="3"/>
  <c r="R305" i="3"/>
  <c r="P305" i="3"/>
  <c r="BI304" i="3"/>
  <c r="BH304" i="3"/>
  <c r="BG304" i="3"/>
  <c r="BE304" i="3"/>
  <c r="T304" i="3"/>
  <c r="R304" i="3"/>
  <c r="P304" i="3"/>
  <c r="BI303" i="3"/>
  <c r="BH303" i="3"/>
  <c r="BG303" i="3"/>
  <c r="BE303" i="3"/>
  <c r="T303" i="3"/>
  <c r="R303" i="3"/>
  <c r="P303" i="3"/>
  <c r="BI302" i="3"/>
  <c r="BH302" i="3"/>
  <c r="BG302" i="3"/>
  <c r="BE302" i="3"/>
  <c r="T302" i="3"/>
  <c r="R302" i="3"/>
  <c r="P302" i="3"/>
  <c r="BI301" i="3"/>
  <c r="BH301" i="3"/>
  <c r="BG301" i="3"/>
  <c r="BE301" i="3"/>
  <c r="T301" i="3"/>
  <c r="R301" i="3"/>
  <c r="P301" i="3"/>
  <c r="BI299" i="3"/>
  <c r="BH299" i="3"/>
  <c r="BG299" i="3"/>
  <c r="BE299" i="3"/>
  <c r="T299" i="3"/>
  <c r="R299" i="3"/>
  <c r="P299" i="3"/>
  <c r="BI298" i="3"/>
  <c r="BH298" i="3"/>
  <c r="BG298" i="3"/>
  <c r="BE298" i="3"/>
  <c r="T298" i="3"/>
  <c r="R298" i="3"/>
  <c r="P298" i="3"/>
  <c r="BI297" i="3"/>
  <c r="BH297" i="3"/>
  <c r="BG297" i="3"/>
  <c r="BE297" i="3"/>
  <c r="T297" i="3"/>
  <c r="R297" i="3"/>
  <c r="P297" i="3"/>
  <c r="BI296" i="3"/>
  <c r="BH296" i="3"/>
  <c r="BG296" i="3"/>
  <c r="BE296" i="3"/>
  <c r="T296" i="3"/>
  <c r="R296" i="3"/>
  <c r="P296" i="3"/>
  <c r="BI295" i="3"/>
  <c r="BH295" i="3"/>
  <c r="BG295" i="3"/>
  <c r="BE295" i="3"/>
  <c r="T295" i="3"/>
  <c r="R295" i="3"/>
  <c r="P295" i="3"/>
  <c r="BI294" i="3"/>
  <c r="BH294" i="3"/>
  <c r="BG294" i="3"/>
  <c r="BE294" i="3"/>
  <c r="T294" i="3"/>
  <c r="R294" i="3"/>
  <c r="P294" i="3"/>
  <c r="BI293" i="3"/>
  <c r="BH293" i="3"/>
  <c r="BG293" i="3"/>
  <c r="BE293" i="3"/>
  <c r="T293" i="3"/>
  <c r="R293" i="3"/>
  <c r="P293" i="3"/>
  <c r="BI292" i="3"/>
  <c r="BH292" i="3"/>
  <c r="BG292" i="3"/>
  <c r="BE292" i="3"/>
  <c r="T292" i="3"/>
  <c r="R292" i="3"/>
  <c r="P292" i="3"/>
  <c r="BI291" i="3"/>
  <c r="BH291" i="3"/>
  <c r="BG291" i="3"/>
  <c r="BE291" i="3"/>
  <c r="T291" i="3"/>
  <c r="R291" i="3"/>
  <c r="P291" i="3"/>
  <c r="BI290" i="3"/>
  <c r="BH290" i="3"/>
  <c r="BG290" i="3"/>
  <c r="BE290" i="3"/>
  <c r="T290" i="3"/>
  <c r="R290" i="3"/>
  <c r="P290" i="3"/>
  <c r="BI289" i="3"/>
  <c r="BH289" i="3"/>
  <c r="BG289" i="3"/>
  <c r="BE289" i="3"/>
  <c r="T289" i="3"/>
  <c r="R289" i="3"/>
  <c r="P289" i="3"/>
  <c r="BI288" i="3"/>
  <c r="BH288" i="3"/>
  <c r="BG288" i="3"/>
  <c r="BE288" i="3"/>
  <c r="T288" i="3"/>
  <c r="R288" i="3"/>
  <c r="P288" i="3"/>
  <c r="BI287" i="3"/>
  <c r="BH287" i="3"/>
  <c r="BG287" i="3"/>
  <c r="BE287" i="3"/>
  <c r="T287" i="3"/>
  <c r="R287" i="3"/>
  <c r="P287" i="3"/>
  <c r="BI286" i="3"/>
  <c r="BH286" i="3"/>
  <c r="BG286" i="3"/>
  <c r="BE286" i="3"/>
  <c r="T286" i="3"/>
  <c r="R286" i="3"/>
  <c r="P286" i="3"/>
  <c r="BI285" i="3"/>
  <c r="BH285" i="3"/>
  <c r="BG285" i="3"/>
  <c r="BE285" i="3"/>
  <c r="T285" i="3"/>
  <c r="R285" i="3"/>
  <c r="P285" i="3"/>
  <c r="BI284" i="3"/>
  <c r="BH284" i="3"/>
  <c r="BG284" i="3"/>
  <c r="BE284" i="3"/>
  <c r="T284" i="3"/>
  <c r="R284" i="3"/>
  <c r="P284" i="3"/>
  <c r="BI283" i="3"/>
  <c r="BH283" i="3"/>
  <c r="BG283" i="3"/>
  <c r="BE283" i="3"/>
  <c r="T283" i="3"/>
  <c r="R283" i="3"/>
  <c r="P283" i="3"/>
  <c r="BI282" i="3"/>
  <c r="BH282" i="3"/>
  <c r="BG282" i="3"/>
  <c r="BE282" i="3"/>
  <c r="T282" i="3"/>
  <c r="R282" i="3"/>
  <c r="P282" i="3"/>
  <c r="BI281" i="3"/>
  <c r="BH281" i="3"/>
  <c r="BG281" i="3"/>
  <c r="BE281" i="3"/>
  <c r="T281" i="3"/>
  <c r="R281" i="3"/>
  <c r="P281" i="3"/>
  <c r="BI280" i="3"/>
  <c r="BH280" i="3"/>
  <c r="BG280" i="3"/>
  <c r="BE280" i="3"/>
  <c r="T280" i="3"/>
  <c r="R280" i="3"/>
  <c r="P280" i="3"/>
  <c r="BI279" i="3"/>
  <c r="BH279" i="3"/>
  <c r="BG279" i="3"/>
  <c r="BE279" i="3"/>
  <c r="T279" i="3"/>
  <c r="R279" i="3"/>
  <c r="P279" i="3"/>
  <c r="BI278" i="3"/>
  <c r="BH278" i="3"/>
  <c r="BG278" i="3"/>
  <c r="BE278" i="3"/>
  <c r="T278" i="3"/>
  <c r="R278" i="3"/>
  <c r="P278" i="3"/>
  <c r="BI277" i="3"/>
  <c r="BH277" i="3"/>
  <c r="BG277" i="3"/>
  <c r="BE277" i="3"/>
  <c r="T277" i="3"/>
  <c r="R277" i="3"/>
  <c r="P277" i="3"/>
  <c r="BI276" i="3"/>
  <c r="BH276" i="3"/>
  <c r="BG276" i="3"/>
  <c r="BE276" i="3"/>
  <c r="T276" i="3"/>
  <c r="R276" i="3"/>
  <c r="P276" i="3"/>
  <c r="BI275" i="3"/>
  <c r="BH275" i="3"/>
  <c r="BG275" i="3"/>
  <c r="BE275" i="3"/>
  <c r="T275" i="3"/>
  <c r="R275" i="3"/>
  <c r="P275" i="3"/>
  <c r="BI274" i="3"/>
  <c r="BH274" i="3"/>
  <c r="BG274" i="3"/>
  <c r="BE274" i="3"/>
  <c r="T274" i="3"/>
  <c r="R274" i="3"/>
  <c r="P274" i="3"/>
  <c r="BI273" i="3"/>
  <c r="BH273" i="3"/>
  <c r="BG273" i="3"/>
  <c r="BE273" i="3"/>
  <c r="T273" i="3"/>
  <c r="R273" i="3"/>
  <c r="P273" i="3"/>
  <c r="BI272" i="3"/>
  <c r="BH272" i="3"/>
  <c r="BG272" i="3"/>
  <c r="BE272" i="3"/>
  <c r="T272" i="3"/>
  <c r="R272" i="3"/>
  <c r="P272" i="3"/>
  <c r="BI271" i="3"/>
  <c r="BH271" i="3"/>
  <c r="BG271" i="3"/>
  <c r="BE271" i="3"/>
  <c r="T271" i="3"/>
  <c r="R271" i="3"/>
  <c r="P271" i="3"/>
  <c r="BI270" i="3"/>
  <c r="BH270" i="3"/>
  <c r="BG270" i="3"/>
  <c r="BE270" i="3"/>
  <c r="T270" i="3"/>
  <c r="R270" i="3"/>
  <c r="P270" i="3"/>
  <c r="BI269" i="3"/>
  <c r="BH269" i="3"/>
  <c r="BG269" i="3"/>
  <c r="BE269" i="3"/>
  <c r="T269" i="3"/>
  <c r="R269" i="3"/>
  <c r="P269" i="3"/>
  <c r="BI268" i="3"/>
  <c r="BH268" i="3"/>
  <c r="BG268" i="3"/>
  <c r="BE268" i="3"/>
  <c r="T268" i="3"/>
  <c r="R268" i="3"/>
  <c r="P268" i="3"/>
  <c r="BI267" i="3"/>
  <c r="BH267" i="3"/>
  <c r="BG267" i="3"/>
  <c r="BE267" i="3"/>
  <c r="T267" i="3"/>
  <c r="R267" i="3"/>
  <c r="P267" i="3"/>
  <c r="BI266" i="3"/>
  <c r="BH266" i="3"/>
  <c r="BG266" i="3"/>
  <c r="BE266" i="3"/>
  <c r="T266" i="3"/>
  <c r="R266" i="3"/>
  <c r="P266" i="3"/>
  <c r="BI265" i="3"/>
  <c r="BH265" i="3"/>
  <c r="BG265" i="3"/>
  <c r="BE265" i="3"/>
  <c r="T265" i="3"/>
  <c r="R265" i="3"/>
  <c r="P265" i="3"/>
  <c r="BI264" i="3"/>
  <c r="BH264" i="3"/>
  <c r="BG264" i="3"/>
  <c r="BE264" i="3"/>
  <c r="T264" i="3"/>
  <c r="R264" i="3"/>
  <c r="P264" i="3"/>
  <c r="BI263" i="3"/>
  <c r="BH263" i="3"/>
  <c r="BG263" i="3"/>
  <c r="BE263" i="3"/>
  <c r="T263" i="3"/>
  <c r="R263" i="3"/>
  <c r="P263" i="3"/>
  <c r="BI262" i="3"/>
  <c r="BH262" i="3"/>
  <c r="BG262" i="3"/>
  <c r="BE262" i="3"/>
  <c r="T262" i="3"/>
  <c r="R262" i="3"/>
  <c r="P262" i="3"/>
  <c r="BI261" i="3"/>
  <c r="BH261" i="3"/>
  <c r="BG261" i="3"/>
  <c r="BE261" i="3"/>
  <c r="T261" i="3"/>
  <c r="R261" i="3"/>
  <c r="P261" i="3"/>
  <c r="BI260" i="3"/>
  <c r="BH260" i="3"/>
  <c r="BG260" i="3"/>
  <c r="BE260" i="3"/>
  <c r="T260" i="3"/>
  <c r="R260" i="3"/>
  <c r="P260" i="3"/>
  <c r="BI259" i="3"/>
  <c r="BH259" i="3"/>
  <c r="BG259" i="3"/>
  <c r="BE259" i="3"/>
  <c r="T259" i="3"/>
  <c r="R259" i="3"/>
  <c r="P259" i="3"/>
  <c r="BI258" i="3"/>
  <c r="BH258" i="3"/>
  <c r="BG258" i="3"/>
  <c r="BE258" i="3"/>
  <c r="T258" i="3"/>
  <c r="R258" i="3"/>
  <c r="P258" i="3"/>
  <c r="BI257" i="3"/>
  <c r="BH257" i="3"/>
  <c r="BG257" i="3"/>
  <c r="BE257" i="3"/>
  <c r="T257" i="3"/>
  <c r="R257" i="3"/>
  <c r="P257" i="3"/>
  <c r="BI256" i="3"/>
  <c r="BH256" i="3"/>
  <c r="BG256" i="3"/>
  <c r="BE256" i="3"/>
  <c r="T256" i="3"/>
  <c r="R256" i="3"/>
  <c r="P256" i="3"/>
  <c r="BI255" i="3"/>
  <c r="BH255" i="3"/>
  <c r="BG255" i="3"/>
  <c r="BE255" i="3"/>
  <c r="T255" i="3"/>
  <c r="R255" i="3"/>
  <c r="P255" i="3"/>
  <c r="BI254" i="3"/>
  <c r="BH254" i="3"/>
  <c r="BG254" i="3"/>
  <c r="BE254" i="3"/>
  <c r="T254" i="3"/>
  <c r="R254" i="3"/>
  <c r="P254" i="3"/>
  <c r="BI253" i="3"/>
  <c r="BH253" i="3"/>
  <c r="BG253" i="3"/>
  <c r="BE253" i="3"/>
  <c r="T253" i="3"/>
  <c r="R253" i="3"/>
  <c r="P253" i="3"/>
  <c r="BI252" i="3"/>
  <c r="BH252" i="3"/>
  <c r="BG252" i="3"/>
  <c r="BE252" i="3"/>
  <c r="T252" i="3"/>
  <c r="R252" i="3"/>
  <c r="P252" i="3"/>
  <c r="BI251" i="3"/>
  <c r="BH251" i="3"/>
  <c r="BG251" i="3"/>
  <c r="BE251" i="3"/>
  <c r="T251" i="3"/>
  <c r="R251" i="3"/>
  <c r="P251" i="3"/>
  <c r="BI250" i="3"/>
  <c r="BH250" i="3"/>
  <c r="BG250" i="3"/>
  <c r="BE250" i="3"/>
  <c r="T250" i="3"/>
  <c r="R250" i="3"/>
  <c r="P250" i="3"/>
  <c r="BI249" i="3"/>
  <c r="BH249" i="3"/>
  <c r="BG249" i="3"/>
  <c r="BE249" i="3"/>
  <c r="T249" i="3"/>
  <c r="R249" i="3"/>
  <c r="P249" i="3"/>
  <c r="BI246" i="3"/>
  <c r="BH246" i="3"/>
  <c r="BG246" i="3"/>
  <c r="BE246" i="3"/>
  <c r="T246" i="3"/>
  <c r="R246" i="3"/>
  <c r="P246" i="3"/>
  <c r="BI245" i="3"/>
  <c r="BH245" i="3"/>
  <c r="BG245" i="3"/>
  <c r="BE245" i="3"/>
  <c r="T245" i="3"/>
  <c r="R245" i="3"/>
  <c r="P245" i="3"/>
  <c r="BI243" i="3"/>
  <c r="BH243" i="3"/>
  <c r="BG243" i="3"/>
  <c r="BE243" i="3"/>
  <c r="T243" i="3"/>
  <c r="R243" i="3"/>
  <c r="P243" i="3"/>
  <c r="BI242" i="3"/>
  <c r="BH242" i="3"/>
  <c r="BG242" i="3"/>
  <c r="BE242" i="3"/>
  <c r="T242" i="3"/>
  <c r="R242" i="3"/>
  <c r="P242" i="3"/>
  <c r="BI239" i="3"/>
  <c r="BH239" i="3"/>
  <c r="BG239" i="3"/>
  <c r="BE239" i="3"/>
  <c r="T239" i="3"/>
  <c r="R239" i="3"/>
  <c r="P239" i="3"/>
  <c r="BI238" i="3"/>
  <c r="BH238" i="3"/>
  <c r="BG238" i="3"/>
  <c r="BE238" i="3"/>
  <c r="T238" i="3"/>
  <c r="R238" i="3"/>
  <c r="P238" i="3"/>
  <c r="BI237" i="3"/>
  <c r="BH237" i="3"/>
  <c r="BG237" i="3"/>
  <c r="BE237" i="3"/>
  <c r="T237" i="3"/>
  <c r="R237" i="3"/>
  <c r="P237" i="3"/>
  <c r="BI236" i="3"/>
  <c r="BH236" i="3"/>
  <c r="BG236" i="3"/>
  <c r="BE236" i="3"/>
  <c r="T236" i="3"/>
  <c r="R236" i="3"/>
  <c r="P236" i="3"/>
  <c r="BI235" i="3"/>
  <c r="BH235" i="3"/>
  <c r="BG235" i="3"/>
  <c r="BE235" i="3"/>
  <c r="T235" i="3"/>
  <c r="R235" i="3"/>
  <c r="P235" i="3"/>
  <c r="BI234" i="3"/>
  <c r="BH234" i="3"/>
  <c r="BG234" i="3"/>
  <c r="BE234" i="3"/>
  <c r="T234" i="3"/>
  <c r="R234" i="3"/>
  <c r="P234" i="3"/>
  <c r="BI233" i="3"/>
  <c r="BH233" i="3"/>
  <c r="BG233" i="3"/>
  <c r="BE233" i="3"/>
  <c r="T233" i="3"/>
  <c r="R233" i="3"/>
  <c r="P233" i="3"/>
  <c r="BI231" i="3"/>
  <c r="BH231" i="3"/>
  <c r="BG231" i="3"/>
  <c r="BE231" i="3"/>
  <c r="T231" i="3"/>
  <c r="R231" i="3"/>
  <c r="P231" i="3"/>
  <c r="BI230" i="3"/>
  <c r="BH230" i="3"/>
  <c r="BG230" i="3"/>
  <c r="BE230" i="3"/>
  <c r="T230" i="3"/>
  <c r="R230" i="3"/>
  <c r="P230" i="3"/>
  <c r="BI229" i="3"/>
  <c r="BH229" i="3"/>
  <c r="BG229" i="3"/>
  <c r="BE229" i="3"/>
  <c r="T229" i="3"/>
  <c r="R229" i="3"/>
  <c r="P229" i="3"/>
  <c r="BI228" i="3"/>
  <c r="BH228" i="3"/>
  <c r="BG228" i="3"/>
  <c r="BE228" i="3"/>
  <c r="T228" i="3"/>
  <c r="R228" i="3"/>
  <c r="P228" i="3"/>
  <c r="BI227" i="3"/>
  <c r="BH227" i="3"/>
  <c r="BG227" i="3"/>
  <c r="BE227" i="3"/>
  <c r="T227" i="3"/>
  <c r="R227" i="3"/>
  <c r="P227" i="3"/>
  <c r="BI226" i="3"/>
  <c r="BH226" i="3"/>
  <c r="BG226" i="3"/>
  <c r="BE226" i="3"/>
  <c r="T226" i="3"/>
  <c r="R226" i="3"/>
  <c r="P226" i="3"/>
  <c r="BI225" i="3"/>
  <c r="BH225" i="3"/>
  <c r="BG225" i="3"/>
  <c r="BE225" i="3"/>
  <c r="T225" i="3"/>
  <c r="R225" i="3"/>
  <c r="P225" i="3"/>
  <c r="BI224" i="3"/>
  <c r="BH224" i="3"/>
  <c r="BG224" i="3"/>
  <c r="BE224" i="3"/>
  <c r="T224" i="3"/>
  <c r="R224" i="3"/>
  <c r="P224" i="3"/>
  <c r="BI223" i="3"/>
  <c r="BH223" i="3"/>
  <c r="BG223" i="3"/>
  <c r="BE223" i="3"/>
  <c r="T223" i="3"/>
  <c r="R223" i="3"/>
  <c r="P223" i="3"/>
  <c r="BI222" i="3"/>
  <c r="BH222" i="3"/>
  <c r="BG222" i="3"/>
  <c r="BE222" i="3"/>
  <c r="T222" i="3"/>
  <c r="R222" i="3"/>
  <c r="P222" i="3"/>
  <c r="BI221" i="3"/>
  <c r="BH221" i="3"/>
  <c r="BG221" i="3"/>
  <c r="BE221" i="3"/>
  <c r="T221" i="3"/>
  <c r="R221" i="3"/>
  <c r="P221" i="3"/>
  <c r="BI220" i="3"/>
  <c r="BH220" i="3"/>
  <c r="BG220" i="3"/>
  <c r="BE220" i="3"/>
  <c r="T220" i="3"/>
  <c r="R220" i="3"/>
  <c r="P220" i="3"/>
  <c r="BI219" i="3"/>
  <c r="BH219" i="3"/>
  <c r="BG219" i="3"/>
  <c r="BE219" i="3"/>
  <c r="T219" i="3"/>
  <c r="R219" i="3"/>
  <c r="P219" i="3"/>
  <c r="BI218" i="3"/>
  <c r="BH218" i="3"/>
  <c r="BG218" i="3"/>
  <c r="BE218" i="3"/>
  <c r="T218" i="3"/>
  <c r="R218" i="3"/>
  <c r="P218" i="3"/>
  <c r="BI217" i="3"/>
  <c r="BH217" i="3"/>
  <c r="BG217" i="3"/>
  <c r="BE217" i="3"/>
  <c r="T217" i="3"/>
  <c r="R217" i="3"/>
  <c r="P217" i="3"/>
  <c r="BI216" i="3"/>
  <c r="BH216" i="3"/>
  <c r="BG216" i="3"/>
  <c r="BE216" i="3"/>
  <c r="T216" i="3"/>
  <c r="R216" i="3"/>
  <c r="P216" i="3"/>
  <c r="BI215" i="3"/>
  <c r="BH215" i="3"/>
  <c r="BG215" i="3"/>
  <c r="BE215" i="3"/>
  <c r="T215" i="3"/>
  <c r="R215" i="3"/>
  <c r="P215" i="3"/>
  <c r="BI214" i="3"/>
  <c r="BH214" i="3"/>
  <c r="BG214" i="3"/>
  <c r="BE214" i="3"/>
  <c r="T214" i="3"/>
  <c r="R214" i="3"/>
  <c r="P214" i="3"/>
  <c r="BI213" i="3"/>
  <c r="BH213" i="3"/>
  <c r="BG213" i="3"/>
  <c r="BE213" i="3"/>
  <c r="T213" i="3"/>
  <c r="R213" i="3"/>
  <c r="P213" i="3"/>
  <c r="BI212" i="3"/>
  <c r="BH212" i="3"/>
  <c r="BG212" i="3"/>
  <c r="BE212" i="3"/>
  <c r="T212" i="3"/>
  <c r="R212" i="3"/>
  <c r="P212" i="3"/>
  <c r="BI211" i="3"/>
  <c r="BH211" i="3"/>
  <c r="BG211" i="3"/>
  <c r="BE211" i="3"/>
  <c r="T211" i="3"/>
  <c r="R211" i="3"/>
  <c r="P211" i="3"/>
  <c r="BI210" i="3"/>
  <c r="BH210" i="3"/>
  <c r="BG210" i="3"/>
  <c r="BE210" i="3"/>
  <c r="T210" i="3"/>
  <c r="R210" i="3"/>
  <c r="P210" i="3"/>
  <c r="BI209" i="3"/>
  <c r="BH209" i="3"/>
  <c r="BG209" i="3"/>
  <c r="BE209" i="3"/>
  <c r="T209" i="3"/>
  <c r="R209" i="3"/>
  <c r="P209" i="3"/>
  <c r="BI208" i="3"/>
  <c r="BH208" i="3"/>
  <c r="BG208" i="3"/>
  <c r="BE208" i="3"/>
  <c r="T208" i="3"/>
  <c r="R208" i="3"/>
  <c r="P208" i="3"/>
  <c r="BI207" i="3"/>
  <c r="BH207" i="3"/>
  <c r="BG207" i="3"/>
  <c r="BE207" i="3"/>
  <c r="T207" i="3"/>
  <c r="R207" i="3"/>
  <c r="P207" i="3"/>
  <c r="BI206" i="3"/>
  <c r="BH206" i="3"/>
  <c r="BG206" i="3"/>
  <c r="BE206" i="3"/>
  <c r="T206" i="3"/>
  <c r="R206" i="3"/>
  <c r="P206" i="3"/>
  <c r="BI205" i="3"/>
  <c r="BH205" i="3"/>
  <c r="BG205" i="3"/>
  <c r="BE205" i="3"/>
  <c r="T205" i="3"/>
  <c r="R205" i="3"/>
  <c r="P205" i="3"/>
  <c r="BI204" i="3"/>
  <c r="BH204" i="3"/>
  <c r="BG204" i="3"/>
  <c r="BE204" i="3"/>
  <c r="T204" i="3"/>
  <c r="R204" i="3"/>
  <c r="P204" i="3"/>
  <c r="BI203" i="3"/>
  <c r="BH203" i="3"/>
  <c r="BG203" i="3"/>
  <c r="BE203" i="3"/>
  <c r="T203" i="3"/>
  <c r="R203" i="3"/>
  <c r="P203" i="3"/>
  <c r="BI201" i="3"/>
  <c r="BH201" i="3"/>
  <c r="BG201" i="3"/>
  <c r="BE201" i="3"/>
  <c r="T201" i="3"/>
  <c r="R201" i="3"/>
  <c r="P201" i="3"/>
  <c r="BI200" i="3"/>
  <c r="BH200" i="3"/>
  <c r="BG200" i="3"/>
  <c r="BE200" i="3"/>
  <c r="T200" i="3"/>
  <c r="R200" i="3"/>
  <c r="P200" i="3"/>
  <c r="BI196" i="3"/>
  <c r="BH196" i="3"/>
  <c r="BG196" i="3"/>
  <c r="BE196" i="3"/>
  <c r="T196" i="3"/>
  <c r="T195" i="3"/>
  <c r="R196" i="3"/>
  <c r="R195" i="3"/>
  <c r="P196" i="3"/>
  <c r="P195" i="3"/>
  <c r="BI192" i="3"/>
  <c r="BH192" i="3"/>
  <c r="BG192" i="3"/>
  <c r="BE192" i="3"/>
  <c r="T192" i="3"/>
  <c r="R192" i="3"/>
  <c r="P192" i="3"/>
  <c r="BI186" i="3"/>
  <c r="BH186" i="3"/>
  <c r="BG186" i="3"/>
  <c r="BE186" i="3"/>
  <c r="T186" i="3"/>
  <c r="R186" i="3"/>
  <c r="P186" i="3"/>
  <c r="BI183" i="3"/>
  <c r="BH183" i="3"/>
  <c r="BG183" i="3"/>
  <c r="BE183" i="3"/>
  <c r="T183" i="3"/>
  <c r="R183" i="3"/>
  <c r="P183" i="3"/>
  <c r="BI180" i="3"/>
  <c r="BH180" i="3"/>
  <c r="BG180" i="3"/>
  <c r="BE180" i="3"/>
  <c r="T180" i="3"/>
  <c r="R180" i="3"/>
  <c r="P180" i="3"/>
  <c r="BI179" i="3"/>
  <c r="BH179" i="3"/>
  <c r="BG179" i="3"/>
  <c r="BE179" i="3"/>
  <c r="T179" i="3"/>
  <c r="R179" i="3"/>
  <c r="P179" i="3"/>
  <c r="BI178" i="3"/>
  <c r="BH178" i="3"/>
  <c r="BG178" i="3"/>
  <c r="BE178" i="3"/>
  <c r="T178" i="3"/>
  <c r="R178" i="3"/>
  <c r="P178" i="3"/>
  <c r="BI175" i="3"/>
  <c r="BH175" i="3"/>
  <c r="BG175" i="3"/>
  <c r="BE175" i="3"/>
  <c r="T175" i="3"/>
  <c r="R175" i="3"/>
  <c r="P175" i="3"/>
  <c r="BI167" i="3"/>
  <c r="BH167" i="3"/>
  <c r="BG167" i="3"/>
  <c r="BE167" i="3"/>
  <c r="T167" i="3"/>
  <c r="R167" i="3"/>
  <c r="P167" i="3"/>
  <c r="BI166" i="3"/>
  <c r="BH166" i="3"/>
  <c r="BG166" i="3"/>
  <c r="BE166" i="3"/>
  <c r="T166" i="3"/>
  <c r="R166" i="3"/>
  <c r="P166" i="3"/>
  <c r="BI163" i="3"/>
  <c r="BH163" i="3"/>
  <c r="BG163" i="3"/>
  <c r="BE163" i="3"/>
  <c r="T163" i="3"/>
  <c r="R163" i="3"/>
  <c r="P163" i="3"/>
  <c r="BI160" i="3"/>
  <c r="BH160" i="3"/>
  <c r="BG160" i="3"/>
  <c r="BE160" i="3"/>
  <c r="T160" i="3"/>
  <c r="R160" i="3"/>
  <c r="P160" i="3"/>
  <c r="BI157" i="3"/>
  <c r="BH157" i="3"/>
  <c r="BG157" i="3"/>
  <c r="BE157" i="3"/>
  <c r="T157" i="3"/>
  <c r="R157" i="3"/>
  <c r="P157" i="3"/>
  <c r="BI143" i="3"/>
  <c r="BH143" i="3"/>
  <c r="BG143" i="3"/>
  <c r="BE143" i="3"/>
  <c r="T143" i="3"/>
  <c r="R143" i="3"/>
  <c r="P143" i="3"/>
  <c r="J137" i="3"/>
  <c r="F137" i="3"/>
  <c r="F135" i="3"/>
  <c r="E133" i="3"/>
  <c r="BI118" i="3"/>
  <c r="BH118" i="3"/>
  <c r="BG118" i="3"/>
  <c r="BE118" i="3"/>
  <c r="BI117" i="3"/>
  <c r="BH117" i="3"/>
  <c r="BG117" i="3"/>
  <c r="BF117" i="3"/>
  <c r="BE117" i="3"/>
  <c r="BI116" i="3"/>
  <c r="BH116" i="3"/>
  <c r="BG116" i="3"/>
  <c r="BF116" i="3"/>
  <c r="BE116" i="3"/>
  <c r="BI115" i="3"/>
  <c r="BH115" i="3"/>
  <c r="BG115" i="3"/>
  <c r="BF115" i="3"/>
  <c r="BE115" i="3"/>
  <c r="BI114" i="3"/>
  <c r="BH114" i="3"/>
  <c r="BG114" i="3"/>
  <c r="BF114" i="3"/>
  <c r="BE114" i="3"/>
  <c r="BI113" i="3"/>
  <c r="BH113" i="3"/>
  <c r="BG113" i="3"/>
  <c r="BF113" i="3"/>
  <c r="BE113" i="3"/>
  <c r="J93" i="3"/>
  <c r="F93" i="3"/>
  <c r="F91" i="3"/>
  <c r="E89" i="3"/>
  <c r="J26" i="3"/>
  <c r="E26" i="3"/>
  <c r="J138" i="3" s="1"/>
  <c r="J25" i="3"/>
  <c r="J20" i="3"/>
  <c r="E20" i="3"/>
  <c r="F138" i="3" s="1"/>
  <c r="J19" i="3"/>
  <c r="J14" i="3"/>
  <c r="J135" i="3" s="1"/>
  <c r="E7" i="3"/>
  <c r="E85" i="3"/>
  <c r="J41" i="2"/>
  <c r="J40" i="2"/>
  <c r="AY96" i="1" s="1"/>
  <c r="J39" i="2"/>
  <c r="AX96" i="1" s="1"/>
  <c r="BI1493" i="2"/>
  <c r="BH1493" i="2"/>
  <c r="BG1493" i="2"/>
  <c r="BE1493" i="2"/>
  <c r="T1493" i="2"/>
  <c r="R1493" i="2"/>
  <c r="P1493" i="2"/>
  <c r="BI1492" i="2"/>
  <c r="BH1492" i="2"/>
  <c r="BG1492" i="2"/>
  <c r="BE1492" i="2"/>
  <c r="T1492" i="2"/>
  <c r="R1492" i="2"/>
  <c r="P1492" i="2"/>
  <c r="BI1490" i="2"/>
  <c r="BH1490" i="2"/>
  <c r="BG1490" i="2"/>
  <c r="BE1490" i="2"/>
  <c r="T1490" i="2"/>
  <c r="R1490" i="2"/>
  <c r="P1490" i="2"/>
  <c r="BI1483" i="2"/>
  <c r="BH1483" i="2"/>
  <c r="BG1483" i="2"/>
  <c r="BE1483" i="2"/>
  <c r="T1483" i="2"/>
  <c r="R1483" i="2"/>
  <c r="P1483" i="2"/>
  <c r="BI1475" i="2"/>
  <c r="BH1475" i="2"/>
  <c r="BG1475" i="2"/>
  <c r="BE1475" i="2"/>
  <c r="T1475" i="2"/>
  <c r="R1475" i="2"/>
  <c r="P1475" i="2"/>
  <c r="BI1470" i="2"/>
  <c r="BH1470" i="2"/>
  <c r="BG1470" i="2"/>
  <c r="BE1470" i="2"/>
  <c r="T1470" i="2"/>
  <c r="T1469" i="2" s="1"/>
  <c r="R1470" i="2"/>
  <c r="R1469" i="2" s="1"/>
  <c r="P1470" i="2"/>
  <c r="P1469" i="2" s="1"/>
  <c r="BI1467" i="2"/>
  <c r="BH1467" i="2"/>
  <c r="BG1467" i="2"/>
  <c r="BE1467" i="2"/>
  <c r="T1467" i="2"/>
  <c r="R1467" i="2"/>
  <c r="P1467" i="2"/>
  <c r="BI1465" i="2"/>
  <c r="BH1465" i="2"/>
  <c r="BG1465" i="2"/>
  <c r="BE1465" i="2"/>
  <c r="T1465" i="2"/>
  <c r="R1465" i="2"/>
  <c r="P1465" i="2"/>
  <c r="BI1453" i="2"/>
  <c r="BH1453" i="2"/>
  <c r="BG1453" i="2"/>
  <c r="BE1453" i="2"/>
  <c r="T1453" i="2"/>
  <c r="R1453" i="2"/>
  <c r="P1453" i="2"/>
  <c r="BI1451" i="2"/>
  <c r="BH1451" i="2"/>
  <c r="BG1451" i="2"/>
  <c r="BE1451" i="2"/>
  <c r="T1451" i="2"/>
  <c r="R1451" i="2"/>
  <c r="P1451" i="2"/>
  <c r="BI1443" i="2"/>
  <c r="BH1443" i="2"/>
  <c r="BG1443" i="2"/>
  <c r="BE1443" i="2"/>
  <c r="T1443" i="2"/>
  <c r="R1443" i="2"/>
  <c r="P1443" i="2"/>
  <c r="BI1438" i="2"/>
  <c r="BH1438" i="2"/>
  <c r="BG1438" i="2"/>
  <c r="BE1438" i="2"/>
  <c r="T1438" i="2"/>
  <c r="R1438" i="2"/>
  <c r="P1438" i="2"/>
  <c r="BI1435" i="2"/>
  <c r="BH1435" i="2"/>
  <c r="BG1435" i="2"/>
  <c r="BE1435" i="2"/>
  <c r="T1435" i="2"/>
  <c r="R1435" i="2"/>
  <c r="P1435" i="2"/>
  <c r="BI1433" i="2"/>
  <c r="BH1433" i="2"/>
  <c r="BG1433" i="2"/>
  <c r="BE1433" i="2"/>
  <c r="T1433" i="2"/>
  <c r="R1433" i="2"/>
  <c r="P1433" i="2"/>
  <c r="BI1428" i="2"/>
  <c r="BH1428" i="2"/>
  <c r="BG1428" i="2"/>
  <c r="BE1428" i="2"/>
  <c r="T1428" i="2"/>
  <c r="R1428" i="2"/>
  <c r="P1428" i="2"/>
  <c r="BI1426" i="2"/>
  <c r="BH1426" i="2"/>
  <c r="BG1426" i="2"/>
  <c r="BE1426" i="2"/>
  <c r="T1426" i="2"/>
  <c r="R1426" i="2"/>
  <c r="P1426" i="2"/>
  <c r="BI1422" i="2"/>
  <c r="BH1422" i="2"/>
  <c r="BG1422" i="2"/>
  <c r="BE1422" i="2"/>
  <c r="T1422" i="2"/>
  <c r="R1422" i="2"/>
  <c r="P1422" i="2"/>
  <c r="BI1420" i="2"/>
  <c r="BH1420" i="2"/>
  <c r="BG1420" i="2"/>
  <c r="BE1420" i="2"/>
  <c r="T1420" i="2"/>
  <c r="R1420" i="2"/>
  <c r="P1420" i="2"/>
  <c r="BI1418" i="2"/>
  <c r="BH1418" i="2"/>
  <c r="BG1418" i="2"/>
  <c r="BE1418" i="2"/>
  <c r="T1418" i="2"/>
  <c r="R1418" i="2"/>
  <c r="P1418" i="2"/>
  <c r="BI1413" i="2"/>
  <c r="BH1413" i="2"/>
  <c r="BG1413" i="2"/>
  <c r="BE1413" i="2"/>
  <c r="T1413" i="2"/>
  <c r="R1413" i="2"/>
  <c r="P1413" i="2"/>
  <c r="BI1410" i="2"/>
  <c r="BH1410" i="2"/>
  <c r="BG1410" i="2"/>
  <c r="BE1410" i="2"/>
  <c r="T1410" i="2"/>
  <c r="R1410" i="2"/>
  <c r="P1410" i="2"/>
  <c r="BI1393" i="2"/>
  <c r="BH1393" i="2"/>
  <c r="BG1393" i="2"/>
  <c r="BE1393" i="2"/>
  <c r="T1393" i="2"/>
  <c r="R1393" i="2"/>
  <c r="P1393" i="2"/>
  <c r="BI1391" i="2"/>
  <c r="BH1391" i="2"/>
  <c r="BG1391" i="2"/>
  <c r="BE1391" i="2"/>
  <c r="T1391" i="2"/>
  <c r="R1391" i="2"/>
  <c r="P1391" i="2"/>
  <c r="BI1387" i="2"/>
  <c r="BH1387" i="2"/>
  <c r="BG1387" i="2"/>
  <c r="BE1387" i="2"/>
  <c r="T1387" i="2"/>
  <c r="R1387" i="2"/>
  <c r="P1387" i="2"/>
  <c r="BI1385" i="2"/>
  <c r="BH1385" i="2"/>
  <c r="BG1385" i="2"/>
  <c r="BE1385" i="2"/>
  <c r="T1385" i="2"/>
  <c r="R1385" i="2"/>
  <c r="P1385" i="2"/>
  <c r="BI1383" i="2"/>
  <c r="BH1383" i="2"/>
  <c r="BG1383" i="2"/>
  <c r="BE1383" i="2"/>
  <c r="T1383" i="2"/>
  <c r="R1383" i="2"/>
  <c r="P1383" i="2"/>
  <c r="BI1381" i="2"/>
  <c r="BH1381" i="2"/>
  <c r="BG1381" i="2"/>
  <c r="BE1381" i="2"/>
  <c r="T1381" i="2"/>
  <c r="R1381" i="2"/>
  <c r="P1381" i="2"/>
  <c r="BI1379" i="2"/>
  <c r="BH1379" i="2"/>
  <c r="BG1379" i="2"/>
  <c r="BE1379" i="2"/>
  <c r="T1379" i="2"/>
  <c r="R1379" i="2"/>
  <c r="P1379" i="2"/>
  <c r="BI1363" i="2"/>
  <c r="BH1363" i="2"/>
  <c r="BG1363" i="2"/>
  <c r="BE1363" i="2"/>
  <c r="T1363" i="2"/>
  <c r="R1363" i="2"/>
  <c r="P1363" i="2"/>
  <c r="BI1362" i="2"/>
  <c r="BH1362" i="2"/>
  <c r="BG1362" i="2"/>
  <c r="BE1362" i="2"/>
  <c r="T1362" i="2"/>
  <c r="R1362" i="2"/>
  <c r="P1362" i="2"/>
  <c r="BI1360" i="2"/>
  <c r="BH1360" i="2"/>
  <c r="BG1360" i="2"/>
  <c r="BE1360" i="2"/>
  <c r="T1360" i="2"/>
  <c r="R1360" i="2"/>
  <c r="P1360" i="2"/>
  <c r="BI1359" i="2"/>
  <c r="BH1359" i="2"/>
  <c r="BG1359" i="2"/>
  <c r="BE1359" i="2"/>
  <c r="T1359" i="2"/>
  <c r="R1359" i="2"/>
  <c r="P1359" i="2"/>
  <c r="BI1358" i="2"/>
  <c r="BH1358" i="2"/>
  <c r="BG1358" i="2"/>
  <c r="BE1358" i="2"/>
  <c r="T1358" i="2"/>
  <c r="R1358" i="2"/>
  <c r="P1358" i="2"/>
  <c r="BI1357" i="2"/>
  <c r="BH1357" i="2"/>
  <c r="BG1357" i="2"/>
  <c r="BE1357" i="2"/>
  <c r="T1357" i="2"/>
  <c r="R1357" i="2"/>
  <c r="P1357" i="2"/>
  <c r="BI1356" i="2"/>
  <c r="BH1356" i="2"/>
  <c r="BG1356" i="2"/>
  <c r="BE1356" i="2"/>
  <c r="T1356" i="2"/>
  <c r="R1356" i="2"/>
  <c r="P1356" i="2"/>
  <c r="BI1352" i="2"/>
  <c r="BH1352" i="2"/>
  <c r="BG1352" i="2"/>
  <c r="BE1352" i="2"/>
  <c r="T1352" i="2"/>
  <c r="R1352" i="2"/>
  <c r="P1352" i="2"/>
  <c r="BI1351" i="2"/>
  <c r="BH1351" i="2"/>
  <c r="BG1351" i="2"/>
  <c r="BE1351" i="2"/>
  <c r="T1351" i="2"/>
  <c r="R1351" i="2"/>
  <c r="P1351" i="2"/>
  <c r="BI1350" i="2"/>
  <c r="BH1350" i="2"/>
  <c r="BG1350" i="2"/>
  <c r="BE1350" i="2"/>
  <c r="T1350" i="2"/>
  <c r="R1350" i="2"/>
  <c r="P1350" i="2"/>
  <c r="BI1349" i="2"/>
  <c r="BH1349" i="2"/>
  <c r="BG1349" i="2"/>
  <c r="BE1349" i="2"/>
  <c r="T1349" i="2"/>
  <c r="R1349" i="2"/>
  <c r="P1349" i="2"/>
  <c r="BI1348" i="2"/>
  <c r="BH1348" i="2"/>
  <c r="BG1348" i="2"/>
  <c r="BE1348" i="2"/>
  <c r="T1348" i="2"/>
  <c r="R1348" i="2"/>
  <c r="P1348" i="2"/>
  <c r="BI1343" i="2"/>
  <c r="BH1343" i="2"/>
  <c r="BG1343" i="2"/>
  <c r="BE1343" i="2"/>
  <c r="T1343" i="2"/>
  <c r="R1343" i="2"/>
  <c r="P1343" i="2"/>
  <c r="BI1337" i="2"/>
  <c r="BH1337" i="2"/>
  <c r="BG1337" i="2"/>
  <c r="BE1337" i="2"/>
  <c r="T1337" i="2"/>
  <c r="R1337" i="2"/>
  <c r="P1337" i="2"/>
  <c r="BI1327" i="2"/>
  <c r="BH1327" i="2"/>
  <c r="BG1327" i="2"/>
  <c r="BE1327" i="2"/>
  <c r="T1327" i="2"/>
  <c r="R1327" i="2"/>
  <c r="P1327" i="2"/>
  <c r="BI1325" i="2"/>
  <c r="BH1325" i="2"/>
  <c r="BG1325" i="2"/>
  <c r="BE1325" i="2"/>
  <c r="T1325" i="2"/>
  <c r="R1325" i="2"/>
  <c r="P1325" i="2"/>
  <c r="BI1323" i="2"/>
  <c r="BH1323" i="2"/>
  <c r="BG1323" i="2"/>
  <c r="BE1323" i="2"/>
  <c r="T1323" i="2"/>
  <c r="R1323" i="2"/>
  <c r="P1323" i="2"/>
  <c r="BI1322" i="2"/>
  <c r="BH1322" i="2"/>
  <c r="BG1322" i="2"/>
  <c r="BE1322" i="2"/>
  <c r="T1322" i="2"/>
  <c r="R1322" i="2"/>
  <c r="P1322" i="2"/>
  <c r="BI1321" i="2"/>
  <c r="BH1321" i="2"/>
  <c r="BG1321" i="2"/>
  <c r="BE1321" i="2"/>
  <c r="T1321" i="2"/>
  <c r="R1321" i="2"/>
  <c r="P1321" i="2"/>
  <c r="BI1320" i="2"/>
  <c r="BH1320" i="2"/>
  <c r="BG1320" i="2"/>
  <c r="BE1320" i="2"/>
  <c r="T1320" i="2"/>
  <c r="R1320" i="2"/>
  <c r="P1320" i="2"/>
  <c r="BI1319" i="2"/>
  <c r="BH1319" i="2"/>
  <c r="BG1319" i="2"/>
  <c r="BE1319" i="2"/>
  <c r="T1319" i="2"/>
  <c r="R1319" i="2"/>
  <c r="P1319" i="2"/>
  <c r="BI1318" i="2"/>
  <c r="BH1318" i="2"/>
  <c r="BG1318" i="2"/>
  <c r="BE1318" i="2"/>
  <c r="T1318" i="2"/>
  <c r="R1318" i="2"/>
  <c r="P1318" i="2"/>
  <c r="BI1317" i="2"/>
  <c r="BH1317" i="2"/>
  <c r="BG1317" i="2"/>
  <c r="BE1317" i="2"/>
  <c r="T1317" i="2"/>
  <c r="R1317" i="2"/>
  <c r="P1317" i="2"/>
  <c r="BI1316" i="2"/>
  <c r="BH1316" i="2"/>
  <c r="BG1316" i="2"/>
  <c r="BE1316" i="2"/>
  <c r="T1316" i="2"/>
  <c r="R1316" i="2"/>
  <c r="P1316" i="2"/>
  <c r="BI1315" i="2"/>
  <c r="BH1315" i="2"/>
  <c r="BG1315" i="2"/>
  <c r="BE1315" i="2"/>
  <c r="T1315" i="2"/>
  <c r="R1315" i="2"/>
  <c r="P1315" i="2"/>
  <c r="BI1313" i="2"/>
  <c r="BH1313" i="2"/>
  <c r="BG1313" i="2"/>
  <c r="BE1313" i="2"/>
  <c r="T1313" i="2"/>
  <c r="R1313" i="2"/>
  <c r="P1313" i="2"/>
  <c r="BI1303" i="2"/>
  <c r="BH1303" i="2"/>
  <c r="BG1303" i="2"/>
  <c r="BE1303" i="2"/>
  <c r="T1303" i="2"/>
  <c r="R1303" i="2"/>
  <c r="P1303" i="2"/>
  <c r="BI1302" i="2"/>
  <c r="BH1302" i="2"/>
  <c r="BG1302" i="2"/>
  <c r="BE1302" i="2"/>
  <c r="T1302" i="2"/>
  <c r="R1302" i="2"/>
  <c r="P1302" i="2"/>
  <c r="BI1299" i="2"/>
  <c r="BH1299" i="2"/>
  <c r="BG1299" i="2"/>
  <c r="BE1299" i="2"/>
  <c r="T1299" i="2"/>
  <c r="R1299" i="2"/>
  <c r="P1299" i="2"/>
  <c r="BI1297" i="2"/>
  <c r="BH1297" i="2"/>
  <c r="BG1297" i="2"/>
  <c r="BE1297" i="2"/>
  <c r="T1297" i="2"/>
  <c r="R1297" i="2"/>
  <c r="P1297" i="2"/>
  <c r="BI1289" i="2"/>
  <c r="BH1289" i="2"/>
  <c r="BG1289" i="2"/>
  <c r="BE1289" i="2"/>
  <c r="T1289" i="2"/>
  <c r="R1289" i="2"/>
  <c r="P1289" i="2"/>
  <c r="BI1287" i="2"/>
  <c r="BH1287" i="2"/>
  <c r="BG1287" i="2"/>
  <c r="BE1287" i="2"/>
  <c r="T1287" i="2"/>
  <c r="R1287" i="2"/>
  <c r="P1287" i="2"/>
  <c r="BI1286" i="2"/>
  <c r="BH1286" i="2"/>
  <c r="BG1286" i="2"/>
  <c r="BE1286" i="2"/>
  <c r="T1286" i="2"/>
  <c r="R1286" i="2"/>
  <c r="P1286" i="2"/>
  <c r="BI1285" i="2"/>
  <c r="BH1285" i="2"/>
  <c r="BG1285" i="2"/>
  <c r="BE1285" i="2"/>
  <c r="T1285" i="2"/>
  <c r="R1285" i="2"/>
  <c r="P1285" i="2"/>
  <c r="BI1284" i="2"/>
  <c r="BH1284" i="2"/>
  <c r="BG1284" i="2"/>
  <c r="BE1284" i="2"/>
  <c r="T1284" i="2"/>
  <c r="R1284" i="2"/>
  <c r="P1284" i="2"/>
  <c r="BI1283" i="2"/>
  <c r="BH1283" i="2"/>
  <c r="BG1283" i="2"/>
  <c r="BE1283" i="2"/>
  <c r="T1283" i="2"/>
  <c r="R1283" i="2"/>
  <c r="P1283" i="2"/>
  <c r="BI1282" i="2"/>
  <c r="BH1282" i="2"/>
  <c r="BG1282" i="2"/>
  <c r="BE1282" i="2"/>
  <c r="T1282" i="2"/>
  <c r="R1282" i="2"/>
  <c r="P1282" i="2"/>
  <c r="BI1281" i="2"/>
  <c r="BH1281" i="2"/>
  <c r="BG1281" i="2"/>
  <c r="BE1281" i="2"/>
  <c r="T1281" i="2"/>
  <c r="R1281" i="2"/>
  <c r="P1281" i="2"/>
  <c r="BI1280" i="2"/>
  <c r="BH1280" i="2"/>
  <c r="BG1280" i="2"/>
  <c r="BE1280" i="2"/>
  <c r="T1280" i="2"/>
  <c r="R1280" i="2"/>
  <c r="P1280" i="2"/>
  <c r="BI1279" i="2"/>
  <c r="BH1279" i="2"/>
  <c r="BG1279" i="2"/>
  <c r="BE1279" i="2"/>
  <c r="T1279" i="2"/>
  <c r="R1279" i="2"/>
  <c r="P1279" i="2"/>
  <c r="BI1278" i="2"/>
  <c r="BH1278" i="2"/>
  <c r="BG1278" i="2"/>
  <c r="BE1278" i="2"/>
  <c r="T1278" i="2"/>
  <c r="R1278" i="2"/>
  <c r="P1278" i="2"/>
  <c r="BI1274" i="2"/>
  <c r="BH1274" i="2"/>
  <c r="BG1274" i="2"/>
  <c r="BE1274" i="2"/>
  <c r="T1274" i="2"/>
  <c r="R1274" i="2"/>
  <c r="P1274" i="2"/>
  <c r="BI1273" i="2"/>
  <c r="BH1273" i="2"/>
  <c r="BG1273" i="2"/>
  <c r="BE1273" i="2"/>
  <c r="T1273" i="2"/>
  <c r="R1273" i="2"/>
  <c r="P1273" i="2"/>
  <c r="BI1272" i="2"/>
  <c r="BH1272" i="2"/>
  <c r="BG1272" i="2"/>
  <c r="BE1272" i="2"/>
  <c r="T1272" i="2"/>
  <c r="R1272" i="2"/>
  <c r="P1272" i="2"/>
  <c r="BI1271" i="2"/>
  <c r="BH1271" i="2"/>
  <c r="BG1271" i="2"/>
  <c r="BE1271" i="2"/>
  <c r="T1271" i="2"/>
  <c r="R1271" i="2"/>
  <c r="P1271" i="2"/>
  <c r="BI1270" i="2"/>
  <c r="BH1270" i="2"/>
  <c r="BG1270" i="2"/>
  <c r="BE1270" i="2"/>
  <c r="T1270" i="2"/>
  <c r="R1270" i="2"/>
  <c r="P1270" i="2"/>
  <c r="BI1268" i="2"/>
  <c r="BH1268" i="2"/>
  <c r="BG1268" i="2"/>
  <c r="BE1268" i="2"/>
  <c r="T1268" i="2"/>
  <c r="R1268" i="2"/>
  <c r="P1268" i="2"/>
  <c r="BI1267" i="2"/>
  <c r="BH1267" i="2"/>
  <c r="BG1267" i="2"/>
  <c r="BE1267" i="2"/>
  <c r="T1267" i="2"/>
  <c r="R1267" i="2"/>
  <c r="P1267" i="2"/>
  <c r="BI1266" i="2"/>
  <c r="BH1266" i="2"/>
  <c r="BG1266" i="2"/>
  <c r="BE1266" i="2"/>
  <c r="T1266" i="2"/>
  <c r="R1266" i="2"/>
  <c r="P1266" i="2"/>
  <c r="BI1265" i="2"/>
  <c r="BH1265" i="2"/>
  <c r="BG1265" i="2"/>
  <c r="BE1265" i="2"/>
  <c r="T1265" i="2"/>
  <c r="R1265" i="2"/>
  <c r="P1265" i="2"/>
  <c r="BI1264" i="2"/>
  <c r="BH1264" i="2"/>
  <c r="BG1264" i="2"/>
  <c r="BE1264" i="2"/>
  <c r="T1264" i="2"/>
  <c r="R1264" i="2"/>
  <c r="P1264" i="2"/>
  <c r="BI1263" i="2"/>
  <c r="BH1263" i="2"/>
  <c r="BG1263" i="2"/>
  <c r="BE1263" i="2"/>
  <c r="T1263" i="2"/>
  <c r="R1263" i="2"/>
  <c r="P1263" i="2"/>
  <c r="BI1262" i="2"/>
  <c r="BH1262" i="2"/>
  <c r="BG1262" i="2"/>
  <c r="BE1262" i="2"/>
  <c r="T1262" i="2"/>
  <c r="R1262" i="2"/>
  <c r="P1262" i="2"/>
  <c r="BI1261" i="2"/>
  <c r="BH1261" i="2"/>
  <c r="BG1261" i="2"/>
  <c r="BE1261" i="2"/>
  <c r="T1261" i="2"/>
  <c r="R1261" i="2"/>
  <c r="P1261" i="2"/>
  <c r="BI1260" i="2"/>
  <c r="BH1260" i="2"/>
  <c r="BG1260" i="2"/>
  <c r="BE1260" i="2"/>
  <c r="T1260" i="2"/>
  <c r="R1260" i="2"/>
  <c r="P1260" i="2"/>
  <c r="BI1259" i="2"/>
  <c r="BH1259" i="2"/>
  <c r="BG1259" i="2"/>
  <c r="BE1259" i="2"/>
  <c r="T1259" i="2"/>
  <c r="R1259" i="2"/>
  <c r="P1259" i="2"/>
  <c r="BI1258" i="2"/>
  <c r="BH1258" i="2"/>
  <c r="BG1258" i="2"/>
  <c r="BE1258" i="2"/>
  <c r="T1258" i="2"/>
  <c r="R1258" i="2"/>
  <c r="P1258" i="2"/>
  <c r="BI1257" i="2"/>
  <c r="BH1257" i="2"/>
  <c r="BG1257" i="2"/>
  <c r="BE1257" i="2"/>
  <c r="T1257" i="2"/>
  <c r="R1257" i="2"/>
  <c r="P1257" i="2"/>
  <c r="BI1256" i="2"/>
  <c r="BH1256" i="2"/>
  <c r="BG1256" i="2"/>
  <c r="BE1256" i="2"/>
  <c r="T1256" i="2"/>
  <c r="R1256" i="2"/>
  <c r="P1256" i="2"/>
  <c r="BI1255" i="2"/>
  <c r="BH1255" i="2"/>
  <c r="BG1255" i="2"/>
  <c r="BE1255" i="2"/>
  <c r="T1255" i="2"/>
  <c r="R1255" i="2"/>
  <c r="P1255" i="2"/>
  <c r="BI1254" i="2"/>
  <c r="BH1254" i="2"/>
  <c r="BG1254" i="2"/>
  <c r="BE1254" i="2"/>
  <c r="T1254" i="2"/>
  <c r="R1254" i="2"/>
  <c r="P1254" i="2"/>
  <c r="BI1253" i="2"/>
  <c r="BH1253" i="2"/>
  <c r="BG1253" i="2"/>
  <c r="BE1253" i="2"/>
  <c r="T1253" i="2"/>
  <c r="R1253" i="2"/>
  <c r="P1253" i="2"/>
  <c r="BI1252" i="2"/>
  <c r="BH1252" i="2"/>
  <c r="BG1252" i="2"/>
  <c r="BE1252" i="2"/>
  <c r="T1252" i="2"/>
  <c r="R1252" i="2"/>
  <c r="P1252" i="2"/>
  <c r="BI1251" i="2"/>
  <c r="BH1251" i="2"/>
  <c r="BG1251" i="2"/>
  <c r="BE1251" i="2"/>
  <c r="T1251" i="2"/>
  <c r="R1251" i="2"/>
  <c r="P1251" i="2"/>
  <c r="BI1250" i="2"/>
  <c r="BH1250" i="2"/>
  <c r="BG1250" i="2"/>
  <c r="BE1250" i="2"/>
  <c r="T1250" i="2"/>
  <c r="R1250" i="2"/>
  <c r="P1250" i="2"/>
  <c r="BI1249" i="2"/>
  <c r="BH1249" i="2"/>
  <c r="BG1249" i="2"/>
  <c r="BE1249" i="2"/>
  <c r="T1249" i="2"/>
  <c r="R1249" i="2"/>
  <c r="P1249" i="2"/>
  <c r="BI1248" i="2"/>
  <c r="BH1248" i="2"/>
  <c r="BG1248" i="2"/>
  <c r="BE1248" i="2"/>
  <c r="T1248" i="2"/>
  <c r="R1248" i="2"/>
  <c r="P1248" i="2"/>
  <c r="BI1236" i="2"/>
  <c r="BH1236" i="2"/>
  <c r="BG1236" i="2"/>
  <c r="BE1236" i="2"/>
  <c r="T1236" i="2"/>
  <c r="R1236" i="2"/>
  <c r="P1236" i="2"/>
  <c r="BI1235" i="2"/>
  <c r="BH1235" i="2"/>
  <c r="BG1235" i="2"/>
  <c r="BE1235" i="2"/>
  <c r="T1235" i="2"/>
  <c r="R1235" i="2"/>
  <c r="P1235" i="2"/>
  <c r="BI1233" i="2"/>
  <c r="BH1233" i="2"/>
  <c r="BG1233" i="2"/>
  <c r="BE1233" i="2"/>
  <c r="T1233" i="2"/>
  <c r="R1233" i="2"/>
  <c r="P1233" i="2"/>
  <c r="BI1231" i="2"/>
  <c r="BH1231" i="2"/>
  <c r="BG1231" i="2"/>
  <c r="BE1231" i="2"/>
  <c r="T1231" i="2"/>
  <c r="R1231" i="2"/>
  <c r="P1231" i="2"/>
  <c r="BI1227" i="2"/>
  <c r="BH1227" i="2"/>
  <c r="BG1227" i="2"/>
  <c r="BE1227" i="2"/>
  <c r="T1227" i="2"/>
  <c r="R1227" i="2"/>
  <c r="P1227" i="2"/>
  <c r="BI1223" i="2"/>
  <c r="BH1223" i="2"/>
  <c r="BG1223" i="2"/>
  <c r="BE1223" i="2"/>
  <c r="T1223" i="2"/>
  <c r="R1223" i="2"/>
  <c r="P1223" i="2"/>
  <c r="BI1221" i="2"/>
  <c r="BH1221" i="2"/>
  <c r="BG1221" i="2"/>
  <c r="BE1221" i="2"/>
  <c r="T1221" i="2"/>
  <c r="R1221" i="2"/>
  <c r="P1221" i="2"/>
  <c r="BI1208" i="2"/>
  <c r="BH1208" i="2"/>
  <c r="BG1208" i="2"/>
  <c r="BE1208" i="2"/>
  <c r="T1208" i="2"/>
  <c r="R1208" i="2"/>
  <c r="P1208" i="2"/>
  <c r="BI1206" i="2"/>
  <c r="BH1206" i="2"/>
  <c r="BG1206" i="2"/>
  <c r="BE1206" i="2"/>
  <c r="T1206" i="2"/>
  <c r="R1206" i="2"/>
  <c r="P1206" i="2"/>
  <c r="BI1202" i="2"/>
  <c r="BH1202" i="2"/>
  <c r="BG1202" i="2"/>
  <c r="BE1202" i="2"/>
  <c r="T1202" i="2"/>
  <c r="R1202" i="2"/>
  <c r="P1202" i="2"/>
  <c r="BI1197" i="2"/>
  <c r="BH1197" i="2"/>
  <c r="BG1197" i="2"/>
  <c r="BE1197" i="2"/>
  <c r="T1197" i="2"/>
  <c r="R1197" i="2"/>
  <c r="P1197" i="2"/>
  <c r="BI1194" i="2"/>
  <c r="BH1194" i="2"/>
  <c r="BG1194" i="2"/>
  <c r="BE1194" i="2"/>
  <c r="T1194" i="2"/>
  <c r="R1194" i="2"/>
  <c r="P1194" i="2"/>
  <c r="BI1191" i="2"/>
  <c r="BH1191" i="2"/>
  <c r="BG1191" i="2"/>
  <c r="BE1191" i="2"/>
  <c r="T1191" i="2"/>
  <c r="R1191" i="2"/>
  <c r="P1191" i="2"/>
  <c r="BI1188" i="2"/>
  <c r="BH1188" i="2"/>
  <c r="BG1188" i="2"/>
  <c r="BE1188" i="2"/>
  <c r="T1188" i="2"/>
  <c r="R1188" i="2"/>
  <c r="P1188" i="2"/>
  <c r="BI1183" i="2"/>
  <c r="BH1183" i="2"/>
  <c r="BG1183" i="2"/>
  <c r="BE1183" i="2"/>
  <c r="T1183" i="2"/>
  <c r="R1183" i="2"/>
  <c r="P1183" i="2"/>
  <c r="BI1179" i="2"/>
  <c r="BH1179" i="2"/>
  <c r="BG1179" i="2"/>
  <c r="BE1179" i="2"/>
  <c r="T1179" i="2"/>
  <c r="R1179" i="2"/>
  <c r="P1179" i="2"/>
  <c r="BI1177" i="2"/>
  <c r="BH1177" i="2"/>
  <c r="BG1177" i="2"/>
  <c r="BE1177" i="2"/>
  <c r="T1177" i="2"/>
  <c r="R1177" i="2"/>
  <c r="P1177" i="2"/>
  <c r="BI1174" i="2"/>
  <c r="BH1174" i="2"/>
  <c r="BG1174" i="2"/>
  <c r="BE1174" i="2"/>
  <c r="T1174" i="2"/>
  <c r="R1174" i="2"/>
  <c r="P1174" i="2"/>
  <c r="BI1166" i="2"/>
  <c r="BH1166" i="2"/>
  <c r="BG1166" i="2"/>
  <c r="BE1166" i="2"/>
  <c r="T1166" i="2"/>
  <c r="R1166" i="2"/>
  <c r="P1166" i="2"/>
  <c r="BI1157" i="2"/>
  <c r="BH1157" i="2"/>
  <c r="BG1157" i="2"/>
  <c r="BE1157" i="2"/>
  <c r="T1157" i="2"/>
  <c r="R1157" i="2"/>
  <c r="P1157" i="2"/>
  <c r="BI1155" i="2"/>
  <c r="BH1155" i="2"/>
  <c r="BG1155" i="2"/>
  <c r="BE1155" i="2"/>
  <c r="T1155" i="2"/>
  <c r="R1155" i="2"/>
  <c r="P1155" i="2"/>
  <c r="BI1153" i="2"/>
  <c r="BH1153" i="2"/>
  <c r="BG1153" i="2"/>
  <c r="BE1153" i="2"/>
  <c r="T1153" i="2"/>
  <c r="R1153" i="2"/>
  <c r="P1153" i="2"/>
  <c r="BI1151" i="2"/>
  <c r="BH1151" i="2"/>
  <c r="BG1151" i="2"/>
  <c r="BE1151" i="2"/>
  <c r="T1151" i="2"/>
  <c r="R1151" i="2"/>
  <c r="P1151" i="2"/>
  <c r="BI1149" i="2"/>
  <c r="BH1149" i="2"/>
  <c r="BG1149" i="2"/>
  <c r="BE1149" i="2"/>
  <c r="T1149" i="2"/>
  <c r="R1149" i="2"/>
  <c r="P1149" i="2"/>
  <c r="BI1148" i="2"/>
  <c r="BH1148" i="2"/>
  <c r="BG1148" i="2"/>
  <c r="BE1148" i="2"/>
  <c r="T1148" i="2"/>
  <c r="R1148" i="2"/>
  <c r="P1148" i="2"/>
  <c r="BI1147" i="2"/>
  <c r="BH1147" i="2"/>
  <c r="BG1147" i="2"/>
  <c r="BE1147" i="2"/>
  <c r="T1147" i="2"/>
  <c r="R1147" i="2"/>
  <c r="P1147" i="2"/>
  <c r="BI1145" i="2"/>
  <c r="BH1145" i="2"/>
  <c r="BG1145" i="2"/>
  <c r="BE1145" i="2"/>
  <c r="T1145" i="2"/>
  <c r="R1145" i="2"/>
  <c r="P1145" i="2"/>
  <c r="BI1144" i="2"/>
  <c r="BH1144" i="2"/>
  <c r="BG1144" i="2"/>
  <c r="BE1144" i="2"/>
  <c r="T1144" i="2"/>
  <c r="R1144" i="2"/>
  <c r="P1144" i="2"/>
  <c r="BI1143" i="2"/>
  <c r="BH1143" i="2"/>
  <c r="BG1143" i="2"/>
  <c r="BE1143" i="2"/>
  <c r="T1143" i="2"/>
  <c r="R1143" i="2"/>
  <c r="P1143" i="2"/>
  <c r="BI1139" i="2"/>
  <c r="BH1139" i="2"/>
  <c r="BG1139" i="2"/>
  <c r="BE1139" i="2"/>
  <c r="T1139" i="2"/>
  <c r="R1139" i="2"/>
  <c r="P1139" i="2"/>
  <c r="BI1137" i="2"/>
  <c r="BH1137" i="2"/>
  <c r="BG1137" i="2"/>
  <c r="BE1137" i="2"/>
  <c r="T1137" i="2"/>
  <c r="R1137" i="2"/>
  <c r="P1137" i="2"/>
  <c r="BI1135" i="2"/>
  <c r="BH1135" i="2"/>
  <c r="BG1135" i="2"/>
  <c r="BE1135" i="2"/>
  <c r="T1135" i="2"/>
  <c r="R1135" i="2"/>
  <c r="P1135" i="2"/>
  <c r="BI1131" i="2"/>
  <c r="BH1131" i="2"/>
  <c r="BG1131" i="2"/>
  <c r="BE1131" i="2"/>
  <c r="T1131" i="2"/>
  <c r="R1131" i="2"/>
  <c r="P1131" i="2"/>
  <c r="BI1129" i="2"/>
  <c r="BH1129" i="2"/>
  <c r="BG1129" i="2"/>
  <c r="BE1129" i="2"/>
  <c r="T1129" i="2"/>
  <c r="R1129" i="2"/>
  <c r="P1129" i="2"/>
  <c r="BI1109" i="2"/>
  <c r="BH1109" i="2"/>
  <c r="BG1109" i="2"/>
  <c r="BE1109" i="2"/>
  <c r="T1109" i="2"/>
  <c r="R1109" i="2"/>
  <c r="P1109" i="2"/>
  <c r="BI1107" i="2"/>
  <c r="BH1107" i="2"/>
  <c r="BG1107" i="2"/>
  <c r="BE1107" i="2"/>
  <c r="T1107" i="2"/>
  <c r="R1107" i="2"/>
  <c r="P1107" i="2"/>
  <c r="BI1105" i="2"/>
  <c r="BH1105" i="2"/>
  <c r="BG1105" i="2"/>
  <c r="BE1105" i="2"/>
  <c r="T1105" i="2"/>
  <c r="R1105" i="2"/>
  <c r="P1105" i="2"/>
  <c r="BI1103" i="2"/>
  <c r="BH1103" i="2"/>
  <c r="BG1103" i="2"/>
  <c r="BE1103" i="2"/>
  <c r="T1103" i="2"/>
  <c r="R1103" i="2"/>
  <c r="P1103" i="2"/>
  <c r="BI1101" i="2"/>
  <c r="BH1101" i="2"/>
  <c r="BG1101" i="2"/>
  <c r="BE1101" i="2"/>
  <c r="T1101" i="2"/>
  <c r="R1101" i="2"/>
  <c r="P1101" i="2"/>
  <c r="BI1099" i="2"/>
  <c r="BH1099" i="2"/>
  <c r="BG1099" i="2"/>
  <c r="BE1099" i="2"/>
  <c r="T1099" i="2"/>
  <c r="R1099" i="2"/>
  <c r="P1099" i="2"/>
  <c r="BI1097" i="2"/>
  <c r="BH1097" i="2"/>
  <c r="BG1097" i="2"/>
  <c r="BE1097" i="2"/>
  <c r="T1097" i="2"/>
  <c r="R1097" i="2"/>
  <c r="P1097" i="2"/>
  <c r="BI1095" i="2"/>
  <c r="BH1095" i="2"/>
  <c r="BG1095" i="2"/>
  <c r="BE1095" i="2"/>
  <c r="T1095" i="2"/>
  <c r="R1095" i="2"/>
  <c r="P1095" i="2"/>
  <c r="BI1093" i="2"/>
  <c r="BH1093" i="2"/>
  <c r="BG1093" i="2"/>
  <c r="BE1093" i="2"/>
  <c r="T1093" i="2"/>
  <c r="R1093" i="2"/>
  <c r="P1093" i="2"/>
  <c r="BI1091" i="2"/>
  <c r="BH1091" i="2"/>
  <c r="BG1091" i="2"/>
  <c r="BE1091" i="2"/>
  <c r="T1091" i="2"/>
  <c r="R1091" i="2"/>
  <c r="P1091" i="2"/>
  <c r="BI1089" i="2"/>
  <c r="BH1089" i="2"/>
  <c r="BG1089" i="2"/>
  <c r="BE1089" i="2"/>
  <c r="T1089" i="2"/>
  <c r="R1089" i="2"/>
  <c r="P1089" i="2"/>
  <c r="BI1087" i="2"/>
  <c r="BH1087" i="2"/>
  <c r="BG1087" i="2"/>
  <c r="BE1087" i="2"/>
  <c r="T1087" i="2"/>
  <c r="R1087" i="2"/>
  <c r="P1087" i="2"/>
  <c r="BI1085" i="2"/>
  <c r="BH1085" i="2"/>
  <c r="BG1085" i="2"/>
  <c r="BE1085" i="2"/>
  <c r="T1085" i="2"/>
  <c r="R1085" i="2"/>
  <c r="P1085" i="2"/>
  <c r="BI1083" i="2"/>
  <c r="BH1083" i="2"/>
  <c r="BG1083" i="2"/>
  <c r="BE1083" i="2"/>
  <c r="T1083" i="2"/>
  <c r="R1083" i="2"/>
  <c r="P1083" i="2"/>
  <c r="BI1081" i="2"/>
  <c r="BH1081" i="2"/>
  <c r="BG1081" i="2"/>
  <c r="BE1081" i="2"/>
  <c r="T1081" i="2"/>
  <c r="R1081" i="2"/>
  <c r="P1081" i="2"/>
  <c r="BI1079" i="2"/>
  <c r="BH1079" i="2"/>
  <c r="BG1079" i="2"/>
  <c r="BE1079" i="2"/>
  <c r="T1079" i="2"/>
  <c r="R1079" i="2"/>
  <c r="P1079" i="2"/>
  <c r="BI1077" i="2"/>
  <c r="BH1077" i="2"/>
  <c r="BG1077" i="2"/>
  <c r="BE1077" i="2"/>
  <c r="T1077" i="2"/>
  <c r="R1077" i="2"/>
  <c r="P1077" i="2"/>
  <c r="BI1075" i="2"/>
  <c r="BH1075" i="2"/>
  <c r="BG1075" i="2"/>
  <c r="BE1075" i="2"/>
  <c r="T1075" i="2"/>
  <c r="R1075" i="2"/>
  <c r="P1075" i="2"/>
  <c r="BI1073" i="2"/>
  <c r="BH1073" i="2"/>
  <c r="BG1073" i="2"/>
  <c r="BE1073" i="2"/>
  <c r="T1073" i="2"/>
  <c r="R1073" i="2"/>
  <c r="P1073" i="2"/>
  <c r="BI1071" i="2"/>
  <c r="BH1071" i="2"/>
  <c r="BG1071" i="2"/>
  <c r="BE1071" i="2"/>
  <c r="T1071" i="2"/>
  <c r="R1071" i="2"/>
  <c r="P1071" i="2"/>
  <c r="BI1069" i="2"/>
  <c r="BH1069" i="2"/>
  <c r="BG1069" i="2"/>
  <c r="BE1069" i="2"/>
  <c r="T1069" i="2"/>
  <c r="R1069" i="2"/>
  <c r="P1069" i="2"/>
  <c r="BI1067" i="2"/>
  <c r="BH1067" i="2"/>
  <c r="BG1067" i="2"/>
  <c r="BE1067" i="2"/>
  <c r="T1067" i="2"/>
  <c r="R1067" i="2"/>
  <c r="P1067" i="2"/>
  <c r="BI1065" i="2"/>
  <c r="BH1065" i="2"/>
  <c r="BG1065" i="2"/>
  <c r="BE1065" i="2"/>
  <c r="T1065" i="2"/>
  <c r="R1065" i="2"/>
  <c r="P1065" i="2"/>
  <c r="BI1063" i="2"/>
  <c r="BH1063" i="2"/>
  <c r="BG1063" i="2"/>
  <c r="BE1063" i="2"/>
  <c r="T1063" i="2"/>
  <c r="R1063" i="2"/>
  <c r="P1063" i="2"/>
  <c r="BI1061" i="2"/>
  <c r="BH1061" i="2"/>
  <c r="BG1061" i="2"/>
  <c r="BE1061" i="2"/>
  <c r="T1061" i="2"/>
  <c r="R1061" i="2"/>
  <c r="P1061" i="2"/>
  <c r="BI1059" i="2"/>
  <c r="BH1059" i="2"/>
  <c r="BG1059" i="2"/>
  <c r="BE1059" i="2"/>
  <c r="T1059" i="2"/>
  <c r="R1059" i="2"/>
  <c r="P1059" i="2"/>
  <c r="BI1057" i="2"/>
  <c r="BH1057" i="2"/>
  <c r="BG1057" i="2"/>
  <c r="BE1057" i="2"/>
  <c r="T1057" i="2"/>
  <c r="R1057" i="2"/>
  <c r="P1057" i="2"/>
  <c r="BI1055" i="2"/>
  <c r="BH1055" i="2"/>
  <c r="BG1055" i="2"/>
  <c r="BE1055" i="2"/>
  <c r="T1055" i="2"/>
  <c r="R1055" i="2"/>
  <c r="P1055" i="2"/>
  <c r="BI1053" i="2"/>
  <c r="BH1053" i="2"/>
  <c r="BG1053" i="2"/>
  <c r="BE1053" i="2"/>
  <c r="T1053" i="2"/>
  <c r="R1053" i="2"/>
  <c r="P1053" i="2"/>
  <c r="BI1051" i="2"/>
  <c r="BH1051" i="2"/>
  <c r="BG1051" i="2"/>
  <c r="BE1051" i="2"/>
  <c r="T1051" i="2"/>
  <c r="R1051" i="2"/>
  <c r="P1051" i="2"/>
  <c r="BI1049" i="2"/>
  <c r="BH1049" i="2"/>
  <c r="BG1049" i="2"/>
  <c r="BE1049" i="2"/>
  <c r="T1049" i="2"/>
  <c r="R1049" i="2"/>
  <c r="P1049" i="2"/>
  <c r="BI1047" i="2"/>
  <c r="BH1047" i="2"/>
  <c r="BG1047" i="2"/>
  <c r="BE1047" i="2"/>
  <c r="T1047" i="2"/>
  <c r="R1047" i="2"/>
  <c r="P1047" i="2"/>
  <c r="BI1045" i="2"/>
  <c r="BH1045" i="2"/>
  <c r="BG1045" i="2"/>
  <c r="BE1045" i="2"/>
  <c r="T1045" i="2"/>
  <c r="R1045" i="2"/>
  <c r="P1045" i="2"/>
  <c r="BI1043" i="2"/>
  <c r="BH1043" i="2"/>
  <c r="BG1043" i="2"/>
  <c r="BE1043" i="2"/>
  <c r="T1043" i="2"/>
  <c r="R1043" i="2"/>
  <c r="P1043" i="2"/>
  <c r="BI1041" i="2"/>
  <c r="BH1041" i="2"/>
  <c r="BG1041" i="2"/>
  <c r="BE1041" i="2"/>
  <c r="T1041" i="2"/>
  <c r="R1041" i="2"/>
  <c r="P1041" i="2"/>
  <c r="BI1039" i="2"/>
  <c r="BH1039" i="2"/>
  <c r="BG1039" i="2"/>
  <c r="BE1039" i="2"/>
  <c r="T1039" i="2"/>
  <c r="R1039" i="2"/>
  <c r="P1039" i="2"/>
  <c r="BI1037" i="2"/>
  <c r="BH1037" i="2"/>
  <c r="BG1037" i="2"/>
  <c r="BE1037" i="2"/>
  <c r="T1037" i="2"/>
  <c r="R1037" i="2"/>
  <c r="P1037" i="2"/>
  <c r="BI1035" i="2"/>
  <c r="BH1035" i="2"/>
  <c r="BG1035" i="2"/>
  <c r="BE1035" i="2"/>
  <c r="T1035" i="2"/>
  <c r="R1035" i="2"/>
  <c r="P1035" i="2"/>
  <c r="BI1033" i="2"/>
  <c r="BH1033" i="2"/>
  <c r="BG1033" i="2"/>
  <c r="BE1033" i="2"/>
  <c r="T1033" i="2"/>
  <c r="R1033" i="2"/>
  <c r="P1033" i="2"/>
  <c r="BI1029" i="2"/>
  <c r="BH1029" i="2"/>
  <c r="BG1029" i="2"/>
  <c r="BE1029" i="2"/>
  <c r="T1029" i="2"/>
  <c r="R1029" i="2"/>
  <c r="P1029" i="2"/>
  <c r="BI1026" i="2"/>
  <c r="BH1026" i="2"/>
  <c r="BG1026" i="2"/>
  <c r="BE1026" i="2"/>
  <c r="T1026" i="2"/>
  <c r="R1026" i="2"/>
  <c r="P1026" i="2"/>
  <c r="BI1024" i="2"/>
  <c r="BH1024" i="2"/>
  <c r="BG1024" i="2"/>
  <c r="BE1024" i="2"/>
  <c r="T1024" i="2"/>
  <c r="R1024" i="2"/>
  <c r="P1024" i="2"/>
  <c r="BI1022" i="2"/>
  <c r="BH1022" i="2"/>
  <c r="BG1022" i="2"/>
  <c r="BE1022" i="2"/>
  <c r="T1022" i="2"/>
  <c r="R1022" i="2"/>
  <c r="P1022" i="2"/>
  <c r="BI1018" i="2"/>
  <c r="BH1018" i="2"/>
  <c r="BG1018" i="2"/>
  <c r="BE1018" i="2"/>
  <c r="T1018" i="2"/>
  <c r="R1018" i="2"/>
  <c r="P1018" i="2"/>
  <c r="BI1016" i="2"/>
  <c r="BH1016" i="2"/>
  <c r="BG1016" i="2"/>
  <c r="BE1016" i="2"/>
  <c r="T1016" i="2"/>
  <c r="R1016" i="2"/>
  <c r="P1016" i="2"/>
  <c r="BI1013" i="2"/>
  <c r="BH1013" i="2"/>
  <c r="BG1013" i="2"/>
  <c r="BE1013" i="2"/>
  <c r="T1013" i="2"/>
  <c r="R1013" i="2"/>
  <c r="P1013" i="2"/>
  <c r="BI1010" i="2"/>
  <c r="BH1010" i="2"/>
  <c r="BG1010" i="2"/>
  <c r="BE1010" i="2"/>
  <c r="T1010" i="2"/>
  <c r="R1010" i="2"/>
  <c r="P1010" i="2"/>
  <c r="BI1002" i="2"/>
  <c r="BH1002" i="2"/>
  <c r="BG1002" i="2"/>
  <c r="BE1002" i="2"/>
  <c r="T1002" i="2"/>
  <c r="R1002" i="2"/>
  <c r="P1002" i="2"/>
  <c r="BI998" i="2"/>
  <c r="BH998" i="2"/>
  <c r="BG998" i="2"/>
  <c r="BE998" i="2"/>
  <c r="T998" i="2"/>
  <c r="R998" i="2"/>
  <c r="P998" i="2"/>
  <c r="BI983" i="2"/>
  <c r="BH983" i="2"/>
  <c r="BG983" i="2"/>
  <c r="BE983" i="2"/>
  <c r="T983" i="2"/>
  <c r="R983" i="2"/>
  <c r="P983" i="2"/>
  <c r="BI982" i="2"/>
  <c r="BH982" i="2"/>
  <c r="BG982" i="2"/>
  <c r="BE982" i="2"/>
  <c r="T982" i="2"/>
  <c r="R982" i="2"/>
  <c r="P982" i="2"/>
  <c r="BI976" i="2"/>
  <c r="BH976" i="2"/>
  <c r="BG976" i="2"/>
  <c r="BE976" i="2"/>
  <c r="T976" i="2"/>
  <c r="R976" i="2"/>
  <c r="P976" i="2"/>
  <c r="BI968" i="2"/>
  <c r="BH968" i="2"/>
  <c r="BG968" i="2"/>
  <c r="BE968" i="2"/>
  <c r="T968" i="2"/>
  <c r="R968" i="2"/>
  <c r="P968" i="2"/>
  <c r="BI966" i="2"/>
  <c r="BH966" i="2"/>
  <c r="BG966" i="2"/>
  <c r="BE966" i="2"/>
  <c r="T966" i="2"/>
  <c r="R966" i="2"/>
  <c r="P966" i="2"/>
  <c r="BI959" i="2"/>
  <c r="BH959" i="2"/>
  <c r="BG959" i="2"/>
  <c r="BE959" i="2"/>
  <c r="T959" i="2"/>
  <c r="R959" i="2"/>
  <c r="P959" i="2"/>
  <c r="BI952" i="2"/>
  <c r="BH952" i="2"/>
  <c r="BG952" i="2"/>
  <c r="BE952" i="2"/>
  <c r="T952" i="2"/>
  <c r="R952" i="2"/>
  <c r="P952" i="2"/>
  <c r="BI949" i="2"/>
  <c r="BH949" i="2"/>
  <c r="BG949" i="2"/>
  <c r="BE949" i="2"/>
  <c r="T949" i="2"/>
  <c r="R949" i="2"/>
  <c r="P949" i="2"/>
  <c r="BI941" i="2"/>
  <c r="BH941" i="2"/>
  <c r="BG941" i="2"/>
  <c r="BE941" i="2"/>
  <c r="T941" i="2"/>
  <c r="R941" i="2"/>
  <c r="P941" i="2"/>
  <c r="BI927" i="2"/>
  <c r="BH927" i="2"/>
  <c r="BG927" i="2"/>
  <c r="BE927" i="2"/>
  <c r="T927" i="2"/>
  <c r="R927" i="2"/>
  <c r="P927" i="2"/>
  <c r="BI916" i="2"/>
  <c r="BH916" i="2"/>
  <c r="BG916" i="2"/>
  <c r="BE916" i="2"/>
  <c r="T916" i="2"/>
  <c r="R916" i="2"/>
  <c r="P916" i="2"/>
  <c r="BI901" i="2"/>
  <c r="BH901" i="2"/>
  <c r="BG901" i="2"/>
  <c r="BE901" i="2"/>
  <c r="T901" i="2"/>
  <c r="R901" i="2"/>
  <c r="P901" i="2"/>
  <c r="BI883" i="2"/>
  <c r="BH883" i="2"/>
  <c r="BG883" i="2"/>
  <c r="BE883" i="2"/>
  <c r="T883" i="2"/>
  <c r="R883" i="2"/>
  <c r="P883" i="2"/>
  <c r="BI868" i="2"/>
  <c r="BH868" i="2"/>
  <c r="BG868" i="2"/>
  <c r="BE868" i="2"/>
  <c r="T868" i="2"/>
  <c r="R868" i="2"/>
  <c r="P868" i="2"/>
  <c r="BI853" i="2"/>
  <c r="BH853" i="2"/>
  <c r="BG853" i="2"/>
  <c r="BE853" i="2"/>
  <c r="T853" i="2"/>
  <c r="R853" i="2"/>
  <c r="P853" i="2"/>
  <c r="BI839" i="2"/>
  <c r="BH839" i="2"/>
  <c r="BG839" i="2"/>
  <c r="BE839" i="2"/>
  <c r="T839" i="2"/>
  <c r="R839" i="2"/>
  <c r="P839" i="2"/>
  <c r="BI821" i="2"/>
  <c r="BH821" i="2"/>
  <c r="BG821" i="2"/>
  <c r="BE821" i="2"/>
  <c r="T821" i="2"/>
  <c r="R821" i="2"/>
  <c r="P821" i="2"/>
  <c r="BI812" i="2"/>
  <c r="BH812" i="2"/>
  <c r="BG812" i="2"/>
  <c r="BE812" i="2"/>
  <c r="T812" i="2"/>
  <c r="R812" i="2"/>
  <c r="P812" i="2"/>
  <c r="BI784" i="2"/>
  <c r="BH784" i="2"/>
  <c r="BG784" i="2"/>
  <c r="BE784" i="2"/>
  <c r="T784" i="2"/>
  <c r="R784" i="2"/>
  <c r="P784" i="2"/>
  <c r="BI776" i="2"/>
  <c r="BH776" i="2"/>
  <c r="BG776" i="2"/>
  <c r="BE776" i="2"/>
  <c r="T776" i="2"/>
  <c r="R776" i="2"/>
  <c r="P776" i="2"/>
  <c r="BI767" i="2"/>
  <c r="BH767" i="2"/>
  <c r="BG767" i="2"/>
  <c r="BE767" i="2"/>
  <c r="T767" i="2"/>
  <c r="R767" i="2"/>
  <c r="P767" i="2"/>
  <c r="BI764" i="2"/>
  <c r="BH764" i="2"/>
  <c r="BG764" i="2"/>
  <c r="BE764" i="2"/>
  <c r="T764" i="2"/>
  <c r="R764" i="2"/>
  <c r="P764" i="2"/>
  <c r="BI762" i="2"/>
  <c r="BH762" i="2"/>
  <c r="BG762" i="2"/>
  <c r="BE762" i="2"/>
  <c r="T762" i="2"/>
  <c r="R762" i="2"/>
  <c r="P762" i="2"/>
  <c r="BI758" i="2"/>
  <c r="BH758" i="2"/>
  <c r="BG758" i="2"/>
  <c r="BE758" i="2"/>
  <c r="T758" i="2"/>
  <c r="R758" i="2"/>
  <c r="P758" i="2"/>
  <c r="BI757" i="2"/>
  <c r="BH757" i="2"/>
  <c r="BG757" i="2"/>
  <c r="BE757" i="2"/>
  <c r="T757" i="2"/>
  <c r="R757" i="2"/>
  <c r="P757" i="2"/>
  <c r="BI755" i="2"/>
  <c r="BH755" i="2"/>
  <c r="BG755" i="2"/>
  <c r="BE755" i="2"/>
  <c r="T755" i="2"/>
  <c r="R755" i="2"/>
  <c r="P755" i="2"/>
  <c r="BI754" i="2"/>
  <c r="BH754" i="2"/>
  <c r="BG754" i="2"/>
  <c r="BE754" i="2"/>
  <c r="T754" i="2"/>
  <c r="R754" i="2"/>
  <c r="P754" i="2"/>
  <c r="BI745" i="2"/>
  <c r="BH745" i="2"/>
  <c r="BG745" i="2"/>
  <c r="BE745" i="2"/>
  <c r="T745" i="2"/>
  <c r="R745" i="2"/>
  <c r="P745" i="2"/>
  <c r="BI738" i="2"/>
  <c r="BH738" i="2"/>
  <c r="BG738" i="2"/>
  <c r="BE738" i="2"/>
  <c r="T738" i="2"/>
  <c r="R738" i="2"/>
  <c r="P738" i="2"/>
  <c r="BI737" i="2"/>
  <c r="BH737" i="2"/>
  <c r="BG737" i="2"/>
  <c r="BE737" i="2"/>
  <c r="T737" i="2"/>
  <c r="R737" i="2"/>
  <c r="P737" i="2"/>
  <c r="BI736" i="2"/>
  <c r="BH736" i="2"/>
  <c r="BG736" i="2"/>
  <c r="BE736" i="2"/>
  <c r="T736" i="2"/>
  <c r="R736" i="2"/>
  <c r="P736" i="2"/>
  <c r="BI734" i="2"/>
  <c r="BH734" i="2"/>
  <c r="BG734" i="2"/>
  <c r="BE734" i="2"/>
  <c r="T734" i="2"/>
  <c r="R734" i="2"/>
  <c r="P734" i="2"/>
  <c r="BI732" i="2"/>
  <c r="BH732" i="2"/>
  <c r="BG732" i="2"/>
  <c r="BE732" i="2"/>
  <c r="T732" i="2"/>
  <c r="R732" i="2"/>
  <c r="P732" i="2"/>
  <c r="BI728" i="2"/>
  <c r="BH728" i="2"/>
  <c r="BG728" i="2"/>
  <c r="BE728" i="2"/>
  <c r="T728" i="2"/>
  <c r="R728" i="2"/>
  <c r="P728" i="2"/>
  <c r="BI725" i="2"/>
  <c r="BH725" i="2"/>
  <c r="BG725" i="2"/>
  <c r="BE725" i="2"/>
  <c r="T725" i="2"/>
  <c r="R725" i="2"/>
  <c r="P725" i="2"/>
  <c r="BI724" i="2"/>
  <c r="BH724" i="2"/>
  <c r="BG724" i="2"/>
  <c r="BE724" i="2"/>
  <c r="T724" i="2"/>
  <c r="R724" i="2"/>
  <c r="P724" i="2"/>
  <c r="BI720" i="2"/>
  <c r="BH720" i="2"/>
  <c r="BG720" i="2"/>
  <c r="BE720" i="2"/>
  <c r="T720" i="2"/>
  <c r="R720" i="2"/>
  <c r="P720" i="2"/>
  <c r="BI716" i="2"/>
  <c r="BH716" i="2"/>
  <c r="BG716" i="2"/>
  <c r="BE716" i="2"/>
  <c r="T716" i="2"/>
  <c r="R716" i="2"/>
  <c r="P716" i="2"/>
  <c r="BI714" i="2"/>
  <c r="BH714" i="2"/>
  <c r="BG714" i="2"/>
  <c r="BE714" i="2"/>
  <c r="T714" i="2"/>
  <c r="R714" i="2"/>
  <c r="P714" i="2"/>
  <c r="BI712" i="2"/>
  <c r="BH712" i="2"/>
  <c r="BG712" i="2"/>
  <c r="BE712" i="2"/>
  <c r="T712" i="2"/>
  <c r="R712" i="2"/>
  <c r="P712" i="2"/>
  <c r="BI711" i="2"/>
  <c r="BH711" i="2"/>
  <c r="BG711" i="2"/>
  <c r="BE711" i="2"/>
  <c r="T711" i="2"/>
  <c r="R711" i="2"/>
  <c r="P711" i="2"/>
  <c r="BI708" i="2"/>
  <c r="BH708" i="2"/>
  <c r="BG708" i="2"/>
  <c r="BE708" i="2"/>
  <c r="T708" i="2"/>
  <c r="R708" i="2"/>
  <c r="P708" i="2"/>
  <c r="BI706" i="2"/>
  <c r="BH706" i="2"/>
  <c r="BG706" i="2"/>
  <c r="BE706" i="2"/>
  <c r="T706" i="2"/>
  <c r="R706" i="2"/>
  <c r="P706" i="2"/>
  <c r="BI704" i="2"/>
  <c r="BH704" i="2"/>
  <c r="BG704" i="2"/>
  <c r="BE704" i="2"/>
  <c r="T704" i="2"/>
  <c r="R704" i="2"/>
  <c r="P704" i="2"/>
  <c r="BI701" i="2"/>
  <c r="BH701" i="2"/>
  <c r="BG701" i="2"/>
  <c r="BE701" i="2"/>
  <c r="T701" i="2"/>
  <c r="R701" i="2"/>
  <c r="P701" i="2"/>
  <c r="BI699" i="2"/>
  <c r="BH699" i="2"/>
  <c r="BG699" i="2"/>
  <c r="BE699" i="2"/>
  <c r="T699" i="2"/>
  <c r="R699" i="2"/>
  <c r="P699" i="2"/>
  <c r="BI695" i="2"/>
  <c r="BH695" i="2"/>
  <c r="BG695" i="2"/>
  <c r="BE695" i="2"/>
  <c r="T695" i="2"/>
  <c r="R695" i="2"/>
  <c r="P695" i="2"/>
  <c r="BI693" i="2"/>
  <c r="BH693" i="2"/>
  <c r="BG693" i="2"/>
  <c r="BE693" i="2"/>
  <c r="T693" i="2"/>
  <c r="R693" i="2"/>
  <c r="P693" i="2"/>
  <c r="BI689" i="2"/>
  <c r="BH689" i="2"/>
  <c r="BG689" i="2"/>
  <c r="BE689" i="2"/>
  <c r="T689" i="2"/>
  <c r="R689" i="2"/>
  <c r="P689" i="2"/>
  <c r="BI685" i="2"/>
  <c r="BH685" i="2"/>
  <c r="BG685" i="2"/>
  <c r="BE685" i="2"/>
  <c r="T685" i="2"/>
  <c r="R685" i="2"/>
  <c r="P685" i="2"/>
  <c r="BI681" i="2"/>
  <c r="BH681" i="2"/>
  <c r="BG681" i="2"/>
  <c r="BE681" i="2"/>
  <c r="T681" i="2"/>
  <c r="R681" i="2"/>
  <c r="P681" i="2"/>
  <c r="BI678" i="2"/>
  <c r="BH678" i="2"/>
  <c r="BG678" i="2"/>
  <c r="BE678" i="2"/>
  <c r="T678" i="2"/>
  <c r="R678" i="2"/>
  <c r="P678" i="2"/>
  <c r="BI677" i="2"/>
  <c r="BH677" i="2"/>
  <c r="BG677" i="2"/>
  <c r="BE677" i="2"/>
  <c r="T677" i="2"/>
  <c r="R677" i="2"/>
  <c r="P677" i="2"/>
  <c r="BI675" i="2"/>
  <c r="BH675" i="2"/>
  <c r="BG675" i="2"/>
  <c r="BE675" i="2"/>
  <c r="T675" i="2"/>
  <c r="R675" i="2"/>
  <c r="P675" i="2"/>
  <c r="BI673" i="2"/>
  <c r="BH673" i="2"/>
  <c r="BG673" i="2"/>
  <c r="BE673" i="2"/>
  <c r="T673" i="2"/>
  <c r="R673" i="2"/>
  <c r="P673" i="2"/>
  <c r="BI669" i="2"/>
  <c r="BH669" i="2"/>
  <c r="BG669" i="2"/>
  <c r="BE669" i="2"/>
  <c r="T669" i="2"/>
  <c r="R669" i="2"/>
  <c r="P669" i="2"/>
  <c r="BI667" i="2"/>
  <c r="BH667" i="2"/>
  <c r="BG667" i="2"/>
  <c r="BE667" i="2"/>
  <c r="T667" i="2"/>
  <c r="R667" i="2"/>
  <c r="P667" i="2"/>
  <c r="BI665" i="2"/>
  <c r="BH665" i="2"/>
  <c r="BG665" i="2"/>
  <c r="BE665" i="2"/>
  <c r="T665" i="2"/>
  <c r="R665" i="2"/>
  <c r="P665" i="2"/>
  <c r="BI661" i="2"/>
  <c r="BH661" i="2"/>
  <c r="BG661" i="2"/>
  <c r="BE661" i="2"/>
  <c r="T661" i="2"/>
  <c r="R661" i="2"/>
  <c r="P661" i="2"/>
  <c r="BI659" i="2"/>
  <c r="BH659" i="2"/>
  <c r="BG659" i="2"/>
  <c r="BE659" i="2"/>
  <c r="T659" i="2"/>
  <c r="R659" i="2"/>
  <c r="P659" i="2"/>
  <c r="BI658" i="2"/>
  <c r="BH658" i="2"/>
  <c r="BG658" i="2"/>
  <c r="BE658" i="2"/>
  <c r="T658" i="2"/>
  <c r="R658" i="2"/>
  <c r="P658" i="2"/>
  <c r="BI656" i="2"/>
  <c r="BH656" i="2"/>
  <c r="BG656" i="2"/>
  <c r="BE656" i="2"/>
  <c r="T656" i="2"/>
  <c r="R656" i="2"/>
  <c r="P656" i="2"/>
  <c r="BI654" i="2"/>
  <c r="BH654" i="2"/>
  <c r="BG654" i="2"/>
  <c r="BE654" i="2"/>
  <c r="T654" i="2"/>
  <c r="R654" i="2"/>
  <c r="P654" i="2"/>
  <c r="BI640" i="2"/>
  <c r="BH640" i="2"/>
  <c r="BG640" i="2"/>
  <c r="BE640" i="2"/>
  <c r="T640" i="2"/>
  <c r="R640" i="2"/>
  <c r="P640" i="2"/>
  <c r="BI638" i="2"/>
  <c r="BH638" i="2"/>
  <c r="BG638" i="2"/>
  <c r="BE638" i="2"/>
  <c r="T638" i="2"/>
  <c r="R638" i="2"/>
  <c r="P638" i="2"/>
  <c r="BI634" i="2"/>
  <c r="BH634" i="2"/>
  <c r="BG634" i="2"/>
  <c r="BE634" i="2"/>
  <c r="T634" i="2"/>
  <c r="R634" i="2"/>
  <c r="P634" i="2"/>
  <c r="BI632" i="2"/>
  <c r="BH632" i="2"/>
  <c r="BG632" i="2"/>
  <c r="BE632" i="2"/>
  <c r="T632" i="2"/>
  <c r="R632" i="2"/>
  <c r="P632" i="2"/>
  <c r="BI628" i="2"/>
  <c r="BH628" i="2"/>
  <c r="BG628" i="2"/>
  <c r="BE628" i="2"/>
  <c r="T628" i="2"/>
  <c r="R628" i="2"/>
  <c r="P628" i="2"/>
  <c r="BI626" i="2"/>
  <c r="BH626" i="2"/>
  <c r="BG626" i="2"/>
  <c r="BE626" i="2"/>
  <c r="T626" i="2"/>
  <c r="R626" i="2"/>
  <c r="P626" i="2"/>
  <c r="BI621" i="2"/>
  <c r="BH621" i="2"/>
  <c r="BG621" i="2"/>
  <c r="BE621" i="2"/>
  <c r="T621" i="2"/>
  <c r="R621" i="2"/>
  <c r="P621" i="2"/>
  <c r="BI613" i="2"/>
  <c r="BH613" i="2"/>
  <c r="BG613" i="2"/>
  <c r="BE613" i="2"/>
  <c r="T613" i="2"/>
  <c r="R613" i="2"/>
  <c r="P613" i="2"/>
  <c r="BI610" i="2"/>
  <c r="BH610" i="2"/>
  <c r="BG610" i="2"/>
  <c r="BE610" i="2"/>
  <c r="T610" i="2"/>
  <c r="R610" i="2"/>
  <c r="P610" i="2"/>
  <c r="BI606" i="2"/>
  <c r="BH606" i="2"/>
  <c r="BG606" i="2"/>
  <c r="BE606" i="2"/>
  <c r="T606" i="2"/>
  <c r="R606" i="2"/>
  <c r="P606" i="2"/>
  <c r="BI604" i="2"/>
  <c r="BH604" i="2"/>
  <c r="BG604" i="2"/>
  <c r="BE604" i="2"/>
  <c r="T604" i="2"/>
  <c r="R604" i="2"/>
  <c r="P604" i="2"/>
  <c r="BI601" i="2"/>
  <c r="BH601" i="2"/>
  <c r="BG601" i="2"/>
  <c r="BE601" i="2"/>
  <c r="T601" i="2"/>
  <c r="R601" i="2"/>
  <c r="P601" i="2"/>
  <c r="BI599" i="2"/>
  <c r="BH599" i="2"/>
  <c r="BG599" i="2"/>
  <c r="BE599" i="2"/>
  <c r="T599" i="2"/>
  <c r="R599" i="2"/>
  <c r="P599" i="2"/>
  <c r="BI593" i="2"/>
  <c r="BH593" i="2"/>
  <c r="BG593" i="2"/>
  <c r="BE593" i="2"/>
  <c r="T593" i="2"/>
  <c r="R593" i="2"/>
  <c r="P593" i="2"/>
  <c r="BI592" i="2"/>
  <c r="BH592" i="2"/>
  <c r="BG592" i="2"/>
  <c r="BE592" i="2"/>
  <c r="T592" i="2"/>
  <c r="R592" i="2"/>
  <c r="P592" i="2"/>
  <c r="BI591" i="2"/>
  <c r="BH591" i="2"/>
  <c r="BG591" i="2"/>
  <c r="BE591" i="2"/>
  <c r="T591" i="2"/>
  <c r="R591" i="2"/>
  <c r="P591" i="2"/>
  <c r="BI586" i="2"/>
  <c r="BH586" i="2"/>
  <c r="BG586" i="2"/>
  <c r="BE586" i="2"/>
  <c r="T586" i="2"/>
  <c r="R586" i="2"/>
  <c r="P586" i="2"/>
  <c r="BI584" i="2"/>
  <c r="BH584" i="2"/>
  <c r="BG584" i="2"/>
  <c r="BE584" i="2"/>
  <c r="T584" i="2"/>
  <c r="R584" i="2"/>
  <c r="P584" i="2"/>
  <c r="BI582" i="2"/>
  <c r="BH582" i="2"/>
  <c r="BG582" i="2"/>
  <c r="BE582" i="2"/>
  <c r="T582" i="2"/>
  <c r="R582" i="2"/>
  <c r="P582" i="2"/>
  <c r="BI578" i="2"/>
  <c r="BH578" i="2"/>
  <c r="BG578" i="2"/>
  <c r="BE578" i="2"/>
  <c r="T578" i="2"/>
  <c r="R578" i="2"/>
  <c r="P578" i="2"/>
  <c r="BI574" i="2"/>
  <c r="BH574" i="2"/>
  <c r="BG574" i="2"/>
  <c r="BE574" i="2"/>
  <c r="T574" i="2"/>
  <c r="R574" i="2"/>
  <c r="P574" i="2"/>
  <c r="BI568" i="2"/>
  <c r="BH568" i="2"/>
  <c r="BG568" i="2"/>
  <c r="BE568" i="2"/>
  <c r="T568" i="2"/>
  <c r="R568" i="2"/>
  <c r="P568" i="2"/>
  <c r="BI566" i="2"/>
  <c r="BH566" i="2"/>
  <c r="BG566" i="2"/>
  <c r="BE566" i="2"/>
  <c r="T566" i="2"/>
  <c r="R566" i="2"/>
  <c r="P566" i="2"/>
  <c r="BI563" i="2"/>
  <c r="BH563" i="2"/>
  <c r="BG563" i="2"/>
  <c r="BE563" i="2"/>
  <c r="T563" i="2"/>
  <c r="R563" i="2"/>
  <c r="P563" i="2"/>
  <c r="BI561" i="2"/>
  <c r="BH561" i="2"/>
  <c r="BG561" i="2"/>
  <c r="BE561" i="2"/>
  <c r="T561" i="2"/>
  <c r="R561" i="2"/>
  <c r="P561" i="2"/>
  <c r="BI558" i="2"/>
  <c r="BH558" i="2"/>
  <c r="BG558" i="2"/>
  <c r="BE558" i="2"/>
  <c r="T558" i="2"/>
  <c r="R558" i="2"/>
  <c r="P558" i="2"/>
  <c r="BI557" i="2"/>
  <c r="BH557" i="2"/>
  <c r="BG557" i="2"/>
  <c r="BE557" i="2"/>
  <c r="T557" i="2"/>
  <c r="R557" i="2"/>
  <c r="P557" i="2"/>
  <c r="BI556" i="2"/>
  <c r="BH556" i="2"/>
  <c r="BG556" i="2"/>
  <c r="BE556" i="2"/>
  <c r="T556" i="2"/>
  <c r="R556" i="2"/>
  <c r="P556" i="2"/>
  <c r="BI555" i="2"/>
  <c r="BH555" i="2"/>
  <c r="BG555" i="2"/>
  <c r="BE555" i="2"/>
  <c r="T555" i="2"/>
  <c r="R555" i="2"/>
  <c r="P555" i="2"/>
  <c r="BI554" i="2"/>
  <c r="BH554" i="2"/>
  <c r="BG554" i="2"/>
  <c r="BE554" i="2"/>
  <c r="T554" i="2"/>
  <c r="R554" i="2"/>
  <c r="P554" i="2"/>
  <c r="BI552" i="2"/>
  <c r="BH552" i="2"/>
  <c r="BG552" i="2"/>
  <c r="BE552" i="2"/>
  <c r="T552" i="2"/>
  <c r="R552" i="2"/>
  <c r="P552" i="2"/>
  <c r="BI550" i="2"/>
  <c r="BH550" i="2"/>
  <c r="BG550" i="2"/>
  <c r="BE550" i="2"/>
  <c r="T550" i="2"/>
  <c r="R550" i="2"/>
  <c r="P550" i="2"/>
  <c r="BI542" i="2"/>
  <c r="BH542" i="2"/>
  <c r="BG542" i="2"/>
  <c r="BE542" i="2"/>
  <c r="T542" i="2"/>
  <c r="R542" i="2"/>
  <c r="P542" i="2"/>
  <c r="BI540" i="2"/>
  <c r="BH540" i="2"/>
  <c r="BG540" i="2"/>
  <c r="BE540" i="2"/>
  <c r="T540" i="2"/>
  <c r="R540" i="2"/>
  <c r="P540" i="2"/>
  <c r="BI532" i="2"/>
  <c r="BH532" i="2"/>
  <c r="BG532" i="2"/>
  <c r="BE532" i="2"/>
  <c r="T532" i="2"/>
  <c r="R532" i="2"/>
  <c r="P532" i="2"/>
  <c r="BI524" i="2"/>
  <c r="BH524" i="2"/>
  <c r="BG524" i="2"/>
  <c r="BE524" i="2"/>
  <c r="T524" i="2"/>
  <c r="R524" i="2"/>
  <c r="P524" i="2"/>
  <c r="BI516" i="2"/>
  <c r="BH516" i="2"/>
  <c r="BG516" i="2"/>
  <c r="BE516" i="2"/>
  <c r="T516" i="2"/>
  <c r="R516" i="2"/>
  <c r="P516" i="2"/>
  <c r="BI508" i="2"/>
  <c r="BH508" i="2"/>
  <c r="BG508" i="2"/>
  <c r="BE508" i="2"/>
  <c r="T508" i="2"/>
  <c r="R508" i="2"/>
  <c r="P508" i="2"/>
  <c r="BI487" i="2"/>
  <c r="BH487" i="2"/>
  <c r="BG487" i="2"/>
  <c r="BE487" i="2"/>
  <c r="T487" i="2"/>
  <c r="R487" i="2"/>
  <c r="P487" i="2"/>
  <c r="BI485" i="2"/>
  <c r="BH485" i="2"/>
  <c r="BG485" i="2"/>
  <c r="BE485" i="2"/>
  <c r="T485" i="2"/>
  <c r="R485" i="2"/>
  <c r="P485" i="2"/>
  <c r="BI479" i="2"/>
  <c r="BH479" i="2"/>
  <c r="BG479" i="2"/>
  <c r="BE479" i="2"/>
  <c r="T479" i="2"/>
  <c r="R479" i="2"/>
  <c r="P479" i="2"/>
  <c r="BI478" i="2"/>
  <c r="BH478" i="2"/>
  <c r="BG478" i="2"/>
  <c r="BE478" i="2"/>
  <c r="T478" i="2"/>
  <c r="R478" i="2"/>
  <c r="P478" i="2"/>
  <c r="BI476" i="2"/>
  <c r="BH476" i="2"/>
  <c r="BG476" i="2"/>
  <c r="BE476" i="2"/>
  <c r="T476" i="2"/>
  <c r="R476" i="2"/>
  <c r="P476" i="2"/>
  <c r="BI471" i="2"/>
  <c r="BH471" i="2"/>
  <c r="BG471" i="2"/>
  <c r="BE471" i="2"/>
  <c r="T471" i="2"/>
  <c r="R471" i="2"/>
  <c r="P471" i="2"/>
  <c r="BI452" i="2"/>
  <c r="BH452" i="2"/>
  <c r="BG452" i="2"/>
  <c r="BE452" i="2"/>
  <c r="T452" i="2"/>
  <c r="R452" i="2"/>
  <c r="P452" i="2"/>
  <c r="BI450" i="2"/>
  <c r="BH450" i="2"/>
  <c r="BG450" i="2"/>
  <c r="BE450" i="2"/>
  <c r="T450" i="2"/>
  <c r="R450" i="2"/>
  <c r="P450" i="2"/>
  <c r="BI447" i="2"/>
  <c r="BH447" i="2"/>
  <c r="BG447" i="2"/>
  <c r="BE447" i="2"/>
  <c r="T447" i="2"/>
  <c r="R447" i="2"/>
  <c r="P447" i="2"/>
  <c r="BI444" i="2"/>
  <c r="BH444" i="2"/>
  <c r="BG444" i="2"/>
  <c r="BE444" i="2"/>
  <c r="T444" i="2"/>
  <c r="T443" i="2" s="1"/>
  <c r="R444" i="2"/>
  <c r="R443" i="2" s="1"/>
  <c r="P444" i="2"/>
  <c r="P443" i="2" s="1"/>
  <c r="BI442" i="2"/>
  <c r="BH442" i="2"/>
  <c r="BG442" i="2"/>
  <c r="BE442" i="2"/>
  <c r="T442" i="2"/>
  <c r="R442" i="2"/>
  <c r="P442" i="2"/>
  <c r="BI441" i="2"/>
  <c r="BH441" i="2"/>
  <c r="BG441" i="2"/>
  <c r="BE441" i="2"/>
  <c r="T441" i="2"/>
  <c r="R441" i="2"/>
  <c r="P441" i="2"/>
  <c r="BI440" i="2"/>
  <c r="BH440" i="2"/>
  <c r="BG440" i="2"/>
  <c r="BE440" i="2"/>
  <c r="T440" i="2"/>
  <c r="R440" i="2"/>
  <c r="P440" i="2"/>
  <c r="BI438" i="2"/>
  <c r="BH438" i="2"/>
  <c r="BG438" i="2"/>
  <c r="BE438" i="2"/>
  <c r="T438" i="2"/>
  <c r="R438" i="2"/>
  <c r="P438" i="2"/>
  <c r="BI437" i="2"/>
  <c r="BH437" i="2"/>
  <c r="BG437" i="2"/>
  <c r="BE437" i="2"/>
  <c r="T437" i="2"/>
  <c r="R437" i="2"/>
  <c r="P437" i="2"/>
  <c r="BI435" i="2"/>
  <c r="BH435" i="2"/>
  <c r="BG435" i="2"/>
  <c r="BE435" i="2"/>
  <c r="T435" i="2"/>
  <c r="R435" i="2"/>
  <c r="P435" i="2"/>
  <c r="BI434" i="2"/>
  <c r="BH434" i="2"/>
  <c r="BG434" i="2"/>
  <c r="BE434" i="2"/>
  <c r="T434" i="2"/>
  <c r="R434" i="2"/>
  <c r="P434" i="2"/>
  <c r="BI432" i="2"/>
  <c r="BH432" i="2"/>
  <c r="BG432" i="2"/>
  <c r="BE432" i="2"/>
  <c r="T432" i="2"/>
  <c r="R432" i="2"/>
  <c r="P432" i="2"/>
  <c r="BI430" i="2"/>
  <c r="BH430" i="2"/>
  <c r="BG430" i="2"/>
  <c r="BE430" i="2"/>
  <c r="T430" i="2"/>
  <c r="R430" i="2"/>
  <c r="P430" i="2"/>
  <c r="BI426" i="2"/>
  <c r="BH426" i="2"/>
  <c r="BG426" i="2"/>
  <c r="BE426" i="2"/>
  <c r="T426" i="2"/>
  <c r="R426" i="2"/>
  <c r="P426" i="2"/>
  <c r="BI420" i="2"/>
  <c r="BH420" i="2"/>
  <c r="BG420" i="2"/>
  <c r="BE420" i="2"/>
  <c r="T420" i="2"/>
  <c r="R420" i="2"/>
  <c r="P420" i="2"/>
  <c r="BI416" i="2"/>
  <c r="BH416" i="2"/>
  <c r="BG416" i="2"/>
  <c r="BE416" i="2"/>
  <c r="T416" i="2"/>
  <c r="R416" i="2"/>
  <c r="P416" i="2"/>
  <c r="BI415" i="2"/>
  <c r="BH415" i="2"/>
  <c r="BG415" i="2"/>
  <c r="BE415" i="2"/>
  <c r="T415" i="2"/>
  <c r="R415" i="2"/>
  <c r="P415" i="2"/>
  <c r="BI412" i="2"/>
  <c r="BH412" i="2"/>
  <c r="BG412" i="2"/>
  <c r="BE412" i="2"/>
  <c r="T412" i="2"/>
  <c r="R412" i="2"/>
  <c r="P412" i="2"/>
  <c r="BI410" i="2"/>
  <c r="BH410" i="2"/>
  <c r="BG410" i="2"/>
  <c r="BE410" i="2"/>
  <c r="T410" i="2"/>
  <c r="R410" i="2"/>
  <c r="P410" i="2"/>
  <c r="BI406" i="2"/>
  <c r="BH406" i="2"/>
  <c r="BG406" i="2"/>
  <c r="BE406" i="2"/>
  <c r="T406" i="2"/>
  <c r="R406" i="2"/>
  <c r="P406" i="2"/>
  <c r="BI400" i="2"/>
  <c r="BH400" i="2"/>
  <c r="BG400" i="2"/>
  <c r="BE400" i="2"/>
  <c r="T400" i="2"/>
  <c r="R400" i="2"/>
  <c r="P400" i="2"/>
  <c r="BI395" i="2"/>
  <c r="BH395" i="2"/>
  <c r="BG395" i="2"/>
  <c r="BE395" i="2"/>
  <c r="T395" i="2"/>
  <c r="R395" i="2"/>
  <c r="P395" i="2"/>
  <c r="BI388" i="2"/>
  <c r="BH388" i="2"/>
  <c r="BG388" i="2"/>
  <c r="BE388" i="2"/>
  <c r="T388" i="2"/>
  <c r="R388" i="2"/>
  <c r="P388" i="2"/>
  <c r="BI384" i="2"/>
  <c r="BH384" i="2"/>
  <c r="BG384" i="2"/>
  <c r="BE384" i="2"/>
  <c r="T384" i="2"/>
  <c r="R384" i="2"/>
  <c r="P384" i="2"/>
  <c r="BI382" i="2"/>
  <c r="BH382" i="2"/>
  <c r="BG382" i="2"/>
  <c r="BE382" i="2"/>
  <c r="T382" i="2"/>
  <c r="R382" i="2"/>
  <c r="P382" i="2"/>
  <c r="BI379" i="2"/>
  <c r="BH379" i="2"/>
  <c r="BG379" i="2"/>
  <c r="BE379" i="2"/>
  <c r="T379" i="2"/>
  <c r="R379" i="2"/>
  <c r="P379" i="2"/>
  <c r="BI375" i="2"/>
  <c r="BH375" i="2"/>
  <c r="BG375" i="2"/>
  <c r="BE375" i="2"/>
  <c r="T375" i="2"/>
  <c r="R375" i="2"/>
  <c r="P375" i="2"/>
  <c r="BI370" i="2"/>
  <c r="BH370" i="2"/>
  <c r="BG370" i="2"/>
  <c r="BE370" i="2"/>
  <c r="T370" i="2"/>
  <c r="R370" i="2"/>
  <c r="P370" i="2"/>
  <c r="BI366" i="2"/>
  <c r="BH366" i="2"/>
  <c r="BG366" i="2"/>
  <c r="BE366" i="2"/>
  <c r="T366" i="2"/>
  <c r="R366" i="2"/>
  <c r="P366" i="2"/>
  <c r="BI364" i="2"/>
  <c r="BH364" i="2"/>
  <c r="BG364" i="2"/>
  <c r="BE364" i="2"/>
  <c r="T364" i="2"/>
  <c r="R364" i="2"/>
  <c r="P364" i="2"/>
  <c r="BI360" i="2"/>
  <c r="BH360" i="2"/>
  <c r="BG360" i="2"/>
  <c r="BE360" i="2"/>
  <c r="T360" i="2"/>
  <c r="R360" i="2"/>
  <c r="P360" i="2"/>
  <c r="BI356" i="2"/>
  <c r="BH356" i="2"/>
  <c r="BG356" i="2"/>
  <c r="BE356" i="2"/>
  <c r="T356" i="2"/>
  <c r="R356" i="2"/>
  <c r="P356" i="2"/>
  <c r="BI352" i="2"/>
  <c r="BH352" i="2"/>
  <c r="BG352" i="2"/>
  <c r="BE352" i="2"/>
  <c r="T352" i="2"/>
  <c r="R352" i="2"/>
  <c r="P352" i="2"/>
  <c r="BI345" i="2"/>
  <c r="BH345" i="2"/>
  <c r="BG345" i="2"/>
  <c r="BE345" i="2"/>
  <c r="T345" i="2"/>
  <c r="R345" i="2"/>
  <c r="P345" i="2"/>
  <c r="BI344" i="2"/>
  <c r="BH344" i="2"/>
  <c r="BG344" i="2"/>
  <c r="BE344" i="2"/>
  <c r="T344" i="2"/>
  <c r="R344" i="2"/>
  <c r="P344" i="2"/>
  <c r="BI342" i="2"/>
  <c r="BH342" i="2"/>
  <c r="BG342" i="2"/>
  <c r="BE342" i="2"/>
  <c r="T342" i="2"/>
  <c r="R342" i="2"/>
  <c r="P342" i="2"/>
  <c r="BI340" i="2"/>
  <c r="BH340" i="2"/>
  <c r="BG340" i="2"/>
  <c r="BE340" i="2"/>
  <c r="T340" i="2"/>
  <c r="R340" i="2"/>
  <c r="P340" i="2"/>
  <c r="BI338" i="2"/>
  <c r="BH338" i="2"/>
  <c r="BG338" i="2"/>
  <c r="BE338" i="2"/>
  <c r="T338" i="2"/>
  <c r="R338" i="2"/>
  <c r="P338" i="2"/>
  <c r="BI336" i="2"/>
  <c r="BH336" i="2"/>
  <c r="BG336" i="2"/>
  <c r="BE336" i="2"/>
  <c r="T336" i="2"/>
  <c r="R336" i="2"/>
  <c r="P336" i="2"/>
  <c r="BI334" i="2"/>
  <c r="BH334" i="2"/>
  <c r="BG334" i="2"/>
  <c r="BE334" i="2"/>
  <c r="T334" i="2"/>
  <c r="R334" i="2"/>
  <c r="P334" i="2"/>
  <c r="BI329" i="2"/>
  <c r="BH329" i="2"/>
  <c r="BG329" i="2"/>
  <c r="BE329" i="2"/>
  <c r="T329" i="2"/>
  <c r="R329" i="2"/>
  <c r="P329" i="2"/>
  <c r="BI325" i="2"/>
  <c r="BH325" i="2"/>
  <c r="BG325" i="2"/>
  <c r="BE325" i="2"/>
  <c r="T325" i="2"/>
  <c r="R325" i="2"/>
  <c r="P325" i="2"/>
  <c r="BI323" i="2"/>
  <c r="BH323" i="2"/>
  <c r="BG323" i="2"/>
  <c r="BE323" i="2"/>
  <c r="T323" i="2"/>
  <c r="R323" i="2"/>
  <c r="P323" i="2"/>
  <c r="BI320" i="2"/>
  <c r="BH320" i="2"/>
  <c r="BG320" i="2"/>
  <c r="BE320" i="2"/>
  <c r="T320" i="2"/>
  <c r="R320" i="2"/>
  <c r="P320" i="2"/>
  <c r="BI318" i="2"/>
  <c r="BH318" i="2"/>
  <c r="BG318" i="2"/>
  <c r="BE318" i="2"/>
  <c r="T318" i="2"/>
  <c r="R318" i="2"/>
  <c r="P318" i="2"/>
  <c r="BI314" i="2"/>
  <c r="BH314" i="2"/>
  <c r="BG314" i="2"/>
  <c r="BE314" i="2"/>
  <c r="T314" i="2"/>
  <c r="R314" i="2"/>
  <c r="P314" i="2"/>
  <c r="BI310" i="2"/>
  <c r="BH310" i="2"/>
  <c r="BG310" i="2"/>
  <c r="BE310" i="2"/>
  <c r="T310" i="2"/>
  <c r="R310" i="2"/>
  <c r="P310" i="2"/>
  <c r="BI305" i="2"/>
  <c r="BH305" i="2"/>
  <c r="BG305" i="2"/>
  <c r="BE305" i="2"/>
  <c r="T305" i="2"/>
  <c r="R305" i="2"/>
  <c r="P305" i="2"/>
  <c r="BI304" i="2"/>
  <c r="BH304" i="2"/>
  <c r="BG304" i="2"/>
  <c r="BE304" i="2"/>
  <c r="T304" i="2"/>
  <c r="R304" i="2"/>
  <c r="P304" i="2"/>
  <c r="BI303" i="2"/>
  <c r="BH303" i="2"/>
  <c r="BG303" i="2"/>
  <c r="BE303" i="2"/>
  <c r="T303" i="2"/>
  <c r="R303" i="2"/>
  <c r="P303" i="2"/>
  <c r="BI298" i="2"/>
  <c r="BH298" i="2"/>
  <c r="BG298" i="2"/>
  <c r="BE298" i="2"/>
  <c r="T298" i="2"/>
  <c r="R298" i="2"/>
  <c r="P298" i="2"/>
  <c r="BI297" i="2"/>
  <c r="BH297" i="2"/>
  <c r="BG297" i="2"/>
  <c r="BE297" i="2"/>
  <c r="T297" i="2"/>
  <c r="R297" i="2"/>
  <c r="P297" i="2"/>
  <c r="BI295" i="2"/>
  <c r="BH295" i="2"/>
  <c r="BG295" i="2"/>
  <c r="BE295" i="2"/>
  <c r="T295" i="2"/>
  <c r="R295" i="2"/>
  <c r="P295" i="2"/>
  <c r="BI287" i="2"/>
  <c r="BH287" i="2"/>
  <c r="BG287" i="2"/>
  <c r="BE287" i="2"/>
  <c r="T287" i="2"/>
  <c r="R287" i="2"/>
  <c r="P287" i="2"/>
  <c r="BI284" i="2"/>
  <c r="BH284" i="2"/>
  <c r="BG284" i="2"/>
  <c r="BE284" i="2"/>
  <c r="T284" i="2"/>
  <c r="R284" i="2"/>
  <c r="P284" i="2"/>
  <c r="BI276" i="2"/>
  <c r="BH276" i="2"/>
  <c r="BG276" i="2"/>
  <c r="BE276" i="2"/>
  <c r="T276" i="2"/>
  <c r="R276" i="2"/>
  <c r="P276" i="2"/>
  <c r="BI267" i="2"/>
  <c r="BH267" i="2"/>
  <c r="BG267" i="2"/>
  <c r="BE267" i="2"/>
  <c r="T267" i="2"/>
  <c r="R267" i="2"/>
  <c r="P267" i="2"/>
  <c r="BI257" i="2"/>
  <c r="BH257" i="2"/>
  <c r="BG257" i="2"/>
  <c r="BE257" i="2"/>
  <c r="T257" i="2"/>
  <c r="R257" i="2"/>
  <c r="P257" i="2"/>
  <c r="BI249" i="2"/>
  <c r="BH249" i="2"/>
  <c r="BG249" i="2"/>
  <c r="BE249" i="2"/>
  <c r="T249" i="2"/>
  <c r="R249" i="2"/>
  <c r="P249" i="2"/>
  <c r="BI241" i="2"/>
  <c r="BH241" i="2"/>
  <c r="BG241" i="2"/>
  <c r="BE241" i="2"/>
  <c r="T241" i="2"/>
  <c r="R241" i="2"/>
  <c r="P241" i="2"/>
  <c r="BI239" i="2"/>
  <c r="BH239" i="2"/>
  <c r="BG239" i="2"/>
  <c r="BE239" i="2"/>
  <c r="T239" i="2"/>
  <c r="R239" i="2"/>
  <c r="P239" i="2"/>
  <c r="BI237" i="2"/>
  <c r="BH237" i="2"/>
  <c r="BG237" i="2"/>
  <c r="BE237" i="2"/>
  <c r="T237" i="2"/>
  <c r="R237" i="2"/>
  <c r="P237" i="2"/>
  <c r="BI235" i="2"/>
  <c r="BH235" i="2"/>
  <c r="BG235" i="2"/>
  <c r="BE235" i="2"/>
  <c r="T235" i="2"/>
  <c r="R235" i="2"/>
  <c r="P235" i="2"/>
  <c r="BI230" i="2"/>
  <c r="BH230" i="2"/>
  <c r="BG230" i="2"/>
  <c r="BE230" i="2"/>
  <c r="T230" i="2"/>
  <c r="R230" i="2"/>
  <c r="P230" i="2"/>
  <c r="BI228" i="2"/>
  <c r="BH228" i="2"/>
  <c r="BG228" i="2"/>
  <c r="BE228" i="2"/>
  <c r="T228" i="2"/>
  <c r="R228" i="2"/>
  <c r="P228" i="2"/>
  <c r="BI226" i="2"/>
  <c r="BH226" i="2"/>
  <c r="BG226" i="2"/>
  <c r="BE226" i="2"/>
  <c r="T226" i="2"/>
  <c r="R226" i="2"/>
  <c r="P226" i="2"/>
  <c r="BI224" i="2"/>
  <c r="BH224" i="2"/>
  <c r="BG224" i="2"/>
  <c r="BE224" i="2"/>
  <c r="T224" i="2"/>
  <c r="R224" i="2"/>
  <c r="P224" i="2"/>
  <c r="BI223" i="2"/>
  <c r="BH223" i="2"/>
  <c r="BG223" i="2"/>
  <c r="BE223" i="2"/>
  <c r="T223" i="2"/>
  <c r="R223" i="2"/>
  <c r="P223" i="2"/>
  <c r="BI221" i="2"/>
  <c r="BH221" i="2"/>
  <c r="BG221" i="2"/>
  <c r="BE221" i="2"/>
  <c r="T221" i="2"/>
  <c r="R221" i="2"/>
  <c r="P221" i="2"/>
  <c r="BI218" i="2"/>
  <c r="BH218" i="2"/>
  <c r="BG218" i="2"/>
  <c r="BE218" i="2"/>
  <c r="T218" i="2"/>
  <c r="R218" i="2"/>
  <c r="P218" i="2"/>
  <c r="BI215" i="2"/>
  <c r="BH215" i="2"/>
  <c r="BG215" i="2"/>
  <c r="BE215" i="2"/>
  <c r="T215" i="2"/>
  <c r="R215" i="2"/>
  <c r="P215" i="2"/>
  <c r="BI213" i="2"/>
  <c r="BH213" i="2"/>
  <c r="BG213" i="2"/>
  <c r="BE213" i="2"/>
  <c r="T213" i="2"/>
  <c r="R213" i="2"/>
  <c r="P213" i="2"/>
  <c r="BI212" i="2"/>
  <c r="BH212" i="2"/>
  <c r="BG212" i="2"/>
  <c r="BE212" i="2"/>
  <c r="T212" i="2"/>
  <c r="R212" i="2"/>
  <c r="P212" i="2"/>
  <c r="BI207" i="2"/>
  <c r="BH207" i="2"/>
  <c r="BG207" i="2"/>
  <c r="BE207" i="2"/>
  <c r="T207" i="2"/>
  <c r="R207" i="2"/>
  <c r="P207" i="2"/>
  <c r="BI200" i="2"/>
  <c r="BH200" i="2"/>
  <c r="BG200" i="2"/>
  <c r="BE200" i="2"/>
  <c r="T200" i="2"/>
  <c r="R200" i="2"/>
  <c r="P200" i="2"/>
  <c r="BI196" i="2"/>
  <c r="BH196" i="2"/>
  <c r="BG196" i="2"/>
  <c r="BE196" i="2"/>
  <c r="T196" i="2"/>
  <c r="R196" i="2"/>
  <c r="P196" i="2"/>
  <c r="BI194" i="2"/>
  <c r="BH194" i="2"/>
  <c r="BG194" i="2"/>
  <c r="BE194" i="2"/>
  <c r="T194" i="2"/>
  <c r="R194" i="2"/>
  <c r="P194" i="2"/>
  <c r="BI192" i="2"/>
  <c r="BH192" i="2"/>
  <c r="BG192" i="2"/>
  <c r="BE192" i="2"/>
  <c r="T192" i="2"/>
  <c r="R192" i="2"/>
  <c r="P192" i="2"/>
  <c r="BI191" i="2"/>
  <c r="BH191" i="2"/>
  <c r="BG191" i="2"/>
  <c r="BE191" i="2"/>
  <c r="T191" i="2"/>
  <c r="R191" i="2"/>
  <c r="P191" i="2"/>
  <c r="BI188" i="2"/>
  <c r="BH188" i="2"/>
  <c r="BG188" i="2"/>
  <c r="BE188" i="2"/>
  <c r="T188" i="2"/>
  <c r="R188" i="2"/>
  <c r="P188" i="2"/>
  <c r="BI185" i="2"/>
  <c r="BH185" i="2"/>
  <c r="BG185" i="2"/>
  <c r="BE185" i="2"/>
  <c r="T185" i="2"/>
  <c r="R185" i="2"/>
  <c r="P185" i="2"/>
  <c r="BI183" i="2"/>
  <c r="BH183" i="2"/>
  <c r="BG183" i="2"/>
  <c r="BE183" i="2"/>
  <c r="T183" i="2"/>
  <c r="R183" i="2"/>
  <c r="P183" i="2"/>
  <c r="BI181" i="2"/>
  <c r="BH181" i="2"/>
  <c r="BG181" i="2"/>
  <c r="BE181" i="2"/>
  <c r="T181" i="2"/>
  <c r="R181" i="2"/>
  <c r="P181" i="2"/>
  <c r="BI177" i="2"/>
  <c r="BH177" i="2"/>
  <c r="BG177" i="2"/>
  <c r="BE177" i="2"/>
  <c r="T177" i="2"/>
  <c r="R177" i="2"/>
  <c r="P177" i="2"/>
  <c r="BI174" i="2"/>
  <c r="BH174" i="2"/>
  <c r="BG174" i="2"/>
  <c r="BE174" i="2"/>
  <c r="T174" i="2"/>
  <c r="R174" i="2"/>
  <c r="P174" i="2"/>
  <c r="BI173" i="2"/>
  <c r="BH173" i="2"/>
  <c r="BG173" i="2"/>
  <c r="BE173" i="2"/>
  <c r="T173" i="2"/>
  <c r="R173" i="2"/>
  <c r="P173" i="2"/>
  <c r="BI169" i="2"/>
  <c r="BH169" i="2"/>
  <c r="BG169" i="2"/>
  <c r="BE169" i="2"/>
  <c r="T169" i="2"/>
  <c r="R169" i="2"/>
  <c r="P169" i="2"/>
  <c r="BI156" i="2"/>
  <c r="BH156" i="2"/>
  <c r="BG156" i="2"/>
  <c r="BE156" i="2"/>
  <c r="T156" i="2"/>
  <c r="R156" i="2"/>
  <c r="P156" i="2"/>
  <c r="J150" i="2"/>
  <c r="F150" i="2"/>
  <c r="F148" i="2"/>
  <c r="E146" i="2"/>
  <c r="BI131" i="2"/>
  <c r="BH131" i="2"/>
  <c r="BG131" i="2"/>
  <c r="BE131" i="2"/>
  <c r="BI130" i="2"/>
  <c r="BH130" i="2"/>
  <c r="BG130" i="2"/>
  <c r="BF130" i="2"/>
  <c r="BE130" i="2"/>
  <c r="BI129" i="2"/>
  <c r="BH129" i="2"/>
  <c r="BG129" i="2"/>
  <c r="BF129" i="2"/>
  <c r="BE129" i="2"/>
  <c r="BI128" i="2"/>
  <c r="BH128" i="2"/>
  <c r="BG128" i="2"/>
  <c r="BF128" i="2"/>
  <c r="BE128" i="2"/>
  <c r="BI127" i="2"/>
  <c r="BH127" i="2"/>
  <c r="BG127" i="2"/>
  <c r="BF127" i="2"/>
  <c r="BE127" i="2"/>
  <c r="BI126" i="2"/>
  <c r="BH126" i="2"/>
  <c r="BG126" i="2"/>
  <c r="BF126" i="2"/>
  <c r="BE126" i="2"/>
  <c r="J93" i="2"/>
  <c r="F93" i="2"/>
  <c r="F91" i="2"/>
  <c r="E89" i="2"/>
  <c r="J26" i="2"/>
  <c r="E26" i="2"/>
  <c r="J94" i="2" s="1"/>
  <c r="J25" i="2"/>
  <c r="J20" i="2"/>
  <c r="E20" i="2"/>
  <c r="F94" i="2" s="1"/>
  <c r="J19" i="2"/>
  <c r="J14" i="2"/>
  <c r="J148" i="2" s="1"/>
  <c r="E7" i="2"/>
  <c r="E142" i="2" s="1"/>
  <c r="CK118" i="1"/>
  <c r="CJ118" i="1"/>
  <c r="CI118" i="1"/>
  <c r="CH118" i="1"/>
  <c r="CG118" i="1"/>
  <c r="CF118" i="1"/>
  <c r="BZ118" i="1"/>
  <c r="CE118" i="1"/>
  <c r="CK117" i="1"/>
  <c r="CJ117" i="1"/>
  <c r="CI117" i="1"/>
  <c r="CH117" i="1"/>
  <c r="CG117" i="1"/>
  <c r="CF117" i="1"/>
  <c r="BZ117" i="1"/>
  <c r="CE117" i="1"/>
  <c r="CK116" i="1"/>
  <c r="CJ116" i="1"/>
  <c r="CI116" i="1"/>
  <c r="CH116" i="1"/>
  <c r="CG116" i="1"/>
  <c r="CF116" i="1"/>
  <c r="BZ116" i="1"/>
  <c r="CE116" i="1"/>
  <c r="CK115" i="1"/>
  <c r="CJ115" i="1"/>
  <c r="CI115" i="1"/>
  <c r="CH115" i="1"/>
  <c r="CG115" i="1"/>
  <c r="CF115" i="1"/>
  <c r="BZ115" i="1"/>
  <c r="CE115" i="1"/>
  <c r="L90" i="1"/>
  <c r="AM90" i="1"/>
  <c r="AM89" i="1"/>
  <c r="L89" i="1"/>
  <c r="AM87" i="1"/>
  <c r="L87" i="1"/>
  <c r="L85" i="1"/>
  <c r="L84" i="1"/>
  <c r="BK253" i="15"/>
  <c r="BK249" i="15"/>
  <c r="BK248" i="15"/>
  <c r="BK245" i="15"/>
  <c r="BK244" i="15"/>
  <c r="J243" i="15"/>
  <c r="BK240" i="15"/>
  <c r="BK238" i="15"/>
  <c r="J237" i="15"/>
  <c r="J236" i="15"/>
  <c r="BK235" i="15"/>
  <c r="BK230" i="15"/>
  <c r="BK224" i="15"/>
  <c r="BK222" i="15"/>
  <c r="BK221" i="15"/>
  <c r="BK218" i="15"/>
  <c r="BK217" i="15"/>
  <c r="J216" i="15"/>
  <c r="J209" i="15"/>
  <c r="BK208" i="15"/>
  <c r="J202" i="15"/>
  <c r="J198" i="15"/>
  <c r="BK192" i="15"/>
  <c r="BK190" i="15"/>
  <c r="BK185" i="15"/>
  <c r="BK181" i="15"/>
  <c r="J180" i="15"/>
  <c r="BK177" i="15"/>
  <c r="J174" i="15"/>
  <c r="BK165" i="15"/>
  <c r="BK158" i="15"/>
  <c r="BK155" i="15"/>
  <c r="BK149" i="15"/>
  <c r="J150" i="14"/>
  <c r="J149" i="14"/>
  <c r="BK147" i="14"/>
  <c r="J247" i="13"/>
  <c r="BK245" i="13"/>
  <c r="J244" i="13"/>
  <c r="BK239" i="13"/>
  <c r="BK236" i="13"/>
  <c r="J227" i="13"/>
  <c r="BK222" i="13"/>
  <c r="BK220" i="13"/>
  <c r="BK215" i="13"/>
  <c r="J210" i="13"/>
  <c r="BK207" i="13"/>
  <c r="J205" i="13"/>
  <c r="J193" i="13"/>
  <c r="BK192" i="13"/>
  <c r="BK188" i="13"/>
  <c r="J187" i="13"/>
  <c r="BK186" i="13"/>
  <c r="BK185" i="13"/>
  <c r="BK184" i="13"/>
  <c r="BK183" i="13"/>
  <c r="J182" i="13"/>
  <c r="J177" i="13"/>
  <c r="BK161" i="13"/>
  <c r="BK154" i="13"/>
  <c r="BK150" i="13"/>
  <c r="J142" i="13"/>
  <c r="BK241" i="12"/>
  <c r="J240" i="12"/>
  <c r="BK227" i="12"/>
  <c r="J221" i="12"/>
  <c r="J212" i="12"/>
  <c r="BK202" i="12"/>
  <c r="J189" i="12"/>
  <c r="BK187" i="12"/>
  <c r="BK183" i="12"/>
  <c r="J181" i="12"/>
  <c r="BK177" i="12"/>
  <c r="J169" i="12"/>
  <c r="BK166" i="12"/>
  <c r="J165" i="12"/>
  <c r="BK161" i="12"/>
  <c r="J154" i="12"/>
  <c r="J152" i="12"/>
  <c r="BK212" i="11"/>
  <c r="J206" i="11"/>
  <c r="J205" i="11"/>
  <c r="J200" i="11"/>
  <c r="J198" i="11"/>
  <c r="J197" i="11"/>
  <c r="BK196" i="11"/>
  <c r="J189" i="11"/>
  <c r="BK184" i="11"/>
  <c r="BK174" i="11"/>
  <c r="BK172" i="11"/>
  <c r="J163" i="11"/>
  <c r="J152" i="11"/>
  <c r="J654" i="10"/>
  <c r="J641" i="10"/>
  <c r="J618" i="10"/>
  <c r="J615" i="10"/>
  <c r="J608" i="10"/>
  <c r="J606" i="10"/>
  <c r="J602" i="10"/>
  <c r="J598" i="10"/>
  <c r="BK596" i="10"/>
  <c r="J572" i="10"/>
  <c r="J545" i="10"/>
  <c r="BK536" i="10"/>
  <c r="J534" i="10"/>
  <c r="J525" i="10"/>
  <c r="J492" i="10"/>
  <c r="BK487" i="10"/>
  <c r="BK482" i="10"/>
  <c r="BK479" i="10"/>
  <c r="J473" i="10"/>
  <c r="BK454" i="10"/>
  <c r="J443" i="10"/>
  <c r="BK415" i="10"/>
  <c r="BK407" i="10"/>
  <c r="BK398" i="10"/>
  <c r="BK384" i="10"/>
  <c r="J368" i="10"/>
  <c r="J365" i="10"/>
  <c r="BK345" i="10"/>
  <c r="BK334" i="10"/>
  <c r="J332" i="10"/>
  <c r="J296" i="10"/>
  <c r="BK286" i="10"/>
  <c r="BK259" i="10"/>
  <c r="BK255" i="10"/>
  <c r="BK253" i="10"/>
  <c r="J250" i="10"/>
  <c r="BK218" i="10"/>
  <c r="BK213" i="10"/>
  <c r="J206" i="10"/>
  <c r="BK198" i="10"/>
  <c r="BK187" i="10"/>
  <c r="BK197" i="9"/>
  <c r="J189" i="9"/>
  <c r="BK175" i="9"/>
  <c r="BK172" i="9"/>
  <c r="BK171" i="9"/>
  <c r="J169" i="9"/>
  <c r="BK166" i="9"/>
  <c r="BK159" i="9"/>
  <c r="J156" i="9"/>
  <c r="J155" i="9"/>
  <c r="J139" i="9"/>
  <c r="J370" i="8"/>
  <c r="BK355" i="8"/>
  <c r="J354" i="8"/>
  <c r="BK346" i="8"/>
  <c r="BK344" i="8"/>
  <c r="J335" i="8"/>
  <c r="BK334" i="8"/>
  <c r="J329" i="8"/>
  <c r="BK323" i="8"/>
  <c r="J322" i="8"/>
  <c r="J317" i="8"/>
  <c r="J315" i="8"/>
  <c r="BK314" i="8"/>
  <c r="BK312" i="8"/>
  <c r="J309" i="8"/>
  <c r="J301" i="8"/>
  <c r="BK299" i="8"/>
  <c r="J287" i="8"/>
  <c r="BK278" i="8"/>
  <c r="BK276" i="8"/>
  <c r="J271" i="8"/>
  <c r="BK270" i="8"/>
  <c r="BK268" i="8"/>
  <c r="BK266" i="8"/>
  <c r="J263" i="8"/>
  <c r="BK257" i="8"/>
  <c r="J256" i="8"/>
  <c r="BK255" i="8"/>
  <c r="BK254" i="8"/>
  <c r="J253" i="8"/>
  <c r="J250" i="8"/>
  <c r="J248" i="8"/>
  <c r="BK244" i="8"/>
  <c r="J243" i="8"/>
  <c r="BK242" i="8"/>
  <c r="J235" i="8"/>
  <c r="J231" i="8"/>
  <c r="BK226" i="8"/>
  <c r="J214" i="8"/>
  <c r="BK213" i="8"/>
  <c r="BK212" i="8"/>
  <c r="BK211" i="8"/>
  <c r="BK207" i="8"/>
  <c r="J206" i="8"/>
  <c r="J202" i="8"/>
  <c r="BK201" i="8"/>
  <c r="BK199" i="8"/>
  <c r="BK195" i="8"/>
  <c r="J188" i="8"/>
  <c r="BK179" i="8"/>
  <c r="J176" i="8"/>
  <c r="BK166" i="8"/>
  <c r="BK372" i="7"/>
  <c r="J368" i="7"/>
  <c r="J362" i="7"/>
  <c r="J357" i="7"/>
  <c r="J350" i="7"/>
  <c r="J341" i="7"/>
  <c r="J332" i="7"/>
  <c r="BK331" i="7"/>
  <c r="J324" i="7"/>
  <c r="BK323" i="7"/>
  <c r="J321" i="7"/>
  <c r="J318" i="7"/>
  <c r="BK317" i="7"/>
  <c r="BK316" i="7"/>
  <c r="BK313" i="7"/>
  <c r="BK300" i="7"/>
  <c r="J299" i="7"/>
  <c r="J294" i="7"/>
  <c r="BK289" i="7"/>
  <c r="BK286" i="7"/>
  <c r="J285" i="7"/>
  <c r="BK276" i="7"/>
  <c r="J275" i="7"/>
  <c r="J268" i="7"/>
  <c r="BK259" i="7"/>
  <c r="BK258" i="7"/>
  <c r="BK250" i="7"/>
  <c r="BK241" i="7"/>
  <c r="J240" i="7"/>
  <c r="BK239" i="7"/>
  <c r="J238" i="7"/>
  <c r="BK235" i="7"/>
  <c r="BK234" i="7"/>
  <c r="BK222" i="7"/>
  <c r="J216" i="7"/>
  <c r="BK202" i="7"/>
  <c r="J200" i="7"/>
  <c r="BK197" i="7"/>
  <c r="BK185" i="7"/>
  <c r="BK177" i="7"/>
  <c r="J173" i="7"/>
  <c r="J163" i="7"/>
  <c r="BK161" i="7"/>
  <c r="BK159" i="7"/>
  <c r="BK158" i="7"/>
  <c r="J153" i="7"/>
  <c r="BK136" i="7"/>
  <c r="J303" i="6"/>
  <c r="BK302" i="6"/>
  <c r="J295" i="6"/>
  <c r="J292" i="6"/>
  <c r="J289" i="6"/>
  <c r="BK285" i="6"/>
  <c r="BK284" i="6"/>
  <c r="J279" i="6"/>
  <c r="J277" i="6"/>
  <c r="J276" i="6"/>
  <c r="J275" i="6"/>
  <c r="BK271" i="6"/>
  <c r="J268" i="6"/>
  <c r="BK264" i="6"/>
  <c r="BK263" i="6"/>
  <c r="J262" i="6"/>
  <c r="BK260" i="6"/>
  <c r="J258" i="6"/>
  <c r="J257" i="6"/>
  <c r="BK250" i="6"/>
  <c r="BK248" i="6"/>
  <c r="J246" i="6"/>
  <c r="J245" i="6"/>
  <c r="BK242" i="6"/>
  <c r="J229" i="6"/>
  <c r="J223" i="6"/>
  <c r="J220" i="6"/>
  <c r="BK213" i="6"/>
  <c r="BK211" i="6"/>
  <c r="BK205" i="6"/>
  <c r="J193" i="6"/>
  <c r="BK192" i="6"/>
  <c r="BK187" i="6"/>
  <c r="BK183" i="6"/>
  <c r="BK176" i="6"/>
  <c r="J175" i="6"/>
  <c r="J172" i="6"/>
  <c r="BK166" i="6"/>
  <c r="BK162" i="6"/>
  <c r="J157" i="6"/>
  <c r="BK155" i="6"/>
  <c r="BK154" i="6"/>
  <c r="J152" i="6"/>
  <c r="BK151" i="6"/>
  <c r="J147" i="6"/>
  <c r="J202" i="5"/>
  <c r="BK199" i="5"/>
  <c r="BK197" i="5"/>
  <c r="J196" i="5"/>
  <c r="J186" i="5"/>
  <c r="BK180" i="5"/>
  <c r="BK178" i="5"/>
  <c r="BK175" i="5"/>
  <c r="BK173" i="5"/>
  <c r="J172" i="5"/>
  <c r="J169" i="5"/>
  <c r="J167" i="5"/>
  <c r="BK163" i="5"/>
  <c r="BK156" i="5"/>
  <c r="BK154" i="5"/>
  <c r="J153" i="5"/>
  <c r="J152" i="5"/>
  <c r="J251" i="4"/>
  <c r="J250" i="4"/>
  <c r="BK246" i="4"/>
  <c r="BK243" i="4"/>
  <c r="BK241" i="4"/>
  <c r="J240" i="4"/>
  <c r="BK239" i="4"/>
  <c r="BK236" i="4"/>
  <c r="J234" i="4"/>
  <c r="BK233" i="4"/>
  <c r="BK230" i="4"/>
  <c r="J229" i="4"/>
  <c r="J211" i="4"/>
  <c r="BK210" i="4"/>
  <c r="BK205" i="4"/>
  <c r="BK198" i="4"/>
  <c r="BK196" i="4"/>
  <c r="BK190" i="4"/>
  <c r="BK189" i="4"/>
  <c r="BK188" i="4"/>
  <c r="J185" i="4"/>
  <c r="BK180" i="4"/>
  <c r="J177" i="4"/>
  <c r="BK176" i="4"/>
  <c r="BK174" i="4"/>
  <c r="J171" i="4"/>
  <c r="BK159" i="4"/>
  <c r="J157" i="4"/>
  <c r="BK156" i="4"/>
  <c r="BK142" i="4"/>
  <c r="BK331" i="3"/>
  <c r="J330" i="3"/>
  <c r="J328" i="3"/>
  <c r="BK323" i="3"/>
  <c r="BK322" i="3"/>
  <c r="J320" i="3"/>
  <c r="J310" i="3"/>
  <c r="BK305" i="3"/>
  <c r="BK302" i="3"/>
  <c r="BK296" i="3"/>
  <c r="BK289" i="3"/>
  <c r="J285" i="3"/>
  <c r="J283" i="3"/>
  <c r="J275" i="3"/>
  <c r="J273" i="3"/>
  <c r="J265" i="3"/>
  <c r="BK264" i="3"/>
  <c r="J259" i="3"/>
  <c r="BK257" i="3"/>
  <c r="BK253" i="3"/>
  <c r="BK234" i="3"/>
  <c r="BK228" i="3"/>
  <c r="BK222" i="3"/>
  <c r="BK221" i="3"/>
  <c r="BK216" i="3"/>
  <c r="J215" i="3"/>
  <c r="J211" i="3"/>
  <c r="BK210" i="3"/>
  <c r="J207" i="3"/>
  <c r="J206" i="3"/>
  <c r="BK205" i="3"/>
  <c r="J192" i="3"/>
  <c r="BK178" i="3"/>
  <c r="J163" i="3"/>
  <c r="BK160" i="3"/>
  <c r="BK1493" i="2"/>
  <c r="BK1483" i="2"/>
  <c r="BK1475" i="2"/>
  <c r="J1470" i="2"/>
  <c r="BK1465" i="2"/>
  <c r="BK1433" i="2"/>
  <c r="J1426" i="2"/>
  <c r="BK1422" i="2"/>
  <c r="J1418" i="2"/>
  <c r="J1393" i="2"/>
  <c r="J1363" i="2"/>
  <c r="J1350" i="2"/>
  <c r="J1348" i="2"/>
  <c r="J1337" i="2"/>
  <c r="J1316" i="2"/>
  <c r="J1315" i="2"/>
  <c r="J1313" i="2"/>
  <c r="J1302" i="2"/>
  <c r="J1299" i="2"/>
  <c r="BK1297" i="2"/>
  <c r="J1287" i="2"/>
  <c r="J1270" i="2"/>
  <c r="J1262" i="2"/>
  <c r="J1260" i="2"/>
  <c r="BK1258" i="2"/>
  <c r="BK1257" i="2"/>
  <c r="J1254" i="2"/>
  <c r="J1233" i="2"/>
  <c r="J1197" i="2"/>
  <c r="BK1191" i="2"/>
  <c r="J1183" i="2"/>
  <c r="J1179" i="2"/>
  <c r="J1174" i="2"/>
  <c r="J1151" i="2"/>
  <c r="BK1148" i="2"/>
  <c r="BK1147" i="2"/>
  <c r="J1144" i="2"/>
  <c r="J1105" i="2"/>
  <c r="BK1099" i="2"/>
  <c r="BK1095" i="2"/>
  <c r="J1091" i="2"/>
  <c r="J1089" i="2"/>
  <c r="J1087" i="2"/>
  <c r="BK1081" i="2"/>
  <c r="BK1075" i="2"/>
  <c r="J1071" i="2"/>
  <c r="BK1069" i="2"/>
  <c r="BK1065" i="2"/>
  <c r="BK1063" i="2"/>
  <c r="BK1055" i="2"/>
  <c r="J1033" i="2"/>
  <c r="J998" i="2"/>
  <c r="J959" i="2"/>
  <c r="BK868" i="2"/>
  <c r="BK839" i="2"/>
  <c r="J812" i="2"/>
  <c r="BK745" i="2"/>
  <c r="BK738" i="2"/>
  <c r="BK737" i="2"/>
  <c r="BK736" i="2"/>
  <c r="BK728" i="2"/>
  <c r="J716" i="2"/>
  <c r="BK704" i="2"/>
  <c r="J695" i="2"/>
  <c r="BK677" i="2"/>
  <c r="BK675" i="2"/>
  <c r="J656" i="2"/>
  <c r="BK626" i="2"/>
  <c r="BK613" i="2"/>
  <c r="BK610" i="2"/>
  <c r="BK606" i="2"/>
  <c r="BK604" i="2"/>
  <c r="J592" i="2"/>
  <c r="BK566" i="2"/>
  <c r="J557" i="2"/>
  <c r="BK555" i="2"/>
  <c r="BK554" i="2"/>
  <c r="J550" i="2"/>
  <c r="BK487" i="2"/>
  <c r="J479" i="2"/>
  <c r="BK452" i="2"/>
  <c r="BK438" i="2"/>
  <c r="J437" i="2"/>
  <c r="J432" i="2"/>
  <c r="BK430" i="2"/>
  <c r="J412" i="2"/>
  <c r="J400" i="2"/>
  <c r="J382" i="2"/>
  <c r="BK379" i="2"/>
  <c r="J366" i="2"/>
  <c r="BK338" i="2"/>
  <c r="J318" i="2"/>
  <c r="J305" i="2"/>
  <c r="J287" i="2"/>
  <c r="J284" i="2"/>
  <c r="BK239" i="2"/>
  <c r="BK228" i="2"/>
  <c r="BK218" i="2"/>
  <c r="BK252" i="15"/>
  <c r="BK250" i="15"/>
  <c r="J249" i="15"/>
  <c r="J247" i="15"/>
  <c r="BK246" i="15"/>
  <c r="BK239" i="15"/>
  <c r="BK236" i="15"/>
  <c r="BK234" i="15"/>
  <c r="J233" i="15"/>
  <c r="J232" i="15"/>
  <c r="BK231" i="15"/>
  <c r="J230" i="15"/>
  <c r="BK229" i="15"/>
  <c r="J224" i="15"/>
  <c r="J223" i="15"/>
  <c r="BK220" i="15"/>
  <c r="J217" i="15"/>
  <c r="J215" i="15"/>
  <c r="BK205" i="15"/>
  <c r="J204" i="15"/>
  <c r="BK203" i="15"/>
  <c r="J193" i="15"/>
  <c r="J191" i="15"/>
  <c r="J184" i="15"/>
  <c r="J183" i="15"/>
  <c r="J178" i="15"/>
  <c r="BK170" i="15"/>
  <c r="J167" i="15"/>
  <c r="J166" i="15"/>
  <c r="J165" i="15"/>
  <c r="BK162" i="15"/>
  <c r="J160" i="15"/>
  <c r="BK152" i="15"/>
  <c r="J153" i="14"/>
  <c r="BK152" i="14"/>
  <c r="BK151" i="14"/>
  <c r="BK144" i="14"/>
  <c r="J248" i="13"/>
  <c r="J243" i="13"/>
  <c r="J241" i="13"/>
  <c r="BK240" i="13"/>
  <c r="BK235" i="13"/>
  <c r="J234" i="13"/>
  <c r="BK228" i="13"/>
  <c r="BK226" i="13"/>
  <c r="J224" i="13"/>
  <c r="J217" i="13"/>
  <c r="J214" i="13"/>
  <c r="J212" i="13"/>
  <c r="BK210" i="13"/>
  <c r="J207" i="13"/>
  <c r="J206" i="13"/>
  <c r="BK203" i="13"/>
  <c r="BK200" i="13"/>
  <c r="BK197" i="13"/>
  <c r="BK196" i="13"/>
  <c r="J186" i="13"/>
  <c r="J185" i="13"/>
  <c r="BK180" i="13"/>
  <c r="J179" i="13"/>
  <c r="J176" i="13"/>
  <c r="J175" i="13"/>
  <c r="BK169" i="13"/>
  <c r="J160" i="13"/>
  <c r="BK156" i="13"/>
  <c r="BK153" i="13"/>
  <c r="BK147" i="13"/>
  <c r="J143" i="13"/>
  <c r="BK141" i="13"/>
  <c r="J241" i="12"/>
  <c r="BK235" i="12"/>
  <c r="J226" i="12"/>
  <c r="BK224" i="12"/>
  <c r="BK210" i="12"/>
  <c r="J192" i="12"/>
  <c r="BK179" i="12"/>
  <c r="J175" i="12"/>
  <c r="BK156" i="12"/>
  <c r="BK136" i="12"/>
  <c r="BK210" i="11"/>
  <c r="BK209" i="11"/>
  <c r="J203" i="11"/>
  <c r="BK198" i="11"/>
  <c r="BK195" i="11"/>
  <c r="BK192" i="11"/>
  <c r="J191" i="11"/>
  <c r="BK188" i="11"/>
  <c r="BK180" i="11"/>
  <c r="J176" i="11"/>
  <c r="BK175" i="11"/>
  <c r="BK173" i="11"/>
  <c r="BK171" i="11"/>
  <c r="BK169" i="11"/>
  <c r="BK167" i="11"/>
  <c r="BK153" i="11"/>
  <c r="J135" i="11"/>
  <c r="J663" i="10"/>
  <c r="J639" i="10"/>
  <c r="BK637" i="10"/>
  <c r="BK627" i="10"/>
  <c r="BK623" i="10"/>
  <c r="BK620" i="10"/>
  <c r="BK615" i="10"/>
  <c r="BK602" i="10"/>
  <c r="BK591" i="10"/>
  <c r="BK588" i="10"/>
  <c r="J574" i="10"/>
  <c r="BK572" i="10"/>
  <c r="BK568" i="10"/>
  <c r="J548" i="10"/>
  <c r="BK545" i="10"/>
  <c r="BK542" i="10"/>
  <c r="BK495" i="10"/>
  <c r="BK490" i="10"/>
  <c r="J487" i="10"/>
  <c r="J479" i="10"/>
  <c r="J454" i="10"/>
  <c r="BK434" i="10"/>
  <c r="J431" i="10"/>
  <c r="J398" i="10"/>
  <c r="BK395" i="10"/>
  <c r="BK368" i="10"/>
  <c r="J366" i="10"/>
  <c r="J359" i="10"/>
  <c r="J351" i="10"/>
  <c r="J346" i="10"/>
  <c r="BK325" i="10"/>
  <c r="J323" i="10"/>
  <c r="J261" i="10"/>
  <c r="BK235" i="10"/>
  <c r="BK226" i="10"/>
  <c r="BK217" i="10"/>
  <c r="BK198" i="9"/>
  <c r="BK183" i="9"/>
  <c r="BK180" i="9"/>
  <c r="J176" i="9"/>
  <c r="J174" i="9"/>
  <c r="J172" i="9"/>
  <c r="J160" i="9"/>
  <c r="J158" i="9"/>
  <c r="BK155" i="9"/>
  <c r="BK154" i="9"/>
  <c r="J152" i="9"/>
  <c r="BK139" i="9"/>
  <c r="J368" i="8"/>
  <c r="BK359" i="8"/>
  <c r="BK357" i="8"/>
  <c r="J355" i="8"/>
  <c r="J353" i="8"/>
  <c r="BK351" i="8"/>
  <c r="BK350" i="8"/>
  <c r="J346" i="8"/>
  <c r="J319" i="8"/>
  <c r="J316" i="8"/>
  <c r="BK315" i="8"/>
  <c r="J314" i="8"/>
  <c r="J312" i="8"/>
  <c r="J311" i="8"/>
  <c r="BK310" i="8"/>
  <c r="BK308" i="8"/>
  <c r="J304" i="8"/>
  <c r="J303" i="8"/>
  <c r="J302" i="8"/>
  <c r="J295" i="8"/>
  <c r="BK293" i="8"/>
  <c r="BK290" i="8"/>
  <c r="J286" i="8"/>
  <c r="J277" i="8"/>
  <c r="BK271" i="8"/>
  <c r="BK265" i="8"/>
  <c r="J264" i="8"/>
  <c r="BK259" i="8"/>
  <c r="J258" i="8"/>
  <c r="J251" i="8"/>
  <c r="BK246" i="8"/>
  <c r="J240" i="8"/>
  <c r="J239" i="8"/>
  <c r="J238" i="8"/>
  <c r="J232" i="8"/>
  <c r="J223" i="8"/>
  <c r="J219" i="8"/>
  <c r="J218" i="8"/>
  <c r="BK216" i="8"/>
  <c r="BK202" i="8"/>
  <c r="J201" i="8"/>
  <c r="BK197" i="8"/>
  <c r="J194" i="8"/>
  <c r="J186" i="8"/>
  <c r="BK184" i="8"/>
  <c r="J181" i="8"/>
  <c r="BK178" i="8"/>
  <c r="J170" i="8"/>
  <c r="BK168" i="8"/>
  <c r="J379" i="7"/>
  <c r="BK377" i="7"/>
  <c r="J355" i="7"/>
  <c r="BK352" i="7"/>
  <c r="J351" i="7"/>
  <c r="J347" i="7"/>
  <c r="J336" i="7"/>
  <c r="J331" i="7"/>
  <c r="BK328" i="7"/>
  <c r="J326" i="7"/>
  <c r="J325" i="7"/>
  <c r="BK321" i="7"/>
  <c r="J314" i="7"/>
  <c r="J313" i="7"/>
  <c r="BK308" i="7"/>
  <c r="BK305" i="7"/>
  <c r="J303" i="7"/>
  <c r="BK293" i="7"/>
  <c r="J290" i="7"/>
  <c r="J288" i="7"/>
  <c r="J287" i="7"/>
  <c r="J284" i="7"/>
  <c r="J283" i="7"/>
  <c r="BK277" i="7"/>
  <c r="BK275" i="7"/>
  <c r="J261" i="7"/>
  <c r="J258" i="7"/>
  <c r="J249" i="7"/>
  <c r="J248" i="7"/>
  <c r="BK245" i="7"/>
  <c r="BK232" i="7"/>
  <c r="J231" i="7"/>
  <c r="BK230" i="7"/>
  <c r="BK229" i="7"/>
  <c r="BK226" i="7"/>
  <c r="J223" i="7"/>
  <c r="BK221" i="7"/>
  <c r="BK215" i="7"/>
  <c r="J212" i="7"/>
  <c r="J208" i="7"/>
  <c r="BK205" i="7"/>
  <c r="J204" i="7"/>
  <c r="J203" i="7"/>
  <c r="J198" i="7"/>
  <c r="J191" i="7"/>
  <c r="BK188" i="7"/>
  <c r="BK187" i="7"/>
  <c r="J184" i="7"/>
  <c r="J183" i="7"/>
  <c r="BK180" i="7"/>
  <c r="BK174" i="7"/>
  <c r="BK173" i="7"/>
  <c r="BK171" i="7"/>
  <c r="J169" i="7"/>
  <c r="BK167" i="7"/>
  <c r="J166" i="7"/>
  <c r="J165" i="7"/>
  <c r="BK164" i="7"/>
  <c r="J156" i="7"/>
  <c r="BK155" i="7"/>
  <c r="BK152" i="7"/>
  <c r="BK149" i="7"/>
  <c r="J314" i="6"/>
  <c r="J312" i="6"/>
  <c r="BK311" i="6"/>
  <c r="BK309" i="6"/>
  <c r="J308" i="6"/>
  <c r="BK307" i="6"/>
  <c r="J306" i="6"/>
  <c r="BK305" i="6"/>
  <c r="BK297" i="6"/>
  <c r="J291" i="6"/>
  <c r="BK290" i="6"/>
  <c r="J288" i="6"/>
  <c r="J284" i="6"/>
  <c r="BK282" i="6"/>
  <c r="BK281" i="6"/>
  <c r="BK276" i="6"/>
  <c r="BK275" i="6"/>
  <c r="J271" i="6"/>
  <c r="BK268" i="6"/>
  <c r="J261" i="6"/>
  <c r="BK251" i="6"/>
  <c r="J244" i="6"/>
  <c r="J241" i="6"/>
  <c r="J240" i="6"/>
  <c r="BK234" i="6"/>
  <c r="BK226" i="6"/>
  <c r="BK225" i="6"/>
  <c r="BK217" i="6"/>
  <c r="J211" i="6"/>
  <c r="J210" i="6"/>
  <c r="BK208" i="6"/>
  <c r="BK204" i="6"/>
  <c r="J196" i="6"/>
  <c r="J195" i="6"/>
  <c r="J194" i="6"/>
  <c r="BK188" i="6"/>
  <c r="J185" i="6"/>
  <c r="BK184" i="6"/>
  <c r="J173" i="6"/>
  <c r="BK165" i="6"/>
  <c r="J160" i="6"/>
  <c r="J159" i="6"/>
  <c r="J158" i="6"/>
  <c r="BK157" i="6"/>
  <c r="J151" i="6"/>
  <c r="J198" i="5"/>
  <c r="J190" i="5"/>
  <c r="BK187" i="5"/>
  <c r="BK182" i="5"/>
  <c r="BK172" i="5"/>
  <c r="J247" i="4"/>
  <c r="J244" i="4"/>
  <c r="BK242" i="4"/>
  <c r="J233" i="4"/>
  <c r="J232" i="4"/>
  <c r="BK231" i="4"/>
  <c r="J228" i="4"/>
  <c r="J221" i="4"/>
  <c r="J219" i="4"/>
  <c r="J216" i="4"/>
  <c r="BK211" i="4"/>
  <c r="BK208" i="4"/>
  <c r="BK204" i="4"/>
  <c r="J196" i="4"/>
  <c r="BK195" i="4"/>
  <c r="BK191" i="4"/>
  <c r="J190" i="4"/>
  <c r="J187" i="4"/>
  <c r="J186" i="4"/>
  <c r="BK183" i="4"/>
  <c r="BK182" i="4"/>
  <c r="BK178" i="4"/>
  <c r="BK172" i="4"/>
  <c r="J168" i="4"/>
  <c r="J163" i="4"/>
  <c r="BK162" i="4"/>
  <c r="BK336" i="3"/>
  <c r="BK330" i="3"/>
  <c r="BK327" i="3"/>
  <c r="BK326" i="3"/>
  <c r="J314" i="3"/>
  <c r="BK309" i="3"/>
  <c r="BK308" i="3"/>
  <c r="J304" i="3"/>
  <c r="J303" i="3"/>
  <c r="J301" i="3"/>
  <c r="BK299" i="3"/>
  <c r="BK294" i="3"/>
  <c r="BK293" i="3"/>
  <c r="J292" i="3"/>
  <c r="J291" i="3"/>
  <c r="J290" i="3"/>
  <c r="BK281" i="3"/>
  <c r="BK280" i="3"/>
  <c r="J276" i="3"/>
  <c r="J262" i="3"/>
  <c r="BK259" i="3"/>
  <c r="BK254" i="3"/>
  <c r="J246" i="3"/>
  <c r="BK245" i="3"/>
  <c r="J238" i="3"/>
  <c r="BK236" i="3"/>
  <c r="J233" i="3"/>
  <c r="J226" i="3"/>
  <c r="BK225" i="3"/>
  <c r="BK223" i="3"/>
  <c r="J219" i="3"/>
  <c r="BK206" i="3"/>
  <c r="BK196" i="3"/>
  <c r="J183" i="3"/>
  <c r="BK163" i="3"/>
  <c r="BK143" i="3"/>
  <c r="BK1438" i="2"/>
  <c r="BK1393" i="2"/>
  <c r="J1387" i="2"/>
  <c r="J1381" i="2"/>
  <c r="J1360" i="2"/>
  <c r="BK1359" i="2"/>
  <c r="J1358" i="2"/>
  <c r="BK1350" i="2"/>
  <c r="BK1348" i="2"/>
  <c r="BK1327" i="2"/>
  <c r="J1320" i="2"/>
  <c r="BK1318" i="2"/>
  <c r="J1281" i="2"/>
  <c r="J1280" i="2"/>
  <c r="BK1274" i="2"/>
  <c r="BK1272" i="2"/>
  <c r="J1268" i="2"/>
  <c r="J1265" i="2"/>
  <c r="J1261" i="2"/>
  <c r="J1258" i="2"/>
  <c r="J1256" i="2"/>
  <c r="BK1202" i="2"/>
  <c r="J1166" i="2"/>
  <c r="J1155" i="2"/>
  <c r="BK1139" i="2"/>
  <c r="BK1137" i="2"/>
  <c r="BK1105" i="2"/>
  <c r="BK1101" i="2"/>
  <c r="J1093" i="2"/>
  <c r="BK1087" i="2"/>
  <c r="J1081" i="2"/>
  <c r="BK1079" i="2"/>
  <c r="BK1067" i="2"/>
  <c r="BK1061" i="2"/>
  <c r="BK1039" i="2"/>
  <c r="J1035" i="2"/>
  <c r="J1018" i="2"/>
  <c r="BK1013" i="2"/>
  <c r="J982" i="2"/>
  <c r="BK952" i="2"/>
  <c r="J868" i="2"/>
  <c r="J839" i="2"/>
  <c r="J784" i="2"/>
  <c r="J737" i="2"/>
  <c r="BK734" i="2"/>
  <c r="J720" i="2"/>
  <c r="J712" i="2"/>
  <c r="J706" i="2"/>
  <c r="J699" i="2"/>
  <c r="BK673" i="2"/>
  <c r="J669" i="2"/>
  <c r="BK667" i="2"/>
  <c r="J665" i="2"/>
  <c r="J626" i="2"/>
  <c r="J613" i="2"/>
  <c r="BK601" i="2"/>
  <c r="BK591" i="2"/>
  <c r="BK584" i="2"/>
  <c r="BK542" i="2"/>
  <c r="BK540" i="2"/>
  <c r="J487" i="2"/>
  <c r="BK450" i="2"/>
  <c r="BK420" i="2"/>
  <c r="J410" i="2"/>
  <c r="J395" i="2"/>
  <c r="J384" i="2"/>
  <c r="J379" i="2"/>
  <c r="J356" i="2"/>
  <c r="J352" i="2"/>
  <c r="BK345" i="2"/>
  <c r="BK342" i="2"/>
  <c r="BK323" i="2"/>
  <c r="BK314" i="2"/>
  <c r="BK304" i="2"/>
  <c r="BK267" i="2"/>
  <c r="BK249" i="2"/>
  <c r="J223" i="2"/>
  <c r="J213" i="2"/>
  <c r="BK212" i="2"/>
  <c r="J207" i="2"/>
  <c r="J194" i="2"/>
  <c r="BK183" i="2"/>
  <c r="J174" i="2"/>
  <c r="J156" i="2"/>
  <c r="J253" i="15"/>
  <c r="J252" i="15"/>
  <c r="J251" i="15"/>
  <c r="BK247" i="15"/>
  <c r="J245" i="15"/>
  <c r="J244" i="15"/>
  <c r="BK243" i="15"/>
  <c r="J241" i="15"/>
  <c r="J240" i="15"/>
  <c r="BK237" i="15"/>
  <c r="J234" i="15"/>
  <c r="BK232" i="15"/>
  <c r="J231" i="15"/>
  <c r="J229" i="15"/>
  <c r="J228" i="15"/>
  <c r="J227" i="15"/>
  <c r="J226" i="15"/>
  <c r="BK225" i="15"/>
  <c r="BK223" i="15"/>
  <c r="J219" i="15"/>
  <c r="J218" i="15"/>
  <c r="BK214" i="15"/>
  <c r="J208" i="15"/>
  <c r="BK202" i="15"/>
  <c r="J199" i="15"/>
  <c r="BK198" i="15"/>
  <c r="J197" i="15"/>
  <c r="BK187" i="15"/>
  <c r="J186" i="15"/>
  <c r="BK179" i="15"/>
  <c r="BK174" i="15"/>
  <c r="J173" i="15"/>
  <c r="J172" i="15"/>
  <c r="J161" i="15"/>
  <c r="BK160" i="15"/>
  <c r="J157" i="15"/>
  <c r="J154" i="15"/>
  <c r="J151" i="15"/>
  <c r="J252" i="13"/>
  <c r="BK251" i="13"/>
  <c r="J250" i="13"/>
  <c r="BK247" i="13"/>
  <c r="J246" i="13"/>
  <c r="BK244" i="13"/>
  <c r="J233" i="13"/>
  <c r="BK232" i="13"/>
  <c r="J228" i="13"/>
  <c r="BK223" i="13"/>
  <c r="BK216" i="13"/>
  <c r="BK211" i="13"/>
  <c r="J199" i="13"/>
  <c r="J197" i="13"/>
  <c r="BK195" i="13"/>
  <c r="J192" i="13"/>
  <c r="BK189" i="13"/>
  <c r="BK182" i="13"/>
  <c r="J181" i="13"/>
  <c r="BK179" i="13"/>
  <c r="J173" i="13"/>
  <c r="J171" i="13"/>
  <c r="BK166" i="13"/>
  <c r="J165" i="13"/>
  <c r="BK152" i="13"/>
  <c r="BK149" i="13"/>
  <c r="J242" i="12"/>
  <c r="J236" i="12"/>
  <c r="J230" i="12"/>
  <c r="BK225" i="12"/>
  <c r="J216" i="12"/>
  <c r="J214" i="12"/>
  <c r="J211" i="12"/>
  <c r="BK205" i="12"/>
  <c r="BK196" i="12"/>
  <c r="BK189" i="12"/>
  <c r="J187" i="12"/>
  <c r="J185" i="12"/>
  <c r="J183" i="12"/>
  <c r="J171" i="12"/>
  <c r="BK148" i="12"/>
  <c r="BK204" i="11"/>
  <c r="BK202" i="11"/>
  <c r="BK190" i="11"/>
  <c r="J187" i="11"/>
  <c r="BK186" i="11"/>
  <c r="BK182" i="11"/>
  <c r="J180" i="11"/>
  <c r="J168" i="11"/>
  <c r="J164" i="11"/>
  <c r="BK162" i="11"/>
  <c r="J161" i="11"/>
  <c r="BK158" i="11"/>
  <c r="BK157" i="11"/>
  <c r="BK156" i="11"/>
  <c r="J153" i="11"/>
  <c r="J151" i="11"/>
  <c r="J150" i="11"/>
  <c r="BK661" i="10"/>
  <c r="J658" i="10"/>
  <c r="BK641" i="10"/>
  <c r="J637" i="10"/>
  <c r="BK618" i="10"/>
  <c r="BK611" i="10"/>
  <c r="BK606" i="10"/>
  <c r="BK600" i="10"/>
  <c r="J594" i="10"/>
  <c r="J588" i="10"/>
  <c r="BK582" i="10"/>
  <c r="J556" i="10"/>
  <c r="BK510" i="10"/>
  <c r="BK508" i="10"/>
  <c r="J482" i="10"/>
  <c r="J471" i="10"/>
  <c r="BK436" i="10"/>
  <c r="BK431" i="10"/>
  <c r="J375" i="10"/>
  <c r="J370" i="10"/>
  <c r="BK366" i="10"/>
  <c r="BK362" i="10"/>
  <c r="BK359" i="10"/>
  <c r="J354" i="10"/>
  <c r="BK351" i="10"/>
  <c r="BK350" i="10"/>
  <c r="J341" i="10"/>
  <c r="J337" i="10"/>
  <c r="J307" i="10"/>
  <c r="BK275" i="10"/>
  <c r="BK261" i="10"/>
  <c r="J247" i="10"/>
  <c r="J239" i="10"/>
  <c r="J235" i="10"/>
  <c r="BK228" i="10"/>
  <c r="BK221" i="10"/>
  <c r="J218" i="10"/>
  <c r="J217" i="10"/>
  <c r="J209" i="10"/>
  <c r="J208" i="10"/>
  <c r="BK206" i="10"/>
  <c r="J198" i="10"/>
  <c r="J194" i="10"/>
  <c r="BK172" i="10"/>
  <c r="J197" i="9"/>
  <c r="BK196" i="9"/>
  <c r="BK190" i="9"/>
  <c r="BK189" i="9"/>
  <c r="J178" i="9"/>
  <c r="BK174" i="9"/>
  <c r="J167" i="9"/>
  <c r="BK368" i="8"/>
  <c r="BK366" i="8"/>
  <c r="BK363" i="8"/>
  <c r="BK345" i="8"/>
  <c r="J340" i="8"/>
  <c r="J339" i="8"/>
  <c r="J331" i="8"/>
  <c r="J327" i="8"/>
  <c r="J321" i="8"/>
  <c r="BK319" i="8"/>
  <c r="J310" i="8"/>
  <c r="J307" i="8"/>
  <c r="J306" i="8"/>
  <c r="BK300" i="8"/>
  <c r="J298" i="8"/>
  <c r="BK294" i="8"/>
  <c r="J288" i="8"/>
  <c r="BK286" i="8"/>
  <c r="J285" i="8"/>
  <c r="J284" i="8"/>
  <c r="J283" i="8"/>
  <c r="J276" i="8"/>
  <c r="J272" i="8"/>
  <c r="J270" i="8"/>
  <c r="BK258" i="8"/>
  <c r="BK253" i="8"/>
  <c r="J244" i="8"/>
  <c r="J230" i="8"/>
  <c r="J229" i="8"/>
  <c r="BK227" i="8"/>
  <c r="J225" i="8"/>
  <c r="BK223" i="8"/>
  <c r="J221" i="8"/>
  <c r="J211" i="8"/>
  <c r="BK196" i="8"/>
  <c r="BK191" i="8"/>
  <c r="BK189" i="8"/>
  <c r="J182" i="8"/>
  <c r="J180" i="8"/>
  <c r="J178" i="8"/>
  <c r="BK175" i="8"/>
  <c r="J172" i="8"/>
  <c r="J167" i="8"/>
  <c r="BK164" i="8"/>
  <c r="BK147" i="8"/>
  <c r="BK379" i="7"/>
  <c r="J372" i="7"/>
  <c r="BK369" i="7"/>
  <c r="BK366" i="7"/>
  <c r="J364" i="7"/>
  <c r="BK356" i="7"/>
  <c r="J349" i="7"/>
  <c r="J348" i="7"/>
  <c r="J344" i="7"/>
  <c r="BK340" i="7"/>
  <c r="BK339" i="7"/>
  <c r="BK336" i="7"/>
  <c r="BK329" i="7"/>
  <c r="J327" i="7"/>
  <c r="BK324" i="7"/>
  <c r="J322" i="7"/>
  <c r="BK320" i="7"/>
  <c r="J317" i="7"/>
  <c r="BK299" i="7"/>
  <c r="J297" i="7"/>
  <c r="BK296" i="7"/>
  <c r="BK288" i="7"/>
  <c r="BK281" i="7"/>
  <c r="BK279" i="7"/>
  <c r="BK270" i="7"/>
  <c r="J269" i="7"/>
  <c r="J266" i="7"/>
  <c r="J265" i="7"/>
  <c r="BK264" i="7"/>
  <c r="J257" i="7"/>
  <c r="J254" i="7"/>
  <c r="J246" i="7"/>
  <c r="J242" i="7"/>
  <c r="J236" i="7"/>
  <c r="BK233" i="7"/>
  <c r="BK223" i="7"/>
  <c r="J222" i="7"/>
  <c r="J215" i="7"/>
  <c r="BK213" i="7"/>
  <c r="BK212" i="7"/>
  <c r="J211" i="7"/>
  <c r="BK208" i="7"/>
  <c r="BK203" i="7"/>
  <c r="BK201" i="7"/>
  <c r="J195" i="7"/>
  <c r="J193" i="7"/>
  <c r="BK186" i="7"/>
  <c r="BK183" i="7"/>
  <c r="J178" i="7"/>
  <c r="J175" i="7"/>
  <c r="J174" i="7"/>
  <c r="BK163" i="7"/>
  <c r="BK162" i="7"/>
  <c r="J158" i="7"/>
  <c r="BK154" i="7"/>
  <c r="J301" i="6"/>
  <c r="J300" i="6"/>
  <c r="BK298" i="6"/>
  <c r="BK291" i="6"/>
  <c r="BK286" i="6"/>
  <c r="J285" i="6"/>
  <c r="J282" i="6"/>
  <c r="J274" i="6"/>
  <c r="J269" i="6"/>
  <c r="BK267" i="6"/>
  <c r="J259" i="6"/>
  <c r="J252" i="6"/>
  <c r="BK247" i="6"/>
  <c r="J239" i="6"/>
  <c r="J238" i="6"/>
  <c r="J237" i="6"/>
  <c r="BK233" i="6"/>
  <c r="J231" i="6"/>
  <c r="BK228" i="6"/>
  <c r="BK227" i="6"/>
  <c r="J225" i="6"/>
  <c r="J224" i="6"/>
  <c r="BK218" i="6"/>
  <c r="J217" i="6"/>
  <c r="BK216" i="6"/>
  <c r="BK215" i="6"/>
  <c r="J214" i="6"/>
  <c r="BK212" i="6"/>
  <c r="BK209" i="6"/>
  <c r="BK206" i="6"/>
  <c r="J205" i="6"/>
  <c r="J199" i="6"/>
  <c r="BK195" i="6"/>
  <c r="BK194" i="6"/>
  <c r="BK193" i="6"/>
  <c r="BK189" i="6"/>
  <c r="J186" i="6"/>
  <c r="BK175" i="6"/>
  <c r="BK171" i="6"/>
  <c r="J161" i="6"/>
  <c r="BK160" i="6"/>
  <c r="BK156" i="6"/>
  <c r="BK153" i="6"/>
  <c r="J148" i="6"/>
  <c r="J133" i="6"/>
  <c r="BK202" i="5"/>
  <c r="J183" i="5"/>
  <c r="BK177" i="5"/>
  <c r="J163" i="5"/>
  <c r="BK162" i="5"/>
  <c r="J157" i="5"/>
  <c r="BK155" i="5"/>
  <c r="BK250" i="4"/>
  <c r="BK244" i="4"/>
  <c r="J237" i="4"/>
  <c r="BK227" i="4"/>
  <c r="J225" i="4"/>
  <c r="J224" i="4"/>
  <c r="BK222" i="4"/>
  <c r="BK207" i="4"/>
  <c r="J206" i="4"/>
  <c r="J195" i="4"/>
  <c r="J194" i="4"/>
  <c r="J193" i="4"/>
  <c r="J178" i="4"/>
  <c r="BK173" i="4"/>
  <c r="J333" i="3"/>
  <c r="J329" i="3"/>
  <c r="BK328" i="3"/>
  <c r="J326" i="3"/>
  <c r="J324" i="3"/>
  <c r="BK316" i="3"/>
  <c r="BK315" i="3"/>
  <c r="J313" i="3"/>
  <c r="BK310" i="3"/>
  <c r="BK303" i="3"/>
  <c r="J293" i="3"/>
  <c r="BK290" i="3"/>
  <c r="BK287" i="3"/>
  <c r="BK286" i="3"/>
  <c r="BK282" i="3"/>
  <c r="J277" i="3"/>
  <c r="BK271" i="3"/>
  <c r="J269" i="3"/>
  <c r="BK267" i="3"/>
  <c r="J263" i="3"/>
  <c r="BK252" i="3"/>
  <c r="J251" i="3"/>
  <c r="BK249" i="3"/>
  <c r="J245" i="3"/>
  <c r="BK242" i="3"/>
  <c r="BK238" i="3"/>
  <c r="BK231" i="3"/>
  <c r="BK220" i="3"/>
  <c r="BK218" i="3"/>
  <c r="J216" i="3"/>
  <c r="BK215" i="3"/>
  <c r="BK201" i="3"/>
  <c r="J200" i="3"/>
  <c r="BK192" i="3"/>
  <c r="J160" i="3"/>
  <c r="J1483" i="2"/>
  <c r="J1451" i="2"/>
  <c r="J1435" i="2"/>
  <c r="J1413" i="2"/>
  <c r="BK1387" i="2"/>
  <c r="BK1385" i="2"/>
  <c r="BK1383" i="2"/>
  <c r="J1379" i="2"/>
  <c r="J1362" i="2"/>
  <c r="J1352" i="2"/>
  <c r="BK1325" i="2"/>
  <c r="BK1322" i="2"/>
  <c r="BK1319" i="2"/>
  <c r="BK1286" i="2"/>
  <c r="J1284" i="2"/>
  <c r="BK1282" i="2"/>
  <c r="BK1278" i="2"/>
  <c r="J1273" i="2"/>
  <c r="BK1271" i="2"/>
  <c r="BK1268" i="2"/>
  <c r="J1266" i="2"/>
  <c r="BK1265" i="2"/>
  <c r="BK1249" i="2"/>
  <c r="J1248" i="2"/>
  <c r="J1236" i="2"/>
  <c r="J1206" i="2"/>
  <c r="J1177" i="2"/>
  <c r="J1153" i="2"/>
  <c r="BK1151" i="2"/>
  <c r="BK1149" i="2"/>
  <c r="BK1144" i="2"/>
  <c r="J1143" i="2"/>
  <c r="J1129" i="2"/>
  <c r="BK1107" i="2"/>
  <c r="J1097" i="2"/>
  <c r="BK1091" i="2"/>
  <c r="J1085" i="2"/>
  <c r="J1073" i="2"/>
  <c r="J1057" i="2"/>
  <c r="J1051" i="2"/>
  <c r="BK1047" i="2"/>
  <c r="BK1043" i="2"/>
  <c r="J1039" i="2"/>
  <c r="BK1002" i="2"/>
  <c r="J976" i="2"/>
  <c r="BK968" i="2"/>
  <c r="J966" i="2"/>
  <c r="J952" i="2"/>
  <c r="BK941" i="2"/>
  <c r="BK916" i="2"/>
  <c r="BK784" i="2"/>
  <c r="BK762" i="2"/>
  <c r="BK755" i="2"/>
  <c r="J745" i="2"/>
  <c r="BK712" i="2"/>
  <c r="BK699" i="2"/>
  <c r="BK689" i="2"/>
  <c r="J685" i="2"/>
  <c r="BK681" i="2"/>
  <c r="BK665" i="2"/>
  <c r="BK656" i="2"/>
  <c r="BK638" i="2"/>
  <c r="BK634" i="2"/>
  <c r="J621" i="2"/>
  <c r="J599" i="2"/>
  <c r="J591" i="2"/>
  <c r="BK582" i="2"/>
  <c r="J578" i="2"/>
  <c r="BK568" i="2"/>
  <c r="J566" i="2"/>
  <c r="BK561" i="2"/>
  <c r="J558" i="2"/>
  <c r="BK550" i="2"/>
  <c r="J471" i="2"/>
  <c r="BK442" i="2"/>
  <c r="BK434" i="2"/>
  <c r="BK432" i="2"/>
  <c r="J430" i="2"/>
  <c r="J426" i="2"/>
  <c r="J420" i="2"/>
  <c r="BK410" i="2"/>
  <c r="BK406" i="2"/>
  <c r="BK388" i="2"/>
  <c r="J370" i="2"/>
  <c r="J364" i="2"/>
  <c r="J338" i="2"/>
  <c r="BK325" i="2"/>
  <c r="J323" i="2"/>
  <c r="J310" i="2"/>
  <c r="J304" i="2"/>
  <c r="J249" i="2"/>
  <c r="BK241" i="2"/>
  <c r="J230" i="2"/>
  <c r="BK223" i="2"/>
  <c r="J200" i="2"/>
  <c r="BK196" i="2"/>
  <c r="J188" i="2"/>
  <c r="BK185" i="2"/>
  <c r="BK169" i="2"/>
  <c r="AS110" i="1"/>
  <c r="BK251" i="15"/>
  <c r="J250" i="15"/>
  <c r="J248" i="15"/>
  <c r="J246" i="15"/>
  <c r="BK241" i="15"/>
  <c r="J239" i="15"/>
  <c r="J238" i="15"/>
  <c r="J235" i="15"/>
  <c r="BK233" i="15"/>
  <c r="BK228" i="15"/>
  <c r="BK226" i="15"/>
  <c r="J225" i="15"/>
  <c r="J222" i="15"/>
  <c r="J221" i="15"/>
  <c r="J220" i="15"/>
  <c r="BK219" i="15"/>
  <c r="BK216" i="15"/>
  <c r="J213" i="15"/>
  <c r="J212" i="15"/>
  <c r="J210" i="15"/>
  <c r="BK209" i="15"/>
  <c r="BK207" i="15"/>
  <c r="BK206" i="15"/>
  <c r="J203" i="15"/>
  <c r="BK199" i="15"/>
  <c r="BK196" i="15"/>
  <c r="J195" i="15"/>
  <c r="J194" i="15"/>
  <c r="BK193" i="15"/>
  <c r="BK191" i="15"/>
  <c r="J188" i="15"/>
  <c r="BK186" i="15"/>
  <c r="BK183" i="15"/>
  <c r="BK182" i="15"/>
  <c r="BK178" i="15"/>
  <c r="J177" i="15"/>
  <c r="J175" i="15"/>
  <c r="J170" i="15"/>
  <c r="J168" i="15"/>
  <c r="J159" i="15"/>
  <c r="BK153" i="15"/>
  <c r="J150" i="15"/>
  <c r="BK153" i="14"/>
  <c r="J151" i="14"/>
  <c r="J146" i="14"/>
  <c r="BK145" i="14"/>
  <c r="BK253" i="13"/>
  <c r="J245" i="13"/>
  <c r="J232" i="13"/>
  <c r="J226" i="13"/>
  <c r="BK221" i="13"/>
  <c r="BK218" i="13"/>
  <c r="J215" i="13"/>
  <c r="BK212" i="13"/>
  <c r="J211" i="13"/>
  <c r="J208" i="13"/>
  <c r="BK198" i="13"/>
  <c r="BK194" i="13"/>
  <c r="J189" i="13"/>
  <c r="J172" i="13"/>
  <c r="J169" i="13"/>
  <c r="BK168" i="13"/>
  <c r="J163" i="13"/>
  <c r="BK162" i="13"/>
  <c r="BK160" i="13"/>
  <c r="J157" i="13"/>
  <c r="BK151" i="13"/>
  <c r="J148" i="13"/>
  <c r="J144" i="13"/>
  <c r="BK239" i="12"/>
  <c r="BK237" i="12"/>
  <c r="J235" i="12"/>
  <c r="J232" i="12"/>
  <c r="J219" i="12"/>
  <c r="J218" i="12"/>
  <c r="BK214" i="12"/>
  <c r="J207" i="12"/>
  <c r="J205" i="12"/>
  <c r="BK192" i="12"/>
  <c r="BK185" i="12"/>
  <c r="J179" i="12"/>
  <c r="J177" i="12"/>
  <c r="BK169" i="12"/>
  <c r="J166" i="12"/>
  <c r="J155" i="12"/>
  <c r="BK152" i="12"/>
  <c r="J148" i="12"/>
  <c r="J136" i="12"/>
  <c r="BK208" i="11"/>
  <c r="J207" i="11"/>
  <c r="BK206" i="11"/>
  <c r="BK203" i="11"/>
  <c r="BK200" i="11"/>
  <c r="J199" i="11"/>
  <c r="J196" i="11"/>
  <c r="J193" i="11"/>
  <c r="J184" i="11"/>
  <c r="J183" i="11"/>
  <c r="J181" i="11"/>
  <c r="J175" i="11"/>
  <c r="J166" i="11"/>
  <c r="J149" i="11"/>
  <c r="J645" i="10"/>
  <c r="J642" i="10"/>
  <c r="BK639" i="10"/>
  <c r="BK574" i="10"/>
  <c r="J568" i="10"/>
  <c r="BK557" i="10"/>
  <c r="J553" i="10"/>
  <c r="J551" i="10"/>
  <c r="J542" i="10"/>
  <c r="BK525" i="10"/>
  <c r="J507" i="10"/>
  <c r="BK498" i="10"/>
  <c r="J490" i="10"/>
  <c r="J475" i="10"/>
  <c r="BK471" i="10"/>
  <c r="J462" i="10"/>
  <c r="BK457" i="10"/>
  <c r="BK450" i="10"/>
  <c r="J447" i="10"/>
  <c r="J436" i="10"/>
  <c r="J434" i="10"/>
  <c r="J407" i="10"/>
  <c r="BK382" i="10"/>
  <c r="BK373" i="10"/>
  <c r="BK369" i="10"/>
  <c r="BK365" i="10"/>
  <c r="BK356" i="10"/>
  <c r="BK348" i="10"/>
  <c r="BK341" i="10"/>
  <c r="J334" i="10"/>
  <c r="BK330" i="10"/>
  <c r="J314" i="10"/>
  <c r="J262" i="10"/>
  <c r="J253" i="10"/>
  <c r="BK245" i="10"/>
  <c r="J233" i="10"/>
  <c r="BK225" i="10"/>
  <c r="BK208" i="10"/>
  <c r="J179" i="10"/>
  <c r="J198" i="9"/>
  <c r="J190" i="9"/>
  <c r="J188" i="9"/>
  <c r="J170" i="9"/>
  <c r="BK162" i="9"/>
  <c r="BK161" i="9"/>
  <c r="J159" i="9"/>
  <c r="BK153" i="9"/>
  <c r="BK370" i="8"/>
  <c r="J367" i="8"/>
  <c r="J364" i="8"/>
  <c r="BK361" i="8"/>
  <c r="J358" i="8"/>
  <c r="J357" i="8"/>
  <c r="BK354" i="8"/>
  <c r="BK353" i="8"/>
  <c r="J352" i="8"/>
  <c r="J350" i="8"/>
  <c r="BK349" i="8"/>
  <c r="J341" i="8"/>
  <c r="J338" i="8"/>
  <c r="J336" i="8"/>
  <c r="BK332" i="8"/>
  <c r="BK331" i="8"/>
  <c r="BK329" i="8"/>
  <c r="BK327" i="8"/>
  <c r="J325" i="8"/>
  <c r="BK317" i="8"/>
  <c r="BK313" i="8"/>
  <c r="BK311" i="8"/>
  <c r="J308" i="8"/>
  <c r="BK306" i="8"/>
  <c r="J293" i="8"/>
  <c r="BK291" i="8"/>
  <c r="BK285" i="8"/>
  <c r="BK281" i="8"/>
  <c r="BK279" i="8"/>
  <c r="J268" i="8"/>
  <c r="J267" i="8"/>
  <c r="J266" i="8"/>
  <c r="BK264" i="8"/>
  <c r="BK261" i="8"/>
  <c r="BK252" i="8"/>
  <c r="BK250" i="8"/>
  <c r="BK236" i="8"/>
  <c r="BK235" i="8"/>
  <c r="BK229" i="8"/>
  <c r="BK224" i="8"/>
  <c r="BK222" i="8"/>
  <c r="J217" i="8"/>
  <c r="J197" i="8"/>
  <c r="J195" i="8"/>
  <c r="J184" i="8"/>
  <c r="J177" i="8"/>
  <c r="J171" i="8"/>
  <c r="BK170" i="8"/>
  <c r="J165" i="8"/>
  <c r="J164" i="8"/>
  <c r="J162" i="8"/>
  <c r="BK368" i="7"/>
  <c r="BK362" i="7"/>
  <c r="BK361" i="7"/>
  <c r="BK359" i="7"/>
  <c r="J356" i="7"/>
  <c r="BK354" i="7"/>
  <c r="J352" i="7"/>
  <c r="BK349" i="7"/>
  <c r="BK348" i="7"/>
  <c r="BK345" i="7"/>
  <c r="J342" i="7"/>
  <c r="BK337" i="7"/>
  <c r="BK335" i="7"/>
  <c r="BK334" i="7"/>
  <c r="BK322" i="7"/>
  <c r="J315" i="7"/>
  <c r="J312" i="7"/>
  <c r="J311" i="7"/>
  <c r="BK310" i="7"/>
  <c r="BK306" i="7"/>
  <c r="J305" i="7"/>
  <c r="BK304" i="7"/>
  <c r="J301" i="7"/>
  <c r="BK292" i="7"/>
  <c r="J291" i="7"/>
  <c r="BK284" i="7"/>
  <c r="BK282" i="7"/>
  <c r="J274" i="7"/>
  <c r="BK271" i="7"/>
  <c r="BK265" i="7"/>
  <c r="BK261" i="7"/>
  <c r="J260" i="7"/>
  <c r="BK257" i="7"/>
  <c r="BK256" i="7"/>
  <c r="BK252" i="7"/>
  <c r="BK251" i="7"/>
  <c r="BK249" i="7"/>
  <c r="BK247" i="7"/>
  <c r="J244" i="7"/>
  <c r="BK240" i="7"/>
  <c r="J232" i="7"/>
  <c r="J230" i="7"/>
  <c r="BK227" i="7"/>
  <c r="J225" i="7"/>
  <c r="BK220" i="7"/>
  <c r="J219" i="7"/>
  <c r="J218" i="7"/>
  <c r="J214" i="7"/>
  <c r="J209" i="7"/>
  <c r="BK207" i="7"/>
  <c r="J205" i="7"/>
  <c r="J201" i="7"/>
  <c r="BK199" i="7"/>
  <c r="J196" i="7"/>
  <c r="J192" i="7"/>
  <c r="J189" i="7"/>
  <c r="J187" i="7"/>
  <c r="J182" i="7"/>
  <c r="J179" i="7"/>
  <c r="BK170" i="7"/>
  <c r="BK169" i="7"/>
  <c r="BK166" i="7"/>
  <c r="J164" i="7"/>
  <c r="BK160" i="7"/>
  <c r="J159" i="7"/>
  <c r="BK157" i="7"/>
  <c r="J154" i="7"/>
  <c r="BK151" i="7"/>
  <c r="J313" i="6"/>
  <c r="J311" i="6"/>
  <c r="J310" i="6"/>
  <c r="J309" i="6"/>
  <c r="BK308" i="6"/>
  <c r="J307" i="6"/>
  <c r="BK306" i="6"/>
  <c r="J305" i="6"/>
  <c r="BK303" i="6"/>
  <c r="J302" i="6"/>
  <c r="BK300" i="6"/>
  <c r="J297" i="6"/>
  <c r="BK296" i="6"/>
  <c r="BK294" i="6"/>
  <c r="J293" i="6"/>
  <c r="J287" i="6"/>
  <c r="BK280" i="6"/>
  <c r="BK278" i="6"/>
  <c r="BK274" i="6"/>
  <c r="BK270" i="6"/>
  <c r="J266" i="6"/>
  <c r="J264" i="6"/>
  <c r="J263" i="6"/>
  <c r="BK259" i="6"/>
  <c r="J256" i="6"/>
  <c r="BK254" i="6"/>
  <c r="BK253" i="6"/>
  <c r="J243" i="6"/>
  <c r="BK231" i="6"/>
  <c r="J230" i="6"/>
  <c r="J216" i="6"/>
  <c r="J212" i="6"/>
  <c r="J202" i="6"/>
  <c r="BK201" i="6"/>
  <c r="J197" i="6"/>
  <c r="BK196" i="6"/>
  <c r="J180" i="6"/>
  <c r="BK179" i="6"/>
  <c r="J178" i="6"/>
  <c r="J174" i="6"/>
  <c r="BK173" i="6"/>
  <c r="J171" i="6"/>
  <c r="BK170" i="6"/>
  <c r="BK169" i="6"/>
  <c r="J166" i="6"/>
  <c r="J162" i="6"/>
  <c r="BK152" i="6"/>
  <c r="J150" i="6"/>
  <c r="BK149" i="6"/>
  <c r="BK148" i="6"/>
  <c r="J199" i="5"/>
  <c r="J197" i="5"/>
  <c r="J192" i="5"/>
  <c r="J188" i="5"/>
  <c r="BK185" i="5"/>
  <c r="J180" i="5"/>
  <c r="J177" i="5"/>
  <c r="BK174" i="5"/>
  <c r="J173" i="5"/>
  <c r="BK171" i="5"/>
  <c r="J170" i="5"/>
  <c r="J158" i="5"/>
  <c r="J248" i="4"/>
  <c r="J241" i="4"/>
  <c r="BK240" i="4"/>
  <c r="BK238" i="4"/>
  <c r="J227" i="4"/>
  <c r="BK226" i="4"/>
  <c r="J220" i="4"/>
  <c r="BK218" i="4"/>
  <c r="BK216" i="4"/>
  <c r="BK214" i="4"/>
  <c r="BK213" i="4"/>
  <c r="J212" i="4"/>
  <c r="J200" i="4"/>
  <c r="J197" i="4"/>
  <c r="J188" i="4"/>
  <c r="BK186" i="4"/>
  <c r="BK185" i="4"/>
  <c r="J184" i="4"/>
  <c r="J176" i="4"/>
  <c r="J175" i="4"/>
  <c r="J173" i="4"/>
  <c r="BK171" i="4"/>
  <c r="BK160" i="4"/>
  <c r="BK157" i="4"/>
  <c r="BK337" i="3"/>
  <c r="J336" i="3"/>
  <c r="BK334" i="3"/>
  <c r="J332" i="3"/>
  <c r="J331" i="3"/>
  <c r="BK325" i="3"/>
  <c r="BK317" i="3"/>
  <c r="J316" i="3"/>
  <c r="BK304" i="3"/>
  <c r="J295" i="3"/>
  <c r="BK292" i="3"/>
  <c r="J278" i="3"/>
  <c r="BK277" i="3"/>
  <c r="BK274" i="3"/>
  <c r="BK273" i="3"/>
  <c r="J271" i="3"/>
  <c r="BK270" i="3"/>
  <c r="BK268" i="3"/>
  <c r="BK263" i="3"/>
  <c r="BK262" i="3"/>
  <c r="BK260" i="3"/>
  <c r="BK251" i="3"/>
  <c r="J250" i="3"/>
  <c r="J239" i="3"/>
  <c r="J236" i="3"/>
  <c r="BK235" i="3"/>
  <c r="BK230" i="3"/>
  <c r="J228" i="3"/>
  <c r="J225" i="3"/>
  <c r="J218" i="3"/>
  <c r="BK214" i="3"/>
  <c r="J213" i="3"/>
  <c r="J208" i="3"/>
  <c r="J203" i="3"/>
  <c r="BK1492" i="2"/>
  <c r="J1467" i="2"/>
  <c r="J1443" i="2"/>
  <c r="BK1418" i="2"/>
  <c r="BK1410" i="2"/>
  <c r="BK1381" i="2"/>
  <c r="BK1362" i="2"/>
  <c r="BK1358" i="2"/>
  <c r="J1351" i="2"/>
  <c r="BK1337" i="2"/>
  <c r="BK1320" i="2"/>
  <c r="BK1315" i="2"/>
  <c r="BK1299" i="2"/>
  <c r="J1297" i="2"/>
  <c r="J1286" i="2"/>
  <c r="BK1284" i="2"/>
  <c r="J1283" i="2"/>
  <c r="J1279" i="2"/>
  <c r="J1264" i="2"/>
  <c r="BK1256" i="2"/>
  <c r="J1251" i="2"/>
  <c r="BK1250" i="2"/>
  <c r="J1249" i="2"/>
  <c r="BK1227" i="2"/>
  <c r="BK1221" i="2"/>
  <c r="BK1194" i="2"/>
  <c r="J1109" i="2"/>
  <c r="J1103" i="2"/>
  <c r="BK1097" i="2"/>
  <c r="J1079" i="2"/>
  <c r="J1077" i="2"/>
  <c r="BK1071" i="2"/>
  <c r="J1067" i="2"/>
  <c r="J1065" i="2"/>
  <c r="J1059" i="2"/>
  <c r="BK1057" i="2"/>
  <c r="BK1051" i="2"/>
  <c r="J1043" i="2"/>
  <c r="BK1041" i="2"/>
  <c r="BK1037" i="2"/>
  <c r="J1026" i="2"/>
  <c r="J1024" i="2"/>
  <c r="J1010" i="2"/>
  <c r="J968" i="2"/>
  <c r="J883" i="2"/>
  <c r="J776" i="2"/>
  <c r="BK767" i="2"/>
  <c r="J728" i="2"/>
  <c r="BK725" i="2"/>
  <c r="BK716" i="2"/>
  <c r="J714" i="2"/>
  <c r="J681" i="2"/>
  <c r="J677" i="2"/>
  <c r="J675" i="2"/>
  <c r="J667" i="2"/>
  <c r="J661" i="2"/>
  <c r="BK640" i="2"/>
  <c r="J634" i="2"/>
  <c r="BK632" i="2"/>
  <c r="J610" i="2"/>
  <c r="J586" i="2"/>
  <c r="J584" i="2"/>
  <c r="BK563" i="2"/>
  <c r="BK556" i="2"/>
  <c r="BK552" i="2"/>
  <c r="BK485" i="2"/>
  <c r="BK478" i="2"/>
  <c r="BK471" i="2"/>
  <c r="J444" i="2"/>
  <c r="BK440" i="2"/>
  <c r="BK426" i="2"/>
  <c r="J416" i="2"/>
  <c r="J415" i="2"/>
  <c r="BK375" i="2"/>
  <c r="BK370" i="2"/>
  <c r="BK364" i="2"/>
  <c r="J360" i="2"/>
  <c r="J336" i="2"/>
  <c r="J239" i="2"/>
  <c r="J226" i="2"/>
  <c r="J224" i="2"/>
  <c r="BK213" i="2"/>
  <c r="J212" i="2"/>
  <c r="BK192" i="2"/>
  <c r="J191" i="2"/>
  <c r="BK181" i="2"/>
  <c r="BK173" i="2"/>
  <c r="AS105" i="1"/>
  <c r="BK227" i="15"/>
  <c r="BK213" i="15"/>
  <c r="BK212" i="15"/>
  <c r="BK210" i="15"/>
  <c r="J207" i="15"/>
  <c r="BK201" i="15"/>
  <c r="BK197" i="15"/>
  <c r="BK195" i="15"/>
  <c r="J192" i="15"/>
  <c r="BK184" i="15"/>
  <c r="J182" i="15"/>
  <c r="J181" i="15"/>
  <c r="BK171" i="15"/>
  <c r="BK168" i="15"/>
  <c r="BK159" i="15"/>
  <c r="J155" i="15"/>
  <c r="J152" i="15"/>
  <c r="J149" i="15"/>
  <c r="BK148" i="15"/>
  <c r="J152" i="14"/>
  <c r="BK146" i="14"/>
  <c r="BK252" i="13"/>
  <c r="J251" i="13"/>
  <c r="BK250" i="13"/>
  <c r="BK238" i="13"/>
  <c r="J237" i="13"/>
  <c r="J236" i="13"/>
  <c r="BK230" i="13"/>
  <c r="BK229" i="13"/>
  <c r="J225" i="13"/>
  <c r="J221" i="13"/>
  <c r="BK219" i="13"/>
  <c r="J218" i="13"/>
  <c r="BK217" i="13"/>
  <c r="J216" i="13"/>
  <c r="J209" i="13"/>
  <c r="BK206" i="13"/>
  <c r="J200" i="13"/>
  <c r="BK199" i="13"/>
  <c r="J191" i="13"/>
  <c r="BK190" i="13"/>
  <c r="J180" i="13"/>
  <c r="BK173" i="13"/>
  <c r="J166" i="13"/>
  <c r="J164" i="13"/>
  <c r="BK163" i="13"/>
  <c r="J152" i="13"/>
  <c r="J149" i="13"/>
  <c r="BK148" i="13"/>
  <c r="J145" i="13"/>
  <c r="J141" i="13"/>
  <c r="BK240" i="12"/>
  <c r="BK230" i="12"/>
  <c r="J225" i="12"/>
  <c r="J222" i="12"/>
  <c r="J213" i="12"/>
  <c r="BK199" i="12"/>
  <c r="BK154" i="12"/>
  <c r="J208" i="11"/>
  <c r="BK207" i="11"/>
  <c r="BK205" i="11"/>
  <c r="J202" i="11"/>
  <c r="J201" i="11"/>
  <c r="BK191" i="11"/>
  <c r="BK189" i="11"/>
  <c r="BK181" i="11"/>
  <c r="J179" i="11"/>
  <c r="BK176" i="11"/>
  <c r="J174" i="11"/>
  <c r="J172" i="11"/>
  <c r="J170" i="11"/>
  <c r="BK165" i="11"/>
  <c r="BK155" i="11"/>
  <c r="BK150" i="11"/>
  <c r="J661" i="10"/>
  <c r="BK654" i="10"/>
  <c r="BK633" i="10"/>
  <c r="J623" i="10"/>
  <c r="J609" i="10"/>
  <c r="J603" i="10"/>
  <c r="BK598" i="10"/>
  <c r="J582" i="10"/>
  <c r="BK556" i="10"/>
  <c r="BK548" i="10"/>
  <c r="BK534" i="10"/>
  <c r="BK517" i="10"/>
  <c r="BK503" i="10"/>
  <c r="BK497" i="10"/>
  <c r="BK492" i="10"/>
  <c r="BK473" i="10"/>
  <c r="BK462" i="10"/>
  <c r="BK447" i="10"/>
  <c r="BK441" i="10"/>
  <c r="J395" i="10"/>
  <c r="J390" i="10"/>
  <c r="J378" i="10"/>
  <c r="J373" i="10"/>
  <c r="J372" i="10"/>
  <c r="BK370" i="10"/>
  <c r="BK296" i="10"/>
  <c r="BK262" i="10"/>
  <c r="BK256" i="10"/>
  <c r="J245" i="10"/>
  <c r="J243" i="10"/>
  <c r="J240" i="10"/>
  <c r="J237" i="10"/>
  <c r="BK232" i="10"/>
  <c r="J228" i="10"/>
  <c r="J225" i="10"/>
  <c r="J203" i="10"/>
  <c r="BK189" i="10"/>
  <c r="J187" i="10"/>
  <c r="J183" i="10"/>
  <c r="J172" i="10"/>
  <c r="BK158" i="10"/>
  <c r="J200" i="9"/>
  <c r="BK199" i="9"/>
  <c r="J195" i="9"/>
  <c r="BK192" i="9"/>
  <c r="J187" i="9"/>
  <c r="BK185" i="9"/>
  <c r="J182" i="9"/>
  <c r="J181" i="9"/>
  <c r="J179" i="9"/>
  <c r="J175" i="9"/>
  <c r="BK173" i="9"/>
  <c r="BK170" i="9"/>
  <c r="BK169" i="9"/>
  <c r="J165" i="9"/>
  <c r="BK164" i="9"/>
  <c r="J163" i="9"/>
  <c r="J162" i="9"/>
  <c r="J161" i="9"/>
  <c r="BK157" i="9"/>
  <c r="BK156" i="9"/>
  <c r="J366" i="8"/>
  <c r="BK364" i="8"/>
  <c r="J363" i="8"/>
  <c r="J361" i="8"/>
  <c r="J360" i="8"/>
  <c r="J351" i="8"/>
  <c r="J349" i="8"/>
  <c r="J347" i="8"/>
  <c r="BK341" i="8"/>
  <c r="BK330" i="8"/>
  <c r="J328" i="8"/>
  <c r="J323" i="8"/>
  <c r="BK322" i="8"/>
  <c r="BK321" i="8"/>
  <c r="BK320" i="8"/>
  <c r="J318" i="8"/>
  <c r="BK309" i="8"/>
  <c r="J299" i="8"/>
  <c r="BK298" i="8"/>
  <c r="J282" i="8"/>
  <c r="BK277" i="8"/>
  <c r="BK274" i="8"/>
  <c r="J273" i="8"/>
  <c r="J259" i="8"/>
  <c r="J255" i="8"/>
  <c r="BK247" i="8"/>
  <c r="BK245" i="8"/>
  <c r="BK238" i="8"/>
  <c r="J234" i="8"/>
  <c r="BK225" i="8"/>
  <c r="J224" i="8"/>
  <c r="BK218" i="8"/>
  <c r="J216" i="8"/>
  <c r="J213" i="8"/>
  <c r="J212" i="8"/>
  <c r="J210" i="8"/>
  <c r="BK209" i="8"/>
  <c r="J208" i="8"/>
  <c r="J205" i="8"/>
  <c r="J199" i="8"/>
  <c r="J191" i="8"/>
  <c r="J190" i="8"/>
  <c r="J189" i="8"/>
  <c r="J185" i="8"/>
  <c r="BK180" i="8"/>
  <c r="BK177" i="8"/>
  <c r="BK171" i="8"/>
  <c r="BK169" i="8"/>
  <c r="J168" i="8"/>
  <c r="BK167" i="8"/>
  <c r="BK163" i="8"/>
  <c r="J161" i="8"/>
  <c r="J376" i="7"/>
  <c r="J369" i="7"/>
  <c r="BK367" i="7"/>
  <c r="BK364" i="7"/>
  <c r="J360" i="7"/>
  <c r="J358" i="7"/>
  <c r="J354" i="7"/>
  <c r="BK350" i="7"/>
  <c r="J345" i="7"/>
  <c r="BK343" i="7"/>
  <c r="BK333" i="7"/>
  <c r="BK330" i="7"/>
  <c r="J329" i="7"/>
  <c r="J320" i="7"/>
  <c r="J319" i="7"/>
  <c r="BK312" i="7"/>
  <c r="J310" i="7"/>
  <c r="BK309" i="7"/>
  <c r="J300" i="7"/>
  <c r="J296" i="7"/>
  <c r="J292" i="7"/>
  <c r="BK280" i="7"/>
  <c r="J277" i="7"/>
  <c r="J273" i="7"/>
  <c r="BK272" i="7"/>
  <c r="BK268" i="7"/>
  <c r="BK260" i="7"/>
  <c r="BK253" i="7"/>
  <c r="J251" i="7"/>
  <c r="J250" i="7"/>
  <c r="J245" i="7"/>
  <c r="BK244" i="7"/>
  <c r="J241" i="7"/>
  <c r="J239" i="7"/>
  <c r="BK237" i="7"/>
  <c r="J220" i="7"/>
  <c r="BK218" i="7"/>
  <c r="J217" i="7"/>
  <c r="BK211" i="7"/>
  <c r="BK200" i="7"/>
  <c r="BK198" i="7"/>
  <c r="BK196" i="7"/>
  <c r="J190" i="7"/>
  <c r="J185" i="7"/>
  <c r="BK181" i="7"/>
  <c r="J180" i="7"/>
  <c r="BK179" i="7"/>
  <c r="BK176" i="7"/>
  <c r="BK168" i="7"/>
  <c r="J152" i="7"/>
  <c r="J150" i="7"/>
  <c r="J149" i="7"/>
  <c r="J136" i="7"/>
  <c r="J304" i="6"/>
  <c r="BK301" i="6"/>
  <c r="J299" i="6"/>
  <c r="J298" i="6"/>
  <c r="J294" i="6"/>
  <c r="BK288" i="6"/>
  <c r="BK283" i="6"/>
  <c r="BK277" i="6"/>
  <c r="J273" i="6"/>
  <c r="BK272" i="6"/>
  <c r="BK266" i="6"/>
  <c r="BK258" i="6"/>
  <c r="BK257" i="6"/>
  <c r="J251" i="6"/>
  <c r="BK249" i="6"/>
  <c r="BK241" i="6"/>
  <c r="BK236" i="6"/>
  <c r="J234" i="6"/>
  <c r="J233" i="6"/>
  <c r="J227" i="6"/>
  <c r="BK220" i="6"/>
  <c r="J213" i="6"/>
  <c r="J200" i="6"/>
  <c r="J191" i="6"/>
  <c r="J188" i="6"/>
  <c r="J184" i="6"/>
  <c r="J181" i="6"/>
  <c r="BK178" i="6"/>
  <c r="J177" i="6"/>
  <c r="J170" i="6"/>
  <c r="BK161" i="6"/>
  <c r="J155" i="6"/>
  <c r="J149" i="6"/>
  <c r="J203" i="5"/>
  <c r="J195" i="5"/>
  <c r="J193" i="5"/>
  <c r="BK192" i="5"/>
  <c r="BK191" i="5"/>
  <c r="J187" i="5"/>
  <c r="BK186" i="5"/>
  <c r="BK183" i="5"/>
  <c r="J178" i="5"/>
  <c r="J175" i="5"/>
  <c r="BK169" i="5"/>
  <c r="J168" i="5"/>
  <c r="BK167" i="5"/>
  <c r="J165" i="5"/>
  <c r="BK164" i="5"/>
  <c r="BK160" i="5"/>
  <c r="J155" i="5"/>
  <c r="J254" i="4"/>
  <c r="BK247" i="4"/>
  <c r="BK245" i="4"/>
  <c r="J238" i="4"/>
  <c r="BK225" i="4"/>
  <c r="BK221" i="4"/>
  <c r="J217" i="4"/>
  <c r="BK212" i="4"/>
  <c r="J210" i="4"/>
  <c r="J207" i="4"/>
  <c r="BK184" i="4"/>
  <c r="J182" i="4"/>
  <c r="J180" i="4"/>
  <c r="BK179" i="4"/>
  <c r="BK170" i="4"/>
  <c r="BK169" i="4"/>
  <c r="J159" i="4"/>
  <c r="J334" i="3"/>
  <c r="BK329" i="3"/>
  <c r="J327" i="3"/>
  <c r="BK321" i="3"/>
  <c r="BK320" i="3"/>
  <c r="BK319" i="3"/>
  <c r="J315" i="3"/>
  <c r="BK311" i="3"/>
  <c r="J307" i="3"/>
  <c r="BK306" i="3"/>
  <c r="BK301" i="3"/>
  <c r="J296" i="3"/>
  <c r="BK291" i="3"/>
  <c r="BK288" i="3"/>
  <c r="BK283" i="3"/>
  <c r="BK278" i="3"/>
  <c r="J261" i="3"/>
  <c r="BK256" i="3"/>
  <c r="BK255" i="3"/>
  <c r="J254" i="3"/>
  <c r="J253" i="3"/>
  <c r="J252" i="3"/>
  <c r="J237" i="3"/>
  <c r="J230" i="3"/>
  <c r="J221" i="3"/>
  <c r="BK217" i="3"/>
  <c r="BK211" i="3"/>
  <c r="J210" i="3"/>
  <c r="BK207" i="3"/>
  <c r="J196" i="3"/>
  <c r="J186" i="3"/>
  <c r="J179" i="3"/>
  <c r="J178" i="3"/>
  <c r="BK175" i="3"/>
  <c r="BK166" i="3"/>
  <c r="BK157" i="3"/>
  <c r="J143" i="3"/>
  <c r="BK1490" i="2"/>
  <c r="J1465" i="2"/>
  <c r="BK1426" i="2"/>
  <c r="J1383" i="2"/>
  <c r="BK1379" i="2"/>
  <c r="J1359" i="2"/>
  <c r="J1357" i="2"/>
  <c r="J1325" i="2"/>
  <c r="J1322" i="2"/>
  <c r="J1319" i="2"/>
  <c r="J1317" i="2"/>
  <c r="BK1313" i="2"/>
  <c r="J1289" i="2"/>
  <c r="J1285" i="2"/>
  <c r="J1282" i="2"/>
  <c r="BK1281" i="2"/>
  <c r="BK1279" i="2"/>
  <c r="J1274" i="2"/>
  <c r="BK1273" i="2"/>
  <c r="BK1266" i="2"/>
  <c r="BK1264" i="2"/>
  <c r="J1263" i="2"/>
  <c r="BK1260" i="2"/>
  <c r="J1259" i="2"/>
  <c r="BK1255" i="2"/>
  <c r="BK1253" i="2"/>
  <c r="BK1251" i="2"/>
  <c r="BK1236" i="2"/>
  <c r="BK1233" i="2"/>
  <c r="BK1231" i="2"/>
  <c r="J1227" i="2"/>
  <c r="J1223" i="2"/>
  <c r="BK1206" i="2"/>
  <c r="BK1197" i="2"/>
  <c r="J1194" i="2"/>
  <c r="J1188" i="2"/>
  <c r="BK1157" i="2"/>
  <c r="J1148" i="2"/>
  <c r="BK1145" i="2"/>
  <c r="J1137" i="2"/>
  <c r="J1099" i="2"/>
  <c r="BK1085" i="2"/>
  <c r="J1083" i="2"/>
  <c r="BK1077" i="2"/>
  <c r="J1069" i="2"/>
  <c r="J1063" i="2"/>
  <c r="J1053" i="2"/>
  <c r="J1037" i="2"/>
  <c r="BK1035" i="2"/>
  <c r="BK1033" i="2"/>
  <c r="BK1026" i="2"/>
  <c r="BK1024" i="2"/>
  <c r="BK1022" i="2"/>
  <c r="BK1018" i="2"/>
  <c r="J1016" i="2"/>
  <c r="BK982" i="2"/>
  <c r="J927" i="2"/>
  <c r="BK901" i="2"/>
  <c r="J853" i="2"/>
  <c r="BK776" i="2"/>
  <c r="BK764" i="2"/>
  <c r="BK758" i="2"/>
  <c r="BK757" i="2"/>
  <c r="BK720" i="2"/>
  <c r="J711" i="2"/>
  <c r="BK708" i="2"/>
  <c r="J693" i="2"/>
  <c r="BK678" i="2"/>
  <c r="BK669" i="2"/>
  <c r="BK654" i="2"/>
  <c r="J638" i="2"/>
  <c r="J604" i="2"/>
  <c r="J601" i="2"/>
  <c r="BK593" i="2"/>
  <c r="J582" i="2"/>
  <c r="BK574" i="2"/>
  <c r="J568" i="2"/>
  <c r="BK557" i="2"/>
  <c r="J556" i="2"/>
  <c r="BK524" i="2"/>
  <c r="J516" i="2"/>
  <c r="BK508" i="2"/>
  <c r="BK479" i="2"/>
  <c r="J450" i="2"/>
  <c r="BK435" i="2"/>
  <c r="BK416" i="2"/>
  <c r="BK356" i="2"/>
  <c r="J345" i="2"/>
  <c r="J340" i="2"/>
  <c r="BK334" i="2"/>
  <c r="BK320" i="2"/>
  <c r="BK318" i="2"/>
  <c r="J314" i="2"/>
  <c r="BK276" i="2"/>
  <c r="J228" i="2"/>
  <c r="BK215" i="15"/>
  <c r="J214" i="15"/>
  <c r="J206" i="15"/>
  <c r="J205" i="15"/>
  <c r="BK194" i="15"/>
  <c r="J190" i="15"/>
  <c r="BK176" i="15"/>
  <c r="BK175" i="15"/>
  <c r="BK167" i="15"/>
  <c r="J163" i="15"/>
  <c r="BK157" i="15"/>
  <c r="J156" i="15"/>
  <c r="BK151" i="15"/>
  <c r="J135" i="15"/>
  <c r="J154" i="14"/>
  <c r="BK248" i="13"/>
  <c r="BK243" i="13"/>
  <c r="J238" i="13"/>
  <c r="BK233" i="13"/>
  <c r="BK231" i="13"/>
  <c r="J229" i="13"/>
  <c r="BK227" i="13"/>
  <c r="J223" i="13"/>
  <c r="J219" i="13"/>
  <c r="J213" i="13"/>
  <c r="BK208" i="13"/>
  <c r="J202" i="13"/>
  <c r="BK201" i="13"/>
  <c r="J198" i="13"/>
  <c r="J196" i="13"/>
  <c r="BK191" i="13"/>
  <c r="J178" i="13"/>
  <c r="BK177" i="13"/>
  <c r="BK175" i="13"/>
  <c r="BK170" i="13"/>
  <c r="J167" i="13"/>
  <c r="BK165" i="13"/>
  <c r="J162" i="13"/>
  <c r="J156" i="13"/>
  <c r="J153" i="13"/>
  <c r="J150" i="13"/>
  <c r="J147" i="13"/>
  <c r="BK128" i="13"/>
  <c r="BK238" i="12"/>
  <c r="J237" i="12"/>
  <c r="J234" i="12"/>
  <c r="BK232" i="12"/>
  <c r="J227" i="12"/>
  <c r="BK216" i="12"/>
  <c r="BK211" i="12"/>
  <c r="BK207" i="12"/>
  <c r="J197" i="12"/>
  <c r="BK175" i="12"/>
  <c r="J161" i="12"/>
  <c r="BK158" i="12"/>
  <c r="J156" i="12"/>
  <c r="BK199" i="11"/>
  <c r="BK194" i="11"/>
  <c r="J185" i="11"/>
  <c r="BK179" i="11"/>
  <c r="BK168" i="11"/>
  <c r="J156" i="11"/>
  <c r="BK154" i="11"/>
  <c r="BK135" i="11"/>
  <c r="BK660" i="10"/>
  <c r="BK658" i="10"/>
  <c r="J650" i="10"/>
  <c r="BK645" i="10"/>
  <c r="BK629" i="10"/>
  <c r="J625" i="10"/>
  <c r="J600" i="10"/>
  <c r="J579" i="10"/>
  <c r="BK563" i="10"/>
  <c r="BK558" i="10"/>
  <c r="BK553" i="10"/>
  <c r="J510" i="10"/>
  <c r="BK506" i="10"/>
  <c r="J503" i="10"/>
  <c r="BK499" i="10"/>
  <c r="J498" i="10"/>
  <c r="J450" i="10"/>
  <c r="BK443" i="10"/>
  <c r="BK423" i="10"/>
  <c r="J415" i="10"/>
  <c r="J396" i="10"/>
  <c r="BK375" i="10"/>
  <c r="BK354" i="10"/>
  <c r="BK346" i="10"/>
  <c r="J345" i="10"/>
  <c r="J343" i="10"/>
  <c r="J330" i="10"/>
  <c r="BK307" i="10"/>
  <c r="J263" i="10"/>
  <c r="J255" i="10"/>
  <c r="BK250" i="10"/>
  <c r="BK244" i="10"/>
  <c r="J232" i="10"/>
  <c r="J213" i="10"/>
  <c r="BK209" i="10"/>
  <c r="BK203" i="10"/>
  <c r="BK194" i="10"/>
  <c r="J191" i="10"/>
  <c r="BK180" i="10"/>
  <c r="BK179" i="10"/>
  <c r="J199" i="9"/>
  <c r="J192" i="9"/>
  <c r="BK188" i="9"/>
  <c r="J185" i="9"/>
  <c r="BK181" i="9"/>
  <c r="J171" i="9"/>
  <c r="BK167" i="9"/>
  <c r="J166" i="9"/>
  <c r="BK160" i="9"/>
  <c r="BK152" i="9"/>
  <c r="J369" i="8"/>
  <c r="J365" i="8"/>
  <c r="BK362" i="8"/>
  <c r="J359" i="8"/>
  <c r="BK352" i="8"/>
  <c r="BK348" i="8"/>
  <c r="J344" i="8"/>
  <c r="BK340" i="8"/>
  <c r="BK336" i="8"/>
  <c r="BK335" i="8"/>
  <c r="BK324" i="8"/>
  <c r="J320" i="8"/>
  <c r="BK316" i="8"/>
  <c r="J313" i="8"/>
  <c r="BK305" i="8"/>
  <c r="BK304" i="8"/>
  <c r="J296" i="8"/>
  <c r="J294" i="8"/>
  <c r="J291" i="8"/>
  <c r="BK287" i="8"/>
  <c r="BK283" i="8"/>
  <c r="BK282" i="8"/>
  <c r="J281" i="8"/>
  <c r="BK280" i="8"/>
  <c r="J279" i="8"/>
  <c r="J278" i="8"/>
  <c r="J275" i="8"/>
  <c r="BK272" i="8"/>
  <c r="BK263" i="8"/>
  <c r="J260" i="8"/>
  <c r="J257" i="8"/>
  <c r="BK256" i="8"/>
  <c r="J254" i="8"/>
  <c r="BK249" i="8"/>
  <c r="J247" i="8"/>
  <c r="J245" i="8"/>
  <c r="J242" i="8"/>
  <c r="BK240" i="8"/>
  <c r="J233" i="8"/>
  <c r="BK232" i="8"/>
  <c r="J228" i="8"/>
  <c r="J220" i="8"/>
  <c r="J207" i="8"/>
  <c r="BK205" i="8"/>
  <c r="J204" i="8"/>
  <c r="BK200" i="8"/>
  <c r="BK198" i="8"/>
  <c r="J196" i="8"/>
  <c r="BK192" i="8"/>
  <c r="BK187" i="8"/>
  <c r="BK185" i="8"/>
  <c r="BK181" i="8"/>
  <c r="J179" i="8"/>
  <c r="BK176" i="8"/>
  <c r="J175" i="8"/>
  <c r="BK172" i="8"/>
  <c r="J169" i="8"/>
  <c r="BK165" i="8"/>
  <c r="J163" i="8"/>
  <c r="BK380" i="7"/>
  <c r="J378" i="7"/>
  <c r="BK376" i="7"/>
  <c r="BK375" i="7"/>
  <c r="BK371" i="7"/>
  <c r="BK355" i="7"/>
  <c r="J353" i="7"/>
  <c r="BK351" i="7"/>
  <c r="BK347" i="7"/>
  <c r="J343" i="7"/>
  <c r="BK341" i="7"/>
  <c r="J338" i="7"/>
  <c r="J334" i="7"/>
  <c r="BK332" i="7"/>
  <c r="BK327" i="7"/>
  <c r="BK325" i="7"/>
  <c r="BK318" i="7"/>
  <c r="J247" i="6"/>
  <c r="BK246" i="6"/>
  <c r="BK235" i="6"/>
  <c r="BK232" i="6"/>
  <c r="J228" i="6"/>
  <c r="BK223" i="6"/>
  <c r="J222" i="6"/>
  <c r="J221" i="6"/>
  <c r="J215" i="6"/>
  <c r="BK214" i="6"/>
  <c r="BK210" i="6"/>
  <c r="J208" i="6"/>
  <c r="J206" i="6"/>
  <c r="J204" i="6"/>
  <c r="J203" i="6"/>
  <c r="BK200" i="6"/>
  <c r="BK199" i="6"/>
  <c r="BK198" i="6"/>
  <c r="BK190" i="6"/>
  <c r="BK182" i="6"/>
  <c r="BK180" i="6"/>
  <c r="BK177" i="6"/>
  <c r="BK174" i="6"/>
  <c r="BK172" i="6"/>
  <c r="BK163" i="6"/>
  <c r="J154" i="6"/>
  <c r="J153" i="6"/>
  <c r="BK195" i="5"/>
  <c r="BK193" i="5"/>
  <c r="BK190" i="5"/>
  <c r="J182" i="5"/>
  <c r="J181" i="5"/>
  <c r="J179" i="5"/>
  <c r="J166" i="5"/>
  <c r="J159" i="5"/>
  <c r="J156" i="5"/>
  <c r="BK152" i="5"/>
  <c r="J138" i="5"/>
  <c r="BK254" i="4"/>
  <c r="BK248" i="4"/>
  <c r="J239" i="4"/>
  <c r="J230" i="4"/>
  <c r="J223" i="4"/>
  <c r="J222" i="4"/>
  <c r="BK220" i="4"/>
  <c r="J213" i="4"/>
  <c r="J205" i="4"/>
  <c r="BK203" i="4"/>
  <c r="J201" i="4"/>
  <c r="J198" i="4"/>
  <c r="BK194" i="4"/>
  <c r="BK193" i="4"/>
  <c r="BK192" i="4"/>
  <c r="J191" i="4"/>
  <c r="J189" i="4"/>
  <c r="BK187" i="4"/>
  <c r="J172" i="4"/>
  <c r="BK167" i="4"/>
  <c r="J166" i="4"/>
  <c r="BK164" i="4"/>
  <c r="J162" i="4"/>
  <c r="J160" i="4"/>
  <c r="J158" i="4"/>
  <c r="BK335" i="3"/>
  <c r="J323" i="3"/>
  <c r="J317" i="3"/>
  <c r="BK314" i="3"/>
  <c r="BK313" i="3"/>
  <c r="BK307" i="3"/>
  <c r="J302" i="3"/>
  <c r="J298" i="3"/>
  <c r="J297" i="3"/>
  <c r="J286" i="3"/>
  <c r="J284" i="3"/>
  <c r="J280" i="3"/>
  <c r="J279" i="3"/>
  <c r="BK275" i="3"/>
  <c r="BK272" i="3"/>
  <c r="J270" i="3"/>
  <c r="BK266" i="3"/>
  <c r="BK261" i="3"/>
  <c r="J258" i="3"/>
  <c r="J256" i="3"/>
  <c r="BK239" i="3"/>
  <c r="BK237" i="3"/>
  <c r="BK233" i="3"/>
  <c r="BK227" i="3"/>
  <c r="BK226" i="3"/>
  <c r="J222" i="3"/>
  <c r="J217" i="3"/>
  <c r="J212" i="3"/>
  <c r="BK209" i="3"/>
  <c r="J204" i="3"/>
  <c r="BK203" i="3"/>
  <c r="J1493" i="2"/>
  <c r="J1492" i="2"/>
  <c r="J1475" i="2"/>
  <c r="BK1453" i="2"/>
  <c r="BK1443" i="2"/>
  <c r="J1438" i="2"/>
  <c r="J1428" i="2"/>
  <c r="J1420" i="2"/>
  <c r="BK1391" i="2"/>
  <c r="J1385" i="2"/>
  <c r="BK1356" i="2"/>
  <c r="J1349" i="2"/>
  <c r="BK1343" i="2"/>
  <c r="J1327" i="2"/>
  <c r="J1321" i="2"/>
  <c r="BK1303" i="2"/>
  <c r="BK1302" i="2"/>
  <c r="BK1283" i="2"/>
  <c r="J1272" i="2"/>
  <c r="J1267" i="2"/>
  <c r="BK1261" i="2"/>
  <c r="BK1254" i="2"/>
  <c r="J1252" i="2"/>
  <c r="J1250" i="2"/>
  <c r="BK1248" i="2"/>
  <c r="BK1235" i="2"/>
  <c r="J1231" i="2"/>
  <c r="BK1223" i="2"/>
  <c r="J1202" i="2"/>
  <c r="BK1188" i="2"/>
  <c r="BK1174" i="2"/>
  <c r="J1157" i="2"/>
  <c r="J1149" i="2"/>
  <c r="J1147" i="2"/>
  <c r="BK1129" i="2"/>
  <c r="BK1109" i="2"/>
  <c r="J1101" i="2"/>
  <c r="BK1089" i="2"/>
  <c r="BK1059" i="2"/>
  <c r="BK1053" i="2"/>
  <c r="J1029" i="2"/>
  <c r="BK1016" i="2"/>
  <c r="J1013" i="2"/>
  <c r="BK998" i="2"/>
  <c r="J983" i="2"/>
  <c r="BK959" i="2"/>
  <c r="J949" i="2"/>
  <c r="J941" i="2"/>
  <c r="J821" i="2"/>
  <c r="BK812" i="2"/>
  <c r="J764" i="2"/>
  <c r="J762" i="2"/>
  <c r="BK754" i="2"/>
  <c r="J732" i="2"/>
  <c r="BK714" i="2"/>
  <c r="J701" i="2"/>
  <c r="BK693" i="2"/>
  <c r="J673" i="2"/>
  <c r="BK661" i="2"/>
  <c r="J658" i="2"/>
  <c r="J654" i="2"/>
  <c r="J632" i="2"/>
  <c r="J606" i="2"/>
  <c r="BK578" i="2"/>
  <c r="J563" i="2"/>
  <c r="J555" i="2"/>
  <c r="J554" i="2"/>
  <c r="J524" i="2"/>
  <c r="J508" i="2"/>
  <c r="J485" i="2"/>
  <c r="J452" i="2"/>
  <c r="J447" i="2"/>
  <c r="J435" i="2"/>
  <c r="J406" i="2"/>
  <c r="BK382" i="2"/>
  <c r="J344" i="2"/>
  <c r="BK340" i="2"/>
  <c r="BK329" i="2"/>
  <c r="J325" i="2"/>
  <c r="J320" i="2"/>
  <c r="BK305" i="2"/>
  <c r="BK303" i="2"/>
  <c r="BK295" i="2"/>
  <c r="BK287" i="2"/>
  <c r="BK257" i="2"/>
  <c r="BK237" i="2"/>
  <c r="BK221" i="2"/>
  <c r="J192" i="2"/>
  <c r="BK188" i="2"/>
  <c r="BK156" i="2"/>
  <c r="BK204" i="15"/>
  <c r="J201" i="15"/>
  <c r="J196" i="15"/>
  <c r="BK188" i="15"/>
  <c r="J179" i="15"/>
  <c r="J176" i="15"/>
  <c r="J171" i="15"/>
  <c r="BK169" i="15"/>
  <c r="BK166" i="15"/>
  <c r="BK164" i="15"/>
  <c r="J162" i="15"/>
  <c r="BK156" i="15"/>
  <c r="J153" i="15"/>
  <c r="BK154" i="14"/>
  <c r="BK150" i="14"/>
  <c r="BK149" i="14"/>
  <c r="J148" i="14"/>
  <c r="J131" i="14"/>
  <c r="J253" i="13"/>
  <c r="BK246" i="13"/>
  <c r="BK242" i="13"/>
  <c r="J240" i="13"/>
  <c r="J239" i="13"/>
  <c r="BK234" i="13"/>
  <c r="J231" i="13"/>
  <c r="J230" i="13"/>
  <c r="BK224" i="13"/>
  <c r="BK213" i="13"/>
  <c r="BK204" i="13"/>
  <c r="J203" i="13"/>
  <c r="J201" i="13"/>
  <c r="J190" i="13"/>
  <c r="BK187" i="13"/>
  <c r="J183" i="13"/>
  <c r="BK181" i="13"/>
  <c r="BK178" i="13"/>
  <c r="J174" i="13"/>
  <c r="BK171" i="13"/>
  <c r="J168" i="13"/>
  <c r="BK167" i="13"/>
  <c r="J159" i="13"/>
  <c r="BK158" i="13"/>
  <c r="BK157" i="13"/>
  <c r="J155" i="13"/>
  <c r="J146" i="13"/>
  <c r="BK145" i="13"/>
  <c r="BK144" i="13"/>
  <c r="BK142" i="13"/>
  <c r="J239" i="12"/>
  <c r="J238" i="12"/>
  <c r="BK226" i="12"/>
  <c r="BK221" i="12"/>
  <c r="BK219" i="12"/>
  <c r="BK212" i="12"/>
  <c r="J210" i="12"/>
  <c r="J202" i="12"/>
  <c r="J199" i="12"/>
  <c r="BK197" i="12"/>
  <c r="J194" i="12"/>
  <c r="BK181" i="12"/>
  <c r="BK171" i="12"/>
  <c r="BK165" i="12"/>
  <c r="J158" i="12"/>
  <c r="J204" i="11"/>
  <c r="BK201" i="11"/>
  <c r="J194" i="11"/>
  <c r="BK193" i="11"/>
  <c r="BK185" i="11"/>
  <c r="BK183" i="11"/>
  <c r="J171" i="11"/>
  <c r="J167" i="11"/>
  <c r="J165" i="11"/>
  <c r="BK163" i="11"/>
  <c r="BK161" i="11"/>
  <c r="BK160" i="11"/>
  <c r="BK159" i="11"/>
  <c r="BK152" i="11"/>
  <c r="BK149" i="11"/>
  <c r="BK663" i="10"/>
  <c r="J629" i="10"/>
  <c r="J627" i="10"/>
  <c r="BK625" i="10"/>
  <c r="J620" i="10"/>
  <c r="BK616" i="10"/>
  <c r="BK607" i="10"/>
  <c r="BK603" i="10"/>
  <c r="J596" i="10"/>
  <c r="BK594" i="10"/>
  <c r="J591" i="10"/>
  <c r="J586" i="10"/>
  <c r="J563" i="10"/>
  <c r="J558" i="10"/>
  <c r="J557" i="10"/>
  <c r="BK551" i="10"/>
  <c r="J536" i="10"/>
  <c r="J517" i="10"/>
  <c r="BK507" i="10"/>
  <c r="J506" i="10"/>
  <c r="J499" i="10"/>
  <c r="J497" i="10"/>
  <c r="J485" i="10"/>
  <c r="BK477" i="10"/>
  <c r="J457" i="10"/>
  <c r="J439" i="10"/>
  <c r="BK378" i="10"/>
  <c r="J369" i="10"/>
  <c r="J348" i="10"/>
  <c r="BK343" i="10"/>
  <c r="BK337" i="10"/>
  <c r="BK332" i="10"/>
  <c r="BK329" i="10"/>
  <c r="BK314" i="10"/>
  <c r="J275" i="10"/>
  <c r="J256" i="10"/>
  <c r="J244" i="10"/>
  <c r="BK243" i="10"/>
  <c r="BK237" i="10"/>
  <c r="BK233" i="10"/>
  <c r="J189" i="10"/>
  <c r="BK183" i="10"/>
  <c r="J180" i="10"/>
  <c r="J158" i="10"/>
  <c r="BK200" i="9"/>
  <c r="BK195" i="9"/>
  <c r="BK191" i="9"/>
  <c r="BK182" i="9"/>
  <c r="J180" i="9"/>
  <c r="BK179" i="9"/>
  <c r="BK178" i="9"/>
  <c r="J173" i="9"/>
  <c r="J168" i="9"/>
  <c r="BK165" i="9"/>
  <c r="J164" i="9"/>
  <c r="BK163" i="9"/>
  <c r="BK158" i="9"/>
  <c r="J157" i="9"/>
  <c r="J153" i="9"/>
  <c r="BK369" i="8"/>
  <c r="BK367" i="8"/>
  <c r="BK358" i="8"/>
  <c r="J348" i="8"/>
  <c r="BK347" i="8"/>
  <c r="BK338" i="8"/>
  <c r="BK337" i="8"/>
  <c r="J333" i="8"/>
  <c r="BK325" i="8"/>
  <c r="BK318" i="8"/>
  <c r="BK307" i="8"/>
  <c r="J305" i="8"/>
  <c r="BK303" i="8"/>
  <c r="BK301" i="8"/>
  <c r="BK296" i="8"/>
  <c r="BK292" i="8"/>
  <c r="J290" i="8"/>
  <c r="BK289" i="8"/>
  <c r="BK284" i="8"/>
  <c r="BK275" i="8"/>
  <c r="J274" i="8"/>
  <c r="BK267" i="8"/>
  <c r="J262" i="8"/>
  <c r="J261" i="8"/>
  <c r="J252" i="8"/>
  <c r="BK251" i="8"/>
  <c r="BK248" i="8"/>
  <c r="J241" i="8"/>
  <c r="BK239" i="8"/>
  <c r="BK233" i="8"/>
  <c r="BK230" i="8"/>
  <c r="BK228" i="8"/>
  <c r="J227" i="8"/>
  <c r="J226" i="8"/>
  <c r="J222" i="8"/>
  <c r="BK220" i="8"/>
  <c r="BK217" i="8"/>
  <c r="J215" i="8"/>
  <c r="BK210" i="8"/>
  <c r="BK208" i="8"/>
  <c r="J192" i="8"/>
  <c r="BK190" i="8"/>
  <c r="BK188" i="8"/>
  <c r="J187" i="8"/>
  <c r="BK182" i="8"/>
  <c r="BK174" i="8"/>
  <c r="BK162" i="8"/>
  <c r="BK161" i="8"/>
  <c r="J148" i="8"/>
  <c r="J147" i="8"/>
  <c r="J377" i="7"/>
  <c r="BK373" i="7"/>
  <c r="J371" i="7"/>
  <c r="J367" i="7"/>
  <c r="J365" i="7"/>
  <c r="J363" i="7"/>
  <c r="J361" i="7"/>
  <c r="J346" i="7"/>
  <c r="BK344" i="7"/>
  <c r="BK342" i="7"/>
  <c r="J340" i="7"/>
  <c r="BK338" i="7"/>
  <c r="J333" i="7"/>
  <c r="J330" i="7"/>
  <c r="J323" i="7"/>
  <c r="BK315" i="7"/>
  <c r="BK314" i="7"/>
  <c r="BK311" i="7"/>
  <c r="J309" i="7"/>
  <c r="J308" i="7"/>
  <c r="J307" i="7"/>
  <c r="BK302" i="7"/>
  <c r="BK301" i="7"/>
  <c r="BK298" i="7"/>
  <c r="J295" i="7"/>
  <c r="BK294" i="7"/>
  <c r="J293" i="7"/>
  <c r="BK291" i="7"/>
  <c r="BK287" i="7"/>
  <c r="J286" i="7"/>
  <c r="BK285" i="7"/>
  <c r="BK283" i="7"/>
  <c r="J281" i="7"/>
  <c r="J276" i="7"/>
  <c r="BK273" i="7"/>
  <c r="J272" i="7"/>
  <c r="J271" i="7"/>
  <c r="J270" i="7"/>
  <c r="BK269" i="7"/>
  <c r="BK267" i="7"/>
  <c r="BK266" i="7"/>
  <c r="BK263" i="7"/>
  <c r="J262" i="7"/>
  <c r="J256" i="7"/>
  <c r="BK255" i="7"/>
  <c r="J253" i="7"/>
  <c r="BK248" i="7"/>
  <c r="J247" i="7"/>
  <c r="BK243" i="7"/>
  <c r="BK238" i="7"/>
  <c r="J235" i="7"/>
  <c r="J233" i="7"/>
  <c r="BK231" i="7"/>
  <c r="J229" i="7"/>
  <c r="J228" i="7"/>
  <c r="J226" i="7"/>
  <c r="BK224" i="7"/>
  <c r="BK217" i="7"/>
  <c r="BK216" i="7"/>
  <c r="BK210" i="7"/>
  <c r="BK209" i="7"/>
  <c r="BK206" i="7"/>
  <c r="BK204" i="7"/>
  <c r="J202" i="7"/>
  <c r="J197" i="7"/>
  <c r="BK194" i="7"/>
  <c r="BK193" i="7"/>
  <c r="BK191" i="7"/>
  <c r="BK190" i="7"/>
  <c r="J186" i="7"/>
  <c r="BK184" i="7"/>
  <c r="BK182" i="7"/>
  <c r="J181" i="7"/>
  <c r="J177" i="7"/>
  <c r="BK175" i="7"/>
  <c r="BK172" i="7"/>
  <c r="J168" i="7"/>
  <c r="J157" i="7"/>
  <c r="BK156" i="7"/>
  <c r="BK153" i="7"/>
  <c r="BK314" i="6"/>
  <c r="BK313" i="6"/>
  <c r="BK312" i="6"/>
  <c r="BK310" i="6"/>
  <c r="J296" i="6"/>
  <c r="BK292" i="6"/>
  <c r="J290" i="6"/>
  <c r="BK289" i="6"/>
  <c r="J283" i="6"/>
  <c r="J281" i="6"/>
  <c r="J280" i="6"/>
  <c r="BK273" i="6"/>
  <c r="J272" i="6"/>
  <c r="J270" i="6"/>
  <c r="J267" i="6"/>
  <c r="J265" i="6"/>
  <c r="BK261" i="6"/>
  <c r="J260" i="6"/>
  <c r="BK256" i="6"/>
  <c r="BK255" i="6"/>
  <c r="J254" i="6"/>
  <c r="J253" i="6"/>
  <c r="J250" i="6"/>
  <c r="J249" i="6"/>
  <c r="J248" i="6"/>
  <c r="BK245" i="6"/>
  <c r="J242" i="6"/>
  <c r="BK239" i="6"/>
  <c r="BK238" i="6"/>
  <c r="BK237" i="6"/>
  <c r="J236" i="6"/>
  <c r="J232" i="6"/>
  <c r="J226" i="6"/>
  <c r="BK222" i="6"/>
  <c r="BK221" i="6"/>
  <c r="J219" i="6"/>
  <c r="J218" i="6"/>
  <c r="J207" i="6"/>
  <c r="BK203" i="6"/>
  <c r="BK197" i="6"/>
  <c r="J192" i="6"/>
  <c r="BK191" i="6"/>
  <c r="J187" i="6"/>
  <c r="BK186" i="6"/>
  <c r="BK185" i="6"/>
  <c r="J182" i="6"/>
  <c r="BK181" i="6"/>
  <c r="J179" i="6"/>
  <c r="J169" i="6"/>
  <c r="BK168" i="6"/>
  <c r="J167" i="6"/>
  <c r="BK164" i="6"/>
  <c r="J163" i="6"/>
  <c r="J156" i="6"/>
  <c r="BK150" i="6"/>
  <c r="BK146" i="6"/>
  <c r="BK133" i="6"/>
  <c r="BK194" i="5"/>
  <c r="J191" i="5"/>
  <c r="J189" i="5"/>
  <c r="BK188" i="5"/>
  <c r="BK184" i="5"/>
  <c r="BK181" i="5"/>
  <c r="BK170" i="5"/>
  <c r="BK168" i="5"/>
  <c r="BK166" i="5"/>
  <c r="J161" i="5"/>
  <c r="BK158" i="5"/>
  <c r="J154" i="5"/>
  <c r="BK138" i="5"/>
  <c r="BK251" i="4"/>
  <c r="J245" i="4"/>
  <c r="J236" i="4"/>
  <c r="J231" i="4"/>
  <c r="BK228" i="4"/>
  <c r="BK224" i="4"/>
  <c r="BK223" i="4"/>
  <c r="J214" i="4"/>
  <c r="J209" i="4"/>
  <c r="J208" i="4"/>
  <c r="J204" i="4"/>
  <c r="J202" i="4"/>
  <c r="BK201" i="4"/>
  <c r="BK200" i="4"/>
  <c r="BK197" i="4"/>
  <c r="J192" i="4"/>
  <c r="J179" i="4"/>
  <c r="BK175" i="4"/>
  <c r="J174" i="4"/>
  <c r="J170" i="4"/>
  <c r="BK161" i="4"/>
  <c r="J156" i="4"/>
  <c r="J335" i="3"/>
  <c r="BK333" i="3"/>
  <c r="BK332" i="3"/>
  <c r="J325" i="3"/>
  <c r="BK324" i="3"/>
  <c r="J322" i="3"/>
  <c r="J312" i="3"/>
  <c r="J299" i="3"/>
  <c r="BK298" i="3"/>
  <c r="BK297" i="3"/>
  <c r="J288" i="3"/>
  <c r="J287" i="3"/>
  <c r="BK285" i="3"/>
  <c r="J281" i="3"/>
  <c r="BK269" i="3"/>
  <c r="BK265" i="3"/>
  <c r="J264" i="3"/>
  <c r="J260" i="3"/>
  <c r="BK258" i="3"/>
  <c r="J255" i="3"/>
  <c r="BK250" i="3"/>
  <c r="BK243" i="3"/>
  <c r="J242" i="3"/>
  <c r="J234" i="3"/>
  <c r="J231" i="3"/>
  <c r="BK229" i="3"/>
  <c r="BK224" i="3"/>
  <c r="J220" i="3"/>
  <c r="BK219" i="3"/>
  <c r="J205" i="3"/>
  <c r="BK204" i="3"/>
  <c r="BK200" i="3"/>
  <c r="BK186" i="3"/>
  <c r="BK183" i="3"/>
  <c r="BK180" i="3"/>
  <c r="BK179" i="3"/>
  <c r="J167" i="3"/>
  <c r="BK1467" i="2"/>
  <c r="J1433" i="2"/>
  <c r="BK1428" i="2"/>
  <c r="J1422" i="2"/>
  <c r="J1391" i="2"/>
  <c r="BK1357" i="2"/>
  <c r="J1356" i="2"/>
  <c r="BK1349" i="2"/>
  <c r="J1343" i="2"/>
  <c r="J1323" i="2"/>
  <c r="BK1321" i="2"/>
  <c r="J1318" i="2"/>
  <c r="BK1316" i="2"/>
  <c r="J1303" i="2"/>
  <c r="BK1287" i="2"/>
  <c r="BK1280" i="2"/>
  <c r="J1278" i="2"/>
  <c r="BK1267" i="2"/>
  <c r="BK1263" i="2"/>
  <c r="J1257" i="2"/>
  <c r="BK1252" i="2"/>
  <c r="J1235" i="2"/>
  <c r="J1208" i="2"/>
  <c r="BK1183" i="2"/>
  <c r="BK1155" i="2"/>
  <c r="J1139" i="2"/>
  <c r="J1135" i="2"/>
  <c r="J1131" i="2"/>
  <c r="J1107" i="2"/>
  <c r="J1095" i="2"/>
  <c r="BK1083" i="2"/>
  <c r="J1075" i="2"/>
  <c r="J1061" i="2"/>
  <c r="J1055" i="2"/>
  <c r="BK1049" i="2"/>
  <c r="J1045" i="2"/>
  <c r="BK1029" i="2"/>
  <c r="BK966" i="2"/>
  <c r="BK949" i="2"/>
  <c r="BK927" i="2"/>
  <c r="J901" i="2"/>
  <c r="BK883" i="2"/>
  <c r="BK821" i="2"/>
  <c r="J755" i="2"/>
  <c r="J738" i="2"/>
  <c r="J736" i="2"/>
  <c r="J734" i="2"/>
  <c r="J724" i="2"/>
  <c r="J708" i="2"/>
  <c r="BK706" i="2"/>
  <c r="BK701" i="2"/>
  <c r="BK685" i="2"/>
  <c r="J659" i="2"/>
  <c r="BK658" i="2"/>
  <c r="BK628" i="2"/>
  <c r="J593" i="2"/>
  <c r="BK586" i="2"/>
  <c r="J542" i="2"/>
  <c r="BK532" i="2"/>
  <c r="J478" i="2"/>
  <c r="BK476" i="2"/>
  <c r="BK447" i="2"/>
  <c r="J442" i="2"/>
  <c r="J441" i="2"/>
  <c r="J440" i="2"/>
  <c r="J434" i="2"/>
  <c r="BK412" i="2"/>
  <c r="BK395" i="2"/>
  <c r="J375" i="2"/>
  <c r="BK352" i="2"/>
  <c r="BK344" i="2"/>
  <c r="J334" i="2"/>
  <c r="J329" i="2"/>
  <c r="J303" i="2"/>
  <c r="BK298" i="2"/>
  <c r="BK297" i="2"/>
  <c r="J295" i="2"/>
  <c r="J276" i="2"/>
  <c r="J257" i="2"/>
  <c r="J241" i="2"/>
  <c r="J237" i="2"/>
  <c r="BK235" i="2"/>
  <c r="BK226" i="2"/>
  <c r="BK224" i="2"/>
  <c r="J221" i="2"/>
  <c r="J218" i="2"/>
  <c r="J215" i="2"/>
  <c r="J196" i="2"/>
  <c r="BK194" i="2"/>
  <c r="J177" i="2"/>
  <c r="J173" i="2"/>
  <c r="J169" i="2"/>
  <c r="J187" i="15"/>
  <c r="J185" i="15"/>
  <c r="BK180" i="15"/>
  <c r="BK173" i="15"/>
  <c r="BK172" i="15"/>
  <c r="J169" i="15"/>
  <c r="J164" i="15"/>
  <c r="BK163" i="15"/>
  <c r="BK161" i="15"/>
  <c r="J158" i="15"/>
  <c r="BK154" i="15"/>
  <c r="BK150" i="15"/>
  <c r="BK135" i="15"/>
  <c r="BK148" i="14"/>
  <c r="J147" i="14"/>
  <c r="J145" i="14"/>
  <c r="J144" i="14"/>
  <c r="BK131" i="14"/>
  <c r="J242" i="13"/>
  <c r="BK241" i="13"/>
  <c r="BK237" i="13"/>
  <c r="J235" i="13"/>
  <c r="BK225" i="13"/>
  <c r="J222" i="13"/>
  <c r="J220" i="13"/>
  <c r="BK214" i="13"/>
  <c r="BK209" i="13"/>
  <c r="BK205" i="13"/>
  <c r="J204" i="13"/>
  <c r="BK202" i="13"/>
  <c r="J195" i="13"/>
  <c r="J194" i="13"/>
  <c r="BK193" i="13"/>
  <c r="J188" i="13"/>
  <c r="J184" i="13"/>
  <c r="BK176" i="13"/>
  <c r="BK174" i="13"/>
  <c r="BK172" i="13"/>
  <c r="J170" i="13"/>
  <c r="BK164" i="13"/>
  <c r="J161" i="13"/>
  <c r="BK159" i="13"/>
  <c r="J158" i="13"/>
  <c r="BK155" i="13"/>
  <c r="J154" i="13"/>
  <c r="J151" i="13"/>
  <c r="BK146" i="13"/>
  <c r="BK143" i="13"/>
  <c r="J128" i="13"/>
  <c r="BK242" i="12"/>
  <c r="BK236" i="12"/>
  <c r="BK234" i="12"/>
  <c r="J224" i="12"/>
  <c r="BK222" i="12"/>
  <c r="BK218" i="12"/>
  <c r="BK213" i="12"/>
  <c r="J196" i="12"/>
  <c r="BK194" i="12"/>
  <c r="BK155" i="12"/>
  <c r="J212" i="11"/>
  <c r="J210" i="11"/>
  <c r="J209" i="11"/>
  <c r="BK197" i="11"/>
  <c r="J195" i="11"/>
  <c r="J192" i="11"/>
  <c r="J190" i="11"/>
  <c r="J188" i="11"/>
  <c r="BK187" i="11"/>
  <c r="J186" i="11"/>
  <c r="J182" i="11"/>
  <c r="J173" i="11"/>
  <c r="BK170" i="11"/>
  <c r="J169" i="11"/>
  <c r="BK166" i="11"/>
  <c r="BK164" i="11"/>
  <c r="J162" i="11"/>
  <c r="J160" i="11"/>
  <c r="J159" i="11"/>
  <c r="J158" i="11"/>
  <c r="J157" i="11"/>
  <c r="J155" i="11"/>
  <c r="J154" i="11"/>
  <c r="BK151" i="11"/>
  <c r="J660" i="10"/>
  <c r="BK650" i="10"/>
  <c r="BK642" i="10"/>
  <c r="J633" i="10"/>
  <c r="J616" i="10"/>
  <c r="J611" i="10"/>
  <c r="BK609" i="10"/>
  <c r="BK608" i="10"/>
  <c r="J607" i="10"/>
  <c r="BK586" i="10"/>
  <c r="BK579" i="10"/>
  <c r="J508" i="10"/>
  <c r="J495" i="10"/>
  <c r="BK485" i="10"/>
  <c r="J477" i="10"/>
  <c r="BK475" i="10"/>
  <c r="J441" i="10"/>
  <c r="BK439" i="10"/>
  <c r="J423" i="10"/>
  <c r="BK396" i="10"/>
  <c r="BK390" i="10"/>
  <c r="J384" i="10"/>
  <c r="J382" i="10"/>
  <c r="BK372" i="10"/>
  <c r="J362" i="10"/>
  <c r="J356" i="10"/>
  <c r="J350" i="10"/>
  <c r="J329" i="10"/>
  <c r="J325" i="10"/>
  <c r="BK323" i="10"/>
  <c r="J286" i="10"/>
  <c r="BK263" i="10"/>
  <c r="J259" i="10"/>
  <c r="BK247" i="10"/>
  <c r="BK240" i="10"/>
  <c r="BK239" i="10"/>
  <c r="J226" i="10"/>
  <c r="J221" i="10"/>
  <c r="BK191" i="10"/>
  <c r="J196" i="9"/>
  <c r="J191" i="9"/>
  <c r="BK187" i="9"/>
  <c r="J183" i="9"/>
  <c r="BK176" i="9"/>
  <c r="BK168" i="9"/>
  <c r="J154" i="9"/>
  <c r="BK365" i="8"/>
  <c r="J362" i="8"/>
  <c r="BK360" i="8"/>
  <c r="J345" i="8"/>
  <c r="BK339" i="8"/>
  <c r="J337" i="8"/>
  <c r="J334" i="8"/>
  <c r="BK333" i="8"/>
  <c r="J332" i="8"/>
  <c r="J330" i="8"/>
  <c r="BK328" i="8"/>
  <c r="J324" i="8"/>
  <c r="BK302" i="8"/>
  <c r="J300" i="8"/>
  <c r="BK295" i="8"/>
  <c r="J292" i="8"/>
  <c r="J289" i="8"/>
  <c r="BK288" i="8"/>
  <c r="J280" i="8"/>
  <c r="BK273" i="8"/>
  <c r="J265" i="8"/>
  <c r="BK262" i="8"/>
  <c r="BK260" i="8"/>
  <c r="J249" i="8"/>
  <c r="J246" i="8"/>
  <c r="BK243" i="8"/>
  <c r="BK241" i="8"/>
  <c r="J236" i="8"/>
  <c r="BK234" i="8"/>
  <c r="BK231" i="8"/>
  <c r="BK221" i="8"/>
  <c r="BK219" i="8"/>
  <c r="BK215" i="8"/>
  <c r="BK214" i="8"/>
  <c r="J209" i="8"/>
  <c r="BK206" i="8"/>
  <c r="BK204" i="8"/>
  <c r="J200" i="8"/>
  <c r="J198" i="8"/>
  <c r="BK194" i="8"/>
  <c r="BK186" i="8"/>
  <c r="J174" i="8"/>
  <c r="J166" i="8"/>
  <c r="BK148" i="8"/>
  <c r="J380" i="7"/>
  <c r="BK378" i="7"/>
  <c r="J375" i="7"/>
  <c r="J373" i="7"/>
  <c r="J366" i="7"/>
  <c r="BK365" i="7"/>
  <c r="BK363" i="7"/>
  <c r="BK360" i="7"/>
  <c r="J359" i="7"/>
  <c r="BK358" i="7"/>
  <c r="BK357" i="7"/>
  <c r="BK353" i="7"/>
  <c r="BK346" i="7"/>
  <c r="J339" i="7"/>
  <c r="J337" i="7"/>
  <c r="J335" i="7"/>
  <c r="J328" i="7"/>
  <c r="BK326" i="7"/>
  <c r="BK319" i="7"/>
  <c r="J316" i="7"/>
  <c r="BK307" i="7"/>
  <c r="J306" i="7"/>
  <c r="J304" i="7"/>
  <c r="BK303" i="7"/>
  <c r="J302" i="7"/>
  <c r="J298" i="7"/>
  <c r="BK297" i="7"/>
  <c r="BK295" i="7"/>
  <c r="BK290" i="7"/>
  <c r="J289" i="7"/>
  <c r="J282" i="7"/>
  <c r="J280" i="7"/>
  <c r="J279" i="7"/>
  <c r="BK274" i="7"/>
  <c r="J267" i="7"/>
  <c r="J264" i="7"/>
  <c r="J263" i="7"/>
  <c r="BK262" i="7"/>
  <c r="J259" i="7"/>
  <c r="J255" i="7"/>
  <c r="BK254" i="7"/>
  <c r="J252" i="7"/>
  <c r="BK246" i="7"/>
  <c r="J243" i="7"/>
  <c r="BK242" i="7"/>
  <c r="J237" i="7"/>
  <c r="BK236" i="7"/>
  <c r="J234" i="7"/>
  <c r="BK228" i="7"/>
  <c r="J227" i="7"/>
  <c r="BK225" i="7"/>
  <c r="J224" i="7"/>
  <c r="J221" i="7"/>
  <c r="BK219" i="7"/>
  <c r="BK214" i="7"/>
  <c r="J213" i="7"/>
  <c r="J210" i="7"/>
  <c r="J207" i="7"/>
  <c r="J206" i="7"/>
  <c r="J199" i="7"/>
  <c r="BK195" i="7"/>
  <c r="J194" i="7"/>
  <c r="BK192" i="7"/>
  <c r="BK189" i="7"/>
  <c r="J188" i="7"/>
  <c r="BK178" i="7"/>
  <c r="J176" i="7"/>
  <c r="J172" i="7"/>
  <c r="J171" i="7"/>
  <c r="J170" i="7"/>
  <c r="J167" i="7"/>
  <c r="BK165" i="7"/>
  <c r="J162" i="7"/>
  <c r="J161" i="7"/>
  <c r="J160" i="7"/>
  <c r="J155" i="7"/>
  <c r="J151" i="7"/>
  <c r="BK150" i="7"/>
  <c r="BK304" i="6"/>
  <c r="BK299" i="6"/>
  <c r="BK295" i="6"/>
  <c r="BK293" i="6"/>
  <c r="BK287" i="6"/>
  <c r="J286" i="6"/>
  <c r="BK279" i="6"/>
  <c r="J278" i="6"/>
  <c r="BK269" i="6"/>
  <c r="BK265" i="6"/>
  <c r="BK262" i="6"/>
  <c r="J255" i="6"/>
  <c r="BK252" i="6"/>
  <c r="BK244" i="6"/>
  <c r="BK243" i="6"/>
  <c r="BK240" i="6"/>
  <c r="J235" i="6"/>
  <c r="BK230" i="6"/>
  <c r="BK229" i="6"/>
  <c r="BK224" i="6"/>
  <c r="BK219" i="6"/>
  <c r="J209" i="6"/>
  <c r="BK207" i="6"/>
  <c r="BK202" i="6"/>
  <c r="J201" i="6"/>
  <c r="J198" i="6"/>
  <c r="J190" i="6"/>
  <c r="J189" i="6"/>
  <c r="J183" i="6"/>
  <c r="J176" i="6"/>
  <c r="J168" i="6"/>
  <c r="BK167" i="6"/>
  <c r="J165" i="6"/>
  <c r="J164" i="6"/>
  <c r="BK159" i="6"/>
  <c r="BK158" i="6"/>
  <c r="BK147" i="6"/>
  <c r="J146" i="6"/>
  <c r="BK203" i="5"/>
  <c r="BK198" i="5"/>
  <c r="BK196" i="5"/>
  <c r="J194" i="5"/>
  <c r="BK189" i="5"/>
  <c r="J185" i="5"/>
  <c r="J184" i="5"/>
  <c r="BK179" i="5"/>
  <c r="J174" i="5"/>
  <c r="J171" i="5"/>
  <c r="BK165" i="5"/>
  <c r="J164" i="5"/>
  <c r="J162" i="5"/>
  <c r="BK161" i="5"/>
  <c r="J160" i="5"/>
  <c r="BK159" i="5"/>
  <c r="BK157" i="5"/>
  <c r="BK153" i="5"/>
  <c r="J246" i="4"/>
  <c r="J243" i="4"/>
  <c r="J242" i="4"/>
  <c r="BK237" i="4"/>
  <c r="BK234" i="4"/>
  <c r="BK232" i="4"/>
  <c r="BK229" i="4"/>
  <c r="J226" i="4"/>
  <c r="BK219" i="4"/>
  <c r="J218" i="4"/>
  <c r="BK217" i="4"/>
  <c r="BK209" i="4"/>
  <c r="BK206" i="4"/>
  <c r="J203" i="4"/>
  <c r="BK202" i="4"/>
  <c r="J183" i="4"/>
  <c r="BK177" i="4"/>
  <c r="J169" i="4"/>
  <c r="BK168" i="4"/>
  <c r="J167" i="4"/>
  <c r="BK166" i="4"/>
  <c r="J164" i="4"/>
  <c r="BK163" i="4"/>
  <c r="J161" i="4"/>
  <c r="BK158" i="4"/>
  <c r="J142" i="4"/>
  <c r="J337" i="3"/>
  <c r="J321" i="3"/>
  <c r="J319" i="3"/>
  <c r="BK312" i="3"/>
  <c r="J311" i="3"/>
  <c r="J309" i="3"/>
  <c r="J308" i="3"/>
  <c r="J306" i="3"/>
  <c r="J305" i="3"/>
  <c r="BK295" i="3"/>
  <c r="J294" i="3"/>
  <c r="J289" i="3"/>
  <c r="BK284" i="3"/>
  <c r="J282" i="3"/>
  <c r="BK279" i="3"/>
  <c r="BK276" i="3"/>
  <c r="J274" i="3"/>
  <c r="J272" i="3"/>
  <c r="J268" i="3"/>
  <c r="J267" i="3"/>
  <c r="J266" i="3"/>
  <c r="J257" i="3"/>
  <c r="J249" i="3"/>
  <c r="BK246" i="3"/>
  <c r="J243" i="3"/>
  <c r="J235" i="3"/>
  <c r="J229" i="3"/>
  <c r="J227" i="3"/>
  <c r="J224" i="3"/>
  <c r="J223" i="3"/>
  <c r="J214" i="3"/>
  <c r="BK213" i="3"/>
  <c r="BK212" i="3"/>
  <c r="J209" i="3"/>
  <c r="BK208" i="3"/>
  <c r="J201" i="3"/>
  <c r="J180" i="3"/>
  <c r="J175" i="3"/>
  <c r="BK167" i="3"/>
  <c r="J166" i="3"/>
  <c r="J157" i="3"/>
  <c r="J1490" i="2"/>
  <c r="BK1470" i="2"/>
  <c r="J1453" i="2"/>
  <c r="BK1451" i="2"/>
  <c r="BK1435" i="2"/>
  <c r="BK1420" i="2"/>
  <c r="BK1413" i="2"/>
  <c r="J1410" i="2"/>
  <c r="BK1363" i="2"/>
  <c r="BK1360" i="2"/>
  <c r="BK1352" i="2"/>
  <c r="BK1351" i="2"/>
  <c r="BK1323" i="2"/>
  <c r="BK1317" i="2"/>
  <c r="BK1289" i="2"/>
  <c r="BK1285" i="2"/>
  <c r="J1271" i="2"/>
  <c r="BK1270" i="2"/>
  <c r="BK1262" i="2"/>
  <c r="BK1259" i="2"/>
  <c r="J1255" i="2"/>
  <c r="J1253" i="2"/>
  <c r="J1221" i="2"/>
  <c r="BK1208" i="2"/>
  <c r="J1191" i="2"/>
  <c r="BK1179" i="2"/>
  <c r="BK1177" i="2"/>
  <c r="BK1166" i="2"/>
  <c r="BK1153" i="2"/>
  <c r="J1145" i="2"/>
  <c r="BK1143" i="2"/>
  <c r="BK1135" i="2"/>
  <c r="BK1131" i="2"/>
  <c r="BK1103" i="2"/>
  <c r="BK1093" i="2"/>
  <c r="BK1073" i="2"/>
  <c r="J1049" i="2"/>
  <c r="J1047" i="2"/>
  <c r="BK1045" i="2"/>
  <c r="J1041" i="2"/>
  <c r="J1022" i="2"/>
  <c r="BK1010" i="2"/>
  <c r="J1002" i="2"/>
  <c r="BK983" i="2"/>
  <c r="BK976" i="2"/>
  <c r="J916" i="2"/>
  <c r="BK853" i="2"/>
  <c r="J767" i="2"/>
  <c r="J758" i="2"/>
  <c r="J754" i="2"/>
  <c r="BK732" i="2"/>
  <c r="J725" i="2"/>
  <c r="BK724" i="2"/>
  <c r="BK711" i="2"/>
  <c r="J704" i="2"/>
  <c r="BK695" i="2"/>
  <c r="J689" i="2"/>
  <c r="J678" i="2"/>
  <c r="BK659" i="2"/>
  <c r="J640" i="2"/>
  <c r="J628" i="2"/>
  <c r="BK621" i="2"/>
  <c r="BK599" i="2"/>
  <c r="BK592" i="2"/>
  <c r="J574" i="2"/>
  <c r="J561" i="2"/>
  <c r="BK558" i="2"/>
  <c r="J552" i="2"/>
  <c r="J540" i="2"/>
  <c r="J532" i="2"/>
  <c r="BK516" i="2"/>
  <c r="J476" i="2"/>
  <c r="BK444" i="2"/>
  <c r="BK441" i="2"/>
  <c r="J438" i="2"/>
  <c r="BK437" i="2"/>
  <c r="BK415" i="2"/>
  <c r="BK400" i="2"/>
  <c r="J388" i="2"/>
  <c r="BK384" i="2"/>
  <c r="BK366" i="2"/>
  <c r="BK360" i="2"/>
  <c r="J342" i="2"/>
  <c r="BK336" i="2"/>
  <c r="BK310" i="2"/>
  <c r="J298" i="2"/>
  <c r="J297" i="2"/>
  <c r="BK284" i="2"/>
  <c r="J267" i="2"/>
  <c r="J235" i="2"/>
  <c r="BK230" i="2"/>
  <c r="BK215" i="2"/>
  <c r="BK207" i="2"/>
  <c r="BK200" i="2"/>
  <c r="BK191" i="2"/>
  <c r="J185" i="2"/>
  <c r="J183" i="2"/>
  <c r="J181" i="2"/>
  <c r="BK177" i="2"/>
  <c r="BK174" i="2"/>
  <c r="AS101" i="1"/>
  <c r="P187" i="2" l="1"/>
  <c r="R222" i="2"/>
  <c r="R451" i="2"/>
  <c r="R600" i="2"/>
  <c r="P660" i="2"/>
  <c r="P668" i="2"/>
  <c r="T1128" i="2"/>
  <c r="R1288" i="2"/>
  <c r="P1442" i="2"/>
  <c r="BK199" i="3"/>
  <c r="J199" i="3"/>
  <c r="J102" i="3" s="1"/>
  <c r="R248" i="3"/>
  <c r="R300" i="3"/>
  <c r="T155" i="4"/>
  <c r="T141" i="4"/>
  <c r="T140" i="4" s="1"/>
  <c r="T181" i="4"/>
  <c r="P215" i="4"/>
  <c r="BK249" i="4"/>
  <c r="J249" i="4"/>
  <c r="J106" i="4"/>
  <c r="T176" i="5"/>
  <c r="P132" i="6"/>
  <c r="P131" i="6" s="1"/>
  <c r="AU100" i="1" s="1"/>
  <c r="R278" i="7"/>
  <c r="T374" i="7"/>
  <c r="BK160" i="8"/>
  <c r="J160" i="8" s="1"/>
  <c r="J101" i="8" s="1"/>
  <c r="T173" i="8"/>
  <c r="T146" i="8" s="1"/>
  <c r="P203" i="8"/>
  <c r="P269" i="8"/>
  <c r="T326" i="8"/>
  <c r="T343" i="8"/>
  <c r="R151" i="9"/>
  <c r="BK194" i="9"/>
  <c r="J194" i="9" s="1"/>
  <c r="J105" i="9" s="1"/>
  <c r="T171" i="10"/>
  <c r="R246" i="10"/>
  <c r="R383" i="10"/>
  <c r="P535" i="10"/>
  <c r="BK617" i="10"/>
  <c r="J617" i="10" s="1"/>
  <c r="J119" i="10" s="1"/>
  <c r="P148" i="11"/>
  <c r="R191" i="12"/>
  <c r="P198" i="12"/>
  <c r="P233" i="12"/>
  <c r="P249" i="13"/>
  <c r="P127" i="13"/>
  <c r="AU109" i="1"/>
  <c r="R130" i="14"/>
  <c r="P168" i="2"/>
  <c r="BK222" i="2"/>
  <c r="J222" i="2" s="1"/>
  <c r="J104" i="2" s="1"/>
  <c r="BK451" i="2"/>
  <c r="J451" i="2" s="1"/>
  <c r="J109" i="2" s="1"/>
  <c r="BK600" i="2"/>
  <c r="J600" i="2" s="1"/>
  <c r="J110" i="2" s="1"/>
  <c r="R668" i="2"/>
  <c r="P1128" i="2"/>
  <c r="P1288" i="2"/>
  <c r="R1442" i="2"/>
  <c r="P156" i="3"/>
  <c r="T199" i="3"/>
  <c r="BK248" i="3"/>
  <c r="J248" i="3"/>
  <c r="J107" i="3" s="1"/>
  <c r="R318" i="3"/>
  <c r="BK155" i="4"/>
  <c r="J155" i="4" s="1"/>
  <c r="J100" i="4" s="1"/>
  <c r="R165" i="4"/>
  <c r="BK215" i="4"/>
  <c r="J215" i="4"/>
  <c r="J104" i="4" s="1"/>
  <c r="P249" i="4"/>
  <c r="T151" i="5"/>
  <c r="T137" i="5" s="1"/>
  <c r="T136" i="5" s="1"/>
  <c r="R135" i="7"/>
  <c r="P374" i="7"/>
  <c r="P173" i="8"/>
  <c r="P146" i="8" s="1"/>
  <c r="AU103" i="1" s="1"/>
  <c r="BK203" i="8"/>
  <c r="J203" i="8"/>
  <c r="J105" i="8" s="1"/>
  <c r="BK269" i="8"/>
  <c r="J269" i="8"/>
  <c r="J107" i="8"/>
  <c r="R326" i="8"/>
  <c r="BK356" i="8"/>
  <c r="J356" i="8" s="1"/>
  <c r="J112" i="8" s="1"/>
  <c r="P177" i="9"/>
  <c r="P171" i="10"/>
  <c r="T246" i="10"/>
  <c r="T383" i="10"/>
  <c r="P484" i="10"/>
  <c r="T484" i="10"/>
  <c r="R601" i="10"/>
  <c r="P617" i="10"/>
  <c r="BK148" i="11"/>
  <c r="J148" i="11"/>
  <c r="J99" i="11"/>
  <c r="BK191" i="12"/>
  <c r="J191" i="12"/>
  <c r="J99" i="12" s="1"/>
  <c r="R209" i="12"/>
  <c r="T229" i="12"/>
  <c r="T168" i="2"/>
  <c r="R324" i="2"/>
  <c r="BK446" i="2"/>
  <c r="P446" i="2"/>
  <c r="R756" i="2"/>
  <c r="BK1234" i="2"/>
  <c r="J1234" i="2" s="1"/>
  <c r="J115" i="2" s="1"/>
  <c r="P1386" i="2"/>
  <c r="T1434" i="2"/>
  <c r="T1474" i="2"/>
  <c r="T1473" i="2" s="1"/>
  <c r="BK156" i="3"/>
  <c r="J156" i="3"/>
  <c r="J100" i="3" s="1"/>
  <c r="R199" i="3"/>
  <c r="P248" i="3"/>
  <c r="P300" i="3"/>
  <c r="BK181" i="4"/>
  <c r="J181" i="4"/>
  <c r="J102" i="4" s="1"/>
  <c r="T199" i="4"/>
  <c r="P235" i="4"/>
  <c r="BK176" i="5"/>
  <c r="J176" i="5"/>
  <c r="J101" i="5"/>
  <c r="T201" i="5"/>
  <c r="T200" i="5"/>
  <c r="P278" i="7"/>
  <c r="T370" i="7"/>
  <c r="P160" i="8"/>
  <c r="T183" i="8"/>
  <c r="P193" i="8"/>
  <c r="BK237" i="8"/>
  <c r="J237" i="8" s="1"/>
  <c r="J106" i="8" s="1"/>
  <c r="BK297" i="8"/>
  <c r="J297" i="8" s="1"/>
  <c r="J108" i="8" s="1"/>
  <c r="BK343" i="8"/>
  <c r="J343" i="8" s="1"/>
  <c r="J111" i="8" s="1"/>
  <c r="P151" i="9"/>
  <c r="T186" i="9"/>
  <c r="BK171" i="10"/>
  <c r="J171" i="10" s="1"/>
  <c r="J100" i="10" s="1"/>
  <c r="BK227" i="10"/>
  <c r="J227" i="10" s="1"/>
  <c r="J102" i="10" s="1"/>
  <c r="P234" i="10"/>
  <c r="P242" i="10"/>
  <c r="P336" i="10"/>
  <c r="BK377" i="10"/>
  <c r="J377" i="10"/>
  <c r="J109" i="10" s="1"/>
  <c r="BK442" i="10"/>
  <c r="J442" i="10" s="1"/>
  <c r="J111" i="10" s="1"/>
  <c r="T509" i="10"/>
  <c r="BK610" i="10"/>
  <c r="J610" i="10" s="1"/>
  <c r="J118" i="10" s="1"/>
  <c r="T617" i="10"/>
  <c r="T148" i="11"/>
  <c r="T151" i="12"/>
  <c r="BK209" i="12"/>
  <c r="J209" i="12" s="1"/>
  <c r="J101" i="12" s="1"/>
  <c r="R233" i="12"/>
  <c r="P130" i="14"/>
  <c r="AU111" i="1" s="1"/>
  <c r="T187" i="2"/>
  <c r="P222" i="2"/>
  <c r="P451" i="2"/>
  <c r="P600" i="2"/>
  <c r="BK660" i="2"/>
  <c r="J660" i="2" s="1"/>
  <c r="J111" i="2" s="1"/>
  <c r="R660" i="2"/>
  <c r="BK668" i="2"/>
  <c r="J668" i="2" s="1"/>
  <c r="J112" i="2" s="1"/>
  <c r="BK1128" i="2"/>
  <c r="J1128" i="2" s="1"/>
  <c r="J114" i="2" s="1"/>
  <c r="BK1288" i="2"/>
  <c r="J1288" i="2" s="1"/>
  <c r="J116" i="2" s="1"/>
  <c r="BK1442" i="2"/>
  <c r="J1442" i="2" s="1"/>
  <c r="J119" i="2" s="1"/>
  <c r="BK202" i="3"/>
  <c r="J202" i="3" s="1"/>
  <c r="J103" i="3" s="1"/>
  <c r="BK232" i="3"/>
  <c r="J232" i="3" s="1"/>
  <c r="J104" i="3" s="1"/>
  <c r="BK244" i="3"/>
  <c r="J244" i="3" s="1"/>
  <c r="J105" i="3" s="1"/>
  <c r="BK300" i="3"/>
  <c r="J300" i="3"/>
  <c r="J108" i="3" s="1"/>
  <c r="T165" i="4"/>
  <c r="R199" i="4"/>
  <c r="R235" i="4"/>
  <c r="P151" i="5"/>
  <c r="P137" i="5"/>
  <c r="P136" i="5" s="1"/>
  <c r="AU99" i="1" s="1"/>
  <c r="BK201" i="5"/>
  <c r="J201" i="5" s="1"/>
  <c r="J103" i="5" s="1"/>
  <c r="T132" i="6"/>
  <c r="T131" i="6" s="1"/>
  <c r="BK135" i="7"/>
  <c r="J135" i="7" s="1"/>
  <c r="J99" i="7" s="1"/>
  <c r="P370" i="7"/>
  <c r="R160" i="8"/>
  <c r="P183" i="8"/>
  <c r="T193" i="8"/>
  <c r="T237" i="8"/>
  <c r="R297" i="8"/>
  <c r="T356" i="8"/>
  <c r="BK151" i="9"/>
  <c r="J151" i="9" s="1"/>
  <c r="J100" i="9" s="1"/>
  <c r="BK186" i="9"/>
  <c r="J186" i="9" s="1"/>
  <c r="J103" i="9" s="1"/>
  <c r="R194" i="9"/>
  <c r="R193" i="9"/>
  <c r="T193" i="10"/>
  <c r="T157" i="10" s="1"/>
  <c r="T227" i="10"/>
  <c r="BK242" i="10"/>
  <c r="J242" i="10"/>
  <c r="J104" i="10" s="1"/>
  <c r="T336" i="10"/>
  <c r="P377" i="10"/>
  <c r="T442" i="10"/>
  <c r="R509" i="10"/>
  <c r="P601" i="10"/>
  <c r="P610" i="10"/>
  <c r="P640" i="10"/>
  <c r="R653" i="10"/>
  <c r="R652" i="10"/>
  <c r="P178" i="11"/>
  <c r="P177" i="11"/>
  <c r="P134" i="11" s="1"/>
  <c r="AU107" i="1" s="1"/>
  <c r="P151" i="12"/>
  <c r="T209" i="12"/>
  <c r="P229" i="12"/>
  <c r="P228" i="12" s="1"/>
  <c r="BK187" i="2"/>
  <c r="J187" i="2" s="1"/>
  <c r="J101" i="2" s="1"/>
  <c r="R193" i="2"/>
  <c r="BK214" i="2"/>
  <c r="J214" i="2" s="1"/>
  <c r="J103" i="2" s="1"/>
  <c r="T214" i="2"/>
  <c r="BK324" i="2"/>
  <c r="J324" i="2" s="1"/>
  <c r="J105" i="2" s="1"/>
  <c r="J756" i="2"/>
  <c r="P1234" i="2"/>
  <c r="R1386" i="2"/>
  <c r="R1434" i="2"/>
  <c r="R1474" i="2"/>
  <c r="R1473" i="2" s="1"/>
  <c r="P199" i="3"/>
  <c r="P142" i="3" s="1"/>
  <c r="T248" i="3"/>
  <c r="T300" i="3"/>
  <c r="R155" i="4"/>
  <c r="P181" i="4"/>
  <c r="T215" i="4"/>
  <c r="R249" i="4"/>
  <c r="BK151" i="5"/>
  <c r="J151" i="5" s="1"/>
  <c r="J100" i="5" s="1"/>
  <c r="P201" i="5"/>
  <c r="P200" i="5"/>
  <c r="T135" i="7"/>
  <c r="BK374" i="7"/>
  <c r="J374" i="7"/>
  <c r="J102" i="7"/>
  <c r="R173" i="8"/>
  <c r="R146" i="8" s="1"/>
  <c r="T203" i="8"/>
  <c r="T269" i="8"/>
  <c r="P326" i="8"/>
  <c r="P343" i="8"/>
  <c r="R177" i="9"/>
  <c r="R138" i="9" s="1"/>
  <c r="R137" i="9" s="1"/>
  <c r="P194" i="9"/>
  <c r="P193" i="9"/>
  <c r="P193" i="10"/>
  <c r="P157" i="10" s="1"/>
  <c r="P246" i="10"/>
  <c r="P383" i="10"/>
  <c r="R535" i="10"/>
  <c r="T610" i="10"/>
  <c r="R640" i="10"/>
  <c r="P653" i="10"/>
  <c r="P652" i="10"/>
  <c r="T178" i="11"/>
  <c r="T177" i="11"/>
  <c r="T134" i="11" s="1"/>
  <c r="P191" i="12"/>
  <c r="P135" i="12" s="1"/>
  <c r="P134" i="12" s="1"/>
  <c r="AU108" i="1" s="1"/>
  <c r="P209" i="12"/>
  <c r="BK233" i="12"/>
  <c r="J233" i="12" s="1"/>
  <c r="J104" i="12" s="1"/>
  <c r="R249" i="13"/>
  <c r="R127" i="13" s="1"/>
  <c r="BK242" i="15"/>
  <c r="J242" i="15" s="1"/>
  <c r="J102" i="15" s="1"/>
  <c r="BK193" i="2"/>
  <c r="J193" i="2" s="1"/>
  <c r="J102" i="2" s="1"/>
  <c r="T193" i="2"/>
  <c r="R214" i="2"/>
  <c r="T324" i="2"/>
  <c r="T446" i="2"/>
  <c r="T756" i="2"/>
  <c r="T1234" i="2"/>
  <c r="T1386" i="2"/>
  <c r="P1434" i="2"/>
  <c r="BK1474" i="2"/>
  <c r="BK1473" i="2" s="1"/>
  <c r="J1473" i="2" s="1"/>
  <c r="J121" i="2" s="1"/>
  <c r="T202" i="3"/>
  <c r="R232" i="3"/>
  <c r="P244" i="3"/>
  <c r="T318" i="3"/>
  <c r="P155" i="4"/>
  <c r="R181" i="4"/>
  <c r="R141" i="4" s="1"/>
  <c r="R140" i="4" s="1"/>
  <c r="R215" i="4"/>
  <c r="T249" i="4"/>
  <c r="P176" i="5"/>
  <c r="R132" i="6"/>
  <c r="R131" i="6" s="1"/>
  <c r="T278" i="7"/>
  <c r="R370" i="7"/>
  <c r="BK183" i="8"/>
  <c r="J183" i="8" s="1"/>
  <c r="J103" i="8" s="1"/>
  <c r="BK193" i="8"/>
  <c r="J193" i="8"/>
  <c r="J104" i="8" s="1"/>
  <c r="P237" i="8"/>
  <c r="T297" i="8"/>
  <c r="R343" i="8"/>
  <c r="T151" i="9"/>
  <c r="P186" i="9"/>
  <c r="P138" i="9" s="1"/>
  <c r="P137" i="9" s="1"/>
  <c r="AU104" i="1" s="1"/>
  <c r="BK193" i="10"/>
  <c r="J193" i="10"/>
  <c r="J101" i="10" s="1"/>
  <c r="BK234" i="10"/>
  <c r="J234" i="10" s="1"/>
  <c r="J103" i="10" s="1"/>
  <c r="T234" i="10"/>
  <c r="T242" i="10"/>
  <c r="R336" i="10"/>
  <c r="T377" i="10"/>
  <c r="P442" i="10"/>
  <c r="BK484" i="10"/>
  <c r="J484" i="10" s="1"/>
  <c r="J114" i="10" s="1"/>
  <c r="R484" i="10"/>
  <c r="BK509" i="10"/>
  <c r="J509" i="10" s="1"/>
  <c r="J115" i="10" s="1"/>
  <c r="BK535" i="10"/>
  <c r="J535" i="10"/>
  <c r="J116" i="10" s="1"/>
  <c r="T601" i="10"/>
  <c r="BK640" i="10"/>
  <c r="J640" i="10"/>
  <c r="J121" i="10" s="1"/>
  <c r="BK653" i="10"/>
  <c r="R148" i="11"/>
  <c r="BK151" i="12"/>
  <c r="J151" i="12" s="1"/>
  <c r="J98" i="12" s="1"/>
  <c r="BK198" i="12"/>
  <c r="J198" i="12" s="1"/>
  <c r="J100" i="12" s="1"/>
  <c r="BK229" i="12"/>
  <c r="J229" i="12"/>
  <c r="J103" i="12" s="1"/>
  <c r="BK249" i="13"/>
  <c r="J249" i="13"/>
  <c r="J97" i="13"/>
  <c r="BK130" i="14"/>
  <c r="J130" i="14"/>
  <c r="J98" i="14" s="1"/>
  <c r="R242" i="15"/>
  <c r="BK168" i="2"/>
  <c r="J168" i="2" s="1"/>
  <c r="J100" i="2" s="1"/>
  <c r="R187" i="2"/>
  <c r="T222" i="2"/>
  <c r="T451" i="2"/>
  <c r="T600" i="2"/>
  <c r="T660" i="2"/>
  <c r="T668" i="2"/>
  <c r="R1128" i="2"/>
  <c r="T1288" i="2"/>
  <c r="T1442" i="2"/>
  <c r="R156" i="3"/>
  <c r="R142" i="3"/>
  <c r="R202" i="3"/>
  <c r="T232" i="3"/>
  <c r="R244" i="3"/>
  <c r="BK318" i="3"/>
  <c r="J318" i="3"/>
  <c r="J109" i="3"/>
  <c r="BK165" i="4"/>
  <c r="J165" i="4"/>
  <c r="J101" i="4" s="1"/>
  <c r="BK199" i="4"/>
  <c r="J199" i="4" s="1"/>
  <c r="J103" i="4" s="1"/>
  <c r="BK235" i="4"/>
  <c r="J235" i="4"/>
  <c r="J105" i="4" s="1"/>
  <c r="R176" i="5"/>
  <c r="R137" i="5" s="1"/>
  <c r="BK278" i="7"/>
  <c r="J278" i="7"/>
  <c r="J100" i="7" s="1"/>
  <c r="R374" i="7"/>
  <c r="BK173" i="8"/>
  <c r="J173" i="8"/>
  <c r="J102" i="8" s="1"/>
  <c r="R183" i="8"/>
  <c r="R193" i="8"/>
  <c r="R237" i="8"/>
  <c r="P297" i="8"/>
  <c r="R356" i="8"/>
  <c r="T177" i="9"/>
  <c r="T138" i="9" s="1"/>
  <c r="T194" i="9"/>
  <c r="T193" i="9" s="1"/>
  <c r="R171" i="10"/>
  <c r="P227" i="10"/>
  <c r="BK246" i="10"/>
  <c r="J246" i="10" s="1"/>
  <c r="J105" i="10" s="1"/>
  <c r="BK383" i="10"/>
  <c r="J383" i="10" s="1"/>
  <c r="J110" i="10" s="1"/>
  <c r="T535" i="10"/>
  <c r="R617" i="10"/>
  <c r="T653" i="10"/>
  <c r="T652" i="10" s="1"/>
  <c r="BK178" i="11"/>
  <c r="J178" i="11"/>
  <c r="J101" i="11" s="1"/>
  <c r="T191" i="12"/>
  <c r="T135" i="12" s="1"/>
  <c r="T198" i="12"/>
  <c r="R229" i="12"/>
  <c r="R228" i="12" s="1"/>
  <c r="T249" i="13"/>
  <c r="T127" i="13"/>
  <c r="BK189" i="15"/>
  <c r="J189" i="15" s="1"/>
  <c r="J99" i="15" s="1"/>
  <c r="R189" i="15"/>
  <c r="R134" i="15"/>
  <c r="T189" i="15"/>
  <c r="P200" i="15"/>
  <c r="R200" i="15"/>
  <c r="T200" i="15"/>
  <c r="T134" i="15" s="1"/>
  <c r="BK211" i="15"/>
  <c r="J211" i="15" s="1"/>
  <c r="J101" i="15" s="1"/>
  <c r="P211" i="15"/>
  <c r="R211" i="15"/>
  <c r="T211" i="15"/>
  <c r="P242" i="15"/>
  <c r="R168" i="2"/>
  <c r="P193" i="2"/>
  <c r="P214" i="2"/>
  <c r="P324" i="2"/>
  <c r="R446" i="2"/>
  <c r="P756" i="2"/>
  <c r="R1234" i="2"/>
  <c r="BK1386" i="2"/>
  <c r="J1386" i="2" s="1"/>
  <c r="J117" i="2" s="1"/>
  <c r="BK1434" i="2"/>
  <c r="J1434" i="2" s="1"/>
  <c r="J118" i="2" s="1"/>
  <c r="P1474" i="2"/>
  <c r="P1473" i="2" s="1"/>
  <c r="T156" i="3"/>
  <c r="T142" i="3"/>
  <c r="P202" i="3"/>
  <c r="P232" i="3"/>
  <c r="T244" i="3"/>
  <c r="P318" i="3"/>
  <c r="P165" i="4"/>
  <c r="P141" i="4" s="1"/>
  <c r="P140" i="4" s="1"/>
  <c r="AU98" i="1" s="1"/>
  <c r="P199" i="4"/>
  <c r="T235" i="4"/>
  <c r="R151" i="5"/>
  <c r="R201" i="5"/>
  <c r="R200" i="5" s="1"/>
  <c r="BK132" i="6"/>
  <c r="J132" i="6" s="1"/>
  <c r="J99" i="6" s="1"/>
  <c r="P135" i="7"/>
  <c r="P134" i="7" s="1"/>
  <c r="AU102" i="1" s="1"/>
  <c r="BK370" i="7"/>
  <c r="J370" i="7" s="1"/>
  <c r="J101" i="7" s="1"/>
  <c r="T160" i="8"/>
  <c r="R203" i="8"/>
  <c r="R269" i="8"/>
  <c r="BK326" i="8"/>
  <c r="J326" i="8" s="1"/>
  <c r="J109" i="8" s="1"/>
  <c r="P356" i="8"/>
  <c r="BK177" i="9"/>
  <c r="J177" i="9" s="1"/>
  <c r="J101" i="9" s="1"/>
  <c r="R186" i="9"/>
  <c r="R193" i="10"/>
  <c r="R157" i="10" s="1"/>
  <c r="R227" i="10"/>
  <c r="R234" i="10"/>
  <c r="R242" i="10"/>
  <c r="BK336" i="10"/>
  <c r="J336" i="10" s="1"/>
  <c r="J106" i="10" s="1"/>
  <c r="R377" i="10"/>
  <c r="R442" i="10"/>
  <c r="P509" i="10"/>
  <c r="BK601" i="10"/>
  <c r="J601" i="10"/>
  <c r="J117" i="10" s="1"/>
  <c r="R610" i="10"/>
  <c r="T640" i="10"/>
  <c r="R178" i="11"/>
  <c r="R177" i="11"/>
  <c r="R134" i="11" s="1"/>
  <c r="R151" i="12"/>
  <c r="R198" i="12"/>
  <c r="R135" i="12" s="1"/>
  <c r="R134" i="12" s="1"/>
  <c r="T233" i="12"/>
  <c r="T130" i="14"/>
  <c r="P189" i="15"/>
  <c r="P134" i="15"/>
  <c r="AU112" i="1" s="1"/>
  <c r="BK200" i="15"/>
  <c r="J200" i="15" s="1"/>
  <c r="J100" i="15" s="1"/>
  <c r="T242" i="15"/>
  <c r="BF156" i="2"/>
  <c r="BF221" i="2"/>
  <c r="BF223" i="2"/>
  <c r="BF226" i="2"/>
  <c r="BF241" i="2"/>
  <c r="BF303" i="2"/>
  <c r="BF375" i="2"/>
  <c r="BF416" i="2"/>
  <c r="BF432" i="2"/>
  <c r="BF447" i="2"/>
  <c r="BF542" i="2"/>
  <c r="BF606" i="2"/>
  <c r="BF634" i="2"/>
  <c r="BF665" i="2"/>
  <c r="BF712" i="2"/>
  <c r="BF734" i="2"/>
  <c r="BF736" i="2"/>
  <c r="BF738" i="2"/>
  <c r="BF784" i="2"/>
  <c r="BF821" i="2"/>
  <c r="BF959" i="2"/>
  <c r="BF966" i="2"/>
  <c r="BF1024" i="2"/>
  <c r="BF1026" i="2"/>
  <c r="BF1033" i="2"/>
  <c r="BF1037" i="2"/>
  <c r="BF1059" i="2"/>
  <c r="BF1063" i="2"/>
  <c r="BF1077" i="2"/>
  <c r="BF1081" i="2"/>
  <c r="BF1083" i="2"/>
  <c r="BF1097" i="2"/>
  <c r="BF1109" i="2"/>
  <c r="BF1147" i="2"/>
  <c r="BF1148" i="2"/>
  <c r="BF1149" i="2"/>
  <c r="BF1233" i="2"/>
  <c r="BF1236" i="2"/>
  <c r="BF1249" i="2"/>
  <c r="BF1260" i="2"/>
  <c r="BF1264" i="2"/>
  <c r="BF1266" i="2"/>
  <c r="BF1268" i="2"/>
  <c r="BF1273" i="2"/>
  <c r="BF1274" i="2"/>
  <c r="BF1279" i="2"/>
  <c r="BF1283" i="2"/>
  <c r="BF1299" i="2"/>
  <c r="BF1313" i="2"/>
  <c r="BF1327" i="2"/>
  <c r="BF1348" i="2"/>
  <c r="BF1465" i="2"/>
  <c r="BF1492" i="2"/>
  <c r="F94" i="3"/>
  <c r="BF204" i="3"/>
  <c r="BF205" i="3"/>
  <c r="BF206" i="3"/>
  <c r="BF217" i="3"/>
  <c r="BF237" i="3"/>
  <c r="BF258" i="3"/>
  <c r="BF259" i="3"/>
  <c r="BF263" i="3"/>
  <c r="BF270" i="3"/>
  <c r="BF287" i="3"/>
  <c r="BF292" i="3"/>
  <c r="BF302" i="3"/>
  <c r="BF303" i="3"/>
  <c r="BF313" i="3"/>
  <c r="BF324" i="3"/>
  <c r="BF325" i="3"/>
  <c r="BF332" i="3"/>
  <c r="BF334" i="3"/>
  <c r="BF335" i="3"/>
  <c r="E85" i="4"/>
  <c r="BF175" i="4"/>
  <c r="BF185" i="4"/>
  <c r="BF194" i="4"/>
  <c r="BF197" i="4"/>
  <c r="BF198" i="4"/>
  <c r="BF207" i="4"/>
  <c r="BF224" i="4"/>
  <c r="BF239" i="4"/>
  <c r="BF167" i="5"/>
  <c r="BF177" i="5"/>
  <c r="BF192" i="5"/>
  <c r="E85" i="6"/>
  <c r="J125" i="6"/>
  <c r="BF151" i="6"/>
  <c r="BF156" i="6"/>
  <c r="BF162" i="6"/>
  <c r="BF172" i="6"/>
  <c r="BF174" i="6"/>
  <c r="BF180" i="6"/>
  <c r="BF186" i="6"/>
  <c r="BF196" i="6"/>
  <c r="BF212" i="6"/>
  <c r="BF231" i="6"/>
  <c r="BF233" i="6"/>
  <c r="BF257" i="6"/>
  <c r="BF258" i="6"/>
  <c r="BF270" i="6"/>
  <c r="BF275" i="6"/>
  <c r="BF281" i="6"/>
  <c r="BF284" i="6"/>
  <c r="BF288" i="6"/>
  <c r="BF294" i="6"/>
  <c r="BF296" i="6"/>
  <c r="BF302" i="6"/>
  <c r="BF305" i="6"/>
  <c r="E85" i="7"/>
  <c r="F94" i="7"/>
  <c r="BF151" i="7"/>
  <c r="BF163" i="7"/>
  <c r="BF172" i="7"/>
  <c r="BF174" i="7"/>
  <c r="BF186" i="7"/>
  <c r="BF196" i="7"/>
  <c r="BF201" i="7"/>
  <c r="BF203" i="7"/>
  <c r="BF204" i="7"/>
  <c r="BF216" i="7"/>
  <c r="BF229" i="7"/>
  <c r="BF232" i="7"/>
  <c r="BF239" i="7"/>
  <c r="BF249" i="7"/>
  <c r="BF257" i="7"/>
  <c r="BF265" i="7"/>
  <c r="BF270" i="7"/>
  <c r="BF277" i="7"/>
  <c r="BF292" i="7"/>
  <c r="BF300" i="7"/>
  <c r="BF321" i="7"/>
  <c r="BF331" i="7"/>
  <c r="BF332" i="7"/>
  <c r="BF340" i="7"/>
  <c r="BF341" i="7"/>
  <c r="BF342" i="7"/>
  <c r="BF367" i="7"/>
  <c r="BF368" i="7"/>
  <c r="BF380" i="7"/>
  <c r="J93" i="8"/>
  <c r="F143" i="8"/>
  <c r="BF163" i="8"/>
  <c r="BF175" i="8"/>
  <c r="BF176" i="8"/>
  <c r="BF182" i="8"/>
  <c r="BF196" i="8"/>
  <c r="BF217" i="8"/>
  <c r="BF225" i="8"/>
  <c r="BF251" i="8"/>
  <c r="BF252" i="8"/>
  <c r="BF258" i="8"/>
  <c r="BF267" i="8"/>
  <c r="BF268" i="8"/>
  <c r="BF270" i="8"/>
  <c r="BF275" i="8"/>
  <c r="BF286" i="8"/>
  <c r="BF305" i="8"/>
  <c r="BF317" i="8"/>
  <c r="BF319" i="8"/>
  <c r="BF322" i="8"/>
  <c r="BF325" i="8"/>
  <c r="BF348" i="8"/>
  <c r="BF349" i="8"/>
  <c r="BF357" i="8"/>
  <c r="BF369" i="8"/>
  <c r="BF180" i="9"/>
  <c r="BF183" i="9"/>
  <c r="BF197" i="9"/>
  <c r="BF199" i="9"/>
  <c r="BK184" i="9"/>
  <c r="J184" i="9" s="1"/>
  <c r="J102" i="9" s="1"/>
  <c r="J91" i="10"/>
  <c r="BF187" i="10"/>
  <c r="BF198" i="10"/>
  <c r="BF206" i="10"/>
  <c r="BF213" i="10"/>
  <c r="BF240" i="10"/>
  <c r="BF332" i="10"/>
  <c r="BF346" i="10"/>
  <c r="BF351" i="10"/>
  <c r="BF365" i="10"/>
  <c r="BF366" i="10"/>
  <c r="BF373" i="10"/>
  <c r="BF375" i="10"/>
  <c r="BF431" i="10"/>
  <c r="BF447" i="10"/>
  <c r="BF450" i="10"/>
  <c r="BF479" i="10"/>
  <c r="BF487" i="10"/>
  <c r="BF499" i="10"/>
  <c r="BF510" i="10"/>
  <c r="BF557" i="10"/>
  <c r="BF572" i="10"/>
  <c r="BF591" i="10"/>
  <c r="BF594" i="10"/>
  <c r="BF598" i="10"/>
  <c r="BF602" i="10"/>
  <c r="BF627" i="10"/>
  <c r="BF663" i="10"/>
  <c r="F94" i="11"/>
  <c r="BF149" i="11"/>
  <c r="BF171" i="11"/>
  <c r="BF180" i="11"/>
  <c r="BF201" i="11"/>
  <c r="BF202" i="11"/>
  <c r="BF204" i="11"/>
  <c r="BF206" i="11"/>
  <c r="E85" i="12"/>
  <c r="BF169" i="12"/>
  <c r="BF177" i="12"/>
  <c r="BF183" i="12"/>
  <c r="BF185" i="12"/>
  <c r="BF205" i="12"/>
  <c r="BF238" i="12"/>
  <c r="BK135" i="12"/>
  <c r="F92" i="13"/>
  <c r="BF141" i="13"/>
  <c r="BF148" i="13"/>
  <c r="BF152" i="13"/>
  <c r="BF162" i="13"/>
  <c r="BF167" i="13"/>
  <c r="BF207" i="13"/>
  <c r="BF223" i="13"/>
  <c r="BF230" i="13"/>
  <c r="BF243" i="13"/>
  <c r="BF247" i="13"/>
  <c r="BF248" i="13"/>
  <c r="BF250" i="13"/>
  <c r="BF252" i="13"/>
  <c r="J94" i="14"/>
  <c r="BF152" i="15"/>
  <c r="BF160" i="15"/>
  <c r="BF181" i="15"/>
  <c r="BF188" i="2"/>
  <c r="BF207" i="2"/>
  <c r="BF284" i="2"/>
  <c r="BF314" i="2"/>
  <c r="BF338" i="2"/>
  <c r="BF340" i="2"/>
  <c r="BF360" i="2"/>
  <c r="BF379" i="2"/>
  <c r="BF382" i="2"/>
  <c r="BF400" i="2"/>
  <c r="BF452" i="2"/>
  <c r="BF479" i="2"/>
  <c r="BF485" i="2"/>
  <c r="BF555" i="2"/>
  <c r="BF558" i="2"/>
  <c r="BF561" i="2"/>
  <c r="BF568" i="2"/>
  <c r="BF574" i="2"/>
  <c r="BF582" i="2"/>
  <c r="BF613" i="2"/>
  <c r="BF638" i="2"/>
  <c r="BF656" i="2"/>
  <c r="BF661" i="2"/>
  <c r="BF725" i="2"/>
  <c r="BF728" i="2"/>
  <c r="BF767" i="2"/>
  <c r="BF976" i="2"/>
  <c r="BF1002" i="2"/>
  <c r="BF1016" i="2"/>
  <c r="BF1041" i="2"/>
  <c r="BF1071" i="2"/>
  <c r="BF1079" i="2"/>
  <c r="BF1091" i="2"/>
  <c r="BF1099" i="2"/>
  <c r="BF1145" i="2"/>
  <c r="BF1188" i="2"/>
  <c r="BF1202" i="2"/>
  <c r="BF1227" i="2"/>
  <c r="BF1258" i="2"/>
  <c r="BF1285" i="2"/>
  <c r="BF1297" i="2"/>
  <c r="BF1319" i="2"/>
  <c r="BF1350" i="2"/>
  <c r="BF1351" i="2"/>
  <c r="BF1358" i="2"/>
  <c r="BF1383" i="2"/>
  <c r="BF1426" i="2"/>
  <c r="BF1470" i="2"/>
  <c r="BF1475" i="2"/>
  <c r="J94" i="3"/>
  <c r="BF163" i="3"/>
  <c r="BF208" i="3"/>
  <c r="BF212" i="3"/>
  <c r="BF214" i="3"/>
  <c r="BF216" i="3"/>
  <c r="BF236" i="3"/>
  <c r="BF238" i="3"/>
  <c r="BF256" i="3"/>
  <c r="BF261" i="3"/>
  <c r="BF262" i="3"/>
  <c r="BF271" i="3"/>
  <c r="BF274" i="3"/>
  <c r="BF282" i="3"/>
  <c r="BF283" i="3"/>
  <c r="BF291" i="3"/>
  <c r="BF295" i="3"/>
  <c r="BF301" i="3"/>
  <c r="BF305" i="3"/>
  <c r="BF315" i="3"/>
  <c r="BF319" i="3"/>
  <c r="BF320" i="3"/>
  <c r="BF327" i="3"/>
  <c r="BF337" i="3"/>
  <c r="J137" i="4"/>
  <c r="BF159" i="4"/>
  <c r="BF164" i="4"/>
  <c r="BF171" i="4"/>
  <c r="BF172" i="4"/>
  <c r="BF184" i="4"/>
  <c r="BF206" i="4"/>
  <c r="BF210" i="4"/>
  <c r="BF217" i="4"/>
  <c r="BF237" i="4"/>
  <c r="BF243" i="4"/>
  <c r="E85" i="5"/>
  <c r="J94" i="5"/>
  <c r="BF152" i="5"/>
  <c r="BF164" i="5"/>
  <c r="BF178" i="5"/>
  <c r="BF179" i="5"/>
  <c r="BF182" i="5"/>
  <c r="BF197" i="5"/>
  <c r="BF203" i="5"/>
  <c r="BF148" i="6"/>
  <c r="BF152" i="6"/>
  <c r="BF161" i="6"/>
  <c r="BF165" i="6"/>
  <c r="BF170" i="6"/>
  <c r="BF171" i="6"/>
  <c r="BF183" i="6"/>
  <c r="BF189" i="6"/>
  <c r="BF200" i="6"/>
  <c r="BF210" i="6"/>
  <c r="BF211" i="6"/>
  <c r="BF214" i="6"/>
  <c r="BF227" i="6"/>
  <c r="BF229" i="6"/>
  <c r="BF243" i="6"/>
  <c r="BF278" i="6"/>
  <c r="BF298" i="6"/>
  <c r="BF300" i="6"/>
  <c r="BF307" i="6"/>
  <c r="BF308" i="6"/>
  <c r="BF310" i="6"/>
  <c r="J131" i="7"/>
  <c r="BF136" i="7"/>
  <c r="BF149" i="7"/>
  <c r="BF152" i="7"/>
  <c r="BF154" i="7"/>
  <c r="BF166" i="7"/>
  <c r="BF178" i="7"/>
  <c r="BF199" i="7"/>
  <c r="BF200" i="7"/>
  <c r="BF212" i="7"/>
  <c r="BF218" i="7"/>
  <c r="BF221" i="7"/>
  <c r="BF230" i="7"/>
  <c r="BF235" i="7"/>
  <c r="BF240" i="7"/>
  <c r="BF241" i="7"/>
  <c r="BF264" i="7"/>
  <c r="BF303" i="7"/>
  <c r="BF304" i="7"/>
  <c r="BF313" i="7"/>
  <c r="BF320" i="7"/>
  <c r="BF349" i="7"/>
  <c r="BF350" i="7"/>
  <c r="BF351" i="7"/>
  <c r="BF353" i="7"/>
  <c r="BF355" i="7"/>
  <c r="BF356" i="7"/>
  <c r="BF358" i="7"/>
  <c r="BF164" i="8"/>
  <c r="BF167" i="8"/>
  <c r="BF178" i="8"/>
  <c r="BF192" i="8"/>
  <c r="BF199" i="8"/>
  <c r="BF200" i="8"/>
  <c r="BF205" i="8"/>
  <c r="BF206" i="8"/>
  <c r="BF224" i="8"/>
  <c r="BF249" i="8"/>
  <c r="BF264" i="8"/>
  <c r="BF271" i="8"/>
  <c r="BF285" i="8"/>
  <c r="BF304" i="8"/>
  <c r="BF309" i="8"/>
  <c r="BF315" i="8"/>
  <c r="BF320" i="8"/>
  <c r="BF323" i="8"/>
  <c r="BF329" i="8"/>
  <c r="BF331" i="8"/>
  <c r="BF345" i="8"/>
  <c r="BF351" i="8"/>
  <c r="BF354" i="8"/>
  <c r="J131" i="9"/>
  <c r="BF154" i="9"/>
  <c r="BF159" i="9"/>
  <c r="BF160" i="9"/>
  <c r="BF161" i="9"/>
  <c r="BF162" i="9"/>
  <c r="BF163" i="9"/>
  <c r="BF168" i="9"/>
  <c r="BF174" i="9"/>
  <c r="BF175" i="9"/>
  <c r="BF185" i="9"/>
  <c r="BF187" i="9"/>
  <c r="BF172" i="10"/>
  <c r="BF194" i="10"/>
  <c r="BF218" i="10"/>
  <c r="BF261" i="10"/>
  <c r="BF262" i="10"/>
  <c r="BF296" i="10"/>
  <c r="BF350" i="10"/>
  <c r="BF354" i="10"/>
  <c r="BF398" i="10"/>
  <c r="BF441" i="10"/>
  <c r="BF462" i="10"/>
  <c r="BF471" i="10"/>
  <c r="BF473" i="10"/>
  <c r="BF525" i="10"/>
  <c r="BF553" i="10"/>
  <c r="BF568" i="10"/>
  <c r="BF579" i="10"/>
  <c r="BF645" i="10"/>
  <c r="BF654" i="10"/>
  <c r="BF658" i="10"/>
  <c r="BF661" i="10"/>
  <c r="BK478" i="10"/>
  <c r="J478" i="10"/>
  <c r="J112" i="10" s="1"/>
  <c r="BK481" i="10"/>
  <c r="J481" i="10"/>
  <c r="J113" i="10" s="1"/>
  <c r="BK638" i="10"/>
  <c r="J638" i="10"/>
  <c r="J120" i="10" s="1"/>
  <c r="J94" i="11"/>
  <c r="J128" i="11"/>
  <c r="BF189" i="11"/>
  <c r="BF198" i="11"/>
  <c r="BF207" i="11"/>
  <c r="BF210" i="11"/>
  <c r="BK211" i="11"/>
  <c r="J211" i="11" s="1"/>
  <c r="J102" i="11" s="1"/>
  <c r="BF136" i="12"/>
  <c r="BF152" i="12"/>
  <c r="BF154" i="12"/>
  <c r="BF155" i="12"/>
  <c r="BF230" i="12"/>
  <c r="BF242" i="12"/>
  <c r="BF153" i="13"/>
  <c r="BF161" i="13"/>
  <c r="BF163" i="13"/>
  <c r="BF164" i="13"/>
  <c r="BF175" i="13"/>
  <c r="BF188" i="13"/>
  <c r="BF198" i="13"/>
  <c r="BF208" i="13"/>
  <c r="BF210" i="13"/>
  <c r="BF214" i="13"/>
  <c r="BF220" i="13"/>
  <c r="BF221" i="13"/>
  <c r="BF222" i="13"/>
  <c r="BF228" i="13"/>
  <c r="BF236" i="13"/>
  <c r="BF152" i="14"/>
  <c r="BF154" i="14"/>
  <c r="J91" i="15"/>
  <c r="F131" i="15"/>
  <c r="BF135" i="15"/>
  <c r="BF148" i="15"/>
  <c r="BF154" i="15"/>
  <c r="BF157" i="15"/>
  <c r="BF159" i="15"/>
  <c r="BF173" i="15"/>
  <c r="BF180" i="15"/>
  <c r="BF184" i="15"/>
  <c r="BF192" i="15"/>
  <c r="BF198" i="15"/>
  <c r="BF202" i="15"/>
  <c r="BF181" i="2"/>
  <c r="BF196" i="2"/>
  <c r="BF200" i="2"/>
  <c r="BF213" i="2"/>
  <c r="BF267" i="2"/>
  <c r="BF364" i="2"/>
  <c r="BF366" i="2"/>
  <c r="BF410" i="2"/>
  <c r="BF415" i="2"/>
  <c r="BF420" i="2"/>
  <c r="BF441" i="2"/>
  <c r="BF442" i="2"/>
  <c r="BF478" i="2"/>
  <c r="BF550" i="2"/>
  <c r="BF557" i="2"/>
  <c r="BF584" i="2"/>
  <c r="BF591" i="2"/>
  <c r="BF592" i="2"/>
  <c r="BF601" i="2"/>
  <c r="BF685" i="2"/>
  <c r="BF711" i="2"/>
  <c r="BF776" i="2"/>
  <c r="BF839" i="2"/>
  <c r="BF1018" i="2"/>
  <c r="BF1035" i="2"/>
  <c r="BF1061" i="2"/>
  <c r="BF1067" i="2"/>
  <c r="BF1075" i="2"/>
  <c r="BF1085" i="2"/>
  <c r="BF1093" i="2"/>
  <c r="BF1105" i="2"/>
  <c r="BF1144" i="2"/>
  <c r="BF1151" i="2"/>
  <c r="BF1153" i="2"/>
  <c r="BF1208" i="2"/>
  <c r="BF1257" i="2"/>
  <c r="BF1262" i="2"/>
  <c r="BF1278" i="2"/>
  <c r="BF1280" i="2"/>
  <c r="BF1317" i="2"/>
  <c r="BF1322" i="2"/>
  <c r="BF1360" i="2"/>
  <c r="BF1428" i="2"/>
  <c r="BF1433" i="2"/>
  <c r="BF1467" i="2"/>
  <c r="BF1483" i="2"/>
  <c r="E129" i="3"/>
  <c r="BF160" i="3"/>
  <c r="BF192" i="3"/>
  <c r="BF196" i="3"/>
  <c r="BF220" i="3"/>
  <c r="BF224" i="3"/>
  <c r="BF243" i="3"/>
  <c r="BF246" i="3"/>
  <c r="BF250" i="3"/>
  <c r="BF251" i="3"/>
  <c r="BF254" i="3"/>
  <c r="BF277" i="3"/>
  <c r="BF304" i="3"/>
  <c r="BF309" i="3"/>
  <c r="BF311" i="3"/>
  <c r="BF326" i="3"/>
  <c r="BF329" i="3"/>
  <c r="BF336" i="3"/>
  <c r="F94" i="4"/>
  <c r="J134" i="4"/>
  <c r="BF169" i="4"/>
  <c r="BF174" i="4"/>
  <c r="BF176" i="4"/>
  <c r="BF208" i="4"/>
  <c r="BF209" i="4"/>
  <c r="BF225" i="4"/>
  <c r="BF232" i="4"/>
  <c r="BF236" i="4"/>
  <c r="BF241" i="4"/>
  <c r="BF244" i="4"/>
  <c r="BK253" i="4"/>
  <c r="J253" i="4"/>
  <c r="J108" i="4"/>
  <c r="BF171" i="5"/>
  <c r="BF186" i="5"/>
  <c r="BF191" i="5"/>
  <c r="BK137" i="5"/>
  <c r="J137" i="5"/>
  <c r="J99" i="5" s="1"/>
  <c r="BF147" i="6"/>
  <c r="BF149" i="6"/>
  <c r="BF158" i="6"/>
  <c r="BF160" i="6"/>
  <c r="BF169" i="6"/>
  <c r="BF175" i="6"/>
  <c r="BF188" i="6"/>
  <c r="BF192" i="6"/>
  <c r="BF193" i="6"/>
  <c r="BF217" i="6"/>
  <c r="BF225" i="6"/>
  <c r="BF230" i="6"/>
  <c r="BF234" i="6"/>
  <c r="BF239" i="6"/>
  <c r="BF240" i="6"/>
  <c r="BF241" i="6"/>
  <c r="BF244" i="6"/>
  <c r="BF323" i="7"/>
  <c r="BF335" i="7"/>
  <c r="BF336" i="7"/>
  <c r="BF339" i="7"/>
  <c r="BF361" i="7"/>
  <c r="BF363" i="7"/>
  <c r="J96" i="8"/>
  <c r="BF188" i="8"/>
  <c r="BF189" i="8"/>
  <c r="BF190" i="8"/>
  <c r="BF201" i="8"/>
  <c r="BF211" i="8"/>
  <c r="BF212" i="8"/>
  <c r="BF223" i="8"/>
  <c r="BF226" i="8"/>
  <c r="BF231" i="8"/>
  <c r="BF234" i="8"/>
  <c r="BF236" i="8"/>
  <c r="BF238" i="8"/>
  <c r="BF243" i="8"/>
  <c r="BF265" i="8"/>
  <c r="BF273" i="8"/>
  <c r="BF276" i="8"/>
  <c r="BF289" i="8"/>
  <c r="BF300" i="8"/>
  <c r="BF307" i="8"/>
  <c r="BF308" i="8"/>
  <c r="BF310" i="8"/>
  <c r="BF311" i="8"/>
  <c r="BF346" i="8"/>
  <c r="BF350" i="8"/>
  <c r="J94" i="9"/>
  <c r="BF153" i="9"/>
  <c r="BF157" i="9"/>
  <c r="BF158" i="9"/>
  <c r="BF173" i="9"/>
  <c r="BF176" i="9"/>
  <c r="BF179" i="9"/>
  <c r="BF217" i="10"/>
  <c r="BF232" i="10"/>
  <c r="BF255" i="10"/>
  <c r="BF323" i="10"/>
  <c r="BF337" i="10"/>
  <c r="BF348" i="10"/>
  <c r="BF356" i="10"/>
  <c r="BF362" i="10"/>
  <c r="BF372" i="10"/>
  <c r="BF434" i="10"/>
  <c r="BF454" i="10"/>
  <c r="BF475" i="10"/>
  <c r="BF485" i="10"/>
  <c r="BF495" i="10"/>
  <c r="BF536" i="10"/>
  <c r="BF545" i="10"/>
  <c r="BF556" i="10"/>
  <c r="BF603" i="10"/>
  <c r="BF615" i="10"/>
  <c r="BF616" i="10"/>
  <c r="BF637" i="10"/>
  <c r="BK662" i="10"/>
  <c r="J662" i="10" s="1"/>
  <c r="J124" i="10" s="1"/>
  <c r="BF174" i="11"/>
  <c r="BF181" i="11"/>
  <c r="BF183" i="11"/>
  <c r="BF195" i="11"/>
  <c r="BF209" i="11"/>
  <c r="F131" i="12"/>
  <c r="BF189" i="12"/>
  <c r="BF202" i="12"/>
  <c r="BF218" i="12"/>
  <c r="BF235" i="12"/>
  <c r="BF239" i="12"/>
  <c r="E85" i="13"/>
  <c r="J92" i="13"/>
  <c r="BF144" i="13"/>
  <c r="BF154" i="13"/>
  <c r="BF159" i="13"/>
  <c r="BF172" i="13"/>
  <c r="BF173" i="13"/>
  <c r="BF181" i="13"/>
  <c r="BF182" i="13"/>
  <c r="BF186" i="13"/>
  <c r="BF189" i="13"/>
  <c r="BF199" i="13"/>
  <c r="BF206" i="13"/>
  <c r="BF211" i="13"/>
  <c r="BF215" i="13"/>
  <c r="BF225" i="13"/>
  <c r="BF235" i="13"/>
  <c r="BF240" i="13"/>
  <c r="BF146" i="14"/>
  <c r="BF147" i="14"/>
  <c r="BF150" i="14"/>
  <c r="BF151" i="14"/>
  <c r="BF153" i="15"/>
  <c r="BF165" i="15"/>
  <c r="BF179" i="15"/>
  <c r="BF182" i="15"/>
  <c r="BF183" i="15"/>
  <c r="BF187" i="15"/>
  <c r="BF191" i="15"/>
  <c r="BF197" i="15"/>
  <c r="BF208" i="15"/>
  <c r="BF210" i="15"/>
  <c r="BF212" i="15"/>
  <c r="J151" i="2"/>
  <c r="BF173" i="2"/>
  <c r="BF174" i="2"/>
  <c r="BF177" i="2"/>
  <c r="BF191" i="2"/>
  <c r="BF192" i="2"/>
  <c r="BF194" i="2"/>
  <c r="BF215" i="2"/>
  <c r="BF249" i="2"/>
  <c r="BF295" i="2"/>
  <c r="BF297" i="2"/>
  <c r="BF325" i="2"/>
  <c r="BF336" i="2"/>
  <c r="BF406" i="2"/>
  <c r="BF412" i="2"/>
  <c r="BF426" i="2"/>
  <c r="BF438" i="2"/>
  <c r="BF440" i="2"/>
  <c r="BF667" i="2"/>
  <c r="BF675" i="2"/>
  <c r="BF695" i="2"/>
  <c r="BF699" i="2"/>
  <c r="BF704" i="2"/>
  <c r="BF732" i="2"/>
  <c r="BF755" i="2"/>
  <c r="BF983" i="2"/>
  <c r="BF998" i="2"/>
  <c r="BF1010" i="2"/>
  <c r="BF1065" i="2"/>
  <c r="BF1073" i="2"/>
  <c r="BF1095" i="2"/>
  <c r="BF1101" i="2"/>
  <c r="BF1107" i="2"/>
  <c r="BF1139" i="2"/>
  <c r="BF1248" i="2"/>
  <c r="BF1271" i="2"/>
  <c r="BF1281" i="2"/>
  <c r="BF1282" i="2"/>
  <c r="BF1349" i="2"/>
  <c r="BF1362" i="2"/>
  <c r="BF1413" i="2"/>
  <c r="BF1418" i="2"/>
  <c r="BF1435" i="2"/>
  <c r="BF1451" i="2"/>
  <c r="BF1493" i="2"/>
  <c r="BK1469" i="2"/>
  <c r="J1469" i="2" s="1"/>
  <c r="J120" i="2" s="1"/>
  <c r="BF203" i="3"/>
  <c r="BF222" i="3"/>
  <c r="BF223" i="3"/>
  <c r="BF225" i="3"/>
  <c r="BF231" i="3"/>
  <c r="BF233" i="3"/>
  <c r="BF235" i="3"/>
  <c r="BF257" i="3"/>
  <c r="BF265" i="3"/>
  <c r="BF266" i="3"/>
  <c r="BF267" i="3"/>
  <c r="BF273" i="3"/>
  <c r="BF276" i="3"/>
  <c r="BF294" i="3"/>
  <c r="BF331" i="3"/>
  <c r="BF156" i="4"/>
  <c r="BF167" i="4"/>
  <c r="BF173" i="4"/>
  <c r="BF187" i="4"/>
  <c r="BF190" i="4"/>
  <c r="BF191" i="4"/>
  <c r="BF193" i="4"/>
  <c r="BF203" i="4"/>
  <c r="BF205" i="4"/>
  <c r="BF227" i="4"/>
  <c r="BF233" i="4"/>
  <c r="BF240" i="4"/>
  <c r="BF250" i="4"/>
  <c r="J91" i="5"/>
  <c r="BF156" i="5"/>
  <c r="BF157" i="5"/>
  <c r="BF158" i="5"/>
  <c r="BF172" i="5"/>
  <c r="BF181" i="5"/>
  <c r="BF184" i="5"/>
  <c r="BF199" i="5"/>
  <c r="J94" i="6"/>
  <c r="F128" i="6"/>
  <c r="BF150" i="6"/>
  <c r="BF153" i="6"/>
  <c r="BF157" i="6"/>
  <c r="BF194" i="6"/>
  <c r="BF206" i="6"/>
  <c r="BF209" i="6"/>
  <c r="BF215" i="6"/>
  <c r="BF216" i="6"/>
  <c r="BF222" i="6"/>
  <c r="BF242" i="6"/>
  <c r="BF247" i="6"/>
  <c r="BF252" i="6"/>
  <c r="BF259" i="6"/>
  <c r="BF260" i="6"/>
  <c r="BF262" i="6"/>
  <c r="BF267" i="6"/>
  <c r="BF268" i="6"/>
  <c r="BF269" i="6"/>
  <c r="BF274" i="6"/>
  <c r="BF280" i="6"/>
  <c r="BF285" i="6"/>
  <c r="BF153" i="7"/>
  <c r="BF155" i="7"/>
  <c r="BF158" i="7"/>
  <c r="BF162" i="7"/>
  <c r="BF164" i="7"/>
  <c r="BF169" i="7"/>
  <c r="BF173" i="7"/>
  <c r="BF183" i="7"/>
  <c r="BF188" i="7"/>
  <c r="BF191" i="7"/>
  <c r="BF206" i="7"/>
  <c r="BF208" i="7"/>
  <c r="BF213" i="7"/>
  <c r="BF214" i="7"/>
  <c r="BF215" i="7"/>
  <c r="BF222" i="7"/>
  <c r="BF223" i="7"/>
  <c r="BF224" i="7"/>
  <c r="BF228" i="7"/>
  <c r="BF233" i="7"/>
  <c r="BF247" i="7"/>
  <c r="BF255" i="7"/>
  <c r="BF256" i="7"/>
  <c r="BF261" i="7"/>
  <c r="BF269" i="7"/>
  <c r="BF275" i="7"/>
  <c r="BF282" i="7"/>
  <c r="BF284" i="7"/>
  <c r="BF285" i="7"/>
  <c r="BF286" i="7"/>
  <c r="BF293" i="7"/>
  <c r="BF306" i="7"/>
  <c r="BF322" i="7"/>
  <c r="BF324" i="7"/>
  <c r="BF325" i="7"/>
  <c r="BF326" i="7"/>
  <c r="BF346" i="7"/>
  <c r="BF348" i="7"/>
  <c r="BF147" i="8"/>
  <c r="BF194" i="8"/>
  <c r="BF202" i="8"/>
  <c r="BF220" i="8"/>
  <c r="BF229" i="8"/>
  <c r="BF239" i="8"/>
  <c r="BF240" i="8"/>
  <c r="BF241" i="8"/>
  <c r="BF248" i="8"/>
  <c r="BF250" i="8"/>
  <c r="BF284" i="8"/>
  <c r="BF293" i="8"/>
  <c r="BF306" i="8"/>
  <c r="BF313" i="8"/>
  <c r="BF314" i="8"/>
  <c r="BF316" i="8"/>
  <c r="BF352" i="8"/>
  <c r="BF353" i="8"/>
  <c r="BF355" i="8"/>
  <c r="BF370" i="8"/>
  <c r="E125" i="9"/>
  <c r="BF139" i="9"/>
  <c r="BF164" i="9"/>
  <c r="BF190" i="9"/>
  <c r="F94" i="10"/>
  <c r="BF203" i="10"/>
  <c r="BF208" i="10"/>
  <c r="BF259" i="10"/>
  <c r="BF334" i="10"/>
  <c r="BF343" i="10"/>
  <c r="BF345" i="10"/>
  <c r="BF407" i="10"/>
  <c r="BF423" i="10"/>
  <c r="BF507" i="10"/>
  <c r="BF542" i="10"/>
  <c r="BF611" i="10"/>
  <c r="BF639" i="10"/>
  <c r="BF641" i="10"/>
  <c r="E122" i="11"/>
  <c r="BF157" i="11"/>
  <c r="BF162" i="11"/>
  <c r="BF167" i="11"/>
  <c r="BF168" i="11"/>
  <c r="BF179" i="11"/>
  <c r="BF184" i="11"/>
  <c r="BF187" i="11"/>
  <c r="J128" i="12"/>
  <c r="BF148" i="12"/>
  <c r="BF156" i="12"/>
  <c r="BF158" i="12"/>
  <c r="BF166" i="12"/>
  <c r="BF175" i="12"/>
  <c r="BF179" i="12"/>
  <c r="BF187" i="12"/>
  <c r="BF210" i="12"/>
  <c r="BF216" i="12"/>
  <c r="BF234" i="12"/>
  <c r="BF237" i="12"/>
  <c r="BF146" i="13"/>
  <c r="BF158" i="13"/>
  <c r="BF160" i="13"/>
  <c r="BF171" i="13"/>
  <c r="BF178" i="13"/>
  <c r="BF195" i="13"/>
  <c r="BF197" i="13"/>
  <c r="BF212" i="13"/>
  <c r="BF232" i="13"/>
  <c r="BF233" i="13"/>
  <c r="BF234" i="13"/>
  <c r="BF242" i="13"/>
  <c r="BF246" i="13"/>
  <c r="BK127" i="13"/>
  <c r="J127" i="13"/>
  <c r="J96" i="13" s="1"/>
  <c r="J91" i="14"/>
  <c r="BF148" i="14"/>
  <c r="E85" i="15"/>
  <c r="BF163" i="15"/>
  <c r="BF174" i="15"/>
  <c r="BF186" i="15"/>
  <c r="BF199" i="15"/>
  <c r="BF203" i="15"/>
  <c r="BF204" i="15"/>
  <c r="BF205" i="15"/>
  <c r="BF207" i="15"/>
  <c r="BF209" i="15"/>
  <c r="F151" i="2"/>
  <c r="BF218" i="2"/>
  <c r="BF228" i="2"/>
  <c r="BF257" i="2"/>
  <c r="BF304" i="2"/>
  <c r="BF318" i="2"/>
  <c r="BF320" i="2"/>
  <c r="BF329" i="2"/>
  <c r="BF384" i="2"/>
  <c r="BF435" i="2"/>
  <c r="BF450" i="2"/>
  <c r="BF508" i="2"/>
  <c r="BF578" i="2"/>
  <c r="BF593" i="2"/>
  <c r="BF621" i="2"/>
  <c r="BF626" i="2"/>
  <c r="BF689" i="2"/>
  <c r="BF693" i="2"/>
  <c r="BF720" i="2"/>
  <c r="BF737" i="2"/>
  <c r="BF757" i="2"/>
  <c r="BF853" i="2"/>
  <c r="BF916" i="2"/>
  <c r="BF927" i="2"/>
  <c r="BF941" i="2"/>
  <c r="BF952" i="2"/>
  <c r="BF1013" i="2"/>
  <c r="BF1045" i="2"/>
  <c r="BF1053" i="2"/>
  <c r="BF1089" i="2"/>
  <c r="BF1143" i="2"/>
  <c r="BF1157" i="2"/>
  <c r="BF1166" i="2"/>
  <c r="BF1174" i="2"/>
  <c r="BF1197" i="2"/>
  <c r="BF1231" i="2"/>
  <c r="BF1235" i="2"/>
  <c r="BF1254" i="2"/>
  <c r="BF1270" i="2"/>
  <c r="BF1272" i="2"/>
  <c r="BF1302" i="2"/>
  <c r="BF1318" i="2"/>
  <c r="BF1321" i="2"/>
  <c r="BF1343" i="2"/>
  <c r="BF1385" i="2"/>
  <c r="BF1391" i="2"/>
  <c r="BF1420" i="2"/>
  <c r="BF1422" i="2"/>
  <c r="BK443" i="2"/>
  <c r="J443" i="2" s="1"/>
  <c r="J106" i="2" s="1"/>
  <c r="BF157" i="3"/>
  <c r="BF180" i="3"/>
  <c r="BF200" i="3"/>
  <c r="BF211" i="3"/>
  <c r="BF219" i="3"/>
  <c r="BF242" i="3"/>
  <c r="BF279" i="3"/>
  <c r="BF281" i="3"/>
  <c r="BF284" i="3"/>
  <c r="BF289" i="3"/>
  <c r="BF298" i="3"/>
  <c r="BF306" i="3"/>
  <c r="BF307" i="3"/>
  <c r="BF308" i="3"/>
  <c r="BF321" i="3"/>
  <c r="BF322" i="3"/>
  <c r="BF142" i="4"/>
  <c r="BF162" i="4"/>
  <c r="BF177" i="4"/>
  <c r="BF178" i="4"/>
  <c r="BF179" i="4"/>
  <c r="BF182" i="4"/>
  <c r="BF195" i="4"/>
  <c r="BF221" i="4"/>
  <c r="BF229" i="4"/>
  <c r="BF230" i="4"/>
  <c r="BF231" i="4"/>
  <c r="BF242" i="4"/>
  <c r="BF138" i="5"/>
  <c r="BF154" i="5"/>
  <c r="BF155" i="5"/>
  <c r="BF162" i="5"/>
  <c r="BF166" i="5"/>
  <c r="BF168" i="5"/>
  <c r="BF183" i="5"/>
  <c r="BF189" i="5"/>
  <c r="BF190" i="5"/>
  <c r="BF195" i="5"/>
  <c r="BF133" i="6"/>
  <c r="BF154" i="6"/>
  <c r="BF155" i="6"/>
  <c r="BF168" i="6"/>
  <c r="BF184" i="6"/>
  <c r="BF187" i="6"/>
  <c r="BF204" i="6"/>
  <c r="BF207" i="6"/>
  <c r="BF213" i="6"/>
  <c r="BF223" i="6"/>
  <c r="BF224" i="6"/>
  <c r="BF228" i="6"/>
  <c r="BF235" i="6"/>
  <c r="BF248" i="6"/>
  <c r="BF249" i="6"/>
  <c r="BF250" i="6"/>
  <c r="BF251" i="6"/>
  <c r="BF261" i="6"/>
  <c r="BF276" i="6"/>
  <c r="BF282" i="6"/>
  <c r="BF290" i="6"/>
  <c r="BF291" i="6"/>
  <c r="BF311" i="6"/>
  <c r="BF313" i="6"/>
  <c r="BF314" i="6"/>
  <c r="BF175" i="7"/>
  <c r="BF177" i="7"/>
  <c r="BF185" i="7"/>
  <c r="BF197" i="7"/>
  <c r="BF202" i="7"/>
  <c r="BF210" i="7"/>
  <c r="BF231" i="7"/>
  <c r="BF237" i="7"/>
  <c r="BF242" i="7"/>
  <c r="BF272" i="7"/>
  <c r="BF288" i="7"/>
  <c r="BF289" i="7"/>
  <c r="BF298" i="7"/>
  <c r="BF299" i="7"/>
  <c r="BF316" i="7"/>
  <c r="BF318" i="7"/>
  <c r="BF328" i="7"/>
  <c r="BF329" i="7"/>
  <c r="BF330" i="7"/>
  <c r="BF338" i="7"/>
  <c r="BF357" i="7"/>
  <c r="BF364" i="7"/>
  <c r="BF369" i="7"/>
  <c r="BF372" i="7"/>
  <c r="BF375" i="7"/>
  <c r="BF378" i="7"/>
  <c r="BF379" i="7"/>
  <c r="BF166" i="8"/>
  <c r="BF172" i="8"/>
  <c r="BF174" i="8"/>
  <c r="BF179" i="8"/>
  <c r="BF180" i="8"/>
  <c r="BF181" i="8"/>
  <c r="BF198" i="8"/>
  <c r="BF204" i="8"/>
  <c r="BF214" i="8"/>
  <c r="BF227" i="8"/>
  <c r="BF230" i="8"/>
  <c r="BF233" i="8"/>
  <c r="BF242" i="8"/>
  <c r="BF246" i="8"/>
  <c r="BF247" i="8"/>
  <c r="BF253" i="8"/>
  <c r="BF257" i="8"/>
  <c r="BF277" i="8"/>
  <c r="BF283" i="8"/>
  <c r="BF294" i="8"/>
  <c r="BF295" i="8"/>
  <c r="BF296" i="8"/>
  <c r="BF302" i="8"/>
  <c r="BF362" i="8"/>
  <c r="BF368" i="8"/>
  <c r="BF156" i="9"/>
  <c r="BF165" i="9"/>
  <c r="BF166" i="9"/>
  <c r="BF181" i="9"/>
  <c r="BF195" i="9"/>
  <c r="BF198" i="9"/>
  <c r="J94" i="10"/>
  <c r="E144" i="10"/>
  <c r="BF209" i="10"/>
  <c r="BF226" i="10"/>
  <c r="BF325" i="10"/>
  <c r="BF384" i="10"/>
  <c r="BF396" i="10"/>
  <c r="BF482" i="10"/>
  <c r="BF492" i="10"/>
  <c r="BF508" i="10"/>
  <c r="BF588" i="10"/>
  <c r="BF596" i="10"/>
  <c r="BF608" i="10"/>
  <c r="BF618" i="10"/>
  <c r="BF620" i="10"/>
  <c r="BF660" i="10"/>
  <c r="BF152" i="11"/>
  <c r="BF158" i="11"/>
  <c r="BF164" i="11"/>
  <c r="BF172" i="11"/>
  <c r="BF173" i="11"/>
  <c r="BF186" i="11"/>
  <c r="BF190" i="11"/>
  <c r="BF194" i="11"/>
  <c r="BF212" i="11"/>
  <c r="BF211" i="12"/>
  <c r="BF212" i="12"/>
  <c r="BF224" i="12"/>
  <c r="BF226" i="12"/>
  <c r="BF227" i="12"/>
  <c r="BF155" i="13"/>
  <c r="BF170" i="13"/>
  <c r="BF176" i="13"/>
  <c r="BF185" i="13"/>
  <c r="BF203" i="13"/>
  <c r="BF205" i="13"/>
  <c r="BF209" i="13"/>
  <c r="BF213" i="13"/>
  <c r="BF216" i="13"/>
  <c r="BF224" i="13"/>
  <c r="BF227" i="13"/>
  <c r="BF229" i="13"/>
  <c r="BF251" i="13"/>
  <c r="BF149" i="14"/>
  <c r="BF151" i="15"/>
  <c r="BF156" i="15"/>
  <c r="BF161" i="15"/>
  <c r="BF162" i="15"/>
  <c r="BF171" i="15"/>
  <c r="BF172" i="15"/>
  <c r="BF215" i="15"/>
  <c r="BF220" i="15"/>
  <c r="BF221" i="15"/>
  <c r="BF223" i="15"/>
  <c r="BF231" i="15"/>
  <c r="BF234" i="15"/>
  <c r="BF237" i="15"/>
  <c r="BF238" i="15"/>
  <c r="BF247" i="15"/>
  <c r="BF249" i="15"/>
  <c r="E85" i="2"/>
  <c r="BF212" i="2"/>
  <c r="BF235" i="2"/>
  <c r="BF237" i="2"/>
  <c r="BF276" i="2"/>
  <c r="BF342" i="2"/>
  <c r="BF352" i="2"/>
  <c r="BF395" i="2"/>
  <c r="BF487" i="2"/>
  <c r="BF516" i="2"/>
  <c r="BF540" i="2"/>
  <c r="BF552" i="2"/>
  <c r="BF554" i="2"/>
  <c r="BF610" i="2"/>
  <c r="BF640" i="2"/>
  <c r="BF654" i="2"/>
  <c r="BF659" i="2"/>
  <c r="BF673" i="2"/>
  <c r="BF677" i="2"/>
  <c r="BF701" i="2"/>
  <c r="BF706" i="2"/>
  <c r="BF714" i="2"/>
  <c r="BF716" i="2"/>
  <c r="BF754" i="2"/>
  <c r="BF812" i="2"/>
  <c r="BF868" i="2"/>
  <c r="BF883" i="2"/>
  <c r="BF982" i="2"/>
  <c r="BF1022" i="2"/>
  <c r="BF1069" i="2"/>
  <c r="BF1087" i="2"/>
  <c r="BF1103" i="2"/>
  <c r="BF1135" i="2"/>
  <c r="BF1137" i="2"/>
  <c r="BF1155" i="2"/>
  <c r="BF1183" i="2"/>
  <c r="BF1191" i="2"/>
  <c r="BF1194" i="2"/>
  <c r="BF1223" i="2"/>
  <c r="BF1253" i="2"/>
  <c r="BF1256" i="2"/>
  <c r="BF1259" i="2"/>
  <c r="BF1261" i="2"/>
  <c r="BF1263" i="2"/>
  <c r="BF1315" i="2"/>
  <c r="BF1337" i="2"/>
  <c r="BF1356" i="2"/>
  <c r="BF1359" i="2"/>
  <c r="BF1393" i="2"/>
  <c r="J91" i="3"/>
  <c r="BF167" i="3"/>
  <c r="BF175" i="3"/>
  <c r="BF178" i="3"/>
  <c r="BF183" i="3"/>
  <c r="BF207" i="3"/>
  <c r="BF210" i="3"/>
  <c r="BF227" i="3"/>
  <c r="BF228" i="3"/>
  <c r="BF253" i="3"/>
  <c r="BF255" i="3"/>
  <c r="BF260" i="3"/>
  <c r="BF264" i="3"/>
  <c r="BF275" i="3"/>
  <c r="BF297" i="3"/>
  <c r="BF330" i="3"/>
  <c r="BK195" i="3"/>
  <c r="J195" i="3"/>
  <c r="J101" i="3" s="1"/>
  <c r="BF168" i="4"/>
  <c r="BF170" i="4"/>
  <c r="BF180" i="4"/>
  <c r="BF188" i="4"/>
  <c r="BF189" i="4"/>
  <c r="BF196" i="4"/>
  <c r="BF200" i="4"/>
  <c r="BF204" i="4"/>
  <c r="BF211" i="4"/>
  <c r="BF212" i="4"/>
  <c r="BF214" i="4"/>
  <c r="BF216" i="4"/>
  <c r="BF228" i="4"/>
  <c r="BF234" i="4"/>
  <c r="BF245" i="4"/>
  <c r="BF246" i="4"/>
  <c r="BF251" i="4"/>
  <c r="F133" i="5"/>
  <c r="BF159" i="5"/>
  <c r="BF165" i="5"/>
  <c r="BF170" i="5"/>
  <c r="BF174" i="5"/>
  <c r="BF185" i="5"/>
  <c r="BF187" i="5"/>
  <c r="BF188" i="5"/>
  <c r="BF196" i="5"/>
  <c r="BF198" i="5"/>
  <c r="BF146" i="6"/>
  <c r="BF164" i="6"/>
  <c r="BF166" i="6"/>
  <c r="BF177" i="6"/>
  <c r="BF179" i="6"/>
  <c r="BF181" i="6"/>
  <c r="BF182" i="6"/>
  <c r="BF191" i="6"/>
  <c r="BF219" i="6"/>
  <c r="BF221" i="6"/>
  <c r="BF245" i="6"/>
  <c r="BF246" i="6"/>
  <c r="BF256" i="6"/>
  <c r="BF263" i="6"/>
  <c r="BF264" i="6"/>
  <c r="BF265" i="6"/>
  <c r="BF271" i="6"/>
  <c r="BF277" i="6"/>
  <c r="BF279" i="6"/>
  <c r="BF283" i="6"/>
  <c r="BF289" i="6"/>
  <c r="BF292" i="6"/>
  <c r="BF303" i="6"/>
  <c r="J91" i="7"/>
  <c r="BF165" i="7"/>
  <c r="BF171" i="7"/>
  <c r="BF180" i="7"/>
  <c r="BF184" i="7"/>
  <c r="BF187" i="7"/>
  <c r="BF193" i="7"/>
  <c r="BF198" i="7"/>
  <c r="BF205" i="7"/>
  <c r="BF209" i="7"/>
  <c r="BF217" i="7"/>
  <c r="BF219" i="7"/>
  <c r="BF225" i="7"/>
  <c r="BF227" i="7"/>
  <c r="BF251" i="7"/>
  <c r="BF260" i="7"/>
  <c r="BF262" i="7"/>
  <c r="BF274" i="7"/>
  <c r="BF276" i="7"/>
  <c r="BF294" i="7"/>
  <c r="BF295" i="7"/>
  <c r="BF302" i="7"/>
  <c r="BF311" i="7"/>
  <c r="BF312" i="7"/>
  <c r="BF314" i="7"/>
  <c r="BF315" i="7"/>
  <c r="BF354" i="7"/>
  <c r="BF359" i="7"/>
  <c r="BF362" i="7"/>
  <c r="BF376" i="7"/>
  <c r="BF377" i="7"/>
  <c r="BF161" i="8"/>
  <c r="BF169" i="8"/>
  <c r="BF185" i="8"/>
  <c r="BF186" i="8"/>
  <c r="BF187" i="8"/>
  <c r="BF209" i="8"/>
  <c r="BF213" i="8"/>
  <c r="BF215" i="8"/>
  <c r="BF216" i="8"/>
  <c r="BF219" i="8"/>
  <c r="BF235" i="8"/>
  <c r="BF245" i="8"/>
  <c r="BF256" i="8"/>
  <c r="BF259" i="8"/>
  <c r="BF260" i="8"/>
  <c r="BF261" i="8"/>
  <c r="BF263" i="8"/>
  <c r="BF274" i="8"/>
  <c r="BF281" i="8"/>
  <c r="BF312" i="8"/>
  <c r="BF332" i="8"/>
  <c r="BF333" i="8"/>
  <c r="BF334" i="8"/>
  <c r="BF337" i="8"/>
  <c r="BF359" i="8"/>
  <c r="F134" i="9"/>
  <c r="BF152" i="9"/>
  <c r="BF155" i="9"/>
  <c r="BF169" i="9"/>
  <c r="BF170" i="9"/>
  <c r="BF171" i="9"/>
  <c r="BF172" i="9"/>
  <c r="BF182" i="9"/>
  <c r="BF191" i="9"/>
  <c r="BF189" i="10"/>
  <c r="BF239" i="10"/>
  <c r="BF314" i="10"/>
  <c r="BF330" i="10"/>
  <c r="BF368" i="10"/>
  <c r="BF370" i="10"/>
  <c r="BF490" i="10"/>
  <c r="BF503" i="10"/>
  <c r="BF517" i="10"/>
  <c r="BF551" i="10"/>
  <c r="BF563" i="10"/>
  <c r="BF574" i="10"/>
  <c r="BF623" i="10"/>
  <c r="BF625" i="10"/>
  <c r="BF135" i="11"/>
  <c r="BF166" i="11"/>
  <c r="BF169" i="11"/>
  <c r="BF170" i="11"/>
  <c r="BF175" i="11"/>
  <c r="BF176" i="11"/>
  <c r="BF188" i="11"/>
  <c r="BF196" i="11"/>
  <c r="BF197" i="11"/>
  <c r="BF199" i="11"/>
  <c r="BF200" i="11"/>
  <c r="BF208" i="11"/>
  <c r="J92" i="12"/>
  <c r="BF161" i="12"/>
  <c r="BF165" i="12"/>
  <c r="BF199" i="12"/>
  <c r="BF207" i="12"/>
  <c r="BF222" i="12"/>
  <c r="BF240" i="12"/>
  <c r="BF142" i="13"/>
  <c r="BF143" i="13"/>
  <c r="BF145" i="13"/>
  <c r="BF147" i="13"/>
  <c r="BF168" i="13"/>
  <c r="BF169" i="13"/>
  <c r="BF174" i="13"/>
  <c r="BF184" i="13"/>
  <c r="BF202" i="13"/>
  <c r="BF217" i="13"/>
  <c r="BF226" i="13"/>
  <c r="BF239" i="13"/>
  <c r="BF131" i="14"/>
  <c r="BF144" i="14"/>
  <c r="BF149" i="15"/>
  <c r="BF155" i="15"/>
  <c r="BF164" i="15"/>
  <c r="BF168" i="15"/>
  <c r="BF170" i="15"/>
  <c r="BF177" i="15"/>
  <c r="BF188" i="15"/>
  <c r="BF190" i="15"/>
  <c r="BF218" i="15"/>
  <c r="BF225" i="15"/>
  <c r="BF226" i="15"/>
  <c r="BF227" i="15"/>
  <c r="BF228" i="15"/>
  <c r="BF230" i="15"/>
  <c r="BF233" i="15"/>
  <c r="BF235" i="15"/>
  <c r="BF236" i="15"/>
  <c r="BF239" i="15"/>
  <c r="BF244" i="15"/>
  <c r="BF246" i="15"/>
  <c r="BF251" i="15"/>
  <c r="BF252" i="15"/>
  <c r="J91" i="2"/>
  <c r="BF230" i="2"/>
  <c r="BF239" i="2"/>
  <c r="BF287" i="2"/>
  <c r="BF305" i="2"/>
  <c r="BF370" i="2"/>
  <c r="BF430" i="2"/>
  <c r="BF434" i="2"/>
  <c r="BF437" i="2"/>
  <c r="BF524" i="2"/>
  <c r="BF556" i="2"/>
  <c r="BF563" i="2"/>
  <c r="BF566" i="2"/>
  <c r="BF604" i="2"/>
  <c r="BF628" i="2"/>
  <c r="BF632" i="2"/>
  <c r="BF678" i="2"/>
  <c r="BF681" i="2"/>
  <c r="BF745" i="2"/>
  <c r="BF758" i="2"/>
  <c r="BF762" i="2"/>
  <c r="BF764" i="2"/>
  <c r="BF901" i="2"/>
  <c r="BF968" i="2"/>
  <c r="BF1029" i="2"/>
  <c r="BF1047" i="2"/>
  <c r="BF1051" i="2"/>
  <c r="BF1055" i="2"/>
  <c r="BF1057" i="2"/>
  <c r="BF1129" i="2"/>
  <c r="BF1177" i="2"/>
  <c r="BF1179" i="2"/>
  <c r="BF1221" i="2"/>
  <c r="BF1250" i="2"/>
  <c r="BF1251" i="2"/>
  <c r="BF1252" i="2"/>
  <c r="BF1286" i="2"/>
  <c r="BF1287" i="2"/>
  <c r="BF1303" i="2"/>
  <c r="BF1316" i="2"/>
  <c r="BF1363" i="2"/>
  <c r="BF1453" i="2"/>
  <c r="BF166" i="3"/>
  <c r="BF179" i="3"/>
  <c r="BF186" i="3"/>
  <c r="BF201" i="3"/>
  <c r="BF209" i="3"/>
  <c r="BF215" i="3"/>
  <c r="BF221" i="3"/>
  <c r="BF229" i="3"/>
  <c r="BF234" i="3"/>
  <c r="BF252" i="3"/>
  <c r="BF268" i="3"/>
  <c r="BF272" i="3"/>
  <c r="BF278" i="3"/>
  <c r="BF285" i="3"/>
  <c r="BF286" i="3"/>
  <c r="BF288" i="3"/>
  <c r="BF296" i="3"/>
  <c r="BF310" i="3"/>
  <c r="BF312" i="3"/>
  <c r="BF316" i="3"/>
  <c r="BF317" i="3"/>
  <c r="BF323" i="3"/>
  <c r="BF328" i="3"/>
  <c r="BF333" i="3"/>
  <c r="BF157" i="4"/>
  <c r="BF158" i="4"/>
  <c r="BF160" i="4"/>
  <c r="BF226" i="4"/>
  <c r="BF238" i="4"/>
  <c r="BF248" i="4"/>
  <c r="BF254" i="4"/>
  <c r="BK141" i="4"/>
  <c r="BF153" i="5"/>
  <c r="BF161" i="5"/>
  <c r="BF163" i="5"/>
  <c r="BF169" i="5"/>
  <c r="BF173" i="5"/>
  <c r="BF175" i="5"/>
  <c r="BF180" i="5"/>
  <c r="BF194" i="5"/>
  <c r="BF202" i="5"/>
  <c r="BF163" i="6"/>
  <c r="BF167" i="6"/>
  <c r="BF176" i="6"/>
  <c r="BF178" i="6"/>
  <c r="BF190" i="6"/>
  <c r="BF197" i="6"/>
  <c r="BF198" i="6"/>
  <c r="BF205" i="6"/>
  <c r="BF218" i="6"/>
  <c r="BF220" i="6"/>
  <c r="BF232" i="6"/>
  <c r="BF238" i="6"/>
  <c r="BF255" i="6"/>
  <c r="BF272" i="6"/>
  <c r="BF286" i="6"/>
  <c r="BF299" i="6"/>
  <c r="BF301" i="6"/>
  <c r="BF306" i="6"/>
  <c r="BF309" i="6"/>
  <c r="BF312" i="6"/>
  <c r="BF150" i="7"/>
  <c r="BF157" i="7"/>
  <c r="BF159" i="7"/>
  <c r="BF160" i="7"/>
  <c r="BF161" i="7"/>
  <c r="BF176" i="7"/>
  <c r="BF192" i="7"/>
  <c r="BF234" i="7"/>
  <c r="BF238" i="7"/>
  <c r="BF246" i="7"/>
  <c r="BF250" i="7"/>
  <c r="BF252" i="7"/>
  <c r="BF258" i="7"/>
  <c r="BF259" i="7"/>
  <c r="BF266" i="7"/>
  <c r="BF267" i="7"/>
  <c r="BF268" i="7"/>
  <c r="BF281" i="7"/>
  <c r="BF296" i="7"/>
  <c r="BF297" i="7"/>
  <c r="BF309" i="7"/>
  <c r="BF317" i="7"/>
  <c r="BF319" i="7"/>
  <c r="BF333" i="7"/>
  <c r="BF334" i="7"/>
  <c r="BF337" i="7"/>
  <c r="BF343" i="7"/>
  <c r="BF344" i="7"/>
  <c r="BF345" i="7"/>
  <c r="BF360" i="7"/>
  <c r="BF366" i="7"/>
  <c r="BF371" i="7"/>
  <c r="BF373" i="7"/>
  <c r="E85" i="8"/>
  <c r="BF148" i="8"/>
  <c r="BF162" i="8"/>
  <c r="BF165" i="8"/>
  <c r="BF191" i="8"/>
  <c r="BF195" i="8"/>
  <c r="BF207" i="8"/>
  <c r="BF210" i="8"/>
  <c r="BF244" i="8"/>
  <c r="BF254" i="8"/>
  <c r="BF255" i="8"/>
  <c r="BF262" i="8"/>
  <c r="BF266" i="8"/>
  <c r="BF278" i="8"/>
  <c r="BF282" i="8"/>
  <c r="BF287" i="8"/>
  <c r="BF298" i="8"/>
  <c r="BF299" i="8"/>
  <c r="BF321" i="8"/>
  <c r="BF327" i="8"/>
  <c r="BF328" i="8"/>
  <c r="BF330" i="8"/>
  <c r="BF335" i="8"/>
  <c r="BF336" i="8"/>
  <c r="BF339" i="8"/>
  <c r="BF340" i="8"/>
  <c r="BF341" i="8"/>
  <c r="BF344" i="8"/>
  <c r="BF347" i="8"/>
  <c r="BF360" i="8"/>
  <c r="BF363" i="8"/>
  <c r="BF188" i="9"/>
  <c r="BF189" i="9"/>
  <c r="BF192" i="9"/>
  <c r="BF196" i="9"/>
  <c r="BK138" i="9"/>
  <c r="BF158" i="10"/>
  <c r="BF179" i="10"/>
  <c r="BF180" i="10"/>
  <c r="BF183" i="10"/>
  <c r="BF191" i="10"/>
  <c r="BF221" i="10"/>
  <c r="BF228" i="10"/>
  <c r="BF247" i="10"/>
  <c r="BF250" i="10"/>
  <c r="BF253" i="10"/>
  <c r="BF256" i="10"/>
  <c r="BF275" i="10"/>
  <c r="BF286" i="10"/>
  <c r="BF329" i="10"/>
  <c r="BF341" i="10"/>
  <c r="BF382" i="10"/>
  <c r="BF390" i="10"/>
  <c r="BF415" i="10"/>
  <c r="BF436" i="10"/>
  <c r="BF439" i="10"/>
  <c r="BF443" i="10"/>
  <c r="BF506" i="10"/>
  <c r="BF534" i="10"/>
  <c r="BF558" i="10"/>
  <c r="BF600" i="10"/>
  <c r="BF606" i="10"/>
  <c r="BF607" i="10"/>
  <c r="BF609" i="10"/>
  <c r="BF642" i="10"/>
  <c r="BF650" i="10"/>
  <c r="BF150" i="11"/>
  <c r="BF151" i="11"/>
  <c r="BF154" i="11"/>
  <c r="BF156" i="11"/>
  <c r="BF161" i="11"/>
  <c r="BF163" i="11"/>
  <c r="BF165" i="11"/>
  <c r="BF185" i="11"/>
  <c r="BF193" i="11"/>
  <c r="BF205" i="11"/>
  <c r="BF181" i="12"/>
  <c r="BF196" i="12"/>
  <c r="BF213" i="12"/>
  <c r="BF219" i="12"/>
  <c r="BF221" i="12"/>
  <c r="BF232" i="12"/>
  <c r="BF241" i="12"/>
  <c r="BF149" i="13"/>
  <c r="BF150" i="13"/>
  <c r="BF151" i="13"/>
  <c r="BF177" i="13"/>
  <c r="BF183" i="13"/>
  <c r="BF187" i="13"/>
  <c r="BF191" i="13"/>
  <c r="BF192" i="13"/>
  <c r="BF193" i="13"/>
  <c r="BF194" i="13"/>
  <c r="BF204" i="13"/>
  <c r="BF218" i="13"/>
  <c r="BF219" i="13"/>
  <c r="BF237" i="13"/>
  <c r="BF238" i="13"/>
  <c r="BF244" i="13"/>
  <c r="BF245" i="13"/>
  <c r="E85" i="14"/>
  <c r="BF145" i="14"/>
  <c r="J94" i="15"/>
  <c r="BF150" i="15"/>
  <c r="BF158" i="15"/>
  <c r="BF176" i="15"/>
  <c r="BF178" i="15"/>
  <c r="BF185" i="15"/>
  <c r="BF194" i="15"/>
  <c r="BF196" i="15"/>
  <c r="BF201" i="15"/>
  <c r="BF214" i="15"/>
  <c r="BF216" i="15"/>
  <c r="BF217" i="15"/>
  <c r="BF222" i="15"/>
  <c r="BF224" i="15"/>
  <c r="BF248" i="15"/>
  <c r="BF169" i="2"/>
  <c r="BF183" i="2"/>
  <c r="BF185" i="2"/>
  <c r="BF224" i="2"/>
  <c r="BF298" i="2"/>
  <c r="BF310" i="2"/>
  <c r="BF323" i="2"/>
  <c r="BF334" i="2"/>
  <c r="BF344" i="2"/>
  <c r="BF345" i="2"/>
  <c r="BF356" i="2"/>
  <c r="BF388" i="2"/>
  <c r="BF444" i="2"/>
  <c r="BF471" i="2"/>
  <c r="BF476" i="2"/>
  <c r="BF532" i="2"/>
  <c r="BF586" i="2"/>
  <c r="BF599" i="2"/>
  <c r="BF658" i="2"/>
  <c r="BF669" i="2"/>
  <c r="BF708" i="2"/>
  <c r="BF724" i="2"/>
  <c r="BF949" i="2"/>
  <c r="BF1039" i="2"/>
  <c r="BF1043" i="2"/>
  <c r="BF1049" i="2"/>
  <c r="BF1131" i="2"/>
  <c r="BF1206" i="2"/>
  <c r="BF1255" i="2"/>
  <c r="BF1265" i="2"/>
  <c r="BF1267" i="2"/>
  <c r="BF1284" i="2"/>
  <c r="BF1289" i="2"/>
  <c r="BF1320" i="2"/>
  <c r="BF1323" i="2"/>
  <c r="BF1325" i="2"/>
  <c r="BF1352" i="2"/>
  <c r="BF1357" i="2"/>
  <c r="BF1379" i="2"/>
  <c r="BF1381" i="2"/>
  <c r="BF1387" i="2"/>
  <c r="BF1410" i="2"/>
  <c r="BF1438" i="2"/>
  <c r="BF1443" i="2"/>
  <c r="BF1490" i="2"/>
  <c r="BF143" i="3"/>
  <c r="BF213" i="3"/>
  <c r="BF218" i="3"/>
  <c r="BF226" i="3"/>
  <c r="BF230" i="3"/>
  <c r="BF239" i="3"/>
  <c r="BF245" i="3"/>
  <c r="BF249" i="3"/>
  <c r="BF269" i="3"/>
  <c r="BF280" i="3"/>
  <c r="BF290" i="3"/>
  <c r="BF293" i="3"/>
  <c r="BF299" i="3"/>
  <c r="BF314" i="3"/>
  <c r="BF161" i="4"/>
  <c r="BF163" i="4"/>
  <c r="BF166" i="4"/>
  <c r="BF183" i="4"/>
  <c r="BF186" i="4"/>
  <c r="BF192" i="4"/>
  <c r="BF201" i="4"/>
  <c r="BF202" i="4"/>
  <c r="BF213" i="4"/>
  <c r="BF218" i="4"/>
  <c r="BF219" i="4"/>
  <c r="BF220" i="4"/>
  <c r="BF222" i="4"/>
  <c r="BF223" i="4"/>
  <c r="BF247" i="4"/>
  <c r="BF160" i="5"/>
  <c r="BF193" i="5"/>
  <c r="BF159" i="6"/>
  <c r="BF173" i="6"/>
  <c r="BF185" i="6"/>
  <c r="BF195" i="6"/>
  <c r="BF199" i="6"/>
  <c r="BF201" i="6"/>
  <c r="BF202" i="6"/>
  <c r="BF203" i="6"/>
  <c r="BF208" i="6"/>
  <c r="BF226" i="6"/>
  <c r="BF236" i="6"/>
  <c r="BF237" i="6"/>
  <c r="BF253" i="6"/>
  <c r="BF254" i="6"/>
  <c r="BF266" i="6"/>
  <c r="BF273" i="6"/>
  <c r="BF287" i="6"/>
  <c r="BF293" i="6"/>
  <c r="BF295" i="6"/>
  <c r="BF297" i="6"/>
  <c r="BF304" i="6"/>
  <c r="BF156" i="7"/>
  <c r="BF167" i="7"/>
  <c r="BF168" i="7"/>
  <c r="BF170" i="7"/>
  <c r="BF179" i="7"/>
  <c r="BF181" i="7"/>
  <c r="BF182" i="7"/>
  <c r="BF189" i="7"/>
  <c r="BF190" i="7"/>
  <c r="BF194" i="7"/>
  <c r="BF195" i="7"/>
  <c r="BF207" i="7"/>
  <c r="BF211" i="7"/>
  <c r="BF220" i="7"/>
  <c r="BF226" i="7"/>
  <c r="BF236" i="7"/>
  <c r="BF243" i="7"/>
  <c r="BF244" i="7"/>
  <c r="BF245" i="7"/>
  <c r="BF248" i="7"/>
  <c r="BF253" i="7"/>
  <c r="BF254" i="7"/>
  <c r="BF263" i="7"/>
  <c r="BF271" i="7"/>
  <c r="BF273" i="7"/>
  <c r="BF279" i="7"/>
  <c r="BF280" i="7"/>
  <c r="BF283" i="7"/>
  <c r="BF287" i="7"/>
  <c r="BF290" i="7"/>
  <c r="BF291" i="7"/>
  <c r="BF301" i="7"/>
  <c r="BF305" i="7"/>
  <c r="BF307" i="7"/>
  <c r="BF308" i="7"/>
  <c r="BF310" i="7"/>
  <c r="BF327" i="7"/>
  <c r="BF347" i="7"/>
  <c r="BF352" i="7"/>
  <c r="BF365" i="7"/>
  <c r="BF168" i="8"/>
  <c r="BF170" i="8"/>
  <c r="BF171" i="8"/>
  <c r="BF177" i="8"/>
  <c r="BF184" i="8"/>
  <c r="BF197" i="8"/>
  <c r="BF208" i="8"/>
  <c r="BF218" i="8"/>
  <c r="BF221" i="8"/>
  <c r="BF222" i="8"/>
  <c r="BF228" i="8"/>
  <c r="BF232" i="8"/>
  <c r="BF272" i="8"/>
  <c r="BF279" i="8"/>
  <c r="BF280" i="8"/>
  <c r="BF288" i="8"/>
  <c r="BF290" i="8"/>
  <c r="BF291" i="8"/>
  <c r="BF292" i="8"/>
  <c r="BF301" i="8"/>
  <c r="BF303" i="8"/>
  <c r="BF318" i="8"/>
  <c r="BF324" i="8"/>
  <c r="BF338" i="8"/>
  <c r="BF358" i="8"/>
  <c r="BF361" i="8"/>
  <c r="BF364" i="8"/>
  <c r="BF365" i="8"/>
  <c r="BF366" i="8"/>
  <c r="BF367" i="8"/>
  <c r="BF167" i="9"/>
  <c r="BF178" i="9"/>
  <c r="BF200" i="9"/>
  <c r="BF225" i="10"/>
  <c r="BF233" i="10"/>
  <c r="BF235" i="10"/>
  <c r="BF237" i="10"/>
  <c r="BF243" i="10"/>
  <c r="BF244" i="10"/>
  <c r="BF245" i="10"/>
  <c r="BF263" i="10"/>
  <c r="BF307" i="10"/>
  <c r="BF359" i="10"/>
  <c r="BF369" i="10"/>
  <c r="BF378" i="10"/>
  <c r="BF395" i="10"/>
  <c r="BF457" i="10"/>
  <c r="BF477" i="10"/>
  <c r="BF497" i="10"/>
  <c r="BF498" i="10"/>
  <c r="BF548" i="10"/>
  <c r="BF582" i="10"/>
  <c r="BF586" i="10"/>
  <c r="BF629" i="10"/>
  <c r="BF633" i="10"/>
  <c r="BK374" i="10"/>
  <c r="J374" i="10" s="1"/>
  <c r="J107" i="10" s="1"/>
  <c r="BF153" i="11"/>
  <c r="BF155" i="11"/>
  <c r="BF159" i="11"/>
  <c r="BF160" i="11"/>
  <c r="BF182" i="11"/>
  <c r="BF191" i="11"/>
  <c r="BF192" i="11"/>
  <c r="BF203" i="11"/>
  <c r="BF171" i="12"/>
  <c r="BF192" i="12"/>
  <c r="BF194" i="12"/>
  <c r="BF197" i="12"/>
  <c r="BF214" i="12"/>
  <c r="BF225" i="12"/>
  <c r="BF236" i="12"/>
  <c r="J89" i="13"/>
  <c r="BF128" i="13"/>
  <c r="BF156" i="13"/>
  <c r="BF157" i="13"/>
  <c r="BF165" i="13"/>
  <c r="BF166" i="13"/>
  <c r="BF179" i="13"/>
  <c r="BF180" i="13"/>
  <c r="BF190" i="13"/>
  <c r="BF196" i="13"/>
  <c r="BF200" i="13"/>
  <c r="BF201" i="13"/>
  <c r="BF231" i="13"/>
  <c r="BF241" i="13"/>
  <c r="BF253" i="13"/>
  <c r="F94" i="14"/>
  <c r="BF153" i="14"/>
  <c r="BF166" i="15"/>
  <c r="BF167" i="15"/>
  <c r="BF169" i="15"/>
  <c r="BF175" i="15"/>
  <c r="BF193" i="15"/>
  <c r="BF195" i="15"/>
  <c r="BF206" i="15"/>
  <c r="BF213" i="15"/>
  <c r="BF219" i="15"/>
  <c r="BF229" i="15"/>
  <c r="BF232" i="15"/>
  <c r="BF240" i="15"/>
  <c r="BF241" i="15"/>
  <c r="BF243" i="15"/>
  <c r="BF245" i="15"/>
  <c r="BF250" i="15"/>
  <c r="BF253" i="15"/>
  <c r="J37" i="5"/>
  <c r="AV99" i="1"/>
  <c r="F40" i="4"/>
  <c r="BC98" i="1"/>
  <c r="F41" i="3"/>
  <c r="BD97" i="1" s="1"/>
  <c r="J37" i="11"/>
  <c r="AV107" i="1"/>
  <c r="F40" i="2"/>
  <c r="BC96" i="1" s="1"/>
  <c r="F40" i="6"/>
  <c r="BC100" i="1" s="1"/>
  <c r="J37" i="2"/>
  <c r="AV96" i="1" s="1"/>
  <c r="J39" i="8"/>
  <c r="AV103" i="1"/>
  <c r="F39" i="2"/>
  <c r="BB96" i="1" s="1"/>
  <c r="J37" i="9"/>
  <c r="AV104" i="1" s="1"/>
  <c r="F41" i="14"/>
  <c r="BD111" i="1" s="1"/>
  <c r="F40" i="5"/>
  <c r="BC99" i="1"/>
  <c r="F37" i="14"/>
  <c r="AZ111" i="1" s="1"/>
  <c r="F40" i="15"/>
  <c r="BC112" i="1" s="1"/>
  <c r="F37" i="9"/>
  <c r="AZ104" i="1" s="1"/>
  <c r="F40" i="10"/>
  <c r="BC106" i="1"/>
  <c r="AS95" i="1"/>
  <c r="AS94" i="1" s="1"/>
  <c r="J37" i="14"/>
  <c r="AV111" i="1" s="1"/>
  <c r="F40" i="3"/>
  <c r="BC97" i="1" s="1"/>
  <c r="F37" i="12"/>
  <c r="BB108" i="1"/>
  <c r="F39" i="9"/>
  <c r="BB104" i="1" s="1"/>
  <c r="F35" i="12"/>
  <c r="AZ108" i="1" s="1"/>
  <c r="F35" i="13"/>
  <c r="AZ109" i="1" s="1"/>
  <c r="J37" i="7"/>
  <c r="AV102" i="1"/>
  <c r="J37" i="3"/>
  <c r="AV97" i="1" s="1"/>
  <c r="F37" i="7"/>
  <c r="AZ102" i="1" s="1"/>
  <c r="F39" i="8"/>
  <c r="AZ103" i="1" s="1"/>
  <c r="F40" i="14"/>
  <c r="BC111" i="1"/>
  <c r="F39" i="11"/>
  <c r="BB107" i="1" s="1"/>
  <c r="F41" i="2"/>
  <c r="BD96" i="1" s="1"/>
  <c r="F37" i="5"/>
  <c r="AZ99" i="1" s="1"/>
  <c r="F39" i="14"/>
  <c r="BB111" i="1"/>
  <c r="F39" i="12"/>
  <c r="BD108" i="1" s="1"/>
  <c r="F39" i="5"/>
  <c r="BB99" i="1" s="1"/>
  <c r="F39" i="10"/>
  <c r="BB106" i="1" s="1"/>
  <c r="F37" i="15"/>
  <c r="AZ112" i="1" s="1"/>
  <c r="F37" i="3"/>
  <c r="AZ97" i="1" s="1"/>
  <c r="F37" i="11"/>
  <c r="AZ107" i="1" s="1"/>
  <c r="F41" i="5"/>
  <c r="BD99" i="1" s="1"/>
  <c r="J37" i="10"/>
  <c r="AV106" i="1"/>
  <c r="F43" i="8"/>
  <c r="BD103" i="1" s="1"/>
  <c r="F39" i="3"/>
  <c r="BB97" i="1" s="1"/>
  <c r="F41" i="8"/>
  <c r="BB103" i="1" s="1"/>
  <c r="J37" i="6"/>
  <c r="AV100" i="1"/>
  <c r="F41" i="9"/>
  <c r="BD104" i="1" s="1"/>
  <c r="F38" i="13"/>
  <c r="BC109" i="1" s="1"/>
  <c r="F37" i="4"/>
  <c r="AZ98" i="1" s="1"/>
  <c r="J37" i="15"/>
  <c r="AV112" i="1" s="1"/>
  <c r="F39" i="13"/>
  <c r="BD109" i="1" s="1"/>
  <c r="F37" i="6"/>
  <c r="AZ100" i="1" s="1"/>
  <c r="J35" i="13"/>
  <c r="AV109" i="1" s="1"/>
  <c r="F42" i="8"/>
  <c r="BC103" i="1"/>
  <c r="F39" i="6"/>
  <c r="BB100" i="1" s="1"/>
  <c r="F41" i="11"/>
  <c r="BD107" i="1" s="1"/>
  <c r="F41" i="7"/>
  <c r="BD102" i="1" s="1"/>
  <c r="J35" i="12"/>
  <c r="AV108" i="1"/>
  <c r="F39" i="15"/>
  <c r="BB112" i="1" s="1"/>
  <c r="J37" i="4"/>
  <c r="AV98" i="1" s="1"/>
  <c r="F37" i="10"/>
  <c r="AZ106" i="1" s="1"/>
  <c r="F41" i="10"/>
  <c r="BD106" i="1"/>
  <c r="F40" i="11"/>
  <c r="BC107" i="1" s="1"/>
  <c r="F41" i="4"/>
  <c r="BD98" i="1" s="1"/>
  <c r="F40" i="9"/>
  <c r="BC104" i="1" s="1"/>
  <c r="F38" i="12"/>
  <c r="BC108" i="1"/>
  <c r="F37" i="13"/>
  <c r="BB109" i="1" s="1"/>
  <c r="F39" i="7"/>
  <c r="BB102" i="1" s="1"/>
  <c r="F41" i="6"/>
  <c r="BD100" i="1" s="1"/>
  <c r="F39" i="4"/>
  <c r="BB98" i="1"/>
  <c r="F40" i="7"/>
  <c r="BC102" i="1" s="1"/>
  <c r="F37" i="2"/>
  <c r="AZ96" i="1" s="1"/>
  <c r="F41" i="15"/>
  <c r="BD112" i="1" s="1"/>
  <c r="J113" i="2" l="1"/>
  <c r="R155" i="2"/>
  <c r="P155" i="2"/>
  <c r="T155" i="2"/>
  <c r="R136" i="5"/>
  <c r="T137" i="9"/>
  <c r="BK134" i="15"/>
  <c r="J134" i="15" s="1"/>
  <c r="J98" i="15" s="1"/>
  <c r="J32" i="15" s="1"/>
  <c r="BK146" i="8"/>
  <c r="J146" i="8" s="1"/>
  <c r="J100" i="8" s="1"/>
  <c r="R376" i="10"/>
  <c r="R156" i="10"/>
  <c r="BK652" i="10"/>
  <c r="J652" i="10"/>
  <c r="J122" i="10" s="1"/>
  <c r="T134" i="7"/>
  <c r="P376" i="10"/>
  <c r="P156" i="10" s="1"/>
  <c r="AU106" i="1" s="1"/>
  <c r="AU105" i="1" s="1"/>
  <c r="P247" i="3"/>
  <c r="P141" i="3" s="1"/>
  <c r="AU97" i="1" s="1"/>
  <c r="T228" i="12"/>
  <c r="T134" i="12"/>
  <c r="R445" i="2"/>
  <c r="R154" i="2" s="1"/>
  <c r="T445" i="2"/>
  <c r="P445" i="2"/>
  <c r="T247" i="3"/>
  <c r="T141" i="3" s="1"/>
  <c r="R247" i="3"/>
  <c r="R141" i="3"/>
  <c r="R134" i="7"/>
  <c r="T376" i="10"/>
  <c r="T156" i="10" s="1"/>
  <c r="BK445" i="2"/>
  <c r="J445" i="2" s="1"/>
  <c r="J107" i="2" s="1"/>
  <c r="BK157" i="10"/>
  <c r="J157" i="10"/>
  <c r="J99" i="10"/>
  <c r="BK155" i="2"/>
  <c r="J155" i="2" s="1"/>
  <c r="J99" i="2" s="1"/>
  <c r="BK142" i="3"/>
  <c r="J1474" i="2"/>
  <c r="J122" i="2" s="1"/>
  <c r="BK134" i="7"/>
  <c r="J134" i="7"/>
  <c r="J98" i="7" s="1"/>
  <c r="BK200" i="5"/>
  <c r="J200" i="5"/>
  <c r="J102" i="5"/>
  <c r="BK131" i="6"/>
  <c r="J131" i="6" s="1"/>
  <c r="J98" i="6" s="1"/>
  <c r="BK177" i="11"/>
  <c r="J177" i="11" s="1"/>
  <c r="J100" i="11" s="1"/>
  <c r="J135" i="12"/>
  <c r="J97" i="12"/>
  <c r="J32" i="14"/>
  <c r="J141" i="4"/>
  <c r="J99" i="4"/>
  <c r="BK252" i="4"/>
  <c r="J252" i="4" s="1"/>
  <c r="J107" i="4" s="1"/>
  <c r="BK136" i="5"/>
  <c r="J136" i="5"/>
  <c r="J98" i="5" s="1"/>
  <c r="BK376" i="10"/>
  <c r="J376" i="10" s="1"/>
  <c r="J108" i="10" s="1"/>
  <c r="BK228" i="12"/>
  <c r="J228" i="12" s="1"/>
  <c r="J102" i="12" s="1"/>
  <c r="BK247" i="3"/>
  <c r="J247" i="3" s="1"/>
  <c r="J106" i="3" s="1"/>
  <c r="J34" i="8"/>
  <c r="J138" i="9"/>
  <c r="J99" i="9" s="1"/>
  <c r="J446" i="2"/>
  <c r="J108" i="2" s="1"/>
  <c r="BK193" i="9"/>
  <c r="J193" i="9" s="1"/>
  <c r="J104" i="9" s="1"/>
  <c r="J653" i="10"/>
  <c r="J123" i="10"/>
  <c r="J30" i="13"/>
  <c r="J106" i="13" s="1"/>
  <c r="J100" i="13" s="1"/>
  <c r="J31" i="13" s="1"/>
  <c r="BD110" i="1"/>
  <c r="AZ105" i="1"/>
  <c r="AV105" i="1" s="1"/>
  <c r="AU101" i="1"/>
  <c r="BC110" i="1"/>
  <c r="AY110" i="1" s="1"/>
  <c r="J121" i="8"/>
  <c r="J115" i="8" s="1"/>
  <c r="J35" i="8" s="1"/>
  <c r="BB101" i="1"/>
  <c r="AX101" i="1" s="1"/>
  <c r="BC101" i="1"/>
  <c r="AY101" i="1" s="1"/>
  <c r="BD101" i="1"/>
  <c r="AZ110" i="1"/>
  <c r="AV110" i="1" s="1"/>
  <c r="BD105" i="1"/>
  <c r="BB110" i="1"/>
  <c r="AX110" i="1" s="1"/>
  <c r="AZ101" i="1"/>
  <c r="AV101" i="1" s="1"/>
  <c r="BC105" i="1"/>
  <c r="AY105" i="1"/>
  <c r="BB105" i="1"/>
  <c r="AX105" i="1"/>
  <c r="AU110" i="1"/>
  <c r="T154" i="2" l="1"/>
  <c r="P154" i="2"/>
  <c r="AU96" i="1" s="1"/>
  <c r="AU95" i="1" s="1"/>
  <c r="AU94" i="1" s="1"/>
  <c r="BK141" i="3"/>
  <c r="J141" i="3" s="1"/>
  <c r="J98" i="3" s="1"/>
  <c r="BK140" i="4"/>
  <c r="J140" i="4"/>
  <c r="J98" i="4"/>
  <c r="BK134" i="12"/>
  <c r="J134" i="12"/>
  <c r="J96" i="12"/>
  <c r="BK137" i="9"/>
  <c r="J137" i="9"/>
  <c r="J98" i="9"/>
  <c r="J32" i="9"/>
  <c r="BK154" i="2"/>
  <c r="J154" i="2" s="1"/>
  <c r="J98" i="2" s="1"/>
  <c r="BK156" i="10"/>
  <c r="J156" i="10" s="1"/>
  <c r="J98" i="10" s="1"/>
  <c r="J32" i="10" s="1"/>
  <c r="J133" i="10" s="1"/>
  <c r="BF133" i="10" s="1"/>
  <c r="F38" i="10" s="1"/>
  <c r="BA106" i="1" s="1"/>
  <c r="BF106" i="13"/>
  <c r="F36" i="13" s="1"/>
  <c r="BA109" i="1" s="1"/>
  <c r="J32" i="7"/>
  <c r="BF121" i="8"/>
  <c r="J32" i="5"/>
  <c r="J32" i="6"/>
  <c r="J142" i="3"/>
  <c r="J99" i="3" s="1"/>
  <c r="BK134" i="11"/>
  <c r="J134" i="11"/>
  <c r="J98" i="11"/>
  <c r="J32" i="11" s="1"/>
  <c r="J111" i="11" s="1"/>
  <c r="J105" i="11" s="1"/>
  <c r="J33" i="11" s="1"/>
  <c r="BC95" i="1"/>
  <c r="AY95" i="1" s="1"/>
  <c r="BB95" i="1"/>
  <c r="BB94" i="1" s="1"/>
  <c r="W34" i="1" s="1"/>
  <c r="BD95" i="1"/>
  <c r="BD94" i="1" s="1"/>
  <c r="W36" i="1" s="1"/>
  <c r="AZ95" i="1"/>
  <c r="AV95" i="1" s="1"/>
  <c r="J123" i="8"/>
  <c r="J113" i="5"/>
  <c r="BF113" i="5"/>
  <c r="J38" i="5" s="1"/>
  <c r="AW99" i="1" s="1"/>
  <c r="AT99" i="1" s="1"/>
  <c r="J32" i="13"/>
  <c r="AG109" i="1"/>
  <c r="J36" i="8"/>
  <c r="AG103" i="1"/>
  <c r="J108" i="13"/>
  <c r="J107" i="14"/>
  <c r="J101" i="14"/>
  <c r="J33" i="14" s="1"/>
  <c r="J34" i="14" s="1"/>
  <c r="AG111" i="1" s="1"/>
  <c r="J111" i="15"/>
  <c r="BF111" i="15" s="1"/>
  <c r="F38" i="15" s="1"/>
  <c r="BA112" i="1" s="1"/>
  <c r="J40" i="8"/>
  <c r="AW103" i="1" s="1"/>
  <c r="AT103" i="1" s="1"/>
  <c r="J32" i="4" l="1"/>
  <c r="BF111" i="11"/>
  <c r="BF107" i="14"/>
  <c r="J32" i="2"/>
  <c r="J131" i="2" s="1"/>
  <c r="BF131" i="2" s="1"/>
  <c r="J38" i="2" s="1"/>
  <c r="AW96" i="1" s="1"/>
  <c r="AT96" i="1" s="1"/>
  <c r="J30" i="12"/>
  <c r="J32" i="3"/>
  <c r="J45" i="8"/>
  <c r="AN103" i="1"/>
  <c r="J108" i="6"/>
  <c r="BF108" i="6"/>
  <c r="F38" i="6"/>
  <c r="BA100" i="1" s="1"/>
  <c r="BC94" i="1"/>
  <c r="W35" i="1" s="1"/>
  <c r="J34" i="11"/>
  <c r="AG107" i="1"/>
  <c r="J113" i="12"/>
  <c r="BF113" i="12"/>
  <c r="F36" i="12"/>
  <c r="BA108" i="1" s="1"/>
  <c r="J38" i="15"/>
  <c r="AW112" i="1" s="1"/>
  <c r="AT112" i="1" s="1"/>
  <c r="AX94" i="1"/>
  <c r="F40" i="8"/>
  <c r="BA103" i="1" s="1"/>
  <c r="AZ94" i="1"/>
  <c r="AV94" i="1" s="1"/>
  <c r="F38" i="11"/>
  <c r="BA107" i="1"/>
  <c r="BA105" i="1" s="1"/>
  <c r="AW105" i="1" s="1"/>
  <c r="AT105" i="1" s="1"/>
  <c r="J114" i="9"/>
  <c r="J108" i="9"/>
  <c r="J33" i="9" s="1"/>
  <c r="J34" i="9" s="1"/>
  <c r="AG104" i="1" s="1"/>
  <c r="AX95" i="1"/>
  <c r="J38" i="10"/>
  <c r="AW106" i="1" s="1"/>
  <c r="AT106" i="1" s="1"/>
  <c r="J117" i="4"/>
  <c r="J111" i="4" s="1"/>
  <c r="J33" i="4" s="1"/>
  <c r="J107" i="5"/>
  <c r="J33" i="5" s="1"/>
  <c r="J34" i="5" s="1"/>
  <c r="AG99" i="1" s="1"/>
  <c r="AN99" i="1" s="1"/>
  <c r="J105" i="15"/>
  <c r="J33" i="15" s="1"/>
  <c r="J34" i="15" s="1"/>
  <c r="AG112" i="1" s="1"/>
  <c r="J36" i="13"/>
  <c r="AW109" i="1" s="1"/>
  <c r="AT109" i="1" s="1"/>
  <c r="F38" i="14"/>
  <c r="BA111" i="1" s="1"/>
  <c r="BA110" i="1" s="1"/>
  <c r="AW110" i="1" s="1"/>
  <c r="AT110" i="1" s="1"/>
  <c r="J111" i="7"/>
  <c r="BF111" i="7" s="1"/>
  <c r="J38" i="7" s="1"/>
  <c r="AW102" i="1" s="1"/>
  <c r="AT102" i="1" s="1"/>
  <c r="J127" i="10"/>
  <c r="J33" i="10"/>
  <c r="J34" i="10" s="1"/>
  <c r="AG106" i="1" s="1"/>
  <c r="AN106" i="1" s="1"/>
  <c r="J113" i="11"/>
  <c r="J109" i="14"/>
  <c r="F38" i="5"/>
  <c r="BA99" i="1" s="1"/>
  <c r="AN112" i="1" l="1"/>
  <c r="J43" i="15"/>
  <c r="J43" i="10"/>
  <c r="BF117" i="4"/>
  <c r="F38" i="4" s="1"/>
  <c r="BA98" i="1" s="1"/>
  <c r="BF114" i="9"/>
  <c r="J43" i="5"/>
  <c r="J41" i="13"/>
  <c r="AN109" i="1"/>
  <c r="J135" i="10"/>
  <c r="AG105" i="1"/>
  <c r="AN105" i="1" s="1"/>
  <c r="F38" i="7"/>
  <c r="BA102" i="1" s="1"/>
  <c r="BA101" i="1" s="1"/>
  <c r="AW101" i="1" s="1"/>
  <c r="AT101" i="1" s="1"/>
  <c r="F38" i="2"/>
  <c r="BA96" i="1" s="1"/>
  <c r="J119" i="4"/>
  <c r="J36" i="12"/>
  <c r="AW108" i="1" s="1"/>
  <c r="AT108" i="1" s="1"/>
  <c r="J115" i="5"/>
  <c r="J102" i="6"/>
  <c r="J33" i="6"/>
  <c r="J34" i="6" s="1"/>
  <c r="AG100" i="1" s="1"/>
  <c r="J125" i="2"/>
  <c r="J33" i="2" s="1"/>
  <c r="J34" i="2" s="1"/>
  <c r="AG96" i="1" s="1"/>
  <c r="AN96" i="1" s="1"/>
  <c r="J38" i="11"/>
  <c r="AW107" i="1" s="1"/>
  <c r="AT107" i="1" s="1"/>
  <c r="J34" i="4"/>
  <c r="AG98" i="1" s="1"/>
  <c r="J38" i="14"/>
  <c r="AW111" i="1"/>
  <c r="AT111" i="1" s="1"/>
  <c r="J113" i="15"/>
  <c r="J116" i="9"/>
  <c r="AG110" i="1"/>
  <c r="AN110" i="1" s="1"/>
  <c r="J118" i="3"/>
  <c r="BF118" i="3"/>
  <c r="F38" i="3"/>
  <c r="BA97" i="1" s="1"/>
  <c r="AY94" i="1"/>
  <c r="J105" i="7"/>
  <c r="J33" i="7" s="1"/>
  <c r="J34" i="7" s="1"/>
  <c r="AG102" i="1" s="1"/>
  <c r="AN102" i="1" s="1"/>
  <c r="F38" i="9"/>
  <c r="BA104" i="1" s="1"/>
  <c r="J38" i="6"/>
  <c r="AW100" i="1" s="1"/>
  <c r="AT100" i="1" s="1"/>
  <c r="J107" i="12"/>
  <c r="J31" i="12" s="1"/>
  <c r="J32" i="12" s="1"/>
  <c r="AG108" i="1" s="1"/>
  <c r="AN108" i="1" s="1"/>
  <c r="J43" i="2" l="1"/>
  <c r="J43" i="14"/>
  <c r="J43" i="11"/>
  <c r="J43" i="7"/>
  <c r="J43" i="6"/>
  <c r="J41" i="12"/>
  <c r="AN111" i="1"/>
  <c r="AN107" i="1"/>
  <c r="BA95" i="1"/>
  <c r="BA94" i="1" s="1"/>
  <c r="W33" i="1" s="1"/>
  <c r="AN100" i="1"/>
  <c r="J112" i="3"/>
  <c r="J33" i="3" s="1"/>
  <c r="J34" i="3" s="1"/>
  <c r="AG97" i="1" s="1"/>
  <c r="J113" i="7"/>
  <c r="J115" i="12"/>
  <c r="J38" i="3"/>
  <c r="AW97" i="1" s="1"/>
  <c r="AT97" i="1" s="1"/>
  <c r="J38" i="9"/>
  <c r="AW104" i="1" s="1"/>
  <c r="AT104" i="1" s="1"/>
  <c r="J133" i="2"/>
  <c r="J38" i="4"/>
  <c r="AW98" i="1"/>
  <c r="AT98" i="1" s="1"/>
  <c r="J110" i="6"/>
  <c r="AG101" i="1"/>
  <c r="AN101" i="1" s="1"/>
  <c r="J43" i="3" l="1"/>
  <c r="J43" i="4"/>
  <c r="J43" i="9"/>
  <c r="AN104" i="1"/>
  <c r="AN98" i="1"/>
  <c r="AN97" i="1"/>
  <c r="AG95" i="1"/>
  <c r="AW94" i="1"/>
  <c r="AK33" i="1" s="1"/>
  <c r="AW95" i="1"/>
  <c r="AT95" i="1" s="1"/>
  <c r="J120" i="3"/>
  <c r="AN95" i="1" l="1"/>
  <c r="AG94" i="1"/>
  <c r="AG115" i="1" s="1"/>
  <c r="AV115" i="1" s="1"/>
  <c r="BY115" i="1" s="1"/>
  <c r="AT94" i="1"/>
  <c r="AN94" i="1" l="1"/>
  <c r="CD115" i="1"/>
  <c r="AG116" i="1"/>
  <c r="CD116" i="1" s="1"/>
  <c r="AG117" i="1"/>
  <c r="AV117" i="1" s="1"/>
  <c r="BY117" i="1" s="1"/>
  <c r="AN115" i="1"/>
  <c r="AK26" i="1"/>
  <c r="AG118" i="1"/>
  <c r="AV118" i="1" s="1"/>
  <c r="BY118" i="1" s="1"/>
  <c r="CD118" i="1" l="1"/>
  <c r="CD117" i="1"/>
  <c r="AV116" i="1"/>
  <c r="BY116" i="1" s="1"/>
  <c r="AN118" i="1"/>
  <c r="AN117" i="1"/>
  <c r="AG114" i="1"/>
  <c r="AK27" i="1" s="1"/>
  <c r="AK32" i="1" l="1"/>
  <c r="AK29" i="1"/>
  <c r="AN116" i="1"/>
  <c r="AN114" i="1" s="1"/>
  <c r="AN120" i="1" s="1"/>
  <c r="AG120" i="1"/>
  <c r="W32" i="1"/>
  <c r="AK38" i="1" l="1"/>
</calcChain>
</file>

<file path=xl/sharedStrings.xml><?xml version="1.0" encoding="utf-8"?>
<sst xmlns="http://schemas.openxmlformats.org/spreadsheetml/2006/main" count="47825" uniqueCount="6065">
  <si>
    <t>Export Komplet</t>
  </si>
  <si>
    <t/>
  </si>
  <si>
    <t>2.0</t>
  </si>
  <si>
    <t>False</t>
  </si>
  <si>
    <t>{444caee5-33b3-479e-87d0-a4772e9279c9}</t>
  </si>
  <si>
    <t>&gt;&gt;  skryté stĺpce  &lt;&lt;</t>
  </si>
  <si>
    <t>0,01</t>
  </si>
  <si>
    <t>20</t>
  </si>
  <si>
    <t>REKAPITULÁCIA STAVBY</t>
  </si>
  <si>
    <t>v ---  nižšie sa nachádzajú doplnkové a pomocné údaje k zostavám  --- v</t>
  </si>
  <si>
    <t>Návod na vyplnenie</t>
  </si>
  <si>
    <t>0,001</t>
  </si>
  <si>
    <t>Kód:</t>
  </si>
  <si>
    <t>E015zm2textOdpocet</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</si>
  <si>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</si>
  <si>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</si>
  <si>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Nadstavba prístavba SPŠ J. Murgaša,  Banská Bystrica- modernizácia odb. vzdelávania- zmena 1</t>
  </si>
  <si>
    <t>JKSO:</t>
  </si>
  <si>
    <t>KS:</t>
  </si>
  <si>
    <t>Miesto:</t>
  </si>
  <si>
    <t xml:space="preserve"> </t>
  </si>
  <si>
    <t>Dátum:</t>
  </si>
  <si>
    <t>Objednávateľ:</t>
  </si>
  <si>
    <t>IČO:</t>
  </si>
  <si>
    <t>Banskobystrický samosprávny kraj, Nám. SNP 21 , BB</t>
  </si>
  <si>
    <t>IČ DPH:</t>
  </si>
  <si>
    <t>Zhotoviteľ:</t>
  </si>
  <si>
    <t>Vyplň údaj</t>
  </si>
  <si>
    <t>Projektant:</t>
  </si>
  <si>
    <t xml:space="preserve">Ing.arch. I. Teplan, Ing.arch. E. Teplanová ArtD. </t>
  </si>
  <si>
    <t>True</t>
  </si>
  <si>
    <t>Spracovateľ:</t>
  </si>
  <si>
    <t>Poznámka:</t>
  </si>
  <si>
    <t>Náklady z rozpočtov</t>
  </si>
  <si>
    <t>Ostatné náklady zo súhrnného listu</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</si>
  <si>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</si>
  <si>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</si>
  <si>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</si>
  <si>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</si>
  <si>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</si>
  <si>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</si>
  <si>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</si>
  <si>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</si>
  <si>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</si>
  <si>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</si>
  <si>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</si>
  <si>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</si>
  <si>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</si>
  <si>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</si>
  <si>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</si>
  <si>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</si>
  <si>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</si>
  <si>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</si>
  <si>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</si>
  <si>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</si>
  <si>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</si>
  <si>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</si>
  <si>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</si>
  <si>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</si>
  <si>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</si>
  <si>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</si>
  <si>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</si>
  <si>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</si>
  <si>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</si>
  <si>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</si>
  <si>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</si>
  <si>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</si>
  <si>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</si>
  <si>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</si>
  <si>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</si>
  <si>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</si>
  <si>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</si>
  <si>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</si>
  <si>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1) Náklady z rozpočtov</t>
  </si>
  <si>
    <t>D</t>
  </si>
  <si>
    <t>0</t>
  </si>
  <si>
    <t>###NOIMPORT###</t>
  </si>
  <si>
    <t>IMPORT</t>
  </si>
  <si>
    <t>{00000000-0000-0000-0000-000000000000}</t>
  </si>
  <si>
    <t>01</t>
  </si>
  <si>
    <t>SO- 01 Nadstavba  podlažia nad severozápadným krídlom - 3.NP.</t>
  </si>
  <si>
    <t>STA</t>
  </si>
  <si>
    <t>1</t>
  </si>
  <si>
    <t>{cf9795f8-78e5-4b75-8db2-647b465b56d4}</t>
  </si>
  <si>
    <t>/</t>
  </si>
  <si>
    <t>E1.1</t>
  </si>
  <si>
    <t xml:space="preserve">E 1.1. Architektonické a stavebné riešenie ,E 1.2. Statika </t>
  </si>
  <si>
    <t>Časť</t>
  </si>
  <si>
    <t>2</t>
  </si>
  <si>
    <t>{81db2723-f698-43de-b3e1-80ca45186794}</t>
  </si>
  <si>
    <t>E1.3</t>
  </si>
  <si>
    <t>E 1.3. Zdravotechnické inštalácie</t>
  </si>
  <si>
    <t>{491244d1-3d93-450d-a2b9-34c9ab45f971}</t>
  </si>
  <si>
    <t>E1.4</t>
  </si>
  <si>
    <t>E1.4 Vykurovanie</t>
  </si>
  <si>
    <t>{9617d653-5bd8-450a-acf9-7564ab5188cc}</t>
  </si>
  <si>
    <t>E1.5</t>
  </si>
  <si>
    <t>E 1.5  Vzduchotechnika</t>
  </si>
  <si>
    <t>{2ff2f2cc-77e2-4f37-9d5f-36b068aa9295}</t>
  </si>
  <si>
    <t>E1.6</t>
  </si>
  <si>
    <t>E 1.6. Vnútorné slaboprúdové rozvody</t>
  </si>
  <si>
    <t>{12196165-be11-42d2-81e8-8d322e389ef7}</t>
  </si>
  <si>
    <t>E1.7</t>
  </si>
  <si>
    <t>E 1.7  Umelé osvetlenie a vnútorné silnoprúdové rozvody, bleskozvod</t>
  </si>
  <si>
    <t>{569dd2bc-d010-4319-9643-4cfcce35981b}</t>
  </si>
  <si>
    <t>3</t>
  </si>
  <si>
    <t>###NOINSERT###</t>
  </si>
  <si>
    <t>rozpis</t>
  </si>
  <si>
    <t>rozpis materiálu lávok a rozvádzačov</t>
  </si>
  <si>
    <t>{a0523153-15e2-41ca-89f6-312c4aaf03ae}</t>
  </si>
  <si>
    <t>E1.8</t>
  </si>
  <si>
    <t>E 1.8. Plynoinštalácia</t>
  </si>
  <si>
    <t>{b0c6dbe9-f5ac-47c9-8eff-7a74a8de4b05}</t>
  </si>
  <si>
    <t>02</t>
  </si>
  <si>
    <t>SO- 02 Prístavba výťahu</t>
  </si>
  <si>
    <t>{bfef02d9-54c1-4a4b-b305-9d380c1556bd}</t>
  </si>
  <si>
    <t>E2.1</t>
  </si>
  <si>
    <t xml:space="preserve">E 2.1. Architektonické a stavebné riešenie, E 2.2. Statika </t>
  </si>
  <si>
    <t>{f824e9c9-2a39-4eb7-bf2d-8b46f4c48383}</t>
  </si>
  <si>
    <t>E2.4</t>
  </si>
  <si>
    <t>E2.4.  Umelé osvetlenie a vnútorné silnoprúdové rozvody, bleskozvod</t>
  </si>
  <si>
    <t>{d1e612c3-6ac8-4573-a2b1-049b3f7521f7}</t>
  </si>
  <si>
    <t>03</t>
  </si>
  <si>
    <t>SO- 03 Prístupová spevnená plocha</t>
  </si>
  <si>
    <t>{b6c2c8b8-76be-43ff-8576-169e08d319dc}</t>
  </si>
  <si>
    <t>P01</t>
  </si>
  <si>
    <t>PS- 01 Fotovoltaika</t>
  </si>
  <si>
    <t>PRO</t>
  </si>
  <si>
    <t>{593dc29a-89f2-4c2d-a4ab-3c9acebfe895}</t>
  </si>
  <si>
    <t>P02</t>
  </si>
  <si>
    <t xml:space="preserve">PS- 02 Technologické a edukačné vybavenie </t>
  </si>
  <si>
    <t>{0aa6e209-371c-4e41-8552-311a7066f31e}</t>
  </si>
  <si>
    <t>E5.1</t>
  </si>
  <si>
    <t>{1c52f299-dc97-4f7d-9c24-17b1c3eb02bc}</t>
  </si>
  <si>
    <t>E5.2</t>
  </si>
  <si>
    <t>{fa6cbf59-fcb5-46fe-a304-02342fd53638}</t>
  </si>
  <si>
    <t>2) Ostatné náklady zo súhrnného listu</t>
  </si>
  <si>
    <t>Percent. zadanie_x000D_
[% nákladov rozpočtu]</t>
  </si>
  <si>
    <t>Zaradenie nákladov</t>
  </si>
  <si>
    <t>Ostatné náklady</t>
  </si>
  <si>
    <t>stavebná časť</t>
  </si>
  <si>
    <t>OSTATNENAKLADY</t>
  </si>
  <si>
    <t>Vyplň vlastné</t>
  </si>
  <si>
    <t>OSTATNENAKLADYVLASTNE</t>
  </si>
  <si>
    <t>Celkové náklady za stavbu 1) + 2)</t>
  </si>
  <si>
    <t>antistatPL</t>
  </si>
  <si>
    <t>25,85</t>
  </si>
  <si>
    <t>cetris30PL</t>
  </si>
  <si>
    <t>282,45</t>
  </si>
  <si>
    <t>KRYCÍ LIST ROZPOČTU</t>
  </si>
  <si>
    <t>dlupravyF3a</t>
  </si>
  <si>
    <t>286,65</t>
  </si>
  <si>
    <t>dobetonávkyPL</t>
  </si>
  <si>
    <t>243,208</t>
  </si>
  <si>
    <t>EPS100pl</t>
  </si>
  <si>
    <t>150,2</t>
  </si>
  <si>
    <t>F2Afasada</t>
  </si>
  <si>
    <t>5,44</t>
  </si>
  <si>
    <t>Objekt:</t>
  </si>
  <si>
    <t>F2fasada</t>
  </si>
  <si>
    <t>27,06</t>
  </si>
  <si>
    <t>01 - SO- 01 Nadstavba  podlažia nad severozápadným krídlom - 3.NP.</t>
  </si>
  <si>
    <t>leseniePL</t>
  </si>
  <si>
    <t>1979,1</t>
  </si>
  <si>
    <t>Časť:</t>
  </si>
  <si>
    <t>malabaODSTRAnPL</t>
  </si>
  <si>
    <t>231,386</t>
  </si>
  <si>
    <t xml:space="preserve">E1.1 - E 1.1. Architektonické a stavebné riešenie ,E 1.2. Statika </t>
  </si>
  <si>
    <t>malba</t>
  </si>
  <si>
    <t>6559,06</t>
  </si>
  <si>
    <t>marmoleumSTENApl</t>
  </si>
  <si>
    <t>4,306</t>
  </si>
  <si>
    <t>minVLNA60</t>
  </si>
  <si>
    <t>88,677</t>
  </si>
  <si>
    <t>odvoz</t>
  </si>
  <si>
    <t>8,06</t>
  </si>
  <si>
    <t>OK1</t>
  </si>
  <si>
    <t>703,43</t>
  </si>
  <si>
    <t>OK2</t>
  </si>
  <si>
    <t>1058,17</t>
  </si>
  <si>
    <t>P1plocha_1</t>
  </si>
  <si>
    <t>622,4</t>
  </si>
  <si>
    <t>P2plocha</t>
  </si>
  <si>
    <t>P3plocha</t>
  </si>
  <si>
    <t>11,5</t>
  </si>
  <si>
    <t>P4plocha</t>
  </si>
  <si>
    <t>190,25</t>
  </si>
  <si>
    <t>P5plocha_1</t>
  </si>
  <si>
    <t>100,621</t>
  </si>
  <si>
    <t>P6plocha</t>
  </si>
  <si>
    <t>51,85</t>
  </si>
  <si>
    <t>palochaSTENYf1a</t>
  </si>
  <si>
    <t>parozabranaVOD</t>
  </si>
  <si>
    <t>1113,18</t>
  </si>
  <si>
    <t>parozabranaZVI</t>
  </si>
  <si>
    <t>126,191</t>
  </si>
  <si>
    <t>PdlahovýPovlakPLOC_2</t>
  </si>
  <si>
    <t>1126,821</t>
  </si>
  <si>
    <t>plochaB11demtz</t>
  </si>
  <si>
    <t>23,225</t>
  </si>
  <si>
    <t>plochaF1</t>
  </si>
  <si>
    <t>385,29</t>
  </si>
  <si>
    <t>plochaF1A</t>
  </si>
  <si>
    <t>83,237</t>
  </si>
  <si>
    <t>plochaF1B</t>
  </si>
  <si>
    <t>124,407</t>
  </si>
  <si>
    <t>plochaFASADA</t>
  </si>
  <si>
    <t>592,934</t>
  </si>
  <si>
    <t>Náklady z rozpočtu</t>
  </si>
  <si>
    <t>plochaUP1</t>
  </si>
  <si>
    <t>753,35</t>
  </si>
  <si>
    <t>plSTRK</t>
  </si>
  <si>
    <t>203,6</t>
  </si>
  <si>
    <t>plSTROPdmtz</t>
  </si>
  <si>
    <t>53,73</t>
  </si>
  <si>
    <t>plTatratex</t>
  </si>
  <si>
    <t>153,77</t>
  </si>
  <si>
    <t>PUR240</t>
  </si>
  <si>
    <t>5</t>
  </si>
  <si>
    <t>PUR250</t>
  </si>
  <si>
    <t>1108,81</t>
  </si>
  <si>
    <t>rezivoSMm3</t>
  </si>
  <si>
    <t>0,495</t>
  </si>
  <si>
    <t>S1Avod</t>
  </si>
  <si>
    <t>166,3</t>
  </si>
  <si>
    <t>S1Bvod</t>
  </si>
  <si>
    <t>121,5</t>
  </si>
  <si>
    <t>S1Cvod</t>
  </si>
  <si>
    <t>S1S2S4vodPL</t>
  </si>
  <si>
    <t>1196,21</t>
  </si>
  <si>
    <t>S1S2S4zvisPL</t>
  </si>
  <si>
    <t>S1vod</t>
  </si>
  <si>
    <t>583,72</t>
  </si>
  <si>
    <t>S2Avod</t>
  </si>
  <si>
    <t>27,4</t>
  </si>
  <si>
    <t>S2Bvod</t>
  </si>
  <si>
    <t>28,25</t>
  </si>
  <si>
    <t>S2vod</t>
  </si>
  <si>
    <t>140,16</t>
  </si>
  <si>
    <t>S4Avod</t>
  </si>
  <si>
    <t>9,9</t>
  </si>
  <si>
    <t>S4Bvod</t>
  </si>
  <si>
    <t>4,9</t>
  </si>
  <si>
    <t>S4vod</t>
  </si>
  <si>
    <t>26,68</t>
  </si>
  <si>
    <t>S5strecha</t>
  </si>
  <si>
    <t>22,68</t>
  </si>
  <si>
    <t>SDKpodhladUP1a</t>
  </si>
  <si>
    <t>327,8</t>
  </si>
  <si>
    <t>SDKpriecka125hr</t>
  </si>
  <si>
    <t>29,968</t>
  </si>
  <si>
    <t>strechaDLAZBApl</t>
  </si>
  <si>
    <t>UP4Boznacenie</t>
  </si>
  <si>
    <t>UP5plocha</t>
  </si>
  <si>
    <t>185,886</t>
  </si>
  <si>
    <t>vykop1</t>
  </si>
  <si>
    <t>ytong250pl</t>
  </si>
  <si>
    <t>5,785</t>
  </si>
  <si>
    <t>ytong300plocha</t>
  </si>
  <si>
    <t>6,262</t>
  </si>
  <si>
    <t>ytong75PLocha</t>
  </si>
  <si>
    <t>80,896</t>
  </si>
  <si>
    <t>zeminaM3</t>
  </si>
  <si>
    <t>geotext400PL</t>
  </si>
  <si>
    <t>290,871</t>
  </si>
  <si>
    <t>REKAPITULÁCIA ROZPOČTU</t>
  </si>
  <si>
    <t>Kód dielu - Popis</t>
  </si>
  <si>
    <t>Cena celkom [EUR]</t>
  </si>
  <si>
    <t>1) Náklady z rozpočtu</t>
  </si>
  <si>
    <t>-1</t>
  </si>
  <si>
    <t>HSV - Práce a dodávky HSV</t>
  </si>
  <si>
    <t xml:space="preserve">    1 - Zemné práce</t>
  </si>
  <si>
    <t xml:space="preserve">    2 - Zakladanie</t>
  </si>
  <si>
    <t xml:space="preserve">    3 - Zvislé a kompletné konštrukcie</t>
  </si>
  <si>
    <t xml:space="preserve">    4 - Vodorovné konštrukcie</t>
  </si>
  <si>
    <t xml:space="preserve">    6 - Úpravy povrchov, podlahy, osadenie</t>
  </si>
  <si>
    <t xml:space="preserve">    9 - Ostatné konštrukcie a práce-búranie</t>
  </si>
  <si>
    <t xml:space="preserve">    99 - Presun hmôt HSV</t>
  </si>
  <si>
    <t>PSV - Práce a dodávky PSV</t>
  </si>
  <si>
    <t xml:space="preserve">    711 - Izolácie proti vode a vlhkosti</t>
  </si>
  <si>
    <t xml:space="preserve">    712 - Izolácie striech</t>
  </si>
  <si>
    <t xml:space="preserve">    713 - Izolácie tepelné</t>
  </si>
  <si>
    <t xml:space="preserve">    714 - Akustické a protiotrasové opatrenie</t>
  </si>
  <si>
    <t xml:space="preserve">    762 - Konštrukcie tesárske</t>
  </si>
  <si>
    <t xml:space="preserve">    763 - Konštrukcie - drevostavby</t>
  </si>
  <si>
    <t xml:space="preserve">    764 - Konštrukcie klampiarske</t>
  </si>
  <si>
    <t xml:space="preserve">    766 - Konštrukcie stolárske</t>
  </si>
  <si>
    <t xml:space="preserve">    767 - Konštrukcie doplnkové kovové</t>
  </si>
  <si>
    <t xml:space="preserve">    776 - Podlahy povlakové</t>
  </si>
  <si>
    <t xml:space="preserve">    783 - Dokoncovacie práce - nátery</t>
  </si>
  <si>
    <t xml:space="preserve">    784 - Dokoncovacie práce - malby</t>
  </si>
  <si>
    <t xml:space="preserve">    787 - Zasklievanie</t>
  </si>
  <si>
    <t>M - Práce a dodávky M</t>
  </si>
  <si>
    <t xml:space="preserve">    43-M - Montáž oceľových konštrukcií</t>
  </si>
  <si>
    <t>2) Ostatné náklady</t>
  </si>
  <si>
    <t>GZS</t>
  </si>
  <si>
    <t>VRN</t>
  </si>
  <si>
    <t>Projektové práce</t>
  </si>
  <si>
    <t>Sťažené podmienky</t>
  </si>
  <si>
    <t>Vplyv prostredia</t>
  </si>
  <si>
    <t>Iné VRN</t>
  </si>
  <si>
    <t>Kompletačná činnosť</t>
  </si>
  <si>
    <t>KOMPLETACNA</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</si>
  <si>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</si>
  <si>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</si>
  <si>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</si>
  <si>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</si>
  <si>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</si>
  <si>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</si>
  <si>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</si>
  <si>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</si>
  <si>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</si>
  <si>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</si>
  <si>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</si>
  <si>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</si>
  <si>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</si>
  <si>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</si>
  <si>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</si>
  <si>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K</t>
  </si>
  <si>
    <t>62599000002</t>
  </si>
  <si>
    <t>poznámka</t>
  </si>
  <si>
    <t>4</t>
  </si>
  <si>
    <t>-184903882</t>
  </si>
  <si>
    <t>VV</t>
  </si>
  <si>
    <t>"k správnemu naceneniu výkazu vymer jepotrebné naštudovaniu PD</t>
  </si>
  <si>
    <t xml:space="preserve">Predmet zákazky v celom rozsahu je opísaný tak, aby bol presne a zrozumiteľne špecifikovaný.  </t>
  </si>
  <si>
    <t xml:space="preserve"> V prípade ak sa technické požiadavky predmetu zákazky odvolávajú na konkrétneho výrobcu,  </t>
  </si>
  <si>
    <t xml:space="preserve"> výrobný postup, obchodné označenie, patent, typ, oblasť alebo miesto pôvodu atď. resp. ak </t>
  </si>
  <si>
    <t xml:space="preserve">niektorý z použitých parametrov, alebo rozpätie parametrov identifikuje konkrétneho výrobcu, výrobný postup, </t>
  </si>
  <si>
    <t xml:space="preserve">, obchodné označenie, patent, typ, oblasť alebo miesto pôvodu alebo výroby atď. môže uchádzač predložiť </t>
  </si>
  <si>
    <t>ekvivalentné plnenie predmetu zákazky spočívajúce v odlišnom technickom riešení poskytujúcom rovnaký alebo lepší výsledok</t>
  </si>
  <si>
    <t xml:space="preserve">Ekvivalentné plnenie predmetu zákazky musí spĺňať ten istý účel použitia a musia mať kvalitatívne rovnaké alebo </t>
  </si>
  <si>
    <t xml:space="preserve"> lepšie vlastnosti a technické parametre ako je požadované pri pôvodnom predmete zákazky. </t>
  </si>
  <si>
    <t xml:space="preserve">Uvedené sa vzťahuje na všetky stanovené parametre. </t>
  </si>
  <si>
    <t>Súčet</t>
  </si>
  <si>
    <t>Zemné práce</t>
  </si>
  <si>
    <t>130201001.S</t>
  </si>
  <si>
    <t>Výkop jamy a ryhy v obmedzenom priestore horn. tr.3 ručne</t>
  </si>
  <si>
    <t>m3</t>
  </si>
  <si>
    <t>-1873303423</t>
  </si>
  <si>
    <t xml:space="preserve">0,8*2*1,55*2  "  </t>
  </si>
  <si>
    <t>1*2*1,55</t>
  </si>
  <si>
    <t>Súčet  pod schodisko 1 +2</t>
  </si>
  <si>
    <t>131201109.S</t>
  </si>
  <si>
    <t>Hĺbenie nezapažených jám a zárezov. Príplatok za lepivosť horniny 3</t>
  </si>
  <si>
    <t>790191894</t>
  </si>
  <si>
    <t>162501102.S</t>
  </si>
  <si>
    <t>Vodorovné premiestnenie výkopku po spevnenej ceste z horniny tr.1-4, do 100 m3 na vzdialenosť do 3000 m</t>
  </si>
  <si>
    <t>-281183500</t>
  </si>
  <si>
    <t>6</t>
  </si>
  <si>
    <t>162501105.S</t>
  </si>
  <si>
    <t>Vodorovné premiestnenie výkopku po spevnenej ceste z horniny tr.1-4, do 100 m3, príplatok k cene za každých ďalšich a začatých 1000 m</t>
  </si>
  <si>
    <t>2118386293</t>
  </si>
  <si>
    <t>Súčet   - odvoz zeminy -  / do 10 km/</t>
  </si>
  <si>
    <t>8,06*7 'Prepočítané koeficientom množstva</t>
  </si>
  <si>
    <t>7</t>
  </si>
  <si>
    <t>167101102.S</t>
  </si>
  <si>
    <t>Nakladanie neuľahnutého výkopku z hornín tr.1-4 nad 100 do 1000 m3</t>
  </si>
  <si>
    <t>-930341560</t>
  </si>
  <si>
    <t>8</t>
  </si>
  <si>
    <t>171201101.S</t>
  </si>
  <si>
    <t>Uloženie sypaniny do násypov s rozprestretím sypaniny vo vrstvách a s hrubým urovnaním nezhutnených</t>
  </si>
  <si>
    <t>1380373069</t>
  </si>
  <si>
    <t>9</t>
  </si>
  <si>
    <t>171209002.S</t>
  </si>
  <si>
    <t>Poplatok za skladovanie - zemina a kamenivo (17 05) ostatné</t>
  </si>
  <si>
    <t>t</t>
  </si>
  <si>
    <t>489143170</t>
  </si>
  <si>
    <t>zeminaM3*1,6</t>
  </si>
  <si>
    <t>Zakladanie</t>
  </si>
  <si>
    <t>10</t>
  </si>
  <si>
    <t>274313711.S</t>
  </si>
  <si>
    <t>Betón základových pásov, prostý tr. C 25/30</t>
  </si>
  <si>
    <t>-609394850</t>
  </si>
  <si>
    <t>0,8*2*1,15*2+1*2*1,15  " pod schody</t>
  </si>
  <si>
    <t>11</t>
  </si>
  <si>
    <t>274351217.S</t>
  </si>
  <si>
    <t>Debnenie stien základových pásov, zhotovenie-tradičné</t>
  </si>
  <si>
    <t>m2</t>
  </si>
  <si>
    <t>-559303773</t>
  </si>
  <si>
    <t>12</t>
  </si>
  <si>
    <t>274351218.S</t>
  </si>
  <si>
    <t>Debnenie stien základových pásov, odstránenie-tradičné</t>
  </si>
  <si>
    <t>240509585</t>
  </si>
  <si>
    <t>Zvislé a kompletné konštrukcie</t>
  </si>
  <si>
    <t>13</t>
  </si>
  <si>
    <t>317162102</t>
  </si>
  <si>
    <t>Keramický predpätý preklad POROTHERM KPP 12, šírky 120 mm, výšky 65 mm, dĺžky 1250 mm</t>
  </si>
  <si>
    <t>ks</t>
  </si>
  <si>
    <t>76560331</t>
  </si>
  <si>
    <t>1  " rozvodna</t>
  </si>
  <si>
    <t>14</t>
  </si>
  <si>
    <t>311272124</t>
  </si>
  <si>
    <t>Murivo nosné (m3) z tvárnic YTONG hr. 300 mm P6-650 hladkých, na MVC a maltu YTONG (300x249x499)</t>
  </si>
  <si>
    <t>793238346</t>
  </si>
  <si>
    <t>6,262*1</t>
  </si>
  <si>
    <t>ytong300plocha*0,3</t>
  </si>
  <si>
    <t>15</t>
  </si>
  <si>
    <t>311272123</t>
  </si>
  <si>
    <t>Murivo nosné (m3) z tvárnic YTONG hr. 250 mm P6-650 hladkých, na MVC a maltu YTONG (250x249x499)</t>
  </si>
  <si>
    <t>-420016614</t>
  </si>
  <si>
    <t>0,23*1,9*2</t>
  </si>
  <si>
    <t>0,422*2,87</t>
  </si>
  <si>
    <t>1,9  " po vyburani ..</t>
  </si>
  <si>
    <t>0,9*2  " 2 np</t>
  </si>
  <si>
    <t>ytong250pl*0,25</t>
  </si>
  <si>
    <t>16</t>
  </si>
  <si>
    <t>342272101</t>
  </si>
  <si>
    <t>Priečky z tvárnic YTONG hr. 75 mm P2-500 hladkých, na MVC a maltu YTONG (75x249x599)</t>
  </si>
  <si>
    <t>-655237019</t>
  </si>
  <si>
    <t>(3+2,57)*2,87*2</t>
  </si>
  <si>
    <t>(6,62+0,45)*3,46*2</t>
  </si>
  <si>
    <t>Medzisúčet</t>
  </si>
  <si>
    <t>17</t>
  </si>
  <si>
    <t>342901119</t>
  </si>
  <si>
    <t>Montáž protipožiarne utesnenie profesných rozvodov v konštrukciách</t>
  </si>
  <si>
    <t>sub</t>
  </si>
  <si>
    <t>-1615341129</t>
  </si>
  <si>
    <t>18</t>
  </si>
  <si>
    <t>M</t>
  </si>
  <si>
    <t>5518217PC01</t>
  </si>
  <si>
    <t>Požiarny tesniaci tmel / napr INTUMEX/, 310 ml</t>
  </si>
  <si>
    <t>499576278</t>
  </si>
  <si>
    <t>Vodorovné konštrukcie</t>
  </si>
  <si>
    <t>19</t>
  </si>
  <si>
    <t>413232R11</t>
  </si>
  <si>
    <t>dobetonovanie  zhlavia  valcovaných nosníkov, výšky do 150 mm</t>
  </si>
  <si>
    <t>793932418</t>
  </si>
  <si>
    <t>1  " z13 - kotolna</t>
  </si>
  <si>
    <t>413941123.S</t>
  </si>
  <si>
    <t>Osadenie oceľových valcovaných nosníkov I, IE, U, UE, L č. 14-22, alebo výšky do 220 mm</t>
  </si>
  <si>
    <t>-1345096755</t>
  </si>
  <si>
    <t>2,6*2*0,001*4,84  " PD statika vykres- rozvodna    -2ks</t>
  </si>
  <si>
    <t>21</t>
  </si>
  <si>
    <t>55370PC01</t>
  </si>
  <si>
    <t xml:space="preserve">OK- UA 50  - povrchovu upravou podla PD </t>
  </si>
  <si>
    <t>-65842275</t>
  </si>
  <si>
    <t>Úpravy povrchov, podlahy, osadenie</t>
  </si>
  <si>
    <t>22</t>
  </si>
  <si>
    <t>612409991.S</t>
  </si>
  <si>
    <t>Začistenie omietok (s dodaním hmoty) okolo okien, dverí, podláh, obkladov atď.</t>
  </si>
  <si>
    <t>m</t>
  </si>
  <si>
    <t>629538367</t>
  </si>
  <si>
    <t>23</t>
  </si>
  <si>
    <t>612425931.S</t>
  </si>
  <si>
    <t>Omietka vápenná vnútorného ostenia okenného alebo dverného štuková</t>
  </si>
  <si>
    <t>585152990</t>
  </si>
  <si>
    <t>1,8   " rozvodna</t>
  </si>
  <si>
    <t>24</t>
  </si>
  <si>
    <t>612460122.S</t>
  </si>
  <si>
    <t>Príprava vnútorného podkladu stien penetráciou hĺbkovou na nasiakavé podklady</t>
  </si>
  <si>
    <t>1073947125</t>
  </si>
  <si>
    <t>25</t>
  </si>
  <si>
    <t>612460151.S</t>
  </si>
  <si>
    <t>Príprava vnútorného podkladu stien cementovým prednástrekom, hr. 3 mm</t>
  </si>
  <si>
    <t>-531247418</t>
  </si>
  <si>
    <t>26</t>
  </si>
  <si>
    <t>612460201.S</t>
  </si>
  <si>
    <t>Vnútorná omietka stien vápenná jadrová (hrubá), hr. 10 mm</t>
  </si>
  <si>
    <t>-2130013691</t>
  </si>
  <si>
    <t>ytong250pl*2</t>
  </si>
  <si>
    <t>ytong300plocha*2</t>
  </si>
  <si>
    <t>ytong75PLocha*2</t>
  </si>
  <si>
    <t>27</t>
  </si>
  <si>
    <t>612460207.S</t>
  </si>
  <si>
    <t>Vnútorná omietka stien vápenná štuková (jemná), hr. 4 mm</t>
  </si>
  <si>
    <t>871360482</t>
  </si>
  <si>
    <t>28</t>
  </si>
  <si>
    <t>612473185</t>
  </si>
  <si>
    <t>Príplatok za zabudované omietniky v ploche stien (meria sa v m2 plochy)</t>
  </si>
  <si>
    <t>M2</t>
  </si>
  <si>
    <t>1301152681</t>
  </si>
  <si>
    <t>29</t>
  </si>
  <si>
    <t>612473186</t>
  </si>
  <si>
    <t>Príplatok za zabudované rohovníky (uholníky) na hrany stien (meria sa v m dľ.)</t>
  </si>
  <si>
    <t>-1891818002</t>
  </si>
  <si>
    <t>30</t>
  </si>
  <si>
    <t>6252507R1</t>
  </si>
  <si>
    <t>Kontaktný zatepľovací systém z minerálnej vlny hr. 100 mm + omietka , zrno 2 mm   - vid popis v PD, ozn F2</t>
  </si>
  <si>
    <t>-934341875</t>
  </si>
  <si>
    <t>F2  -  kontaktný zatepľovací systém ETICS</t>
  </si>
  <si>
    <t xml:space="preserve">  tenkovrstvová omietka roztieraná s maximálnou hrúbkou zrna 2 mm. Farba  S4005 - G20Y</t>
  </si>
  <si>
    <t>- tepelný izolant fasádne dosky z minerálnej vlny, napr.  FKD, hrúbka 100 mm</t>
  </si>
  <si>
    <t>- lepidlo na báze akrylátovej disperzie</t>
  </si>
  <si>
    <t>14,78  " SV</t>
  </si>
  <si>
    <t>12,28 " JZ</t>
  </si>
  <si>
    <t>31</t>
  </si>
  <si>
    <t>6252507R2</t>
  </si>
  <si>
    <t>Kontaktný zatepľovací systém z minerálnej vlny hr. 100 mm + omietka , zrno 2 mm   - vid popis v PD, ozn F2A</t>
  </si>
  <si>
    <t>-770867269</t>
  </si>
  <si>
    <t xml:space="preserve">F2A  -  kontaktný zatepľovací systém ETICS </t>
  </si>
  <si>
    <t xml:space="preserve">  tenkovrstvová omietka roztieraná TOPDRY s maximálnou hrúbkou zrna 2 mm. Farba  S4005 - G20Y</t>
  </si>
  <si>
    <t>1,39  " SV</t>
  </si>
  <si>
    <t>4,05" JZ</t>
  </si>
  <si>
    <t>32</t>
  </si>
  <si>
    <t>6252507R3</t>
  </si>
  <si>
    <t>Kontaktný zatepľovací systém z minerálnej vlny hr. 200 mm + omietka , zrno 2 mm   - vid popis v PD, ozn F3</t>
  </si>
  <si>
    <t>-1699510213</t>
  </si>
  <si>
    <t>F3  - kontaktný zatepľovací systém ETICS</t>
  </si>
  <si>
    <t>- tepelný izolant fasádne dosky z minerálnej vlny, napr. , hrúbka 200 mm</t>
  </si>
  <si>
    <t>vyhotovený na existujúcu omietku</t>
  </si>
  <si>
    <t>omietku primárne očistiť tlakovou vodou</t>
  </si>
  <si>
    <t>tenkovrstvová omietka roztieraná , s maximálnou hrúbkou zrna 2 mm. Farba  S4005 - G20Y</t>
  </si>
  <si>
    <t>13,77+18,81+24,82  " jz</t>
  </si>
  <si>
    <t>42,3 " sv</t>
  </si>
  <si>
    <t>9,88 " sz</t>
  </si>
  <si>
    <t>33</t>
  </si>
  <si>
    <t>6252507R4</t>
  </si>
  <si>
    <t>Kontaktný zatepľovací systém z minerálnej vlny hr. 30 mm + omietka , zrno 2 mm   - vid popis v PD, ozn F3A</t>
  </si>
  <si>
    <t>-406833299</t>
  </si>
  <si>
    <t xml:space="preserve">F3A  - kontaktný zatepľovací systém ETICS , tepelný izolant </t>
  </si>
  <si>
    <t>dosky z minerálnej vlny, napr.  FKD hrúbka minerálnej vlny  30 mm.</t>
  </si>
  <si>
    <t>2,57*22+1,9*2*22   " jz</t>
  </si>
  <si>
    <t>2,57*23+1,9*2*23  " sv</t>
  </si>
  <si>
    <t>dlupravyF3a*0,3</t>
  </si>
  <si>
    <t>34</t>
  </si>
  <si>
    <t>6252507R7</t>
  </si>
  <si>
    <t>Kontaktný zatepľovací systém z minerálnej vlny hr. 180 mm + omietka , zrno 2 mm   - vid popis v PD, ozn F4</t>
  </si>
  <si>
    <t>-2007601652</t>
  </si>
  <si>
    <t>F4  - kontaktný zatepľovací systém ETICS , tepelný izolant dosky z minerálnej vlny, napr.  FKD, hrúbka 180 mm.</t>
  </si>
  <si>
    <t xml:space="preserve">tenkovrstvová omietka roztieraná  s maximálnou hrúbkou zrna 2 mm. Farba  S2005-G80Y </t>
  </si>
  <si>
    <t>2,55*2+2,7+2,52+2,6*2  " medzi oknami</t>
  </si>
  <si>
    <t>35</t>
  </si>
  <si>
    <t>625250763.S</t>
  </si>
  <si>
    <t>Kontaktný zatepľovací systém - priplatok za lišty k ETICS / rohovniky,profily, lišty atd - ozn a-ch v PD/</t>
  </si>
  <si>
    <t>-786558314</t>
  </si>
  <si>
    <t>27,06+5,44+109,58+85,995+15,52</t>
  </si>
  <si>
    <t>36</t>
  </si>
  <si>
    <t>6252507R5</t>
  </si>
  <si>
    <t>fasáda - prednástrek+jadrová omietka + vC hladená 5 mm a dvojnásobná  silikon. farba    - vid popis v PD, ozn F5</t>
  </si>
  <si>
    <t>1471980751</t>
  </si>
  <si>
    <t xml:space="preserve">F5 </t>
  </si>
  <si>
    <t xml:space="preserve">vyhotovený na murivo </t>
  </si>
  <si>
    <t xml:space="preserve">2,55+2,67+2,52+2,6   </t>
  </si>
  <si>
    <t>(6,3*2+0,3*2)*1</t>
  </si>
  <si>
    <t>37</t>
  </si>
  <si>
    <t>6252507R6</t>
  </si>
  <si>
    <t>fasáda - pen. náter proti nasiakavosti+omietka hladená 5 mm a dvojnásobná  silikon. farba    - vid popis v PD, ozn F6</t>
  </si>
  <si>
    <t>-823079347</t>
  </si>
  <si>
    <t>(6,3*2+0,3*2)*2,8  " kotolna</t>
  </si>
  <si>
    <t>38</t>
  </si>
  <si>
    <t>6252507R8</t>
  </si>
  <si>
    <t>fasáda - pen. náter proti nasiakavosti+omietka hladená 5 mm a dvojnásobná  silikon. farba    - vid popis v PD, ozn F7</t>
  </si>
  <si>
    <t>-827041635</t>
  </si>
  <si>
    <t>39</t>
  </si>
  <si>
    <t>631571001.S</t>
  </si>
  <si>
    <t>Násyp z kameniva ťaženého 0-4 (pre spevnenie podkladov)</t>
  </si>
  <si>
    <t>895700199</t>
  </si>
  <si>
    <t>- piesok   50 mm  okraje vymedziť štrkovou lištou pre asfalt 100</t>
  </si>
  <si>
    <t xml:space="preserve">(121,25+27,62+4,9)    </t>
  </si>
  <si>
    <t>strechaDLAZBApl*0,05      " pod dlažbu strechy</t>
  </si>
  <si>
    <t>40</t>
  </si>
  <si>
    <t>632001021.S</t>
  </si>
  <si>
    <t>Zhotovenie okrajovej dilatačnej pásky z PE</t>
  </si>
  <si>
    <t>1159325216</t>
  </si>
  <si>
    <t>41</t>
  </si>
  <si>
    <t>283320005000.S</t>
  </si>
  <si>
    <t>Okrajová dilatačná páska z PE 100/5 mm s fóliou na oddilatovanie poterov od stenových konštrukcií</t>
  </si>
  <si>
    <t>1751631366</t>
  </si>
  <si>
    <t>42</t>
  </si>
  <si>
    <t>632447541.S</t>
  </si>
  <si>
    <t>Anhydritová samonivelizačná stierka, pevnosti v tlaku 25 MPa, hr. 5 mm</t>
  </si>
  <si>
    <t>393754160</t>
  </si>
  <si>
    <t>-P5plocha_1</t>
  </si>
  <si>
    <t>poterSAMONpl</t>
  </si>
  <si>
    <t>43</t>
  </si>
  <si>
    <t>632452248.S</t>
  </si>
  <si>
    <t>Cementový poter (vhodný aj ako spádový), pevnosti v tlaku 25 MPa, hr. 45 mm</t>
  </si>
  <si>
    <t>1413901027</t>
  </si>
  <si>
    <t>p8</t>
  </si>
  <si>
    <t>44</t>
  </si>
  <si>
    <t>632451441.S</t>
  </si>
  <si>
    <t>Doplnenie cementového poteru s plochou jednotlivo (s dodaním hmôt) do 4 m2 a hr. do 40 mm</t>
  </si>
  <si>
    <t>1151587112</t>
  </si>
  <si>
    <t>po priečky - dobetonávky stropov</t>
  </si>
  <si>
    <t>17,2*70,7*0,2</t>
  </si>
  <si>
    <t>45</t>
  </si>
  <si>
    <t>63247700R2</t>
  </si>
  <si>
    <t>penetračný náter pod podlahu  dod a montáž</t>
  </si>
  <si>
    <t>-2141810309</t>
  </si>
  <si>
    <t>46</t>
  </si>
  <si>
    <t>632921115.S</t>
  </si>
  <si>
    <t>Kladenie betónovej dlaždice voľne na plochú strechu, rozmeru nad 300 x 300 mm</t>
  </si>
  <si>
    <t>-2100842187</t>
  </si>
  <si>
    <t>(121,25+27,62+4,9)*4     " 4 ks na m2 - 500/500/50 mm</t>
  </si>
  <si>
    <t>dlazbaPLstrecha</t>
  </si>
  <si>
    <t>47</t>
  </si>
  <si>
    <t>592460014500.S</t>
  </si>
  <si>
    <t>Platňa betónová, rozmer 500x500x50 mm, prírodná</t>
  </si>
  <si>
    <t>819733455</t>
  </si>
  <si>
    <t>Ostatné konštrukcie a práce-búranie</t>
  </si>
  <si>
    <t>48</t>
  </si>
  <si>
    <t>938902071.S</t>
  </si>
  <si>
    <t>Očistenie povrchu betónových konštrukcií tlakovou vodou</t>
  </si>
  <si>
    <t>-1886944382</t>
  </si>
  <si>
    <t>(3,1*3)*1,5*2  " spodné plochy</t>
  </si>
  <si>
    <t>49</t>
  </si>
  <si>
    <t>941941041.S</t>
  </si>
  <si>
    <t>Montáž lešenia ľahkého pracovného radového s podlahami šírky nad 1,00 do 1,20 m, výšky do 10 m</t>
  </si>
  <si>
    <t>-1406231943</t>
  </si>
  <si>
    <t>(70,754*2+1,2*2)*(12,75-1,8)</t>
  </si>
  <si>
    <t>(17,028+1,2*2)*(14,9-1,8) " stít</t>
  </si>
  <si>
    <t>(22,4+1,2*2)*3*2  " poslucháren šikmina</t>
  </si>
  <si>
    <t>50</t>
  </si>
  <si>
    <t>941941291.S</t>
  </si>
  <si>
    <t>Príplatok za prvý a každý ďalší i začatý mesiac použitia lešenia ľahkého pracovného radového s podlahami šírky nad 1,00 do 1,20 m, výšky do 10 m</t>
  </si>
  <si>
    <t>-623048696</t>
  </si>
  <si>
    <t>leseniePL*2</t>
  </si>
  <si>
    <t>51</t>
  </si>
  <si>
    <t>941941841.S</t>
  </si>
  <si>
    <t>Demontáž lešenia ľahkého pracovného radového s podlahami šírky nad 1,00 do 1,20 m, výšky do 10 m</t>
  </si>
  <si>
    <t>897406153</t>
  </si>
  <si>
    <t>52</t>
  </si>
  <si>
    <t>944944103</t>
  </si>
  <si>
    <t>Ochranná sieť na boku lešenia zo siete Baumit</t>
  </si>
  <si>
    <t>-906426429</t>
  </si>
  <si>
    <t>53</t>
  </si>
  <si>
    <t>944944803</t>
  </si>
  <si>
    <t>Demontáž ochrannej siete na boku lešenia zo siete Baumit</t>
  </si>
  <si>
    <t>-1115026683</t>
  </si>
  <si>
    <t>54</t>
  </si>
  <si>
    <t>941955001.S</t>
  </si>
  <si>
    <t>Lešenie ľahké pracovné pomocné, s výškou lešeňovej podlahy do 1,20 m</t>
  </si>
  <si>
    <t>-1732012907</t>
  </si>
  <si>
    <t>1082</t>
  </si>
  <si>
    <t>55</t>
  </si>
  <si>
    <t>941955004.S</t>
  </si>
  <si>
    <t>Lešenie ľahké pracovné pomocné s výškou lešeňovej podlahy nad 2,50 do 3,5 m</t>
  </si>
  <si>
    <t>1552908072</t>
  </si>
  <si>
    <t>56</t>
  </si>
  <si>
    <t>952901111.S</t>
  </si>
  <si>
    <t>Vyčistenie budov pri výške podlaží do 4 m</t>
  </si>
  <si>
    <t>1450626183</t>
  </si>
  <si>
    <t>" nadstavba a plocha časti rekonštrukcie</t>
  </si>
  <si>
    <t>150,2+11,5+97,25+179,5+20,3+19,25+54,8+54,85</t>
  </si>
  <si>
    <t>57,5+20,5+54,15+12,9+17,55+17,9+55</t>
  </si>
  <si>
    <t>17,9+55+57,5+55+17,9+54,7</t>
  </si>
  <si>
    <t>57</t>
  </si>
  <si>
    <t>959941R01</t>
  </si>
  <si>
    <t>dodavka a montáž  -  subor  kotvenie K1- / podla statika/</t>
  </si>
  <si>
    <t>52521117</t>
  </si>
  <si>
    <t>40 " kotvenie k1</t>
  </si>
  <si>
    <t xml:space="preserve"> vid popis statika - kotvenie do zalievkovej malty , lepene kotvy hilty - vid PD</t>
  </si>
  <si>
    <t>58</t>
  </si>
  <si>
    <t>959941R02</t>
  </si>
  <si>
    <t>dodavka a montáž  -  subor  kotvenie  K2- / podla statika/</t>
  </si>
  <si>
    <t>-822922837</t>
  </si>
  <si>
    <t>8 " kotvenie k2</t>
  </si>
  <si>
    <t>59</t>
  </si>
  <si>
    <t>959941R03</t>
  </si>
  <si>
    <t>dodavka a montáž  -  subor  kotvenie  K3- / podla statika/</t>
  </si>
  <si>
    <t>664407611</t>
  </si>
  <si>
    <t>8 " kotvenie k3</t>
  </si>
  <si>
    <t>60</t>
  </si>
  <si>
    <t>9620311R01</t>
  </si>
  <si>
    <t>Búranie priečok alebo vybúranie otvorov plochy nad 4 m2 z tehál pálených, plných alebo dutých hr. do 150 mm,  -0,19600t</t>
  </si>
  <si>
    <t>-1584335092</t>
  </si>
  <si>
    <t>5,4*2,347-0,8*2  "B9</t>
  </si>
  <si>
    <t>61</t>
  </si>
  <si>
    <t>9620311R02</t>
  </si>
  <si>
    <t>Búranie priečok alebo vybúranie otvorov plochy nad 4 m2 z tvárnic alebo priečkoviek hr. do 300  mm,</t>
  </si>
  <si>
    <t>-1554370830</t>
  </si>
  <si>
    <t>2,7*0,8*2  "B25- štíty</t>
  </si>
  <si>
    <t>1*2,05  " By - v rozvodni</t>
  </si>
  <si>
    <t>62</t>
  </si>
  <si>
    <t>962032231.S</t>
  </si>
  <si>
    <t>Búranie muriva alebo vybúranie otvorov plochy nad 4 m2 nadzákladového z tehál pálených, vápenopieskových, cementových na maltu,  -1,90500t</t>
  </si>
  <si>
    <t>-653881590</t>
  </si>
  <si>
    <t>(3,55*2+5,4)*2,382-2,5*1,9-0,9*2</t>
  </si>
  <si>
    <t>plochaB11demtz*0,4</t>
  </si>
  <si>
    <t>63</t>
  </si>
  <si>
    <t>962052211.S</t>
  </si>
  <si>
    <t>Búranie muriva alebo vybúranie otvorov plochy nad 4 m2 železobetonového nadzákladného,  -2,40000t</t>
  </si>
  <si>
    <t>611930788</t>
  </si>
  <si>
    <t>10,44*0,3  " B17-atiky</t>
  </si>
  <si>
    <t>51,5*0,3"B14</t>
  </si>
  <si>
    <t>64</t>
  </si>
  <si>
    <t>964051111.S</t>
  </si>
  <si>
    <t>Búranie samostatných trámov, prievlakov alebo pásov zo železobetónu do 0,16 m2,  -2,40000t</t>
  </si>
  <si>
    <t>-1921141859</t>
  </si>
  <si>
    <t>0,25*0,3*5,4  "B12</t>
  </si>
  <si>
    <t>65</t>
  </si>
  <si>
    <t>965042141.S</t>
  </si>
  <si>
    <t>Búranie podkladov pod dlažby, liatych dlažieb a mazanín,betón alebo liaty asfalt hr.do 100 mm, plochy nad 4 m2 -2,20000t</t>
  </si>
  <si>
    <t>-1926328867</t>
  </si>
  <si>
    <t>16,15*0,08 " B21   -2np</t>
  </si>
  <si>
    <t>66</t>
  </si>
  <si>
    <t>963051113.S</t>
  </si>
  <si>
    <t>Búranie železobetónových stropov doskových hr.nad 80 mm,  -2,40000t</t>
  </si>
  <si>
    <t>-377976002</t>
  </si>
  <si>
    <t>53,73   " B16</t>
  </si>
  <si>
    <t>plSTROPdmtz*0,24</t>
  </si>
  <si>
    <t>67</t>
  </si>
  <si>
    <t>96508R701</t>
  </si>
  <si>
    <t>vyburanie vrstiev častí strechy pred osadenie ocelových konštrukcií</t>
  </si>
  <si>
    <t>175033571</t>
  </si>
  <si>
    <t>VYBÚRANIE STREŠNÝCH VRSTIEV -  53,73 M2</t>
  </si>
  <si>
    <t>- ASFALTOVÁ LEPENKA, RESP. FÓLIA PVC 25 MM</t>
  </si>
  <si>
    <t>- POROBETÓNOVÉ DOSKY 140 MM</t>
  </si>
  <si>
    <t>- SUCHÁ ŠKVÁRA  20-190 MM</t>
  </si>
  <si>
    <t>68</t>
  </si>
  <si>
    <t>965082930.S</t>
  </si>
  <si>
    <t>Odstránenie násypu pod podlahami alebo na strechách, hr.do 200 mm,  -1,40000t</t>
  </si>
  <si>
    <t>-597000114</t>
  </si>
  <si>
    <t>YBÚRANIE STREŠNÝCH VRSTIEV -  53,73 M2</t>
  </si>
  <si>
    <t>plSTROPdmtz*(0,02+0,19)/2</t>
  </si>
  <si>
    <t>69</t>
  </si>
  <si>
    <t>96508R708</t>
  </si>
  <si>
    <t>vyburanie vrstiev častí strechy pred osadenie ocelových konštrukcií  /+bleskozvod  +vent hlavice/</t>
  </si>
  <si>
    <t>1905828871</t>
  </si>
  <si>
    <t>YBÚRANIE STREŠNÝCH VRSTIEV 1040,62 M2</t>
  </si>
  <si>
    <t>demtzB15strecha</t>
  </si>
  <si>
    <t>1040,62</t>
  </si>
  <si>
    <t>70</t>
  </si>
  <si>
    <t>-558937925</t>
  </si>
  <si>
    <t>- SUCHÁ ŠKVÁRA  70-330 MM</t>
  </si>
  <si>
    <t>1040,62*(0,07+0,33)/2</t>
  </si>
  <si>
    <t>71</t>
  </si>
  <si>
    <t>96508R722</t>
  </si>
  <si>
    <t>vyburanie vrstiev častí strechy- krovu so zasypom</t>
  </si>
  <si>
    <t>-640905338</t>
  </si>
  <si>
    <t>25 "B24</t>
  </si>
  <si>
    <t>72</t>
  </si>
  <si>
    <t>96508R742</t>
  </si>
  <si>
    <t xml:space="preserve">vyburanie vrstiev podlahy - po hydroizoláciu   </t>
  </si>
  <si>
    <t>-761357259</t>
  </si>
  <si>
    <t>11,6  " ozn Bx - rozvodna</t>
  </si>
  <si>
    <t>73</t>
  </si>
  <si>
    <t>968061113.S</t>
  </si>
  <si>
    <t>Vyvesenie dreveného okenného krídla do suti plochy nad 1,5 m2, -0,01600t</t>
  </si>
  <si>
    <t>-2115331974</t>
  </si>
  <si>
    <t>74</t>
  </si>
  <si>
    <t>968061127</t>
  </si>
  <si>
    <t>Vyvesenie alebo zavesenie kov. dverného krídla do 2 m2</t>
  </si>
  <si>
    <t>1281852454</t>
  </si>
  <si>
    <t>1+1  "B6+7</t>
  </si>
  <si>
    <t>1 "B20</t>
  </si>
  <si>
    <t>75</t>
  </si>
  <si>
    <t>9680623R1</t>
  </si>
  <si>
    <t>Vybúranie  rámov okien - s oplechovaním a parapetom</t>
  </si>
  <si>
    <t>-1813364140</t>
  </si>
  <si>
    <t>3*1,9*4  "B3</t>
  </si>
  <si>
    <t>3*1,9*8 "B3</t>
  </si>
  <si>
    <t>3*1,9 "B8</t>
  </si>
  <si>
    <t>8,139*0,56*7"B13</t>
  </si>
  <si>
    <t>76</t>
  </si>
  <si>
    <t>968063455</t>
  </si>
  <si>
    <t>Vybúranie kovových dverových zárubní,  -0,08200t</t>
  </si>
  <si>
    <t>458785328</t>
  </si>
  <si>
    <t>0,8*2+0,6*1,6  " B6+B7</t>
  </si>
  <si>
    <t>0,8*2 "B21 -2np</t>
  </si>
  <si>
    <t>77</t>
  </si>
  <si>
    <t>972056018.S</t>
  </si>
  <si>
    <t>Jadrové vrty diamantovými korunkami do D 200 mm do stropov - železobetónových -0,00075t</t>
  </si>
  <si>
    <t>cm</t>
  </si>
  <si>
    <t>1420278055</t>
  </si>
  <si>
    <t>26  " BK3</t>
  </si>
  <si>
    <t>78</t>
  </si>
  <si>
    <t>974083113.S</t>
  </si>
  <si>
    <t>Rezanie betónových mazanín existujúcich vystužených hĺbky nad 100 do 150 mm</t>
  </si>
  <si>
    <t>-1541871713</t>
  </si>
  <si>
    <t>7  " ozn Bx - v rozvodni</t>
  </si>
  <si>
    <t>79</t>
  </si>
  <si>
    <t>979011111.S</t>
  </si>
  <si>
    <t>Zvislá doprava sutiny a vybúraných hmôt za prvé podlažie nad alebo pod základným podlažím</t>
  </si>
  <si>
    <t>1913679788</t>
  </si>
  <si>
    <t>80</t>
  </si>
  <si>
    <t>979011121.S</t>
  </si>
  <si>
    <t>Zvislá doprava sutiny a vybúraných hmôt za každé ďalšie podlažie</t>
  </si>
  <si>
    <t>-1494742350</t>
  </si>
  <si>
    <t>631,087*2 'Prepočítané koeficientom množstva</t>
  </si>
  <si>
    <t>81</t>
  </si>
  <si>
    <t>979081111.S</t>
  </si>
  <si>
    <t>Odvoz sutiny a vybúraných hmôt na skládku do 1 km</t>
  </si>
  <si>
    <t>946206773</t>
  </si>
  <si>
    <t>82</t>
  </si>
  <si>
    <t>979081121.S</t>
  </si>
  <si>
    <t>Odvoz sutiny a vybúraných hmôt na skládku za každý ďalší 1 km</t>
  </si>
  <si>
    <t>-812821264</t>
  </si>
  <si>
    <t>631,087*10 'Prepočítané koeficientom množstva</t>
  </si>
  <si>
    <t>83</t>
  </si>
  <si>
    <t>979082111.S</t>
  </si>
  <si>
    <t>Vnútrostavenisková doprava sutiny a vybúraných hmôt do 10 m</t>
  </si>
  <si>
    <t>-849743800</t>
  </si>
  <si>
    <t>84</t>
  </si>
  <si>
    <t>979082121.S</t>
  </si>
  <si>
    <t>Vnútrostavenisková doprava sutiny a vybúraných hmôt za každých ďalších 5 m</t>
  </si>
  <si>
    <t>620706682</t>
  </si>
  <si>
    <t>85</t>
  </si>
  <si>
    <t>97908,01</t>
  </si>
  <si>
    <t>poplatok za uloženie na skladke-  /regionálna skladka/- stavebná suť</t>
  </si>
  <si>
    <t>-1542189605</t>
  </si>
  <si>
    <t>99</t>
  </si>
  <si>
    <t>Presun hmôt HSV</t>
  </si>
  <si>
    <t>86</t>
  </si>
  <si>
    <t>999281R11</t>
  </si>
  <si>
    <t>Presun hmôt pre práce HSV</t>
  </si>
  <si>
    <t>-321298104</t>
  </si>
  <si>
    <t>PSV</t>
  </si>
  <si>
    <t>Práce a dodávky PSV</t>
  </si>
  <si>
    <t>711</t>
  </si>
  <si>
    <t>Izolácie proti vode a vlhkosti</t>
  </si>
  <si>
    <t>87</t>
  </si>
  <si>
    <t>7111131R81</t>
  </si>
  <si>
    <t>Náterová  hydroizolácia - napr. 2,5 kg / m2  K11 flex     /dod a mtz/</t>
  </si>
  <si>
    <t>-1757443802</t>
  </si>
  <si>
    <t>(2,6+4,3)*2*0,3  " zvislo na SDK- rozvodna</t>
  </si>
  <si>
    <t>88</t>
  </si>
  <si>
    <t>998711203.S</t>
  </si>
  <si>
    <t>Presun hmôt pre izoláciu proti vode v objektoch výšky nad 12 do 60 m</t>
  </si>
  <si>
    <t>%</t>
  </si>
  <si>
    <t>-596125754</t>
  </si>
  <si>
    <t>712</t>
  </si>
  <si>
    <t>Izolácie striech</t>
  </si>
  <si>
    <t>89</t>
  </si>
  <si>
    <t>7122900R2</t>
  </si>
  <si>
    <t xml:space="preserve">Zhotovenie parozábrany pre strechy </t>
  </si>
  <si>
    <t>-1738390708</t>
  </si>
  <si>
    <t>27,62</t>
  </si>
  <si>
    <t>17,028*(0,3+0,6)/2</t>
  </si>
  <si>
    <t>17,028*(0,3)</t>
  </si>
  <si>
    <t>70,754*0,3+10,6</t>
  </si>
  <si>
    <t>70,754*0,6+13,6</t>
  </si>
  <si>
    <t>17,028*1,5</t>
  </si>
  <si>
    <t>90</t>
  </si>
  <si>
    <t>283237300</t>
  </si>
  <si>
    <t>Samolepicí parozábrana z SBS modifikovaného asfaltu, VEDAGARD® MULTI SK</t>
  </si>
  <si>
    <t>-1830919601</t>
  </si>
  <si>
    <t>parozabranaVOD*1,15</t>
  </si>
  <si>
    <t>parozabranaZVI*1,2</t>
  </si>
  <si>
    <t>1431,586*1,15 'Prepočítané koeficientom množstva</t>
  </si>
  <si>
    <t>91</t>
  </si>
  <si>
    <t>712300921.S</t>
  </si>
  <si>
    <t>Oprava povlak.krytiny striech plochých do 10°, príplatok k cene za oprav. kus  do 2 m2, NAIP pritavením</t>
  </si>
  <si>
    <t>-839226066</t>
  </si>
  <si>
    <t>1  " vyspravenie starého komina</t>
  </si>
  <si>
    <t>92</t>
  </si>
  <si>
    <t>628332182</t>
  </si>
  <si>
    <t xml:space="preserve">SBS modifikovaný asfaltový podkladný - Elastobit </t>
  </si>
  <si>
    <t>533568750</t>
  </si>
  <si>
    <t>93</t>
  </si>
  <si>
    <t>712311116.S</t>
  </si>
  <si>
    <t>Zhotovenie povlakovej krytiny striech plochých do 10° za studena lakom reflexným</t>
  </si>
  <si>
    <t>-1708482014</t>
  </si>
  <si>
    <t>22,68 " kotolna</t>
  </si>
  <si>
    <t>94</t>
  </si>
  <si>
    <t>246170000100.S</t>
  </si>
  <si>
    <t>Lak asfaltový reflexný</t>
  </si>
  <si>
    <t>299579794</t>
  </si>
  <si>
    <t>111,357*0,0003 'Prepočítané koeficientom množstva</t>
  </si>
  <si>
    <t>95</t>
  </si>
  <si>
    <t>7123311R1</t>
  </si>
  <si>
    <t>Zhotovenie povlak. krytiny striech plochých do 10 st.,natavením, podkladný pas</t>
  </si>
  <si>
    <t>24010552</t>
  </si>
  <si>
    <t>S3vod</t>
  </si>
  <si>
    <t xml:space="preserve">73,5  </t>
  </si>
  <si>
    <t>S3Avod</t>
  </si>
  <si>
    <t>8,9</t>
  </si>
  <si>
    <t>strechaPL</t>
  </si>
  <si>
    <t>96</t>
  </si>
  <si>
    <t>628332192</t>
  </si>
  <si>
    <t>SBS modifikovaný asfaltový podkladný - Elastobit GG40 SPEED profile SBS</t>
  </si>
  <si>
    <t>-312528497</t>
  </si>
  <si>
    <t xml:space="preserve">"S1,2,4 strešný plášt  plochej strechy </t>
  </si>
  <si>
    <t>S1S2S4vodPL*1,15</t>
  </si>
  <si>
    <t>"zvislá:"</t>
  </si>
  <si>
    <t>S1S2S4zvisPL*1,2</t>
  </si>
  <si>
    <t>97</t>
  </si>
  <si>
    <t>7123416R1</t>
  </si>
  <si>
    <t>Zhotovenie povlakovej krytiny striech plochých do 10° pásom, i pritavením</t>
  </si>
  <si>
    <t>-1950697328</t>
  </si>
  <si>
    <t>98</t>
  </si>
  <si>
    <t>6283321738</t>
  </si>
  <si>
    <t>Hydroizolacný pás odolný proti prerastaniu korenov VEDAFLOR WS-X hr.5,2mm</t>
  </si>
  <si>
    <t>264194858</t>
  </si>
  <si>
    <t>-362534145</t>
  </si>
  <si>
    <t>6,3*3</t>
  </si>
  <si>
    <t>6,3*0,3*2</t>
  </si>
  <si>
    <t>100</t>
  </si>
  <si>
    <t>-707725564</t>
  </si>
  <si>
    <t>S5strecha*1,18</t>
  </si>
  <si>
    <t>101</t>
  </si>
  <si>
    <t>-448543758</t>
  </si>
  <si>
    <t>102</t>
  </si>
  <si>
    <t>628330000100</t>
  </si>
  <si>
    <t>Pás asfaltový ELASTOBIT PV TOP FIX 52 sivý, pre jednovrstvé hydroizolačné systémy, ICOPAL</t>
  </si>
  <si>
    <t>-1810484287</t>
  </si>
  <si>
    <t>25,7326923076923*1,04 'Prepočítané koeficientom množstva</t>
  </si>
  <si>
    <t>103</t>
  </si>
  <si>
    <t>7123659R91</t>
  </si>
  <si>
    <t>montáž hydroizolácia -   detail - okolo prestupov cezu strechu do  od 75 - D  260 mm</t>
  </si>
  <si>
    <t>kus</t>
  </si>
  <si>
    <t>1522766293</t>
  </si>
  <si>
    <t>4+20+2 +6 " vzt, zti</t>
  </si>
  <si>
    <t>104</t>
  </si>
  <si>
    <t>281013115</t>
  </si>
  <si>
    <t>Prestup pre kabl  TOPWET 115 BIT s integrovanou bituménovou manžetou</t>
  </si>
  <si>
    <t>591319375</t>
  </si>
  <si>
    <t>105</t>
  </si>
  <si>
    <t>2810310020</t>
  </si>
  <si>
    <t>atypické  strešný vtok , S s integrovanou bituménovou manžetou min. 300 mm</t>
  </si>
  <si>
    <t>1613524295</t>
  </si>
  <si>
    <t>106</t>
  </si>
  <si>
    <t>2810311887</t>
  </si>
  <si>
    <t>poistný prepad TWPP 110 BIT s integrovanou bituménovou manžetou</t>
  </si>
  <si>
    <t>-34981294</t>
  </si>
  <si>
    <t>107</t>
  </si>
  <si>
    <t>2810311630</t>
  </si>
  <si>
    <t>Chrlič TWC 125 BIT s integrovanou bituménovou manžetou</t>
  </si>
  <si>
    <t>1579453494</t>
  </si>
  <si>
    <t>108</t>
  </si>
  <si>
    <t>712391172</t>
  </si>
  <si>
    <t>Zhotov. povlak. krytiny striech plochých  z ochrannej textílie ochran. vrstvy</t>
  </si>
  <si>
    <t>1709208852</t>
  </si>
  <si>
    <t>109</t>
  </si>
  <si>
    <t>693110001200</t>
  </si>
  <si>
    <t>Geotextília polypropylénová Tatratex GTX N PP 300, šírka 1,75-3,5 m, dĺžka 90 m, hrúbka 2,7 mm, netkaná, MIVA</t>
  </si>
  <si>
    <t>284002185</t>
  </si>
  <si>
    <t>plTatratex*1,15</t>
  </si>
  <si>
    <t>110</t>
  </si>
  <si>
    <t>800057186</t>
  </si>
  <si>
    <t>S1Avod+S2Avod+S4Avod</t>
  </si>
  <si>
    <t>111</t>
  </si>
  <si>
    <t>6936651301</t>
  </si>
  <si>
    <t>Separacná netkaná textília Filtek 300</t>
  </si>
  <si>
    <t>465657876</t>
  </si>
  <si>
    <t>plSTRK*1,15</t>
  </si>
  <si>
    <t>112</t>
  </si>
  <si>
    <t>712391387</t>
  </si>
  <si>
    <t>Zhot. povlak. krytiny striech plochých do 10st. ostatné z ochrannej text. násypom z hrubého kameniva vdo  hr. 80mm</t>
  </si>
  <si>
    <t>-179721812</t>
  </si>
  <si>
    <t xml:space="preserve">S1A – </t>
  </si>
  <si>
    <t>- prané riečne kamenivo 16/32                     80 mm</t>
  </si>
  <si>
    <t xml:space="preserve">  okraje vymedziť štrkovou lištou pre asfalt 100 </t>
  </si>
  <si>
    <t>113</t>
  </si>
  <si>
    <t>5833325101.00000</t>
  </si>
  <si>
    <t>Zátažová vrstva, praný riecny štrk fr.16-32mm</t>
  </si>
  <si>
    <t>204519233</t>
  </si>
  <si>
    <t>"hr. 80mm"</t>
  </si>
  <si>
    <t>203,6*0,20*1,67*1,035</t>
  </si>
  <si>
    <t>114</t>
  </si>
  <si>
    <t>7128417R3</t>
  </si>
  <si>
    <t>Zhotovenie - vytianhutím izol. povlaku pásmi pritavením NAIP na celej ploche,  pásy v dvoch vrstvách</t>
  </si>
  <si>
    <t>-1737985928</t>
  </si>
  <si>
    <t>115</t>
  </si>
  <si>
    <t>1593512782</t>
  </si>
  <si>
    <t>palochaSTENYf1a*1,2</t>
  </si>
  <si>
    <t>116</t>
  </si>
  <si>
    <t>283282908</t>
  </si>
  <si>
    <t>Pás asfaltovaný VEDAflor WS -X</t>
  </si>
  <si>
    <t>1555938041</t>
  </si>
  <si>
    <t>117</t>
  </si>
  <si>
    <t>7129910R1</t>
  </si>
  <si>
    <t>Montáž podkladnej konštrukcie z  dosiek na atike šírky 311 - 410 mm pod klampiarske konštrukcie</t>
  </si>
  <si>
    <t>347095651</t>
  </si>
  <si>
    <t>s3</t>
  </si>
  <si>
    <t>73*2+17</t>
  </si>
  <si>
    <t>118</t>
  </si>
  <si>
    <t>6072693001</t>
  </si>
  <si>
    <t>Doska dURELIS 22/505</t>
  </si>
  <si>
    <t>-645943097</t>
  </si>
  <si>
    <t>119</t>
  </si>
  <si>
    <t>6072693002</t>
  </si>
  <si>
    <t>Doska DURELIS 15/318</t>
  </si>
  <si>
    <t>1444535951</t>
  </si>
  <si>
    <t>120</t>
  </si>
  <si>
    <t>712991R1</t>
  </si>
  <si>
    <t>vegetačná strecha -  rohož-substrat-drenáž  :</t>
  </si>
  <si>
    <t>1195648436</t>
  </si>
  <si>
    <t>- vegetačná rohož ICOMAT GREEN 317    40 m</t>
  </si>
  <si>
    <t>- strešný substrát ICOFLOR                     40 mm</t>
  </si>
  <si>
    <t>- drenážna a retenčná zložka - okraje vymedziť štrkovou lištou pre asfalt 100      25 mm</t>
  </si>
  <si>
    <t>S1vod+S2vod+S4vod</t>
  </si>
  <si>
    <t>121</t>
  </si>
  <si>
    <t>998712203.S</t>
  </si>
  <si>
    <t>Presun hmôt pre izoláciu povlakovej krytiny v objektoch výšky nad 12 do 24 m</t>
  </si>
  <si>
    <t>1542169202</t>
  </si>
  <si>
    <t>713</t>
  </si>
  <si>
    <t>Izolácie tepelné</t>
  </si>
  <si>
    <t>122</t>
  </si>
  <si>
    <t>713111122.S</t>
  </si>
  <si>
    <t>Montáž tepelnej izolácie stropov rovných minerálnou vlnou, spodkom s pribitím na konštrukciu</t>
  </si>
  <si>
    <t>-1431882920</t>
  </si>
  <si>
    <t>0,5*20   " okolo prestupov fotovoltaiky a VZT   16+4 ks</t>
  </si>
  <si>
    <t>123</t>
  </si>
  <si>
    <t>631440012800</t>
  </si>
  <si>
    <t>Doska FKD-S, 100x600x1000 mm z minerálnej vlny, vhodná pre kontaktné fasády JUBIZOL</t>
  </si>
  <si>
    <t>-1169520146</t>
  </si>
  <si>
    <t>10*1,02 'Prepočítané koeficientom množstva</t>
  </si>
  <si>
    <t>124</t>
  </si>
  <si>
    <t>7131211R2</t>
  </si>
  <si>
    <t xml:space="preserve">Montáž tepelnej izolácie  minerálnou vlnou, kladená </t>
  </si>
  <si>
    <t>51302878</t>
  </si>
  <si>
    <t>125</t>
  </si>
  <si>
    <t>631440000800</t>
  </si>
  <si>
    <t xml:space="preserve">Doska  hr  60 mm, čadičová minerálna izolácia </t>
  </si>
  <si>
    <t>1636788725</t>
  </si>
  <si>
    <t>minVLNA60*1,02</t>
  </si>
  <si>
    <t>126</t>
  </si>
  <si>
    <t>713122111.S</t>
  </si>
  <si>
    <t>Montáž tepelnej izolácie podláh polystyrénom, kladeným voľne v jednej vrstve</t>
  </si>
  <si>
    <t>-1784678507</t>
  </si>
  <si>
    <t>P5plocha_1*2</t>
  </si>
  <si>
    <t>127</t>
  </si>
  <si>
    <t>283762500</t>
  </si>
  <si>
    <t>Doska kročajová izolácia,  hr. 20 mm,  pre zateplenie podláh, ISOVER</t>
  </si>
  <si>
    <t>1305554219</t>
  </si>
  <si>
    <t>P1plocha_1*1,02</t>
  </si>
  <si>
    <t>P3plocha*1,02</t>
  </si>
  <si>
    <t>P5plocha_1*1,02</t>
  </si>
  <si>
    <t>128</t>
  </si>
  <si>
    <t>283762501</t>
  </si>
  <si>
    <t>Doska kročajová izolácia,  hr. 40 mm,  pre zateplenie podláh, ISOVER</t>
  </si>
  <si>
    <t>-1763950148</t>
  </si>
  <si>
    <t>P4plocha*1,02</t>
  </si>
  <si>
    <t>129</t>
  </si>
  <si>
    <t>28376406601</t>
  </si>
  <si>
    <t>Podlahový polystyrén EPS 200 S hr. 10 cm</t>
  </si>
  <si>
    <t>-524270713</t>
  </si>
  <si>
    <t>EPS100pl*1,02</t>
  </si>
  <si>
    <t>130</t>
  </si>
  <si>
    <t>283760002600</t>
  </si>
  <si>
    <t>Doska EPS  200 hr. 30 mm,  pre zateplenie podláh, ISOVER</t>
  </si>
  <si>
    <t>1492241957</t>
  </si>
  <si>
    <t>antistatPL*1,02</t>
  </si>
  <si>
    <t>131</t>
  </si>
  <si>
    <t>713141165.S</t>
  </si>
  <si>
    <t>Montáž tepelnej izolácie striech plochých do 10° - atikové kliny z minerálnej vlny</t>
  </si>
  <si>
    <t>230112605</t>
  </si>
  <si>
    <t>15,9  " zmena výšky</t>
  </si>
  <si>
    <t>158,938+6,5+11,61</t>
  </si>
  <si>
    <t>dlKLIN100mm</t>
  </si>
  <si>
    <t>132</t>
  </si>
  <si>
    <t>631490000300.S</t>
  </si>
  <si>
    <t>Atikový klin z minerálnej vlny 100x100x1000 mm, pre ploché strechy na mieste styku vodorovnej tepelnej izolácie s atikovým múrom</t>
  </si>
  <si>
    <t>254071397</t>
  </si>
  <si>
    <t>192,948*1,02 'Prepočítané koeficientom množstva</t>
  </si>
  <si>
    <t>133</t>
  </si>
  <si>
    <t>7131464R1</t>
  </si>
  <si>
    <t>Montáž tepelnej izolácie striech plochých do 10° PUR doskou</t>
  </si>
  <si>
    <t>1518642023</t>
  </si>
  <si>
    <t>134</t>
  </si>
  <si>
    <t>161110</t>
  </si>
  <si>
    <t>Izolácia na báze PIR/PUR  hrúbka 240 mm, ploché strechy</t>
  </si>
  <si>
    <t>1358458073</t>
  </si>
  <si>
    <t>PUR240*1,02</t>
  </si>
  <si>
    <t>135</t>
  </si>
  <si>
    <t>161112</t>
  </si>
  <si>
    <t>Izolácia na báze PIR/PUR  hrúbka 250 mm, ploché strechy</t>
  </si>
  <si>
    <t>-1675634011</t>
  </si>
  <si>
    <t>PUR250*1,02</t>
  </si>
  <si>
    <t>136</t>
  </si>
  <si>
    <t>71353PC01</t>
  </si>
  <si>
    <t>Protipožiarny prestup potrubia prierez otvoru 0,01-0,03 m2 izolované protipožiarnym tmelom a penou  / napr Intumex as, Promefoom alebo CSP/ dod a mtz</t>
  </si>
  <si>
    <t>-1284753375</t>
  </si>
  <si>
    <t>137</t>
  </si>
  <si>
    <t>998713203</t>
  </si>
  <si>
    <t xml:space="preserve">Presun hmôt pre izolácie tepelné v objektoch </t>
  </si>
  <si>
    <t>-7636253</t>
  </si>
  <si>
    <t>714</t>
  </si>
  <si>
    <t>Akustické a protiotrasové opatrenie</t>
  </si>
  <si>
    <t>138</t>
  </si>
  <si>
    <t>714182001.S</t>
  </si>
  <si>
    <t>Montáž izolačných vložiek voľným uložením rohože - stropov alebo stien</t>
  </si>
  <si>
    <t>180266876</t>
  </si>
  <si>
    <t>139</t>
  </si>
  <si>
    <t>693110004710.S</t>
  </si>
  <si>
    <t>Geotextília polypropylénová netkaná 400 g/m2</t>
  </si>
  <si>
    <t>286534550</t>
  </si>
  <si>
    <t>geotext400PL*1,5*1,2  " + 1,5 nasobok plochy</t>
  </si>
  <si>
    <t>140</t>
  </si>
  <si>
    <t>998714203.S</t>
  </si>
  <si>
    <t>Presun hmôt pre izolácie akustické a protiotrasové opatrenia v objektoch výšky (hĺbky) nad 12 do 24m</t>
  </si>
  <si>
    <t>1157047850</t>
  </si>
  <si>
    <t>762</t>
  </si>
  <si>
    <t>Konštrukcie tesárske</t>
  </si>
  <si>
    <t>141</t>
  </si>
  <si>
    <t>762332110.S</t>
  </si>
  <si>
    <t>Montáž viazaných konštrukcií krovov striech z reziva priemernej plochy do 120 cm2</t>
  </si>
  <si>
    <t>951860629</t>
  </si>
  <si>
    <t>2,635*2   "T7</t>
  </si>
  <si>
    <t>5,84*5  " T8</t>
  </si>
  <si>
    <t>142</t>
  </si>
  <si>
    <t>60515126001</t>
  </si>
  <si>
    <t xml:space="preserve">rezivo SM s naterom </t>
  </si>
  <si>
    <t>1249448204</t>
  </si>
  <si>
    <t>0,12*0,1*2,635*1,1+0,06*0,18*5,84*1,1  " T7,8</t>
  </si>
  <si>
    <t>143</t>
  </si>
  <si>
    <t>7623331R0</t>
  </si>
  <si>
    <t>priplatok za hoblovanie</t>
  </si>
  <si>
    <t>-662726022</t>
  </si>
  <si>
    <t>0,06*0,18*5,84*1,1  " T8</t>
  </si>
  <si>
    <t>144</t>
  </si>
  <si>
    <t>762395000.S</t>
  </si>
  <si>
    <t>Spojovacie prostriedky pre viazané konštrukcie krovov, debnenie a laťovanie, nadstrešné konštr., spádové kliny - svorky, dosky, klince, pásová oceľ, vruty</t>
  </si>
  <si>
    <t>832263175</t>
  </si>
  <si>
    <t>145</t>
  </si>
  <si>
    <t>762351110.S</t>
  </si>
  <si>
    <t>Montáž nadstrešných konštrukcií svetlíkov, vetrákov, dymovníkov z hraneného reziva do 100 cm2</t>
  </si>
  <si>
    <t>1233448311</t>
  </si>
  <si>
    <t xml:space="preserve">"atika " 0,318*222+0,318*26+0,445*2            </t>
  </si>
  <si>
    <t>146</t>
  </si>
  <si>
    <t>6051010005</t>
  </si>
  <si>
    <t>Rezivo hranolky-52-82/318/60 mm</t>
  </si>
  <si>
    <t>-163002323</t>
  </si>
  <si>
    <t xml:space="preserve">"atika"     </t>
  </si>
  <si>
    <t>222</t>
  </si>
  <si>
    <t>147</t>
  </si>
  <si>
    <t>6051010015</t>
  </si>
  <si>
    <t>Rezivo hranolky- 65-138/318/60 mm</t>
  </si>
  <si>
    <t>-58567659</t>
  </si>
  <si>
    <t>148</t>
  </si>
  <si>
    <t>6051010016</t>
  </si>
  <si>
    <t>Rezivo hranolky- 65-138/445/60 mm</t>
  </si>
  <si>
    <t>312072829</t>
  </si>
  <si>
    <t>149</t>
  </si>
  <si>
    <t>762395R09</t>
  </si>
  <si>
    <t>-1103967877</t>
  </si>
  <si>
    <t>"-BMF uholníkové spojky - vid PD" 222+26+2</t>
  </si>
  <si>
    <t>150</t>
  </si>
  <si>
    <t>762421220.S</t>
  </si>
  <si>
    <t>Montáž obloženia stropov alebo strešných podhľadov doskami tvrdými drevotrieskovými na zraz</t>
  </si>
  <si>
    <t>1722395137</t>
  </si>
  <si>
    <t>1,25*3,35*56  "a</t>
  </si>
  <si>
    <t>1,25*2,74*14    "b</t>
  </si>
  <si>
    <t>151</t>
  </si>
  <si>
    <t>591510002000</t>
  </si>
  <si>
    <t>Cementotriesková doska CETRIS BASIC, rozmer 30x3350x1250 mm, s hladkým cementovo šedým povrchom</t>
  </si>
  <si>
    <t>2028989812</t>
  </si>
  <si>
    <t>cetris30PL*1,05</t>
  </si>
  <si>
    <t>152</t>
  </si>
  <si>
    <t>701759492</t>
  </si>
  <si>
    <t>2,635*6,262  "S5- vodorovne</t>
  </si>
  <si>
    <t>153</t>
  </si>
  <si>
    <t>607155119</t>
  </si>
  <si>
    <t>Doska DTD durelis populair,   hr 25 mm</t>
  </si>
  <si>
    <t>280005548</t>
  </si>
  <si>
    <t>16,5*1,2 'Prepočítané koeficientom množstva</t>
  </si>
  <si>
    <t>154</t>
  </si>
  <si>
    <t>762431220.S</t>
  </si>
  <si>
    <t>Montáž obloženia stien doskami z drevovláknitých hmôt tvrdými drevotrieskovými na zraz</t>
  </si>
  <si>
    <t>1894731021</t>
  </si>
  <si>
    <t>plochaFASADA  " pod klampiarske konstrukcie</t>
  </si>
  <si>
    <t>155</t>
  </si>
  <si>
    <t>607155121</t>
  </si>
  <si>
    <t>Doska DTD durelis populair,   hr 22 mm</t>
  </si>
  <si>
    <t>-2103146508</t>
  </si>
  <si>
    <t>plochaFASADA*1,2</t>
  </si>
  <si>
    <t>711,521*1,00002 'Prepočítané koeficientom množstva</t>
  </si>
  <si>
    <t>156</t>
  </si>
  <si>
    <t>762495000.S</t>
  </si>
  <si>
    <t>Spojovacie prostriedky pre olištovanie škár, obloženie stropov, strešných podhľadov a stien - klince, závrtky</t>
  </si>
  <si>
    <t>-952596341</t>
  </si>
  <si>
    <t>157</t>
  </si>
  <si>
    <t>7624312R1</t>
  </si>
  <si>
    <t>Montáž a dodavka šablony   s doskami z DTD hr 22 mm, -   ozn š1 1716/1038 s oblukom</t>
  </si>
  <si>
    <t>1293587919</t>
  </si>
  <si>
    <t>16  " š1 tvar- podla PD</t>
  </si>
  <si>
    <t>158</t>
  </si>
  <si>
    <t>7624312R2</t>
  </si>
  <si>
    <t>Montáž a dodavka šablony   s doskami z DTD hr 22 mm, -   ozn š2, 717/711 s oblukom</t>
  </si>
  <si>
    <t>1399344614</t>
  </si>
  <si>
    <t>17 " š2 tvar- podla PD</t>
  </si>
  <si>
    <t>159</t>
  </si>
  <si>
    <t>762431500.S</t>
  </si>
  <si>
    <t>Montáž obloženia stien, podkladový rošt</t>
  </si>
  <si>
    <t>1931672020</t>
  </si>
  <si>
    <t>931,5      " oznacenie T5   - pod fasadu</t>
  </si>
  <si>
    <t>931,5      " oznacenie T9   - pod fasadu</t>
  </si>
  <si>
    <t>160</t>
  </si>
  <si>
    <t>6055511099</t>
  </si>
  <si>
    <t xml:space="preserve">Rezivo - KVH laty, s naterom </t>
  </si>
  <si>
    <t>215165966</t>
  </si>
  <si>
    <t>0,05*0,05*931,5*1,1     " pod fasadu</t>
  </si>
  <si>
    <t>0,05*0,06*931,5*1,1     " pod fasadu</t>
  </si>
  <si>
    <t>161</t>
  </si>
  <si>
    <t>60515126002</t>
  </si>
  <si>
    <t>kotevný materiál</t>
  </si>
  <si>
    <t>-1502828420</t>
  </si>
  <si>
    <t>162</t>
  </si>
  <si>
    <t>76281012R8</t>
  </si>
  <si>
    <t>Záklop stropov z dosiek CETRIS jednovrstvových skrutkovaných na trámy na pero a drážku hr. dosky 25 mm</t>
  </si>
  <si>
    <t>215489463</t>
  </si>
  <si>
    <t>P3plocha*2</t>
  </si>
  <si>
    <t>163</t>
  </si>
  <si>
    <t>76281012R9</t>
  </si>
  <si>
    <t>Záklop stropov z dosiek CETRIS jednovrstvových skrutkovaných na trámy na pero a drážku hr. dosky 30 mm</t>
  </si>
  <si>
    <t>1088311961</t>
  </si>
  <si>
    <t>164</t>
  </si>
  <si>
    <t>762822110.S</t>
  </si>
  <si>
    <t>Montáž stropníc z hraneného a polohraneného reziva prierezovej plochy do 144 cm2</t>
  </si>
  <si>
    <t>-729239945</t>
  </si>
  <si>
    <t>1,16*630+6,4*60+3*30+5*10  " c,d,e</t>
  </si>
  <si>
    <t>165</t>
  </si>
  <si>
    <t>60555110001</t>
  </si>
  <si>
    <t xml:space="preserve">Rezivo SM  s náterom </t>
  </si>
  <si>
    <t>230403105</t>
  </si>
  <si>
    <t>14,38*1,1  "c,d,e</t>
  </si>
  <si>
    <t>166</t>
  </si>
  <si>
    <t>5539025PC27</t>
  </si>
  <si>
    <t>kotviaci prvok,  BMF 700/R   ,   70/40/55</t>
  </si>
  <si>
    <t>-988839635</t>
  </si>
  <si>
    <t>167</t>
  </si>
  <si>
    <t>762895000.S</t>
  </si>
  <si>
    <t>Spojovacie prostriedky pre záklop, stropnice, podbíjanie - klince, svorky</t>
  </si>
  <si>
    <t>1370978552</t>
  </si>
  <si>
    <t>168</t>
  </si>
  <si>
    <t>762823R12</t>
  </si>
  <si>
    <t>Montáž stropníc z hraneného reziva  - vyrovnávajuca rampa</t>
  </si>
  <si>
    <t>-1657243916</t>
  </si>
  <si>
    <t>0,492*5</t>
  </si>
  <si>
    <t>0,492*13</t>
  </si>
  <si>
    <t>3,822*6</t>
  </si>
  <si>
    <t>2,548*6</t>
  </si>
  <si>
    <t>0,35*12</t>
  </si>
  <si>
    <t>169</t>
  </si>
  <si>
    <t>2032664360</t>
  </si>
  <si>
    <t>0,06*0,055*4,92*5</t>
  </si>
  <si>
    <t>0,06*0,15*0,492*13</t>
  </si>
  <si>
    <t>0,06*0,15*3,822*6</t>
  </si>
  <si>
    <t>0,06*0,15*2,548*6</t>
  </si>
  <si>
    <t>0,1*0,03*0,335*12</t>
  </si>
  <si>
    <t>rezivoSMm3*1,1</t>
  </si>
  <si>
    <t>170</t>
  </si>
  <si>
    <t>-1651781526</t>
  </si>
  <si>
    <t>171</t>
  </si>
  <si>
    <t>998762203.S</t>
  </si>
  <si>
    <t>Presun hmôt pre konštrukcie tesárske v objektoch výšky od 12 do 24 m</t>
  </si>
  <si>
    <t>2079286040</t>
  </si>
  <si>
    <t>763</t>
  </si>
  <si>
    <t>Konštrukcie - drevostavby</t>
  </si>
  <si>
    <t>172</t>
  </si>
  <si>
    <t>763152R516</t>
  </si>
  <si>
    <t>dod a montáž - revizne dvierka 600/600 mm / v SDK podhlade/</t>
  </si>
  <si>
    <t>294041325</t>
  </si>
  <si>
    <t>173</t>
  </si>
  <si>
    <t>763152R522</t>
  </si>
  <si>
    <t>montáž - parozábrana  Vedagard Multi SK</t>
  </si>
  <si>
    <t>-1336897068</t>
  </si>
  <si>
    <t>plochaF1+plochaF1B</t>
  </si>
  <si>
    <t>foliaVEDAGpl</t>
  </si>
  <si>
    <t>174</t>
  </si>
  <si>
    <t>283280409</t>
  </si>
  <si>
    <t>parozábrana - VEDAGard multi sk</t>
  </si>
  <si>
    <t>-2081172019</t>
  </si>
  <si>
    <t>536,757*1,2 'Prepočítané koeficientom množstva</t>
  </si>
  <si>
    <t>175</t>
  </si>
  <si>
    <t>763115113</t>
  </si>
  <si>
    <t>Priečka SDK Rigips hr. 125 mm jednoducho opláštená doskami RB 12.5 mm s tep. Izoláciou, CW 100</t>
  </si>
  <si>
    <t>-85052210</t>
  </si>
  <si>
    <t>(2,64+4,02)*2*2,4-1*2  " rozvodna, pri stene odpočet SDK dosky -14 m2</t>
  </si>
  <si>
    <t>176</t>
  </si>
  <si>
    <t>763901R01</t>
  </si>
  <si>
    <t>PR1- SDK predsadená stena</t>
  </si>
  <si>
    <t>-1918145281</t>
  </si>
  <si>
    <t xml:space="preserve">PR1 – predsadená stena – okenné parapety a nadpražia – celková šírka 68 mm </t>
  </si>
  <si>
    <t>EI 30</t>
  </si>
  <si>
    <t>- 1x sadrokartónová doska HABITO 12,5 mm</t>
  </si>
  <si>
    <t>- R-CD profil na priamom závese (alternatívne nastaviteľný strmeň) založiť do R-UD</t>
  </si>
  <si>
    <t>- minerálna vlna 40 mm minimálne 30 kg/m3</t>
  </si>
  <si>
    <t>58,485*3,70-2,695*1,935*4-2,70*1,935*15 "sverovýchodná fasáda</t>
  </si>
  <si>
    <t>58,485*3,40-2,695*1,935*4-2,70*1,935*13 "juhozápadná fasáda</t>
  </si>
  <si>
    <t>aPR1</t>
  </si>
  <si>
    <t>177</t>
  </si>
  <si>
    <t>763901R02</t>
  </si>
  <si>
    <t>PR2- SDK predsadená stena</t>
  </si>
  <si>
    <t>292503105</t>
  </si>
  <si>
    <t xml:space="preserve">PR2 – predsadená stena – (kapotáž zavetrenia oceľovej konštrukcie) </t>
  </si>
  <si>
    <t>- 1x sadrokartónová doska RF 12,5 mm</t>
  </si>
  <si>
    <t>- podkonštrukcia  R-UW 50 + R-CW 50</t>
  </si>
  <si>
    <t>6,185*3,58 "M306</t>
  </si>
  <si>
    <t>aPR2</t>
  </si>
  <si>
    <t>178</t>
  </si>
  <si>
    <t>763901R03</t>
  </si>
  <si>
    <t>PR3 SDK– priečky 125 mm , EI 60,</t>
  </si>
  <si>
    <t>1335697731</t>
  </si>
  <si>
    <t xml:space="preserve">PR3 – priečky 125 mm </t>
  </si>
  <si>
    <t>EI 60</t>
  </si>
  <si>
    <t>RW = 58 dB</t>
  </si>
  <si>
    <t>- 1x sadrokartónová doska RB 12,5 mm</t>
  </si>
  <si>
    <t>- podkonštrukcia  R-UW 75 + R-CW 75</t>
  </si>
  <si>
    <t>- izolácia minerálna vlna 70 mm minimálne 15 kg/m3 (napr. ISOVER PIANO)</t>
  </si>
  <si>
    <t>- 1x sadrokartónová doska RD 12,5 mm</t>
  </si>
  <si>
    <t>(0,8+1,6+0,3)*3,4*2-1,6*2*2</t>
  </si>
  <si>
    <t>(0,42+1,6+0,395)*3,4-1,6*2+1,4*3,4-0,9*2</t>
  </si>
  <si>
    <t>Medzisúčet 1 np</t>
  </si>
  <si>
    <t>(0,25+0,9+0,295+1,9+2+1,5)*3,4-0,9*2-1*2-1,6*2</t>
  </si>
  <si>
    <t>Medzisúčet 2 np</t>
  </si>
  <si>
    <t>5,64*3,78 "M314</t>
  </si>
  <si>
    <t>6,185*3,78 -0,8*2,0 "M315</t>
  </si>
  <si>
    <t>6,515*3,78-0,8*2,0 "M316</t>
  </si>
  <si>
    <t>6,185*3,78 "M317</t>
  </si>
  <si>
    <t>6,515*3,78 "M318</t>
  </si>
  <si>
    <t>6,185*3,78 -0,8*2,0 "M319</t>
  </si>
  <si>
    <t>6,515*3,78-0,8*2,0 "M320</t>
  </si>
  <si>
    <t>(2,4*5,186-1,8*2,5)*2+1,84*5,186*2  "M304</t>
  </si>
  <si>
    <t>6,515*3,58-1,1*2+2,64*3,62-0,8*2,0  "M312</t>
  </si>
  <si>
    <t>Medzisúčet 3 np</t>
  </si>
  <si>
    <t>6,3*3,27  "20X</t>
  </si>
  <si>
    <t>APR3</t>
  </si>
  <si>
    <t>179</t>
  </si>
  <si>
    <t>763901R03A</t>
  </si>
  <si>
    <t>PR3A- SDK inštalacne predsadenie</t>
  </si>
  <si>
    <t>-798795081</t>
  </si>
  <si>
    <t xml:space="preserve">PR3A – inštalačné predsadenie pre umývadlá 225 mm </t>
  </si>
  <si>
    <t>- predsadená podkonštrukcia – spriahnutá s hlavnou konštrukciou R-UW 50 + R-CW 50</t>
  </si>
  <si>
    <t>0,9*3,72 "M315</t>
  </si>
  <si>
    <t>aPR3A</t>
  </si>
  <si>
    <t>180</t>
  </si>
  <si>
    <t>763901R03B</t>
  </si>
  <si>
    <t>PR3B  - vložka medzi oknami</t>
  </si>
  <si>
    <t>-25305769</t>
  </si>
  <si>
    <t xml:space="preserve">PR3B – vložka medzi medziokenným pilierikom a obloženým nosným stĺpom </t>
  </si>
  <si>
    <t>0,12*3,89 "M315</t>
  </si>
  <si>
    <t>0,12*3,89 "M317</t>
  </si>
  <si>
    <t>0,12*3,89 "M320</t>
  </si>
  <si>
    <t>0,12*3,89 "M321</t>
  </si>
  <si>
    <t>0,12*3,57 "M313</t>
  </si>
  <si>
    <t>0,12*3,57*2 "M309</t>
  </si>
  <si>
    <t>0,12*3,57 "M307</t>
  </si>
  <si>
    <t>aPR3B</t>
  </si>
  <si>
    <t>181</t>
  </si>
  <si>
    <t>763901R04</t>
  </si>
  <si>
    <t>PR4 -sdk priečka 210 mm</t>
  </si>
  <si>
    <t>1444361457</t>
  </si>
  <si>
    <t xml:space="preserve">PR4 – priečka 210 mm – opláštenie priečneho zavetrenia oceľovej konštrukcie </t>
  </si>
  <si>
    <t>- spriahnutá dvojstranná podkonštrukcia</t>
  </si>
  <si>
    <t>- 1x R-UD + R-CD</t>
  </si>
  <si>
    <t>- výplň minerálnou vlnou minimálne 15 kg/m3 (napr. ISOVER PIANO 100mm)</t>
  </si>
  <si>
    <t>5,31*3,58 "M307</t>
  </si>
  <si>
    <t>aPR4</t>
  </si>
  <si>
    <t>182</t>
  </si>
  <si>
    <t>763901R04A</t>
  </si>
  <si>
    <t>PR4A- sdk  ištalačné predsadenie</t>
  </si>
  <si>
    <t>68694887</t>
  </si>
  <si>
    <t>PR4A – inštalačné predsadenie pre umývadlá 310 mm</t>
  </si>
  <si>
    <t>- 1x R-UW 50 + R-CW 50 – od umývadla</t>
  </si>
  <si>
    <t>- dutina 210 mm</t>
  </si>
  <si>
    <t>- 1x R-UD + 1x R-CD</t>
  </si>
  <si>
    <t>0,875*3,64  "M307</t>
  </si>
  <si>
    <t>183</t>
  </si>
  <si>
    <t>763901R05</t>
  </si>
  <si>
    <t>PR5 sdk opláštenie zavetrenia oceľovej konštrukcie v mieste priečnej dilatácie, šírka 630 mm</t>
  </si>
  <si>
    <t>162546675</t>
  </si>
  <si>
    <t>PR5 – opláštenie zavetrenia oceľovej konštrukcie v mieste priečnej dilatácie, šírka 630 mm</t>
  </si>
  <si>
    <t>- podkonštrukcia (samostatná) R-UW 50 + R-CW 50</t>
  </si>
  <si>
    <t>- výplň minerálnou vlnou minimálne 15 kg/m3 (napr. ISOVER PIANO 50mm)</t>
  </si>
  <si>
    <t>- medzera 480 mm</t>
  </si>
  <si>
    <t>6,185*3,58-0,8*2,0 "M309</t>
  </si>
  <si>
    <t>aPR5</t>
  </si>
  <si>
    <t>184</t>
  </si>
  <si>
    <t>763901R06</t>
  </si>
  <si>
    <t>PR6 sdk-priečky medzi chodbou a učebňami, šírka 220 mm</t>
  </si>
  <si>
    <t>-1503475277</t>
  </si>
  <si>
    <t>PR6 – priečky medzi chodbou a učebňami, šírka 220 mm</t>
  </si>
  <si>
    <t xml:space="preserve">- 1x R-UW 50 + R-CW 50 </t>
  </si>
  <si>
    <t>- dutina 70 mm</t>
  </si>
  <si>
    <t>- výplň minerálnou vlnou zo strany učební minimálne 15 kg/m3 (napr. ISOVER PIANO minimálne 60 mm)</t>
  </si>
  <si>
    <t xml:space="preserve">            - 1x R-UW 50 + R-CW 50- </t>
  </si>
  <si>
    <t>52,685*3,65-0,9*2,0*4-0,8*2,0-7,88 "M302</t>
  </si>
  <si>
    <t>6,24*3,58 "M303</t>
  </si>
  <si>
    <t>52,685*3,78-0,8*2,0*3-0,9*2,0*5 "M302</t>
  </si>
  <si>
    <t>aPR6</t>
  </si>
  <si>
    <t>185</t>
  </si>
  <si>
    <t>763901R07</t>
  </si>
  <si>
    <t>PR7 sdk -priečky medzi chodbou a učebňami, šírka 310 mm</t>
  </si>
  <si>
    <t>999429028</t>
  </si>
  <si>
    <t>PR7 – priečky medzi chodbou a učebňami, šírka 310 mm</t>
  </si>
  <si>
    <t>- dutina 160 mm</t>
  </si>
  <si>
    <t xml:space="preserve">             -1x R-UW 50 + R-CW 50- </t>
  </si>
  <si>
    <t>8,68*3,5  "M304</t>
  </si>
  <si>
    <t>aPR7</t>
  </si>
  <si>
    <t>186</t>
  </si>
  <si>
    <t>763901R07A</t>
  </si>
  <si>
    <t>PR7A -sdk- priebežná časť PR7 do predsadenej konštrukcie</t>
  </si>
  <si>
    <t>1270759115</t>
  </si>
  <si>
    <t>PR7A – priebežná časť PR7 do predsadenej konštrukcie</t>
  </si>
  <si>
    <t>- spriahnutá podkonštrukcia s drevopanelom</t>
  </si>
  <si>
    <t>- 1x R-UW 50 + R-CW 50 (pokračovanie PR7)</t>
  </si>
  <si>
    <t>- minerálna vlna minimálne 30 kg/m3 (napr. ISOVER PIANO minimálne 60 mm)</t>
  </si>
  <si>
    <t>8,68*0,97  "M304</t>
  </si>
  <si>
    <t>aPR7A</t>
  </si>
  <si>
    <t>187</t>
  </si>
  <si>
    <t>763901R08</t>
  </si>
  <si>
    <t>PR8 sdk- predsadená stena – obvodové steny v aule a časť v presále (kapotáž zavetrovania oceľovej konštrukcie)</t>
  </si>
  <si>
    <t>-1731721208</t>
  </si>
  <si>
    <t>PR8 – predsadená stena – obvodové steny v aule a časť v presále (kapotáž zavetrovania oceľovej konštrukcie)</t>
  </si>
  <si>
    <t>- prilepiť a prikotviť o drevopanel</t>
  </si>
  <si>
    <t>65,27-13,54 "sverovýchodná fasáda</t>
  </si>
  <si>
    <t>65,27- 15,44 "juhozápadná fasáda</t>
  </si>
  <si>
    <t>15,71*5,96-1,25*1,59*2 "severoápadná fasáda</t>
  </si>
  <si>
    <t>aPR8</t>
  </si>
  <si>
    <t>188</t>
  </si>
  <si>
    <t>763901R0</t>
  </si>
  <si>
    <t xml:space="preserve">PR9 sdk - konzolovite predsadená stena v aule </t>
  </si>
  <si>
    <t>-199721409</t>
  </si>
  <si>
    <t>- priestorová podkonštrukcia (R-UW, R-CW, R-CD) z časti zavesená o strop a spriahnutá s obvodovým panelom.</t>
  </si>
  <si>
    <t>8,7*2*2   " v sále- priestorová podporná konštrukcia</t>
  </si>
  <si>
    <t>aPR9</t>
  </si>
  <si>
    <t>189</t>
  </si>
  <si>
    <t>763901R11</t>
  </si>
  <si>
    <t>PR9 - priplatok za opláštenie rebier v ploche - vid výkres aula - podrobnosti</t>
  </si>
  <si>
    <t>1504457483</t>
  </si>
  <si>
    <t>190</t>
  </si>
  <si>
    <t>763901R31</t>
  </si>
  <si>
    <t>PR10 sdk- predsadená stena v aule – prechod do akustického podhľadu</t>
  </si>
  <si>
    <t>456277550</t>
  </si>
  <si>
    <t>PR10 –predsadená stena v aule – prechod do akustického podhľadu</t>
  </si>
  <si>
    <t>- 1x sadrokartónová doska GLASROC F RIFLEX 6 mm</t>
  </si>
  <si>
    <t>- podporná konštrukcia R-CD, uchytené o plošné šablóny</t>
  </si>
  <si>
    <t>- plošná konkávna šablóna (rebro) z DTD dosiek bez povrchovej úpravy, hrúbka 22 mm. Šablóny budú zavesené o protipožiarny podhľad a spriahnuté s preds</t>
  </si>
  <si>
    <t>19,6*2</t>
  </si>
  <si>
    <t>aPR10</t>
  </si>
  <si>
    <t>191</t>
  </si>
  <si>
    <t>763901R32</t>
  </si>
  <si>
    <t>PR11 -sdk -predsadená stena v aule – prechod do akustického podhľadu</t>
  </si>
  <si>
    <t>-1000808220</t>
  </si>
  <si>
    <t>PR11 –predsadená stena v aule – prechod do akustického podhľadu</t>
  </si>
  <si>
    <t>- plošná konvexná šablóna (rebro) z DTD dosiek bez povrchovej úpravy, hrúbka 22 mm. Šablóny budú zavesené o protipožiarny podhľad. Šablóny budú v rozo</t>
  </si>
  <si>
    <t>aPR11</t>
  </si>
  <si>
    <t>192</t>
  </si>
  <si>
    <t>763120010</t>
  </si>
  <si>
    <t>Sadrokartónová inštalačná predstena pre sanitárne zariadenia, jednoduché opláštenie, doska RBI 12,5 mm</t>
  </si>
  <si>
    <t>-2013773283</t>
  </si>
  <si>
    <t>12*0,9  "2 np - obklad ležatej kanalizácie</t>
  </si>
  <si>
    <t>193</t>
  </si>
  <si>
    <t>763138R09</t>
  </si>
  <si>
    <t xml:space="preserve">Podhľad SDK UP1 – (strop - biely)_x000D_
- sadrokartónová doska RB, resp. RIGITON RL 12/25Q   12,5 mma_x000D_
</t>
  </si>
  <si>
    <t>2022713234</t>
  </si>
  <si>
    <t>plocha3NP</t>
  </si>
  <si>
    <t>-SDKpodhladUP1a</t>
  </si>
  <si>
    <t>194</t>
  </si>
  <si>
    <t>763138R10</t>
  </si>
  <si>
    <t>Podhľad SDK - ozn UP1A – (strop - kolorovaný.)- sadrokartónová doska RB, resp. RIGITON RL 12/25 Q  12,5  mm</t>
  </si>
  <si>
    <t>855911202</t>
  </si>
  <si>
    <t>4*(2+6*4)  " ucebne</t>
  </si>
  <si>
    <t>2*(4,1*3+1,2*8)  " chodba</t>
  </si>
  <si>
    <t>4*(6*5)  " ucebne</t>
  </si>
  <si>
    <t>5*12   " aula</t>
  </si>
  <si>
    <t>195</t>
  </si>
  <si>
    <t>763138R11</t>
  </si>
  <si>
    <t>Podhľad SDK - priplatok za tvar elipsy</t>
  </si>
  <si>
    <t>395997619</t>
  </si>
  <si>
    <t>196</t>
  </si>
  <si>
    <t>763137R09</t>
  </si>
  <si>
    <t>Podhľad SDK POD TRAPEZOVýM PLECHOM- VID POPIS :</t>
  </si>
  <si>
    <t>1062328990</t>
  </si>
  <si>
    <t>- dvojité roštovanie z CD profilov na závesoch NONIUS - podľa technologického predpisu 54 mm</t>
  </si>
  <si>
    <t>- 2x protipožiarna SDK doska RF  12,5 + 12,5 mm</t>
  </si>
  <si>
    <t>197</t>
  </si>
  <si>
    <t>763901R12</t>
  </si>
  <si>
    <t>SDK - piplatok za niky   - vid výkres aula - podrobnosti</t>
  </si>
  <si>
    <t>-616966021</t>
  </si>
  <si>
    <t>12 " garniž</t>
  </si>
  <si>
    <t>198</t>
  </si>
  <si>
    <t>7631523R1</t>
  </si>
  <si>
    <t>SDK suchá podlaha  RIGIDUR E25, hr. 25 mm</t>
  </si>
  <si>
    <t>501379701</t>
  </si>
  <si>
    <t>199</t>
  </si>
  <si>
    <t>7631523R0</t>
  </si>
  <si>
    <t>SDK suchá podlaha -RIGIDUR H10 so suchým podsypom hr.30-40 mm</t>
  </si>
  <si>
    <t>-1132982450</t>
  </si>
  <si>
    <t>200</t>
  </si>
  <si>
    <t>7631523R3</t>
  </si>
  <si>
    <t>SDK suchá podlaha -RIGIDUR H10 so suchým podsypom hr.20-35mm</t>
  </si>
  <si>
    <t>-1301714642</t>
  </si>
  <si>
    <t>201</t>
  </si>
  <si>
    <t>763152R20</t>
  </si>
  <si>
    <t>vyrovnávajúci podsyp  RIGDUR-  suchý  hr. 20-35 mm</t>
  </si>
  <si>
    <t>1542117241</t>
  </si>
  <si>
    <t>202</t>
  </si>
  <si>
    <t>763152R611</t>
  </si>
  <si>
    <t>dod a montáž - vyrovnávajúci podložka , dubová  - vid PD</t>
  </si>
  <si>
    <t>1138165516</t>
  </si>
  <si>
    <t>pod OK stlpy</t>
  </si>
  <si>
    <t>40+8+8</t>
  </si>
  <si>
    <t>203</t>
  </si>
  <si>
    <t>763152R511</t>
  </si>
  <si>
    <t>dod a montáž - vyrovnávajúci podložka , impregnovaná  hr. 20 mm</t>
  </si>
  <si>
    <t>-736031440</t>
  </si>
  <si>
    <t>12,3 " vo vodorovnej škáre</t>
  </si>
  <si>
    <t>204</t>
  </si>
  <si>
    <t>763713010</t>
  </si>
  <si>
    <t>Montáž nosných stien drevostavieb z kompletizovaných panelov</t>
  </si>
  <si>
    <t>-804869280</t>
  </si>
  <si>
    <t>565,33</t>
  </si>
  <si>
    <t>205</t>
  </si>
  <si>
    <t>5536250149</t>
  </si>
  <si>
    <t>Kotvy ISOLCO 3000 P ,  150 , príslušenstvo k prevetrávaným fasádam</t>
  </si>
  <si>
    <t>1090118853</t>
  </si>
  <si>
    <t>317+701+666</t>
  </si>
  <si>
    <t>206</t>
  </si>
  <si>
    <t>6121293R1</t>
  </si>
  <si>
    <t xml:space="preserve">dodavka drevopanelov s tepelnou izoláciou , komplet -   565 m2  - podla PD  -     </t>
  </si>
  <si>
    <t>-1433622135</t>
  </si>
  <si>
    <t xml:space="preserve">565  " m2 + </t>
  </si>
  <si>
    <t>presná dodavka ks je  rozpísaná pod touto položkou :</t>
  </si>
  <si>
    <t xml:space="preserve">čísla : 612129301- 9338 </t>
  </si>
  <si>
    <t>207</t>
  </si>
  <si>
    <t>612129301</t>
  </si>
  <si>
    <t>Panel kompletizovaný drevený nosných stien ,s  TI , vid podrobný popis v PD, rozmer 5800/1495/216 mm</t>
  </si>
  <si>
    <t>-773000762</t>
  </si>
  <si>
    <t>6 " D1</t>
  </si>
  <si>
    <t>208</t>
  </si>
  <si>
    <t>612129302</t>
  </si>
  <si>
    <t>-201211327</t>
  </si>
  <si>
    <t>4" D1A</t>
  </si>
  <si>
    <t>209</t>
  </si>
  <si>
    <t>612129303</t>
  </si>
  <si>
    <t>Panel kompletizovaný drevený nosných stien ,s  TI , vid podrobný popis v PD, rozmer 6010/1495/216 mm</t>
  </si>
  <si>
    <t>367610698</t>
  </si>
  <si>
    <t>2" D2</t>
  </si>
  <si>
    <t>210</t>
  </si>
  <si>
    <t>612129304</t>
  </si>
  <si>
    <t>-1913220111</t>
  </si>
  <si>
    <t>2" D2a</t>
  </si>
  <si>
    <t>211</t>
  </si>
  <si>
    <t>612129305</t>
  </si>
  <si>
    <t>Panel kompletizovaný drevený nosných stien ,s  TI , vid podrobný popis v PD, rozmer 5800/935/216 mm</t>
  </si>
  <si>
    <t>99857715</t>
  </si>
  <si>
    <t>11" D3</t>
  </si>
  <si>
    <t>212</t>
  </si>
  <si>
    <t>612129306</t>
  </si>
  <si>
    <t>Panel kompletizovaný drevený nosných stien ,s  TI , vid podrobný popis v PD, rozmer 6010/935/216 mm</t>
  </si>
  <si>
    <t>476814536</t>
  </si>
  <si>
    <t>4" D4</t>
  </si>
  <si>
    <t>213</t>
  </si>
  <si>
    <t>612129307</t>
  </si>
  <si>
    <t>Panel kompletizovaný drevený nosných stien ,s  TI , vid podrobný popis v PD, rozmer 5970/1495/216 mm</t>
  </si>
  <si>
    <t>-1381813039</t>
  </si>
  <si>
    <t>1" D5</t>
  </si>
  <si>
    <t>214</t>
  </si>
  <si>
    <t>612129308</t>
  </si>
  <si>
    <t>Panel kompletizovaný drevený nosných stien ,s  TI , vid podrobný popis v PD, rozmer 250/1980/216 mm</t>
  </si>
  <si>
    <t>912522858</t>
  </si>
  <si>
    <t>2" D6</t>
  </si>
  <si>
    <t>215</t>
  </si>
  <si>
    <t>612129309</t>
  </si>
  <si>
    <t>Panel kompletizovaný drevený nosných stien ,s  TI , vid podrobný popis v PD, rozmer 5970/935/216 mm</t>
  </si>
  <si>
    <t>1199409569</t>
  </si>
  <si>
    <t>2" D7</t>
  </si>
  <si>
    <t>216</t>
  </si>
  <si>
    <t>612129310</t>
  </si>
  <si>
    <t>Panel kompletizovaný drevený nosných stien ,s  TI , vid podrobný popis v PD, rozmer 2980/1980/216 mm</t>
  </si>
  <si>
    <t>-1810538667</t>
  </si>
  <si>
    <t>2" D8</t>
  </si>
  <si>
    <t>217</t>
  </si>
  <si>
    <t>612129311</t>
  </si>
  <si>
    <t>Panel kompletizovaný drevený nosných stien ,s  TI , vid podrobný popis v PD, rozmer 5800/2054/216 mm</t>
  </si>
  <si>
    <t>-426582487</t>
  </si>
  <si>
    <t>1" D9</t>
  </si>
  <si>
    <t>218</t>
  </si>
  <si>
    <t>612129312</t>
  </si>
  <si>
    <t>789607416</t>
  </si>
  <si>
    <t>1" D9A</t>
  </si>
  <si>
    <t>219</t>
  </si>
  <si>
    <t>612129313</t>
  </si>
  <si>
    <t>Panel kompletizovaný drevený nosných stien ,s  TI , vid podrobný popis v PD, rozmer 5800/2821/216 mm</t>
  </si>
  <si>
    <t>895564685</t>
  </si>
  <si>
    <t>1" D10</t>
  </si>
  <si>
    <t>220</t>
  </si>
  <si>
    <t>612129314</t>
  </si>
  <si>
    <t>-1173321977</t>
  </si>
  <si>
    <t>1" D10a</t>
  </si>
  <si>
    <t>221</t>
  </si>
  <si>
    <t>612129315</t>
  </si>
  <si>
    <t>Panel kompletizovaný drevený nosných stien ,s  TI , vid podrobný popis v PD, rozmer 5800/2834/216 mm</t>
  </si>
  <si>
    <t>2117728468</t>
  </si>
  <si>
    <t>2" D11</t>
  </si>
  <si>
    <t>612129316</t>
  </si>
  <si>
    <t>Panel kompletizovaný drevený nosných stien ,s  TI , vid podrobný popis v PD, rozmer 2980/1680/216 mm</t>
  </si>
  <si>
    <t>1098908168</t>
  </si>
  <si>
    <t>1" D13</t>
  </si>
  <si>
    <t>223</t>
  </si>
  <si>
    <t>612129317</t>
  </si>
  <si>
    <t>Panel kompletizovaný drevený nosných stien ,s  TI , vid podrobný popis v PD, rozmer  5973/1985/216 mm</t>
  </si>
  <si>
    <t>1479809538</t>
  </si>
  <si>
    <t>2" D14</t>
  </si>
  <si>
    <t>224</t>
  </si>
  <si>
    <t>612129318</t>
  </si>
  <si>
    <t>Panel kompletizovaný drevený nosných stien ,s  TI , vid podrobný popis v PD, rozmer  5973/1810/216 mm</t>
  </si>
  <si>
    <t>2008709537</t>
  </si>
  <si>
    <t>2" D15</t>
  </si>
  <si>
    <t>225</t>
  </si>
  <si>
    <t>612129319</t>
  </si>
  <si>
    <t>141285831</t>
  </si>
  <si>
    <t>2" Dx</t>
  </si>
  <si>
    <t>226</t>
  </si>
  <si>
    <t>612129320</t>
  </si>
  <si>
    <t>Panel kompletizovaný drevený nosných stien ,s  TI , vid podrobný popis v PD, rozmer  1814/1810/216 mm</t>
  </si>
  <si>
    <t>836122715</t>
  </si>
  <si>
    <t>4" D16</t>
  </si>
  <si>
    <t>227</t>
  </si>
  <si>
    <t>612129321</t>
  </si>
  <si>
    <t>Panel kompletizovaný drevený nosných stien ,s  TI , vid podrobný popis v PD, rozmer  4975/1810/216 mm</t>
  </si>
  <si>
    <t>1695852930</t>
  </si>
  <si>
    <t>4" D14</t>
  </si>
  <si>
    <t>228</t>
  </si>
  <si>
    <t>612129322</t>
  </si>
  <si>
    <t>Panel kompletizovaný drevený nosných stien ,s  TI , vid podrobný popis v PD, rozmer  3100/1810/216 mm</t>
  </si>
  <si>
    <t>-234733550</t>
  </si>
  <si>
    <t>2" D18</t>
  </si>
  <si>
    <t>229</t>
  </si>
  <si>
    <t>612129323</t>
  </si>
  <si>
    <t>Panel kompletizovaný drevený nosných stien ,s  TI , vid podrobný popis v PD, rozmer  5025/1295/216 mm</t>
  </si>
  <si>
    <t>-100394564</t>
  </si>
  <si>
    <t>2" D19</t>
  </si>
  <si>
    <t>230</t>
  </si>
  <si>
    <t>612129324</t>
  </si>
  <si>
    <t>Panel kompletizovaný drevený nosných stien ,s  TI , vid podrobný popis v PD, rozmer  3100/1680/216 mm</t>
  </si>
  <si>
    <t>1523549683</t>
  </si>
  <si>
    <t>1" D20</t>
  </si>
  <si>
    <t>231</t>
  </si>
  <si>
    <t>612129325</t>
  </si>
  <si>
    <t>Panel kompletizovaný drevený nosných stien ,s  TI , vid podrobný popis v PD, rozmer  1814/1985/216 mm</t>
  </si>
  <si>
    <t>1322085504</t>
  </si>
  <si>
    <t>2" D21</t>
  </si>
  <si>
    <t>232</t>
  </si>
  <si>
    <t>612129326</t>
  </si>
  <si>
    <t>Panel kompletizovaný drevený nosných stien ,s  TI , vid podrobný popis v PD, rozmer  4975/1985/216 mm</t>
  </si>
  <si>
    <t>-1165353114</t>
  </si>
  <si>
    <t>2" D22</t>
  </si>
  <si>
    <t>233</t>
  </si>
  <si>
    <t>612129327</t>
  </si>
  <si>
    <t>Panel kompletizovaný drevený nosných stien ,s  TI , vid podrobný popis v PD, rozmer  3100/1985/216 mm</t>
  </si>
  <si>
    <t>-1029949867</t>
  </si>
  <si>
    <t>1" D23</t>
  </si>
  <si>
    <t>234</t>
  </si>
  <si>
    <t>612129328</t>
  </si>
  <si>
    <t>Panel kompletizovaný drevený nosných stien ,s  TI , vid podrobný popis v PD, rozmer  1660/1985/216 mm</t>
  </si>
  <si>
    <t>-1376602362</t>
  </si>
  <si>
    <t>1" D24</t>
  </si>
  <si>
    <t>235</t>
  </si>
  <si>
    <t>612129329</t>
  </si>
  <si>
    <t>Panel kompletizovaný drevený nosných stien ,s  TI , vid podrobný popis v PD, rozmer  2980/2730/216 mm</t>
  </si>
  <si>
    <t>1597971064</t>
  </si>
  <si>
    <t>1" D25</t>
  </si>
  <si>
    <t>236</t>
  </si>
  <si>
    <t>612129330</t>
  </si>
  <si>
    <t>Panel kompletizovaný drevený nosných stien ,s  TI , vid podrobný popis v PD, rozmer  2980/935/216 mm</t>
  </si>
  <si>
    <t>-1216706910</t>
  </si>
  <si>
    <t>1" D26</t>
  </si>
  <si>
    <t>237</t>
  </si>
  <si>
    <t>612129331</t>
  </si>
  <si>
    <t>Panel kompletizovaný drevený nosných stien ,s  TI , vid podrobný popis v PD, rozmer  5800/1050/216 mm</t>
  </si>
  <si>
    <t>-1478376954</t>
  </si>
  <si>
    <t>1" D27</t>
  </si>
  <si>
    <t>238</t>
  </si>
  <si>
    <t>612129332</t>
  </si>
  <si>
    <t>Panel kompletizovaný drevený nosných stien ,s  TI , vid podrobný popis v PD, rozmer  5600/935/216 mm</t>
  </si>
  <si>
    <t>-1823988422</t>
  </si>
  <si>
    <t>2" D31</t>
  </si>
  <si>
    <t>239</t>
  </si>
  <si>
    <t>612129333</t>
  </si>
  <si>
    <t>Panel kompletizovaný drevený nosných stien ,s  TI , vid podrobný popis v PD, rozmer  6753/1525/216 mm</t>
  </si>
  <si>
    <t>-708039254</t>
  </si>
  <si>
    <t>1" D32</t>
  </si>
  <si>
    <t>240</t>
  </si>
  <si>
    <t>612129334</t>
  </si>
  <si>
    <t>Panel kompletizovaný drevený nosných stien ,s  TI , vid podrobný popis v PD, rozmer  3100/1394/216 mm</t>
  </si>
  <si>
    <t>-763339943</t>
  </si>
  <si>
    <t>1" D33</t>
  </si>
  <si>
    <t>241</t>
  </si>
  <si>
    <t>612129335</t>
  </si>
  <si>
    <t>Panel kompletizovaný drevený nosných stien ,s  TI , vid podrobný popis v PD, rozmer  6573/1331/216 mm</t>
  </si>
  <si>
    <t>1655339615</t>
  </si>
  <si>
    <t>1" D34</t>
  </si>
  <si>
    <t>242</t>
  </si>
  <si>
    <t>612129336</t>
  </si>
  <si>
    <t>Panel kompletizovaný drevený nosných stien ,s  TI , vid podrobný popis v PD, rozmer  1160/260/216 mm</t>
  </si>
  <si>
    <t>17842583</t>
  </si>
  <si>
    <t>1" D35</t>
  </si>
  <si>
    <t>243</t>
  </si>
  <si>
    <t>612129337</t>
  </si>
  <si>
    <t>Panel kompletizovaný drevený nosných stien ,s  TI , vid podrobný popis v PD, rozmer  5970/1495/216 mm</t>
  </si>
  <si>
    <t>334294333</t>
  </si>
  <si>
    <t>1" D36</t>
  </si>
  <si>
    <t>244</t>
  </si>
  <si>
    <t>612129338</t>
  </si>
  <si>
    <t>Panel kompletizovaný drevený nosných stien ,s  TI , vid podrobný popis v PD, rozmer  80/1980/216 mm</t>
  </si>
  <si>
    <t>408019252</t>
  </si>
  <si>
    <t>4" P0S1</t>
  </si>
  <si>
    <t>245</t>
  </si>
  <si>
    <t>998763403</t>
  </si>
  <si>
    <t>Presun hmôt pre sádrokartónové konštrukcie v stavbách(objektoch )výšky od 7 do 24 m</t>
  </si>
  <si>
    <t>-1392527437</t>
  </si>
  <si>
    <t>764</t>
  </si>
  <si>
    <t>Konštrukcie klampiarske</t>
  </si>
  <si>
    <t>246</t>
  </si>
  <si>
    <t>764312822.S</t>
  </si>
  <si>
    <t>Demontáž krytiny hladkej strešnej z tabúľ 2000 x 670 mm, do 30st.,  -0,00751t</t>
  </si>
  <si>
    <t>-2079510422</t>
  </si>
  <si>
    <t>25 "B21</t>
  </si>
  <si>
    <t>247</t>
  </si>
  <si>
    <t>764333520.S</t>
  </si>
  <si>
    <t>Lemovanie z hliníkového farebného Al plechu, múrov na plochých strechách r.š. 250 mm</t>
  </si>
  <si>
    <t>1408185431</t>
  </si>
  <si>
    <t>2,5*1"k17</t>
  </si>
  <si>
    <t>2  " kl35</t>
  </si>
  <si>
    <t>248</t>
  </si>
  <si>
    <t>76433R521</t>
  </si>
  <si>
    <t>lišta z hliníkového farebného Al plechu,hr 0,7 mm,  do r.š. 50 mm</t>
  </si>
  <si>
    <t>-295905100</t>
  </si>
  <si>
    <t>5,9"k22</t>
  </si>
  <si>
    <t>249</t>
  </si>
  <si>
    <t>764352611.S</t>
  </si>
  <si>
    <t>Zvodové rúry z hliníkového farebného Al plechu, kruhové priemer 80 mm</t>
  </si>
  <si>
    <t>690168922</t>
  </si>
  <si>
    <t>3,1  "k34</t>
  </si>
  <si>
    <t>250</t>
  </si>
  <si>
    <t>764352613.S</t>
  </si>
  <si>
    <t>Zvodové rúry z hliníkového farbeného Al plechu , vrátane lemov so zaústením, manžiet, kolien, vpustov vody a prechodových kusov, kruhové, s priemerom 120 mm</t>
  </si>
  <si>
    <t>281192323</t>
  </si>
  <si>
    <t>11,6*5  " k20</t>
  </si>
  <si>
    <t>8,08*1 "k21</t>
  </si>
  <si>
    <t>251</t>
  </si>
  <si>
    <t>764352865.S</t>
  </si>
  <si>
    <t>Montáž kotlíka kónického z hliníkového farebného Al plechu, pre rúry s priemerom do 150 mm</t>
  </si>
  <si>
    <t>-904500825</t>
  </si>
  <si>
    <t>252</t>
  </si>
  <si>
    <t>55344006994</t>
  </si>
  <si>
    <t>Kotlík fasádny - pre strešný chrlič, plech hr 1,2 mm- atyp</t>
  </si>
  <si>
    <t>-263699243</t>
  </si>
  <si>
    <t>253</t>
  </si>
  <si>
    <t>764352811.S</t>
  </si>
  <si>
    <t>Žľaby z hliníkového farebného Al plechu, pododkvapové polkruhové r.š. 250 mm</t>
  </si>
  <si>
    <t>-1004642962</t>
  </si>
  <si>
    <t>2,635 " k32</t>
  </si>
  <si>
    <t>254</t>
  </si>
  <si>
    <t>-1003487912</t>
  </si>
  <si>
    <t>255</t>
  </si>
  <si>
    <t>553440069900.S</t>
  </si>
  <si>
    <t>Kotlík žľabový oválny lisovaný hliník farebný, rozmer 330/120 mm</t>
  </si>
  <si>
    <t>2086283323</t>
  </si>
  <si>
    <t>256</t>
  </si>
  <si>
    <t>764391910.S</t>
  </si>
  <si>
    <t>Ostatné prvky strešné z pozinkovaného Pz plechu záveterná lišta so sklonom do 30° rš 250 mm</t>
  </si>
  <si>
    <t>-1060306664</t>
  </si>
  <si>
    <t>2,635  "k29</t>
  </si>
  <si>
    <t>257</t>
  </si>
  <si>
    <t>7643949R1</t>
  </si>
  <si>
    <t>Ostatné prvky -oplechovanie vyustenia prepadu</t>
  </si>
  <si>
    <t>1176956852</t>
  </si>
  <si>
    <t>2 "k24</t>
  </si>
  <si>
    <t>258</t>
  </si>
  <si>
    <t>764394R38</t>
  </si>
  <si>
    <t>Podkladový pás z pozinkovaného PZ plechu, do  r.š. 65 mm</t>
  </si>
  <si>
    <t>887573427</t>
  </si>
  <si>
    <t>261,75 "   - výstužný plech  hr 1,25 mm  , k1A</t>
  </si>
  <si>
    <t>259</t>
  </si>
  <si>
    <t>7644103R5</t>
  </si>
  <si>
    <t>Oplechovanie parapetov z hliníkového Al plechu, vrátane rohov r.š. 500 mm +enkolit</t>
  </si>
  <si>
    <t>-933725772</t>
  </si>
  <si>
    <t>113 " K2</t>
  </si>
  <si>
    <t>260</t>
  </si>
  <si>
    <t>764394R31</t>
  </si>
  <si>
    <t>Podkladový pás z pozinkovaného PZ plechu, do  r.š. 200 mm</t>
  </si>
  <si>
    <t>1323921268</t>
  </si>
  <si>
    <t xml:space="preserve">   - výstužný plech  hr 1.25 mm</t>
  </si>
  <si>
    <t>113"k2a</t>
  </si>
  <si>
    <t>5,495*2  " k15</t>
  </si>
  <si>
    <t>1,05"k23</t>
  </si>
  <si>
    <t>2,635*2  "k29,c.b</t>
  </si>
  <si>
    <t>13 "k30</t>
  </si>
  <si>
    <t>2,635  "k33</t>
  </si>
  <si>
    <t>261</t>
  </si>
  <si>
    <t>7643233R1</t>
  </si>
  <si>
    <t>Perforovaná lišta, AL plech , hr 0,7 mm, do  rš 128 mm</t>
  </si>
  <si>
    <t>-1176047283</t>
  </si>
  <si>
    <t>113,8 " K3</t>
  </si>
  <si>
    <t>140 "K4</t>
  </si>
  <si>
    <t>130,6  " K5</t>
  </si>
  <si>
    <t>16,286" K5A</t>
  </si>
  <si>
    <t>11,6 " K5B</t>
  </si>
  <si>
    <t>114,504 " K6</t>
  </si>
  <si>
    <t>262</t>
  </si>
  <si>
    <t>7643233R7</t>
  </si>
  <si>
    <t>odkvapová  lišta, AL plech , hr 0,7 mm, do  rš 80 mm</t>
  </si>
  <si>
    <t>-2128933527</t>
  </si>
  <si>
    <t>158,268 " K7</t>
  </si>
  <si>
    <t>263</t>
  </si>
  <si>
    <t>7644107R8</t>
  </si>
  <si>
    <t>Oplechovanie parapetov z hliníkového farebného Al plechu, vrátane rohov r.š. 250 mm +enkolit</t>
  </si>
  <si>
    <t>-273979739</t>
  </si>
  <si>
    <t>264</t>
  </si>
  <si>
    <t>7644107R7</t>
  </si>
  <si>
    <t>Oplechovanie parapetov z hliníkového farebného Al plechu, hr 0,7 mm, vrátane rohov do  r.š. 330 mm+enkolit</t>
  </si>
  <si>
    <t>829507582</t>
  </si>
  <si>
    <t>1,81*2"k18</t>
  </si>
  <si>
    <t>3*1+2*2+3,8*1+6*1 " k25-28</t>
  </si>
  <si>
    <t>265</t>
  </si>
  <si>
    <t>7644107R61</t>
  </si>
  <si>
    <t>Oplechovanie parapetov z hliníkového farebného Al plechu, hr 0,7 mm, vrátane rohov r.š. 400 mm +enkolit</t>
  </si>
  <si>
    <t>-1929208008</t>
  </si>
  <si>
    <t>5,495*2 "k15</t>
  </si>
  <si>
    <t>0,6*7  " k16</t>
  </si>
  <si>
    <t>1,02 "k23</t>
  </si>
  <si>
    <t>266</t>
  </si>
  <si>
    <t>7644107R51</t>
  </si>
  <si>
    <t>Oplechovanie ostenia  z hliníkového farebného Al plechu hr 0,7mm, vrátane rohov,  do  r.š. 330 mm +enkolit</t>
  </si>
  <si>
    <t>-920695203</t>
  </si>
  <si>
    <t>1,88*12+1,58*6+3,3*2+1,722  " k11-14</t>
  </si>
  <si>
    <t>267</t>
  </si>
  <si>
    <t>764430710.S</t>
  </si>
  <si>
    <t>Oplechovanie muriva a atík z hliníkového farebného Al plechu, vrátane rohov r.š. 250 mm</t>
  </si>
  <si>
    <t>1880422559</t>
  </si>
  <si>
    <t>11,61  " k9</t>
  </si>
  <si>
    <t>268</t>
  </si>
  <si>
    <t>764430740.S</t>
  </si>
  <si>
    <t>Oplechovanie muriva a atík z hliníkového farebného Al plechu, vrátane rohov r.š. 500 mm</t>
  </si>
  <si>
    <t>1628304874</t>
  </si>
  <si>
    <t>6,5  " k30</t>
  </si>
  <si>
    <t>269</t>
  </si>
  <si>
    <t>764430760.S</t>
  </si>
  <si>
    <t>Oplechovanie muriva a atík z hliníkového farebného Al plechu, vrátane rohov r.š. 750 mm</t>
  </si>
  <si>
    <t>1817405091</t>
  </si>
  <si>
    <t>130,3 " k8</t>
  </si>
  <si>
    <t>17,028  " k10</t>
  </si>
  <si>
    <t>270</t>
  </si>
  <si>
    <t>764394920.S</t>
  </si>
  <si>
    <t>Ostatné prvky strešné z pozinkovaného Pz plechu podkladný pás rš 200 mm</t>
  </si>
  <si>
    <t>1574887217</t>
  </si>
  <si>
    <t>11,61*2 " k9 b,e</t>
  </si>
  <si>
    <t>17,028*2  " k10 b,c</t>
  </si>
  <si>
    <t>271</t>
  </si>
  <si>
    <t>764394930.S</t>
  </si>
  <si>
    <t>Ostatné prvky strešné z pozinkovaného Pz plechu podkladný pás rš 250 mm</t>
  </si>
  <si>
    <t>833418050</t>
  </si>
  <si>
    <t>11,61 " k9c</t>
  </si>
  <si>
    <t>272</t>
  </si>
  <si>
    <t>7643113R1</t>
  </si>
  <si>
    <t xml:space="preserve">Montáž  a dodavka fasády : AL plech  hr 0,7 mm PREFA, farba tmavošedá  P10 -   na zvislú uhlovú drážku </t>
  </si>
  <si>
    <t>-2022185589</t>
  </si>
  <si>
    <t>208,93+1,53+0,94  "sv</t>
  </si>
  <si>
    <t>173,89  "jz</t>
  </si>
  <si>
    <t>5,617 "sz</t>
  </si>
  <si>
    <t>26,8 "sv</t>
  </si>
  <si>
    <t>50,82 "jz</t>
  </si>
  <si>
    <t>119,46"sz</t>
  </si>
  <si>
    <t>1,54 +0,937" jz</t>
  </si>
  <si>
    <t>1,53+0,94"sv</t>
  </si>
  <si>
    <t>273</t>
  </si>
  <si>
    <t>764454801.S</t>
  </si>
  <si>
    <t>Demontáž odpadových rúr kruhových, s priemerom 75 a 100 mm,  -0,00226t</t>
  </si>
  <si>
    <t>-891191160</t>
  </si>
  <si>
    <t>2,9" B22</t>
  </si>
  <si>
    <t>274</t>
  </si>
  <si>
    <t>764352810.S</t>
  </si>
  <si>
    <t>Demontáž žľabov pododkvapových polkruhových so sklonom do 30st. rš 330 mm,  -0,00330t</t>
  </si>
  <si>
    <t>-962946427</t>
  </si>
  <si>
    <t>6,2  "B18</t>
  </si>
  <si>
    <t>6,35"B23</t>
  </si>
  <si>
    <t>275</t>
  </si>
  <si>
    <t>764430840.S</t>
  </si>
  <si>
    <t>Demontáž oplechovania múrov a nadmuroviek rš od 330 do 500 mm,  -0,00230t</t>
  </si>
  <si>
    <t>-1289855182</t>
  </si>
  <si>
    <t>(10,35*2+6,2*2)  " B17</t>
  </si>
  <si>
    <t>70,4*2+16,4</t>
  </si>
  <si>
    <t>276</t>
  </si>
  <si>
    <t>764454803.S</t>
  </si>
  <si>
    <t>Demontáž odpadových rúr kruhových, s priemerom 150 mm,  -0,00356t</t>
  </si>
  <si>
    <t>-1407697122</t>
  </si>
  <si>
    <t>14*8,82  "B1</t>
  </si>
  <si>
    <t>277</t>
  </si>
  <si>
    <t>998764204.S</t>
  </si>
  <si>
    <t>Presun hmôt pre konštrukcie klampiarske v objektoch výšky nad 24 do 36 m</t>
  </si>
  <si>
    <t>1172274532</t>
  </si>
  <si>
    <t>766</t>
  </si>
  <si>
    <t>Konštrukcie stolárske</t>
  </si>
  <si>
    <t>278</t>
  </si>
  <si>
    <t>7666213R1</t>
  </si>
  <si>
    <t>Montáž a dodavka  podokenného profilu z EPS s kompozitným jadrom  š do 285 mm</t>
  </si>
  <si>
    <t>2029206743</t>
  </si>
  <si>
    <t>279</t>
  </si>
  <si>
    <t>766621400.S</t>
  </si>
  <si>
    <t>Montáž okien plastových s hydroizolačnými ISO páskami (exteriérová a interiérová)</t>
  </si>
  <si>
    <t>-1604022734</t>
  </si>
  <si>
    <t>(2,69+1,935)*2*(3+3)</t>
  </si>
  <si>
    <t>(2,7+1,935)*2*(12+12)</t>
  </si>
  <si>
    <t>(2,6+1,935)*2*(2+2)</t>
  </si>
  <si>
    <t>(2,695+1,935)*2*(2)</t>
  </si>
  <si>
    <t>(3,35+2,695)*2*1</t>
  </si>
  <si>
    <t>(2,7+1,635)*2*(2+2)</t>
  </si>
  <si>
    <t>(1,25+1,635)*2*(1+1)</t>
  </si>
  <si>
    <t>(2,695+1,635)*2*(1)</t>
  </si>
  <si>
    <t>(0,56+8,139)*2*(2+1+4)</t>
  </si>
  <si>
    <t>(3+1,9)*2*1</t>
  </si>
  <si>
    <t>280</t>
  </si>
  <si>
    <t>283290006100.S</t>
  </si>
  <si>
    <t>Tesniaca paropriepustná fólia polymér-flísová, š. 290 mm, dĺ. 30 m, pre tesnenie pripájacej škáry okenného rámu a muriva z exteriéru</t>
  </si>
  <si>
    <t>999864996</t>
  </si>
  <si>
    <t>281</t>
  </si>
  <si>
    <t>283290006200.S</t>
  </si>
  <si>
    <t>Tesniaca paronepriepustná fólia polymér-flísová, š. 70 mm, dĺ. 30 m, pre tesnenie pripájacej škáry okenného rámu a muriva z interiéru</t>
  </si>
  <si>
    <t>1346353003</t>
  </si>
  <si>
    <t>282</t>
  </si>
  <si>
    <t>6114100R01</t>
  </si>
  <si>
    <t>Plastové okno 2695/1935 mm, izolačné trojsklo,- kompletne, vid popis W1</t>
  </si>
  <si>
    <t>1950433175</t>
  </si>
  <si>
    <t>283</t>
  </si>
  <si>
    <t>6114100R02</t>
  </si>
  <si>
    <t>Plastové okno 2700/1935 mm, izolačné trojsklo,- kompletne, vid popis W2</t>
  </si>
  <si>
    <t>754386367</t>
  </si>
  <si>
    <t>284</t>
  </si>
  <si>
    <t>6114100R023</t>
  </si>
  <si>
    <t>Plastové okno 2600/1935 mm, izolačné trojsklo,- kompletne, vid popis W3</t>
  </si>
  <si>
    <t>2132669466</t>
  </si>
  <si>
    <t>285</t>
  </si>
  <si>
    <t>6114100R024</t>
  </si>
  <si>
    <t>Plastové okno 2700/1935 mm, izolačné trojsklo,- kompletne, vid popis W4</t>
  </si>
  <si>
    <t>2829992</t>
  </si>
  <si>
    <t>286</t>
  </si>
  <si>
    <t>6114100R025</t>
  </si>
  <si>
    <t>Plastové okno 2695/1935 mm, izolačné trojsklo,- kompletne, vid popis W4A</t>
  </si>
  <si>
    <t>-1117841911</t>
  </si>
  <si>
    <t>287</t>
  </si>
  <si>
    <t>6114100R026</t>
  </si>
  <si>
    <t>Plastová stena 2695/3335 mm, izolačné trojsklo,- kompletne, vid popis W5</t>
  </si>
  <si>
    <t>1195645358</t>
  </si>
  <si>
    <t>288</t>
  </si>
  <si>
    <t>6114100R027</t>
  </si>
  <si>
    <t>Plastové okno 2700/1635 mm, izolačné trojsklo,- kompletne, vid popis W6</t>
  </si>
  <si>
    <t>1530547567</t>
  </si>
  <si>
    <t>289</t>
  </si>
  <si>
    <t>6114100R028</t>
  </si>
  <si>
    <t>Plastové okno 1250/1635 mm, izolačné trojsklo,- kompletne, vid popis W7</t>
  </si>
  <si>
    <t>-1584868146</t>
  </si>
  <si>
    <t>290</t>
  </si>
  <si>
    <t>6114100R029</t>
  </si>
  <si>
    <t>Plastové okno 2695/1635 mm, izolačné trojsklo,- kompletne, vid popis W8</t>
  </si>
  <si>
    <t>-1462804870</t>
  </si>
  <si>
    <t>291</t>
  </si>
  <si>
    <t>6114100R030</t>
  </si>
  <si>
    <t>Plastové okno 5600/8139 mm, izolačné trojsklo,- kompletne, vid popis W9</t>
  </si>
  <si>
    <t>-1147332032</t>
  </si>
  <si>
    <t>292</t>
  </si>
  <si>
    <t>6114100R031</t>
  </si>
  <si>
    <t>Plastové okno 5600/8139 mm, izolačné trojsklo,- kompletne, vid popis W10</t>
  </si>
  <si>
    <t>558227247</t>
  </si>
  <si>
    <t>293</t>
  </si>
  <si>
    <t>6114100R032</t>
  </si>
  <si>
    <t>Plastové okno 5600/8139 mm, izolačné trojsklo,- kompletne, vid popis W11</t>
  </si>
  <si>
    <t>-1818420073</t>
  </si>
  <si>
    <t>294</t>
  </si>
  <si>
    <t>6114100R033</t>
  </si>
  <si>
    <t>Plastové okno 3000/1900 mm, izolačné trojsklo,- kompletne, vid popis W12</t>
  </si>
  <si>
    <t>-1028261257</t>
  </si>
  <si>
    <t>295</t>
  </si>
  <si>
    <t>6114100R051</t>
  </si>
  <si>
    <t>montáž  a dodavka , plastový medziokenný stlpik 200/1935,- kompletne, vid popis WS1</t>
  </si>
  <si>
    <t>-1268969675</t>
  </si>
  <si>
    <t>296</t>
  </si>
  <si>
    <t>6114100R052</t>
  </si>
  <si>
    <t>montáž  a dodavka , plastový medziokenný stlpik 310/1935,- kompletne, vid popis WS2</t>
  </si>
  <si>
    <t>-2057314462</t>
  </si>
  <si>
    <t>297</t>
  </si>
  <si>
    <t>6114100R053</t>
  </si>
  <si>
    <t>montáž  a dodavka , plastový medziokenný stlpik 200/1635,- kompletne, vid popis WS3</t>
  </si>
  <si>
    <t>-1142706662</t>
  </si>
  <si>
    <t>298</t>
  </si>
  <si>
    <t>6114100R054</t>
  </si>
  <si>
    <t>montáž  a dodavka , plastový medziokenný stlpik 405/1635,- kompletne, vid popis WS4</t>
  </si>
  <si>
    <t>650822359</t>
  </si>
  <si>
    <t>299</t>
  </si>
  <si>
    <t>766661R12</t>
  </si>
  <si>
    <t>Montáž dverového krídla kompletiz.otváravého do ocelovej  zárubne+ mtz zarubne</t>
  </si>
  <si>
    <t>-1734294402</t>
  </si>
  <si>
    <t>300</t>
  </si>
  <si>
    <t>61160111601</t>
  </si>
  <si>
    <t>Dvere vnútorné hladké plné jednokrídlové , 1100x1970mm +zaruben, popis kompletný vid  popis v PD - ozn. 8</t>
  </si>
  <si>
    <t>-990328049</t>
  </si>
  <si>
    <t>1+4</t>
  </si>
  <si>
    <t>301</t>
  </si>
  <si>
    <t>61160111602</t>
  </si>
  <si>
    <t>Dvere vnútorné hladké plné jednokrídlové , 800x1970mm +zaruben, popis kompletný vid  popis v PD - ozn. 9</t>
  </si>
  <si>
    <t>-1061561492</t>
  </si>
  <si>
    <t>302</t>
  </si>
  <si>
    <t>61160111603</t>
  </si>
  <si>
    <t>Dvere vnútorné hladké plné jednokrídlové , 800x1970mm + nadsvetlik +zaruben, popis kompletný vid  popis v PD - ozn. 10</t>
  </si>
  <si>
    <t>817448526</t>
  </si>
  <si>
    <t>303</t>
  </si>
  <si>
    <t>61160111604</t>
  </si>
  <si>
    <t>Dvere vnútorné hladké plné jednokrídlové , 900x1970mm + nadsvetlik +zaruben, popis kompletný vid  popis v PD - ozn. 11</t>
  </si>
  <si>
    <t>-1470211223</t>
  </si>
  <si>
    <t>304</t>
  </si>
  <si>
    <t>61160111605</t>
  </si>
  <si>
    <t>Dvere vnútorné hladké plné jednokrídlové , 900x1970mm  +zaruben, popis kompletný vid  popis v PD - ozn. 15</t>
  </si>
  <si>
    <t>-286440200</t>
  </si>
  <si>
    <t>305</t>
  </si>
  <si>
    <t>766661R13</t>
  </si>
  <si>
    <t>M+D ochranne chodbová j lišty 350/18  mm, ABS hranou, ozn 16</t>
  </si>
  <si>
    <t>-1689826017</t>
  </si>
  <si>
    <t>"pol.16</t>
  </si>
  <si>
    <t>101,76</t>
  </si>
  <si>
    <t>306</t>
  </si>
  <si>
    <t>7666621R9</t>
  </si>
  <si>
    <t xml:space="preserve">montaž dveri </t>
  </si>
  <si>
    <t>2058099856</t>
  </si>
  <si>
    <t>307</t>
  </si>
  <si>
    <t>6112740107</t>
  </si>
  <si>
    <t>dvere dvojkrídlové vnútorné plné 1800/2500mm+ zarubna , akustické 42 dB , ozn 7</t>
  </si>
  <si>
    <t>844546078</t>
  </si>
  <si>
    <t>308</t>
  </si>
  <si>
    <t>6112740111</t>
  </si>
  <si>
    <t>dvere dvojkrídlové vnútorné plné 800/1970+ zarubna , akustické 35 dB , ozn 17</t>
  </si>
  <si>
    <t>-1450663617</t>
  </si>
  <si>
    <t>309</t>
  </si>
  <si>
    <t>6112740112</t>
  </si>
  <si>
    <t>dvere dvojkrídlové vnútorné plné 900/1970+ zarubna , akustické 35 dB , ozn 18</t>
  </si>
  <si>
    <t>512179401</t>
  </si>
  <si>
    <t>310</t>
  </si>
  <si>
    <t>766661R2</t>
  </si>
  <si>
    <t>Montáž dverí drevených  bezpečnostných protipožiarnych do kovovej bezpečnostnej zárubne</t>
  </si>
  <si>
    <t>-1430722853</t>
  </si>
  <si>
    <t>311</t>
  </si>
  <si>
    <t>61163030057</t>
  </si>
  <si>
    <t>Dvere  vn drevené   pritipožiarne  EW 30 , 1600/1970mm so zarubnou, plný popis vid  tab. PD- ozn. 1</t>
  </si>
  <si>
    <t>-650070416</t>
  </si>
  <si>
    <t>312</t>
  </si>
  <si>
    <t>61163030058</t>
  </si>
  <si>
    <t>Dvere  vn drevené   pritipožiarne  EW 30 , 600/1970mm so zarubnou, plný popis vid  tab. PD- ozn. 2</t>
  </si>
  <si>
    <t>-1889720524</t>
  </si>
  <si>
    <t>313</t>
  </si>
  <si>
    <t>61163030059</t>
  </si>
  <si>
    <t>Dvere  vn drevené   pritipožiarne  EW 30 , 800/1970mm so zarubnou, plný popis vid  tab. PD- ozn. 3</t>
  </si>
  <si>
    <t>-412323377</t>
  </si>
  <si>
    <t>314</t>
  </si>
  <si>
    <t>61163030060</t>
  </si>
  <si>
    <t>Dvere  vn drevené   pritipožiarne  EW 30 , 900/1970mm so zarubnou, plný popis vid  tab. PD- ozn. 4</t>
  </si>
  <si>
    <t>746263755</t>
  </si>
  <si>
    <t>315</t>
  </si>
  <si>
    <t>998766203.S</t>
  </si>
  <si>
    <t>Presun hmot pre konštrukcie stolárske v objektoch výšky nad 12 do 24 m</t>
  </si>
  <si>
    <t>1558734374</t>
  </si>
  <si>
    <t>767</t>
  </si>
  <si>
    <t>Konštrukcie doplnkové kovové</t>
  </si>
  <si>
    <t>316</t>
  </si>
  <si>
    <t>7671356R1</t>
  </si>
  <si>
    <t>Montáž a dodavka dutinovej podlahy - vid popis</t>
  </si>
  <si>
    <t>-183201710</t>
  </si>
  <si>
    <t>Dodávka a montáž dutinovej podlahy Lindner - Floor and more arena. Stupňovitá konštrukcia so 6 výškovými úrovňami,</t>
  </si>
  <si>
    <t>950 mm hlboké a 150 mm vysoké. Maximálna konštrukčná výška je 970 mm.    -   90,22 m2</t>
  </si>
  <si>
    <t>Výrezy pre vetranie vzduchu     - 142 ks</t>
  </si>
  <si>
    <t>Oceľová konštrukcia na pripevnenie stoličky, oceľová platňa má 4 vnutorné závity, ktoré sa dajú použiť na pripevnenie</t>
  </si>
  <si>
    <t>stoličky   -  148 ks</t>
  </si>
  <si>
    <t>317</t>
  </si>
  <si>
    <t>767112812.S</t>
  </si>
  <si>
    <t>Demontáž stien a priečok pre zasklenie zváraných,  -0,03300t</t>
  </si>
  <si>
    <t>-323185063</t>
  </si>
  <si>
    <t>6*2,735+3*2,735  " BK1 - pre kopilit</t>
  </si>
  <si>
    <t>318</t>
  </si>
  <si>
    <t>767392113.S</t>
  </si>
  <si>
    <t>Montáž krytiny striech plechom tvarovaným pristrelením</t>
  </si>
  <si>
    <t>1529237626</t>
  </si>
  <si>
    <t>970  +202  " podla výkresov statiky</t>
  </si>
  <si>
    <t>319</t>
  </si>
  <si>
    <t>138315291</t>
  </si>
  <si>
    <t>Plech trapézový pozinkovaný T 50 , mm hr. 0,88 mm</t>
  </si>
  <si>
    <t>1847563933</t>
  </si>
  <si>
    <t>320</t>
  </si>
  <si>
    <t>767590R22</t>
  </si>
  <si>
    <t xml:space="preserve">Montáž podlahových konštrukcií podlahových roštov </t>
  </si>
  <si>
    <t>-161410581</t>
  </si>
  <si>
    <t>1*1,295 "a</t>
  </si>
  <si>
    <t>1*1 " b</t>
  </si>
  <si>
    <t>0,27*1*16  " c</t>
  </si>
  <si>
    <t>Medzisúčet vonkajsie schody</t>
  </si>
  <si>
    <t>1*1,84  "a</t>
  </si>
  <si>
    <t>1,15*1,67 " b</t>
  </si>
  <si>
    <t>0,27*1*25  "c</t>
  </si>
  <si>
    <t>Medzisúčet unikove schodisko</t>
  </si>
  <si>
    <t>321</t>
  </si>
  <si>
    <t>592270011100.S</t>
  </si>
  <si>
    <t>ROŠT PODLAHOVÝ OCELOVÝ SP 330-34/38, DIN 24537, POZINKOVANÝ- upravený na rozmery podla PD</t>
  </si>
  <si>
    <t>1835215251</t>
  </si>
  <si>
    <t>17,126*1,15 'Prepočítané koeficientom množstva</t>
  </si>
  <si>
    <t>322</t>
  </si>
  <si>
    <t>767641R01</t>
  </si>
  <si>
    <t>Montáž kovového dverového krídla otočného jednokrídlového+ zárubne, vrátane kovania</t>
  </si>
  <si>
    <t>1034110767</t>
  </si>
  <si>
    <t>323</t>
  </si>
  <si>
    <t>55341119PC02</t>
  </si>
  <si>
    <t>Dvere  ocelove  900/1970 , otváravé , sklo, kovanie, povrchová uprava, rám, prah + zarubna - vid  v PD -ozn 12</t>
  </si>
  <si>
    <t>-169404623</t>
  </si>
  <si>
    <t>324</t>
  </si>
  <si>
    <t>7676411R11</t>
  </si>
  <si>
    <t>montáž bezpečnostných ok stien</t>
  </si>
  <si>
    <t>-1565498844</t>
  </si>
  <si>
    <t>325</t>
  </si>
  <si>
    <t>5534111PC01</t>
  </si>
  <si>
    <t>ocelova protipožiarna stena   1000/2050 , pritipožiarne  EW 45 , , plný popis vid  tab. PD- ozn. 5</t>
  </si>
  <si>
    <t>203308454</t>
  </si>
  <si>
    <t>326</t>
  </si>
  <si>
    <t>5534111PC02</t>
  </si>
  <si>
    <t>ocelova protipožiarna stena   22880/2870 , pritipožiarne  EW 45 , , plný popis vid  tab. PD- ozn. 6</t>
  </si>
  <si>
    <t>-1829626338</t>
  </si>
  <si>
    <t>327</t>
  </si>
  <si>
    <t>5534111PC22</t>
  </si>
  <si>
    <t>ocelova pätdielna  stena  3800/2735 , s pevným zasklením a izolačným dvojsklom + doplnky , plný popis vid  tab. PD- ozn. W14</t>
  </si>
  <si>
    <t>-338842105</t>
  </si>
  <si>
    <t>328</t>
  </si>
  <si>
    <t>5534111PC23</t>
  </si>
  <si>
    <t>ocelova pätdielna  stena  6000/2735 , s pevným zasklením a izolačným dvojsklom + doplnky , plný popis vid  tab. PD- ozn. W15</t>
  </si>
  <si>
    <t>643457791</t>
  </si>
  <si>
    <t>329</t>
  </si>
  <si>
    <t>767642R10</t>
  </si>
  <si>
    <t xml:space="preserve">montáž  interierových okien </t>
  </si>
  <si>
    <t>192187401</t>
  </si>
  <si>
    <t>330</t>
  </si>
  <si>
    <t>5534118PC08</t>
  </si>
  <si>
    <t>interierové okno 2500/1000 mm  -komplexný popis  vid PD !!        ozn 13</t>
  </si>
  <si>
    <t>663481907</t>
  </si>
  <si>
    <t>331</t>
  </si>
  <si>
    <t>5534118PC09</t>
  </si>
  <si>
    <t>interierové okno 1000/1000 mm  -komplexný popis  vid PD !!        ozn 14</t>
  </si>
  <si>
    <t>-2002844184</t>
  </si>
  <si>
    <t>332</t>
  </si>
  <si>
    <t>767660R22</t>
  </si>
  <si>
    <t xml:space="preserve">Montáž a dodavka   žalúzie  Z90 s krycím čelným plechom, manuálne ovládanie  z interieru  </t>
  </si>
  <si>
    <t>-452317412</t>
  </si>
  <si>
    <t>2,75*1,84*8</t>
  </si>
  <si>
    <t>2,88*1,84*26</t>
  </si>
  <si>
    <t>2,63*1,84*2</t>
  </si>
  <si>
    <t>1,69*1,545*1</t>
  </si>
  <si>
    <t>1*0,795*1</t>
  </si>
  <si>
    <t>2,88*1,545*4</t>
  </si>
  <si>
    <t>1,28*1,545*2</t>
  </si>
  <si>
    <t>2,75*1,545*1</t>
  </si>
  <si>
    <t>plochaZALUZIE</t>
  </si>
  <si>
    <t>Súčet  , oznacenie ZL1-8</t>
  </si>
  <si>
    <t>333</t>
  </si>
  <si>
    <t>76766R111</t>
  </si>
  <si>
    <t>Montáž a dodavka textílnych žalúzií zo zatemnovacej látky !  - vid popis podla PD  - ozn ZS1-4</t>
  </si>
  <si>
    <t>-626812588</t>
  </si>
  <si>
    <t>3*2,3*4</t>
  </si>
  <si>
    <t>2,9*2,3*4</t>
  </si>
  <si>
    <t>2,6*2,3*4</t>
  </si>
  <si>
    <t>1,1*2,3*2</t>
  </si>
  <si>
    <t>Súčet   ozcenie v PD ZS1-ZS4</t>
  </si>
  <si>
    <t>334</t>
  </si>
  <si>
    <t>76766R112</t>
  </si>
  <si>
    <t>Montáž  - vodiaca lišta  javisková</t>
  </si>
  <si>
    <t>349233358</t>
  </si>
  <si>
    <t>2*8,6  " - javisková kolajnica</t>
  </si>
  <si>
    <t>1,1*2</t>
  </si>
  <si>
    <t>335</t>
  </si>
  <si>
    <t>55343991</t>
  </si>
  <si>
    <t>Dodavka - vodiaca lišta  - vid popis podla PD  - ozn ZS1-3</t>
  </si>
  <si>
    <t>961666518</t>
  </si>
  <si>
    <t>336</t>
  </si>
  <si>
    <t>55343992</t>
  </si>
  <si>
    <t>Dodavka- vodiaca lišta  - vid popis podla PD  - ozn ZS4</t>
  </si>
  <si>
    <t>-428800095</t>
  </si>
  <si>
    <t>337</t>
  </si>
  <si>
    <t>767920220.S</t>
  </si>
  <si>
    <t>Montáž vrát a vrátok k oploteniu osadzovaných na stĺpiky oceľové, s plochou jednotlivo nad 2 do 4 m2</t>
  </si>
  <si>
    <t>688528494</t>
  </si>
  <si>
    <t>338</t>
  </si>
  <si>
    <t>5535800007</t>
  </si>
  <si>
    <t>dvojkridlová brána GARDIA  fab 2635/2000, žiar. pozin.</t>
  </si>
  <si>
    <t>1519416883</t>
  </si>
  <si>
    <t>339</t>
  </si>
  <si>
    <t>767991R12</t>
  </si>
  <si>
    <t>montáž a dodavka bezpečnostný systewm plochej strechy - lano     / napr ABS Lock X-T 500/</t>
  </si>
  <si>
    <t>1936171510</t>
  </si>
  <si>
    <t>13+11,5*2</t>
  </si>
  <si>
    <t>11+51,5*2</t>
  </si>
  <si>
    <t>340</t>
  </si>
  <si>
    <t>767991R13</t>
  </si>
  <si>
    <t>montáž a dodavka bezpečnostný system plochej strechy - kotviace konzoly     / napr ABS Lock X-T 500/</t>
  </si>
  <si>
    <t>1057753102</t>
  </si>
  <si>
    <t>341</t>
  </si>
  <si>
    <t>5534140101</t>
  </si>
  <si>
    <t xml:space="preserve">M+D Vonkajšie okno 1000/500 mm s doplnkami - vid popis PD </t>
  </si>
  <si>
    <t>283076649</t>
  </si>
  <si>
    <t>342</t>
  </si>
  <si>
    <t>5534140102</t>
  </si>
  <si>
    <t>Montáž a Dodavka  - okno  hliníkové štvordielne s pevným zasklením   1770/1900-  protipožiarne trojsklo, EI 30 - komplet popis vid popis v PD , ozn W13</t>
  </si>
  <si>
    <t>210206866</t>
  </si>
  <si>
    <t>343</t>
  </si>
  <si>
    <t>5534140192</t>
  </si>
  <si>
    <t>Montáž a Dodavka  - okno  hliníkové štvordielne s pevným zasklením   2000/1900-  protipožiarne trojsklo, EI 30 - komplet popis vid popis v PD , ozn W16</t>
  </si>
  <si>
    <t>-2142334033</t>
  </si>
  <si>
    <t>344</t>
  </si>
  <si>
    <t>767995105.S</t>
  </si>
  <si>
    <t>Montáž ostatných atypických kovových stavebných doplnkových konštrukcií nad 50 do 100 kg</t>
  </si>
  <si>
    <t>kg</t>
  </si>
  <si>
    <t>-24603526</t>
  </si>
  <si>
    <t>77,55 " z13</t>
  </si>
  <si>
    <t>345</t>
  </si>
  <si>
    <t>5538801121</t>
  </si>
  <si>
    <t>Oceľový nosník HEA 140, z valcovanej ocele + kotvenie + povrchová uprava- vid. PD</t>
  </si>
  <si>
    <t>2055676159</t>
  </si>
  <si>
    <t>346</t>
  </si>
  <si>
    <t>767995R04</t>
  </si>
  <si>
    <t>Montáž ostatných atypických kovových stavebných doplnkových konštrukcií nad 20 do 50 kg</t>
  </si>
  <si>
    <t>-244736688</t>
  </si>
  <si>
    <t>" OK</t>
  </si>
  <si>
    <t>220,69 " z1</t>
  </si>
  <si>
    <t>345,72  " z2</t>
  </si>
  <si>
    <t>21,15 " z3</t>
  </si>
  <si>
    <t>17,88 " z6</t>
  </si>
  <si>
    <t>55,59 " z7</t>
  </si>
  <si>
    <t>42,4 "z13</t>
  </si>
  <si>
    <t>375,18  " z9</t>
  </si>
  <si>
    <t>51,76  " z4</t>
  </si>
  <si>
    <t>31,34 " z5</t>
  </si>
  <si>
    <t>176,69  " z8</t>
  </si>
  <si>
    <t>423,2 " z10</t>
  </si>
  <si>
    <t>347</t>
  </si>
  <si>
    <t>553091</t>
  </si>
  <si>
    <t>Ok s povrchovou upravou podla PD -polyuretan/ vid vykres /</t>
  </si>
  <si>
    <t>122141148</t>
  </si>
  <si>
    <t>348</t>
  </si>
  <si>
    <t>5530999</t>
  </si>
  <si>
    <t>Ok s povrchovou upravou podla PD -žiarovo pozinkované/ vid vykres /</t>
  </si>
  <si>
    <t>615600370</t>
  </si>
  <si>
    <t>349</t>
  </si>
  <si>
    <t>767996801.S</t>
  </si>
  <si>
    <t>Demontáž ostatných doplnkov stavieb s hmotnosťou jednotlivých dielov konštrukcií do 50 kg,  -0,00100t</t>
  </si>
  <si>
    <t>1470891692</t>
  </si>
  <si>
    <t xml:space="preserve">45   "B26- mreža 26/2,6m, </t>
  </si>
  <si>
    <t>350</t>
  </si>
  <si>
    <t>998767203.S</t>
  </si>
  <si>
    <t>Presun hmôt pre kovové stavebné doplnkové konštrukcie v objektoch výšky nad 12 do 24 m</t>
  </si>
  <si>
    <t>308409385</t>
  </si>
  <si>
    <t>776</t>
  </si>
  <si>
    <t>Podlahy povlakové</t>
  </si>
  <si>
    <t>351</t>
  </si>
  <si>
    <t>776511820.S</t>
  </si>
  <si>
    <t>Odstránenie povlakových podláh z nášľapnej plochy lepených s podložkou,  -0,00100t</t>
  </si>
  <si>
    <t>-1521665259</t>
  </si>
  <si>
    <t>xPVCplochaDMTZ</t>
  </si>
  <si>
    <t>17,7  " B10</t>
  </si>
  <si>
    <t>Medzisúčet   3 np</t>
  </si>
  <si>
    <t>PVCdemontažPLxy1np</t>
  </si>
  <si>
    <t>352</t>
  </si>
  <si>
    <t>776411300</t>
  </si>
  <si>
    <t xml:space="preserve">Lepenie  a dodavka podlahových soklíkov alebo líšt vyťahovaný sokel FABION    </t>
  </si>
  <si>
    <t>1870575755</t>
  </si>
  <si>
    <t>PdlahovýPovlakPLOC_2*0,9</t>
  </si>
  <si>
    <t>353</t>
  </si>
  <si>
    <t>776521100.S</t>
  </si>
  <si>
    <t>Lepenie povlakových podláh z PVC homogénnych pásov</t>
  </si>
  <si>
    <t>-916587955</t>
  </si>
  <si>
    <t>19,25+54,8+54,85+57,5+20,5+54,15+12,9+17,55+17,9</t>
  </si>
  <si>
    <t>55+17,9+55+57,5+55+17,9+54,7</t>
  </si>
  <si>
    <t xml:space="preserve">Medzisúčet  </t>
  </si>
  <si>
    <t>97,25+93</t>
  </si>
  <si>
    <t>179,5-93</t>
  </si>
  <si>
    <t xml:space="preserve">15,69*0,15*6  " stupne </t>
  </si>
  <si>
    <t>Medzisúčet  -</t>
  </si>
  <si>
    <t>20,3+(1,5*0,15*25)</t>
  </si>
  <si>
    <t>Medzisúčet  PVC</t>
  </si>
  <si>
    <t>354</t>
  </si>
  <si>
    <t>776620010.S</t>
  </si>
  <si>
    <t>Lepenie PVC heterogénnych alebo homogénnych v pásoch na steny</t>
  </si>
  <si>
    <t>-422938472</t>
  </si>
  <si>
    <t>(0,5+1,4+3,483)*0,8 " M312</t>
  </si>
  <si>
    <t>355</t>
  </si>
  <si>
    <t>28412915011</t>
  </si>
  <si>
    <t>podlahový povlak hr 2 mm / napr   Marmoleum/</t>
  </si>
  <si>
    <t>-2016298013</t>
  </si>
  <si>
    <t>PdlahovýPovlakPLOC_2*1,02</t>
  </si>
  <si>
    <t>PdlahovýPovlakPLOC_2*0,9*0,07*1,02</t>
  </si>
  <si>
    <t>marmoleumSTENApl*1,1</t>
  </si>
  <si>
    <t>356</t>
  </si>
  <si>
    <t>7765211001</t>
  </si>
  <si>
    <t xml:space="preserve">penetračný náter </t>
  </si>
  <si>
    <t>1868860095</t>
  </si>
  <si>
    <t>357</t>
  </si>
  <si>
    <t>7765211002</t>
  </si>
  <si>
    <t>príplatok za lepidlo-  elastik</t>
  </si>
  <si>
    <t>-2083053013</t>
  </si>
  <si>
    <t>358</t>
  </si>
  <si>
    <t>776560030.S</t>
  </si>
  <si>
    <t>Lepenie povlakových podláh z linolea elektrostaticky vodivých na Cu pásku</t>
  </si>
  <si>
    <t>1154397240</t>
  </si>
  <si>
    <t>16,15+ 9,7    " 3np + rozvodna</t>
  </si>
  <si>
    <t>P7plocha</t>
  </si>
  <si>
    <t>359</t>
  </si>
  <si>
    <t>28412915pC1</t>
  </si>
  <si>
    <t>antistatická povlaková podlahovina hr  2 mm</t>
  </si>
  <si>
    <t>-640540010</t>
  </si>
  <si>
    <t>antistatPL*1,05</t>
  </si>
  <si>
    <t>360</t>
  </si>
  <si>
    <t>776996110.S</t>
  </si>
  <si>
    <t>Ostatné práce - vyleštenie povlakových podláh</t>
  </si>
  <si>
    <t>623982516</t>
  </si>
  <si>
    <t>PdlahovýPovlakPLOC_2*0,9*0,07</t>
  </si>
  <si>
    <t>361</t>
  </si>
  <si>
    <t>998776203.S</t>
  </si>
  <si>
    <t>Presun hmôt pre podlahy povlakové v objektoch výšky nad 12 do 24 m</t>
  </si>
  <si>
    <t>-780106362</t>
  </si>
  <si>
    <t>783</t>
  </si>
  <si>
    <t>Dokoncovacie práce - nátery</t>
  </si>
  <si>
    <t>362</t>
  </si>
  <si>
    <t>783201812</t>
  </si>
  <si>
    <t>Odstránenie starých náterov z kovových stavebných doplnkových konštrukcií oceľovou kefou</t>
  </si>
  <si>
    <t>-135128815</t>
  </si>
  <si>
    <t>26 " na existujucom zabradli schodiska</t>
  </si>
  <si>
    <t>363</t>
  </si>
  <si>
    <t>783271001</t>
  </si>
  <si>
    <t>Nátery kov.stav.doplnk.konštr. polyuretánové jednonásobné 2x s emailovaním.- 105μm</t>
  </si>
  <si>
    <t>1418246665</t>
  </si>
  <si>
    <t>30  " rezy</t>
  </si>
  <si>
    <t>784</t>
  </si>
  <si>
    <t>Dokoncovacie práce - malby</t>
  </si>
  <si>
    <t>364</t>
  </si>
  <si>
    <t>784402802</t>
  </si>
  <si>
    <t>Odstránenie malieb oškrabaním, výšky nad 3,80 m</t>
  </si>
  <si>
    <t>1352677788</t>
  </si>
  <si>
    <t>6,3*3,4*2+(11+1,6)*3,4+0,7*6*3,4+35</t>
  </si>
  <si>
    <t>6,3*3,4*2+0,7*6*3,4+35</t>
  </si>
  <si>
    <t>Medzisúčet 2np</t>
  </si>
  <si>
    <t>UP4Boznacenie  " kuchynka</t>
  </si>
  <si>
    <t>365</t>
  </si>
  <si>
    <t>7844829R3</t>
  </si>
  <si>
    <t>Oprava podkladu  na schodisku - výšky nad 3,80 m</t>
  </si>
  <si>
    <t>460407086</t>
  </si>
  <si>
    <t>366</t>
  </si>
  <si>
    <t>784412309</t>
  </si>
  <si>
    <t>penetracia pod malby</t>
  </si>
  <si>
    <t>1168318083</t>
  </si>
  <si>
    <t>SDKpriecka125hr*2-14    " rozvodna  - up1</t>
  </si>
  <si>
    <t>2478*2+6,3*3,27*2+5*3,5</t>
  </si>
  <si>
    <t>367</t>
  </si>
  <si>
    <t>7844523R2</t>
  </si>
  <si>
    <t>disperzný náter , vodou umyvatelny, protipliesňový, dvojnásobný</t>
  </si>
  <si>
    <t>182773370</t>
  </si>
  <si>
    <t>368</t>
  </si>
  <si>
    <t>7844523R5</t>
  </si>
  <si>
    <t>priplatok za farby</t>
  </si>
  <si>
    <t>-7506710</t>
  </si>
  <si>
    <t>787</t>
  </si>
  <si>
    <t>Zasklievanie</t>
  </si>
  <si>
    <t>369</t>
  </si>
  <si>
    <t>7871008R12</t>
  </si>
  <si>
    <t>Vysklievanie stien a priečok- copilitových stien</t>
  </si>
  <si>
    <t>1412729377</t>
  </si>
  <si>
    <t>6*2,735+3*2,735   " BK1, BK2</t>
  </si>
  <si>
    <t>Práce a dodávky M</t>
  </si>
  <si>
    <t>43-M</t>
  </si>
  <si>
    <t>Montáž oceľových konštrukcií</t>
  </si>
  <si>
    <t>370</t>
  </si>
  <si>
    <t>4308610R1</t>
  </si>
  <si>
    <t>Montáž rôznych dielov OK vrátane pomocneho spojoveho materiálu</t>
  </si>
  <si>
    <t>2011681402</t>
  </si>
  <si>
    <t>1413,5 " - vid vypis OK    - kotvenie panelov</t>
  </si>
  <si>
    <t xml:space="preserve">34673,5" - vid vypis OK    -učebne </t>
  </si>
  <si>
    <t>30181" - vid vypis OK    - aula</t>
  </si>
  <si>
    <t>663+ 1440" - vid vypis OK    - sch1, sch2</t>
  </si>
  <si>
    <t>3207+345  " vid vypis OK - fotovoltaika, vzt</t>
  </si>
  <si>
    <t>1269,5  " vid vypis OK - K1-3</t>
  </si>
  <si>
    <t>371</t>
  </si>
  <si>
    <t>42412850PC1</t>
  </si>
  <si>
    <t>OK s základným   a vrchným naterom- podla PD</t>
  </si>
  <si>
    <t>1842709985</t>
  </si>
  <si>
    <t>372</t>
  </si>
  <si>
    <t>42412850PC8</t>
  </si>
  <si>
    <t>OK s finalnou povrchovou upravou - podla PD- /protipožiarny/</t>
  </si>
  <si>
    <t>2038835153</t>
  </si>
  <si>
    <t>373</t>
  </si>
  <si>
    <t>4308610R4</t>
  </si>
  <si>
    <t>doprava Ok</t>
  </si>
  <si>
    <t>1542894306</t>
  </si>
  <si>
    <t>374</t>
  </si>
  <si>
    <t>4308610R5</t>
  </si>
  <si>
    <t>vypomocné práce</t>
  </si>
  <si>
    <t>1863357131</t>
  </si>
  <si>
    <t>E1.3 - E 1.3. Zdravotechnické inštalácie</t>
  </si>
  <si>
    <t xml:space="preserve">    1 - Zemné práce   </t>
  </si>
  <si>
    <t xml:space="preserve">    4 - Vodorovné konštrukcie   </t>
  </si>
  <si>
    <t xml:space="preserve">    6 - Úpravy povrchov, podlahy, osadenie   </t>
  </si>
  <si>
    <t xml:space="preserve">    8 - Rúrové vedenie   </t>
  </si>
  <si>
    <t xml:space="preserve">    9 - Ostatné konštrukcie a práce-búranie   </t>
  </si>
  <si>
    <t xml:space="preserve">    99 - Presun hmôt HSV   </t>
  </si>
  <si>
    <t xml:space="preserve">PSV - Práce a dodávky PSV   </t>
  </si>
  <si>
    <t xml:space="preserve">    721 - Zdravotechnika - vnútorná kanalizácia   </t>
  </si>
  <si>
    <t xml:space="preserve">    722 - Zdravotechnika - vnútorný vodovod   </t>
  </si>
  <si>
    <t xml:space="preserve">    725 - Zdravotechnika - zariaďovacie predmety   </t>
  </si>
  <si>
    <t>1884707999</t>
  </si>
  <si>
    <t xml:space="preserve">Zemné práce   </t>
  </si>
  <si>
    <t>132201201.S</t>
  </si>
  <si>
    <t>Výkop ryhy šírky 600-2000mm horn.3 do 100m3</t>
  </si>
  <si>
    <t>464399110</t>
  </si>
  <si>
    <t xml:space="preserve">"výkop ryhy pre kanalizáciu" 31,00*1,44*1,00   </t>
  </si>
  <si>
    <t>132201209.S</t>
  </si>
  <si>
    <t>Príplatok k cenám za lepivosť pri hĺbení rýh š. nad 600 do 2 000 mm zapaž. i nezapažených, s urovnaním dna v hornine 3</t>
  </si>
  <si>
    <t>-65091165</t>
  </si>
  <si>
    <t xml:space="preserve">44,640*0,3   </t>
  </si>
  <si>
    <t>151101101.S</t>
  </si>
  <si>
    <t>Paženie a rozopretie stien rýh pre podzemné vedenie, príložné do 2 m</t>
  </si>
  <si>
    <t>817299748</t>
  </si>
  <si>
    <t xml:space="preserve">"paženie ryhy" 31,00*1,44*2   </t>
  </si>
  <si>
    <t>151101111.S</t>
  </si>
  <si>
    <t>Odstránenie paženia rýh pre podzemné vedenie, príložné hĺbky do 2 m</t>
  </si>
  <si>
    <t>-1725562440</t>
  </si>
  <si>
    <t>162501212.S</t>
  </si>
  <si>
    <t>Vodorovné premiestnenie výkopku po spevnenej ceste z horniny tr.5-7, do 100 m3 na vzdialenosť do 3000 m</t>
  </si>
  <si>
    <t>858946296</t>
  </si>
  <si>
    <t xml:space="preserve">"lôžko pod potrubie"          31,00*0,10*1,00   </t>
  </si>
  <si>
    <t xml:space="preserve">"obsyp potrubia D160"      14,00*0,46*1,00   </t>
  </si>
  <si>
    <t xml:space="preserve">"obsyp potrubia D315"     17,00*0,62*1,00   </t>
  </si>
  <si>
    <t xml:space="preserve">"odpočet potrubia D160"-14,00*1,99/100   </t>
  </si>
  <si>
    <t xml:space="preserve">"odpočet potrubia D315"-17,00*3,77/100   </t>
  </si>
  <si>
    <t xml:space="preserve">"objem šachty"                  (PI*0,30*0,30*1,44)*2   </t>
  </si>
  <si>
    <t xml:space="preserve">Súčet   </t>
  </si>
  <si>
    <t>162501213.S</t>
  </si>
  <si>
    <t>Vodorovné premiestnenie výkopku po spevnenej ceste z horniny tr.5-7, do 100 m3, príplatok k cene za každých ďalšich a začatých 1000 m</t>
  </si>
  <si>
    <t>2058504115</t>
  </si>
  <si>
    <t xml:space="preserve">19,974*5   </t>
  </si>
  <si>
    <t>167101101.S</t>
  </si>
  <si>
    <t>Nakladanie neuľahnutého výkopku z hornín tr.1-4 do 100 m3</t>
  </si>
  <si>
    <t>687108424</t>
  </si>
  <si>
    <t>171201201.S</t>
  </si>
  <si>
    <t>Uloženie sypaniny na skládky do 100 m3</t>
  </si>
  <si>
    <t>1246479107</t>
  </si>
  <si>
    <t>-1900438373</t>
  </si>
  <si>
    <t xml:space="preserve">"poplatok za skládku Škradno"   19,974*1,8*6,50   </t>
  </si>
  <si>
    <t>174101001.S</t>
  </si>
  <si>
    <t>Zásyp sypaninou so zhutnením jám, šachiet, rýh, zárezov alebo okolo objektov do 100 m3</t>
  </si>
  <si>
    <t>407445426</t>
  </si>
  <si>
    <t xml:space="preserve">44,64-19,974   </t>
  </si>
  <si>
    <t>175101101.S</t>
  </si>
  <si>
    <t>Obsyp potrubia sypaninou z vhodných hornín 1 až 4 bez prehodenia sypaniny</t>
  </si>
  <si>
    <t>-1157596363</t>
  </si>
  <si>
    <t xml:space="preserve">"obsyp potrubia D160"                      14,00*0,46*1,00   </t>
  </si>
  <si>
    <t xml:space="preserve">"obsyp potrubia D315"                      17,00*0,62*1,00   </t>
  </si>
  <si>
    <t xml:space="preserve">"odpočet potrubia D160"             -  14,00*1,99/100   </t>
  </si>
  <si>
    <t xml:space="preserve">"odpočet potrubia D315"             -  17,00*3,77/100   </t>
  </si>
  <si>
    <t>583310001200.S</t>
  </si>
  <si>
    <t>Kamenivo ťažené hrubé frakcia 8-16 mm</t>
  </si>
  <si>
    <t>-668199185</t>
  </si>
  <si>
    <t xml:space="preserve">16,060*1,67   </t>
  </si>
  <si>
    <t xml:space="preserve">Vodorovné konštrukcie   </t>
  </si>
  <si>
    <t>451573111</t>
  </si>
  <si>
    <t>Lôžko pod potrubie, stoky a drobné objekty, v otvorenom výkope z piesku a štrkopiesku do 63 mm</t>
  </si>
  <si>
    <t>1446189986</t>
  </si>
  <si>
    <t xml:space="preserve">Úpravy povrchov, podlahy, osadenie   </t>
  </si>
  <si>
    <t>612403399.S</t>
  </si>
  <si>
    <t>Hrubá výplň rýh na stenách akoukoľvek maltou, akejkoľvek šírky ryhy</t>
  </si>
  <si>
    <t>-1379530571</t>
  </si>
  <si>
    <t>612424992.S</t>
  </si>
  <si>
    <t>Omietka zarabicovaných rúr akoukoľvek maltou vápennou</t>
  </si>
  <si>
    <t>487970378</t>
  </si>
  <si>
    <t xml:space="preserve">Rúrové vedenie   </t>
  </si>
  <si>
    <t>871326026</t>
  </si>
  <si>
    <t>Montáž kanalizačného PVC-U potrubia hladkého plnostenného DN 160</t>
  </si>
  <si>
    <t>1554911273</t>
  </si>
  <si>
    <t>286110006600.S</t>
  </si>
  <si>
    <t>Rúra PVC-U hladký kanalizačný, gravitačný systém D 160 mm, dĺ. 1 m, SN8 - plnostenná</t>
  </si>
  <si>
    <t>-63260098</t>
  </si>
  <si>
    <t>871376032</t>
  </si>
  <si>
    <t>Montáž kanalizačného PVC-U potrubia hladkého plnostenného DN 300</t>
  </si>
  <si>
    <t>-1148369763</t>
  </si>
  <si>
    <t>286110003800.S</t>
  </si>
  <si>
    <t>Rúra PVC-U hladký, kanalizačný, gravitačný systém Dxr 315x9,2 mm, dĺ. 6 m, SN8 - plnostenná</t>
  </si>
  <si>
    <t>777936152</t>
  </si>
  <si>
    <t>286110012600.S</t>
  </si>
  <si>
    <t>Rúra kanalizačná PVC-U hrdlová hladká D 315x7,7 mm, dĺ. 1 m</t>
  </si>
  <si>
    <t>1719134558</t>
  </si>
  <si>
    <t>286110012610.S</t>
  </si>
  <si>
    <t>Rúra kanalizačná PVC-U hrdlová hladká D 315x7,7 mm, dĺ. 2 m</t>
  </si>
  <si>
    <t>-1257154153</t>
  </si>
  <si>
    <t>877326004</t>
  </si>
  <si>
    <t>Montáž kanalizačného PVC-U kolena DN 160</t>
  </si>
  <si>
    <t>577151450</t>
  </si>
  <si>
    <t>286510004600.S</t>
  </si>
  <si>
    <t>Koleno PVC-U, DN 160x67°, 87° pre hladký, kanalizačný, gravitačný systém</t>
  </si>
  <si>
    <t>-111790702</t>
  </si>
  <si>
    <t>286510004400.S</t>
  </si>
  <si>
    <t>Koleno PVC-U, DN 160x15°, 30°, 45° pre hladký, kanalizačný, gravitačný systém</t>
  </si>
  <si>
    <t>1447611668</t>
  </si>
  <si>
    <t>877326028</t>
  </si>
  <si>
    <t>Montáž kanalizačnej PVC-U odbočky DN 160</t>
  </si>
  <si>
    <t>1020945230</t>
  </si>
  <si>
    <t>286510013600.S</t>
  </si>
  <si>
    <t>Odbočka 45° PVC, DN 160/160 pre hladký, kanalizačný, gravitačný systém</t>
  </si>
  <si>
    <t>302121547</t>
  </si>
  <si>
    <t>877326052</t>
  </si>
  <si>
    <t>Montáž kanalizačnej PVC-U redukcie DN 160/125</t>
  </si>
  <si>
    <t>-905510606</t>
  </si>
  <si>
    <t>286510008100.S</t>
  </si>
  <si>
    <t>Redukcia PVC-U DN 160/125 pre hladký, kanalizačný, gravitačný systém</t>
  </si>
  <si>
    <t>-1067124969</t>
  </si>
  <si>
    <t>877376010</t>
  </si>
  <si>
    <t>Montáž kanalizačného PVC-U kolena DN 300</t>
  </si>
  <si>
    <t>-357912068</t>
  </si>
  <si>
    <t>286510005800.S</t>
  </si>
  <si>
    <t>Koleno PVC-U, DN 315x15°,30°, 45° pre hladký, kanalizačný, gravitačný systém</t>
  </si>
  <si>
    <t>-1577892495</t>
  </si>
  <si>
    <t>877376034</t>
  </si>
  <si>
    <t>Montáž kanalizačnej PVC-U odbočky DN 300</t>
  </si>
  <si>
    <t>-352824427</t>
  </si>
  <si>
    <t>286510015000.S</t>
  </si>
  <si>
    <t>Odbočka 45° PVC, DN 315/160 pre hladký, kanalizačný, gravitačný systém</t>
  </si>
  <si>
    <t>-1089206518</t>
  </si>
  <si>
    <t>892311000</t>
  </si>
  <si>
    <t>Skúška tesnosti kanalizácie D 150</t>
  </si>
  <si>
    <t>2030694935</t>
  </si>
  <si>
    <t>892371000</t>
  </si>
  <si>
    <t>Skúška tesnosti kanalizácie D 300</t>
  </si>
  <si>
    <t>-2099705936</t>
  </si>
  <si>
    <t>894810006</t>
  </si>
  <si>
    <t>Montáž PP revíznej kanalizačnej šachty 600 do výšky šachty 2 m s plastovým poklopom</t>
  </si>
  <si>
    <t>-705779860</t>
  </si>
  <si>
    <t>286610036400</t>
  </si>
  <si>
    <t>Šachtové dno prietočné DN 315x60°, ku kanalizačnej revíznej šachte TEGRA 600, PP, WAVIN</t>
  </si>
  <si>
    <t>-1500610702</t>
  </si>
  <si>
    <t>286610036800</t>
  </si>
  <si>
    <t>Šachtové dno prietočné DN 315x90°, ku kanalizačnej revíznej šachte TEGRA 600, PP, WAVIN</t>
  </si>
  <si>
    <t>1142154723</t>
  </si>
  <si>
    <t>286610045000</t>
  </si>
  <si>
    <t>Vlnovcová šachtová rúra kanalizačná TEGRA 600, dĺžka 6 m, PP, WAVIN</t>
  </si>
  <si>
    <t>-1518889720</t>
  </si>
  <si>
    <t>286620001100</t>
  </si>
  <si>
    <t>Plastový poklop A15 TEGRA 600 na šachtové rúry, WAVIN</t>
  </si>
  <si>
    <t>-1513990905</t>
  </si>
  <si>
    <t>286710035900</t>
  </si>
  <si>
    <t>Gumové tesnenie šachtovej rúry 600 ku kanalizačnej revíznej šachte TEGRA 600, WAVIN</t>
  </si>
  <si>
    <t>1847435091</t>
  </si>
  <si>
    <t>899721132</t>
  </si>
  <si>
    <t>Označenie kanalizačného potrubia hnedou výstražnou fóliou</t>
  </si>
  <si>
    <t>976012591</t>
  </si>
  <si>
    <t>283230008200.S</t>
  </si>
  <si>
    <t>Výstražná fólia PE, š. 300 mm, pre kanalizáciu, farba hnedá</t>
  </si>
  <si>
    <t>1849272523</t>
  </si>
  <si>
    <t>PC</t>
  </si>
  <si>
    <t>Napojenie na jestvujúcu kanalizáciu D160</t>
  </si>
  <si>
    <t>-1026568424</t>
  </si>
  <si>
    <t>PC-2</t>
  </si>
  <si>
    <t>Napojenie na jestvujúcu kanalizáciu D315</t>
  </si>
  <si>
    <t>-256486072</t>
  </si>
  <si>
    <t xml:space="preserve">Ostatné konštrukcie a práce-búranie   </t>
  </si>
  <si>
    <t>974031142.S</t>
  </si>
  <si>
    <t>Vysekávanie rýh v akomkoľvek murive tehlovom na akúkoľvek maltu do hĺbky 70 mm a š. do 70 mm,  -0,00900t</t>
  </si>
  <si>
    <t>843788892</t>
  </si>
  <si>
    <t>974031154.S</t>
  </si>
  <si>
    <t>Vysekávanie rýh v akomkoľvek murive tehlovom na akúkoľvek maltu do hĺbky 100 mm a š. do 150 mm,  -0,02700t</t>
  </si>
  <si>
    <t>-1403103374</t>
  </si>
  <si>
    <t>1678673598</t>
  </si>
  <si>
    <t>1507666776</t>
  </si>
  <si>
    <t>979011131.S</t>
  </si>
  <si>
    <t>Zvislá doprava sutiny po schodoch ručne do 3,5 m</t>
  </si>
  <si>
    <t>-950539334</t>
  </si>
  <si>
    <t>476718433</t>
  </si>
  <si>
    <t>252668927</t>
  </si>
  <si>
    <t xml:space="preserve">"skládka Škradno"      1,843*7   </t>
  </si>
  <si>
    <t>441870821</t>
  </si>
  <si>
    <t>979089012.S</t>
  </si>
  <si>
    <t>Poplatok za skladovanie - betón, tehly, dlaždice (17 01) ostatné</t>
  </si>
  <si>
    <t>-1067966739</t>
  </si>
  <si>
    <t xml:space="preserve">Presun hmôt HSV   </t>
  </si>
  <si>
    <t>998276101</t>
  </si>
  <si>
    <t>Presun hmôt pre rúrové vedenie hĺbené z rúr z plast., hmôt alebo sklolamin. v otvorenom výkope</t>
  </si>
  <si>
    <t>1050663249</t>
  </si>
  <si>
    <t>999281111.S</t>
  </si>
  <si>
    <t>Presun hmôt pre opravy a údržbu objektov vrátane vonkajších plášťov výšky do 25 m</t>
  </si>
  <si>
    <t>1404431537</t>
  </si>
  <si>
    <t xml:space="preserve">Práce a dodávky PSV   </t>
  </si>
  <si>
    <t>721</t>
  </si>
  <si>
    <t xml:space="preserve">Zdravotechnika - vnútorná kanalizácia   </t>
  </si>
  <si>
    <t>721140806.S</t>
  </si>
  <si>
    <t>Demontáž potrubia z liatinových rúr odpadového alebo dažďového nad 100 do DN 200,  -0,03065t</t>
  </si>
  <si>
    <t>-1865471752</t>
  </si>
  <si>
    <t>721140913.S</t>
  </si>
  <si>
    <t>Oprava odpadového potrubia liatinového prepojenie doterajšieho potrubia DN 70</t>
  </si>
  <si>
    <t>-1495763893</t>
  </si>
  <si>
    <t>721172403</t>
  </si>
  <si>
    <t>Montáž odhlučneného odpadového potrubia MASTER 3 vodorovného DN 50</t>
  </si>
  <si>
    <t>-1266947160</t>
  </si>
  <si>
    <t>M3-50/150</t>
  </si>
  <si>
    <t>Rúra PP MASTER 3 D 50 mm dĺ. 0,15 m, tichý systém pre rozvod vnútorného odpadu, PIPELIFE</t>
  </si>
  <si>
    <t>1818521245</t>
  </si>
  <si>
    <t>M3-50/250</t>
  </si>
  <si>
    <t>Rúra PP MASTER 3 D 50 mm dĺ. 0,25 m, tichý systém pre rozvod vnútorného odpadu, PIPELIFE</t>
  </si>
  <si>
    <t>-534582276</t>
  </si>
  <si>
    <t>M3-50/500</t>
  </si>
  <si>
    <t>Rúra PP MASTER 3 D 50 mm dĺ. 0,5 m, tichý systém pre rozvod vnútorného odpadu, PIPELIFE</t>
  </si>
  <si>
    <t>-249750213</t>
  </si>
  <si>
    <t>286140042400</t>
  </si>
  <si>
    <t>Rúra PP MASTER 3 D 50 mm dĺ. 1 m, tichý systém pre rozvod vnútorného odpadu, PIPELIFE</t>
  </si>
  <si>
    <t>2074599184</t>
  </si>
  <si>
    <t>M3-50/1500</t>
  </si>
  <si>
    <t>Rúra PP MASTER 3 D 50 mm dĺ. 1,5 m, tichý systém pre rozvod vnútorného odpadu, PIPELIFE</t>
  </si>
  <si>
    <t>75028090</t>
  </si>
  <si>
    <t>286140046700.S</t>
  </si>
  <si>
    <t>Rúra PP odhlučnená DN 50 mm dĺ. 2 m, tichý systém pre rozvod vnútorného odpadu</t>
  </si>
  <si>
    <t>-698221817</t>
  </si>
  <si>
    <t>721172406</t>
  </si>
  <si>
    <t>Montáž odhlučneného odpadového potrubia MASTER 3 vodorovného DN 75</t>
  </si>
  <si>
    <t>669269892</t>
  </si>
  <si>
    <t>M3-70/150</t>
  </si>
  <si>
    <t>Rúra PP MASTER 3 D 70 mm dĺ. 0,15 m, tichý systém pre rozvod vnútorného odpadu, PIPELIFE</t>
  </si>
  <si>
    <t>-2108183836</t>
  </si>
  <si>
    <t>M3-70/250</t>
  </si>
  <si>
    <t>Rúra PP MASTER 3 D 70 mm dĺ. 0,25 m, tichý systém pre rozvod vnútorného odpadu, PIPELIFE</t>
  </si>
  <si>
    <t>1607174820</t>
  </si>
  <si>
    <t>M3-70/500</t>
  </si>
  <si>
    <t>Rúra PP MASTER 3 D 70 mm dĺ. 0,5 m, tichý systém pre rozvod vnútorného odpadu, PIPELIFE</t>
  </si>
  <si>
    <t>1703224823</t>
  </si>
  <si>
    <t>M3-70/2650</t>
  </si>
  <si>
    <t>Rúra PP MASTER 3 D 70 mm dĺ. 2,65 m, tichý systém pre rozvod vnútorného odpadu, PIPELIFE</t>
  </si>
  <si>
    <t>1815399641</t>
  </si>
  <si>
    <t>721172424</t>
  </si>
  <si>
    <t>Montáž odhlučneného odpadového potrubia MASTER 3 zvislého DN 50</t>
  </si>
  <si>
    <t>-429891358</t>
  </si>
  <si>
    <t>-167785961</t>
  </si>
  <si>
    <t>-1363576738</t>
  </si>
  <si>
    <t>553859887</t>
  </si>
  <si>
    <t>1267353708</t>
  </si>
  <si>
    <t>721172427</t>
  </si>
  <si>
    <t>Montáž odhlučneného odpadového potrubia MASTER 3 zvislého DN 75</t>
  </si>
  <si>
    <t>677408738</t>
  </si>
  <si>
    <t>1514593154</t>
  </si>
  <si>
    <t>-1110388256</t>
  </si>
  <si>
    <t>160491888</t>
  </si>
  <si>
    <t>286140043000</t>
  </si>
  <si>
    <t>Rúra PP MASTER 3 D 70 mm dĺ. 1 m, tichý systém pre rozvod vnútorného odpadu, PIPELIFE</t>
  </si>
  <si>
    <t>1721127233</t>
  </si>
  <si>
    <t>M3-70/1500</t>
  </si>
  <si>
    <t>Rúra PP MASTER 3 D 70 mm dĺ. 1,5 m, tichý systém pre rozvod vnútorného odpadu, PIPELIFE</t>
  </si>
  <si>
    <t>1656293434</t>
  </si>
  <si>
    <t>-211422143</t>
  </si>
  <si>
    <t>721172445</t>
  </si>
  <si>
    <t>Montáž kolena pre odhlučnené potrubia MASTER 3 DN 50</t>
  </si>
  <si>
    <t>239393303</t>
  </si>
  <si>
    <t>286540056300</t>
  </si>
  <si>
    <t>Koleno MASTER 3 PP DN 50/87°, tichý odpadový systém, PIPELIFE</t>
  </si>
  <si>
    <t>-65379426</t>
  </si>
  <si>
    <t>721172448</t>
  </si>
  <si>
    <t>Montáž kolena pre odhlučnené potrubia MASTER 3 DN 75</t>
  </si>
  <si>
    <t>1062186758</t>
  </si>
  <si>
    <t>286540056600</t>
  </si>
  <si>
    <t>Koleno MASTER 3 PP DN 70/45°, tichý odpadový systém, PIPELIFE</t>
  </si>
  <si>
    <t>1937660861</t>
  </si>
  <si>
    <t>286540056800</t>
  </si>
  <si>
    <t>Koleno MASTER 3 PP DN 70/87°, tichý odpadový systém, PIPELIFE</t>
  </si>
  <si>
    <t>98872366</t>
  </si>
  <si>
    <t>721172466</t>
  </si>
  <si>
    <t>Montáž odbočky pre odhlučnené potrubia MASTER 3 DN 50</t>
  </si>
  <si>
    <t>726745559</t>
  </si>
  <si>
    <t>286540103000</t>
  </si>
  <si>
    <t>Odbočka MASTER 3 PP DN 50/40/87°, tichý odpadový systém, PIPELIFE</t>
  </si>
  <si>
    <t>1192340128</t>
  </si>
  <si>
    <t>721172469</t>
  </si>
  <si>
    <t>Montáž odbočky pre odhlučnené potrubia MASTER 3 DN 75</t>
  </si>
  <si>
    <t>1703157789</t>
  </si>
  <si>
    <t>286540103600</t>
  </si>
  <si>
    <t>Odbočka MASTER 3 PP DN 70/50/87°, tichý odpadový systém, PIPELIFE</t>
  </si>
  <si>
    <t>1011869517</t>
  </si>
  <si>
    <t>721172539</t>
  </si>
  <si>
    <t>Montáž zátky pre odhlučnené potrubia MASTER 3 DN 50</t>
  </si>
  <si>
    <t>-568458540</t>
  </si>
  <si>
    <t>286540145600</t>
  </si>
  <si>
    <t>Zátka hrdlová MASTER 3 PP DN 50, tichý odpadový systém, PIPELIFE</t>
  </si>
  <si>
    <t>-766997409</t>
  </si>
  <si>
    <t>721172542</t>
  </si>
  <si>
    <t>Montáž zátky pre odhlučnené potrubia MASTER 3 DN 75</t>
  </si>
  <si>
    <t>1069266799</t>
  </si>
  <si>
    <t>286540145700</t>
  </si>
  <si>
    <t>Zátka hrdlová MASTER 3 PP DN 70, tichý odpadový systém, PIPELIFE</t>
  </si>
  <si>
    <t>2030843094</t>
  </si>
  <si>
    <t>721173204.S</t>
  </si>
  <si>
    <t>Potrubie z PVC - U odpadné pripájacie D 40 mm</t>
  </si>
  <si>
    <t>-17096473</t>
  </si>
  <si>
    <t>721173205.S</t>
  </si>
  <si>
    <t>Potrubie z PVC - U odpadné pripájacie D 50 mm</t>
  </si>
  <si>
    <t>390059222</t>
  </si>
  <si>
    <t>721194104.S</t>
  </si>
  <si>
    <t>Zriadenie prípojky na potrubí vyvedenie a upevnenie odpadových výpustiek D 40 mm</t>
  </si>
  <si>
    <t>-443150366</t>
  </si>
  <si>
    <t>721194105.S</t>
  </si>
  <si>
    <t>Zriadenie prípojky na potrubí vyvedenie a upevnenie odpadových výpustiek D 50 mm</t>
  </si>
  <si>
    <t>-932015940</t>
  </si>
  <si>
    <t>721242115.S</t>
  </si>
  <si>
    <t>Lapač strešných splavenín zo šedej liatiny DN 100</t>
  </si>
  <si>
    <t>-697884397</t>
  </si>
  <si>
    <t>286630055600</t>
  </si>
  <si>
    <t>Univerzálny lapač strešných splavenín AGV1 DN 110, rozmer 300x155 mm, PP, priamy čierny, ALCAPLAST</t>
  </si>
  <si>
    <t>822345236</t>
  </si>
  <si>
    <t>721242121.S</t>
  </si>
  <si>
    <t>Lapač strešných splavenín plastový univerzálny priamy DN 125</t>
  </si>
  <si>
    <t>510177615</t>
  </si>
  <si>
    <t>286630055700</t>
  </si>
  <si>
    <t>Univerzálny lapač strešných splavenín AGV2 DN 125, rozmer 300x155 mm, PP, priamy čierny, ALCAPLAST</t>
  </si>
  <si>
    <t>-1545472318</t>
  </si>
  <si>
    <t>721242804.S</t>
  </si>
  <si>
    <t>Demontáž lapača strešných splavenín DN 125,  -0,02517t</t>
  </si>
  <si>
    <t>-2034950004</t>
  </si>
  <si>
    <t>721290111.S</t>
  </si>
  <si>
    <t>Ostatné - skúška tesnosti kanalizácie v objektoch vodou do DN 125</t>
  </si>
  <si>
    <t>1653812720</t>
  </si>
  <si>
    <t>721290822.S</t>
  </si>
  <si>
    <t>Vnútrostav. premiestnenie vybúraných hmôt vnútor. kanal. vodorovne do 100 m z budov vysokých do 12 m</t>
  </si>
  <si>
    <t>-1192930572</t>
  </si>
  <si>
    <t>998721102.S</t>
  </si>
  <si>
    <t>Presun hmôt pre vnútornú kanalizáciu v objektoch výšky nad 6 do 12 m</t>
  </si>
  <si>
    <t>-1647339913</t>
  </si>
  <si>
    <t>722</t>
  </si>
  <si>
    <t xml:space="preserve">Zdravotechnika - vnútorný vodovod   </t>
  </si>
  <si>
    <t>722130913.S</t>
  </si>
  <si>
    <t>Oprava vodovodného potrubia závitového prerezanie oceľovej rúrky do DN 25</t>
  </si>
  <si>
    <t>-2059857827</t>
  </si>
  <si>
    <t>722130916.S</t>
  </si>
  <si>
    <t>Oprava vodovodného potrubia závitového prerezanie oceľovej rúrky nad 25 do DN 50</t>
  </si>
  <si>
    <t>2014563595</t>
  </si>
  <si>
    <t>722131933.S</t>
  </si>
  <si>
    <t>Oprava vodovodného potrubia závitového prepojenie doterajšieho potrubia DN 25</t>
  </si>
  <si>
    <t>710526086</t>
  </si>
  <si>
    <t>722131936.S</t>
  </si>
  <si>
    <t>Oprava vodovodného potrubia závitového prepojenie doterajšieho potrubia DN 50</t>
  </si>
  <si>
    <t>-1752913775</t>
  </si>
  <si>
    <t>722140213.S</t>
  </si>
  <si>
    <t>Potrubie z oceľových rúr závitových asfalt. bezšvíkových bežných 11 353.0, 11 004.0 zvarov. bežných 11 343.0 DN 25</t>
  </si>
  <si>
    <t>-1759631543</t>
  </si>
  <si>
    <t>722140216.S</t>
  </si>
  <si>
    <t>Potrubie z oceľových rúr závitových asfalt. bezšvíkových bežných 11 353.0, 11 004.0 zvarov. bežných 11 343.0 DN 50</t>
  </si>
  <si>
    <t>1199924300</t>
  </si>
  <si>
    <t>722171113</t>
  </si>
  <si>
    <t>Potrubie plasthliníkové ALPEX-DUO 20x2 mm v kotúčoch</t>
  </si>
  <si>
    <t>457379663</t>
  </si>
  <si>
    <t>722171114</t>
  </si>
  <si>
    <t>Potrubie plasthliníkové ALPEX-DUO 26x3 mm v kotúčoch</t>
  </si>
  <si>
    <t>482336959</t>
  </si>
  <si>
    <t>722221430.S</t>
  </si>
  <si>
    <t>Montáž pripojovacej sanitárnej flexi hadice G 1/2</t>
  </si>
  <si>
    <t>1094046192</t>
  </si>
  <si>
    <t>552270004500</t>
  </si>
  <si>
    <t>Hadica FLEXI nerezová sanitárna ohýbná (9x13) F 3/8" x F 1/2", dĺ. 300 mm, pripojovacia do sanitárnych rozvodov, IVAR.150202</t>
  </si>
  <si>
    <t>-1228957373</t>
  </si>
  <si>
    <t>722229101.S</t>
  </si>
  <si>
    <t>Montáž ventilu vypúšťacieho, plniaceho, G 1/2</t>
  </si>
  <si>
    <t>-1905984554</t>
  </si>
  <si>
    <t>Novaservis</t>
  </si>
  <si>
    <t>Batéria na SV s  tlačným ventilom a časovou reguláciou na SV</t>
  </si>
  <si>
    <t>-1333200999</t>
  </si>
  <si>
    <t>722250005.S</t>
  </si>
  <si>
    <t>Montáž hydrantového systému s tvarovo stálou hadicou D 25</t>
  </si>
  <si>
    <t>súb.</t>
  </si>
  <si>
    <t>-2105125124</t>
  </si>
  <si>
    <t>449150003700</t>
  </si>
  <si>
    <t>Hydrantový systém s tvarovo stálou hadicou D 25, hadica 30 m, skriňa 710x710x245 mm, plné dvierka, prúdnica ekv.10</t>
  </si>
  <si>
    <t>-1871616525</t>
  </si>
  <si>
    <t>722290226.S</t>
  </si>
  <si>
    <t>Tlaková skúška vodovodného potrubia závitového do DN 50</t>
  </si>
  <si>
    <t>124364685</t>
  </si>
  <si>
    <t>722290234.S</t>
  </si>
  <si>
    <t>Prepláchnutie a dezinfekcia vodovodného potrubia do DN 80</t>
  </si>
  <si>
    <t>1717090182</t>
  </si>
  <si>
    <t>998722102.S</t>
  </si>
  <si>
    <t>Presun hmôt pre vnútorný vodovod v objektoch výšky nad 6 do 12 m</t>
  </si>
  <si>
    <t>55941135</t>
  </si>
  <si>
    <t>725</t>
  </si>
  <si>
    <t xml:space="preserve">Zdravotechnika - zariaďovacie predmety   </t>
  </si>
  <si>
    <t>725219401.S</t>
  </si>
  <si>
    <t>Montáž umývadla keramického na skrutky do muriva, bez výtokovej armatúry</t>
  </si>
  <si>
    <t>2043329317</t>
  </si>
  <si>
    <t>4994</t>
  </si>
  <si>
    <t>TWINS umývadlo 50 x 46 cm s otvorom pre stojankovú batériu</t>
  </si>
  <si>
    <t>2078677738</t>
  </si>
  <si>
    <t>725319112.S</t>
  </si>
  <si>
    <t>Montáž kuchynských drezov jednoduchých, hranatých s rozmerom do 600x600 mm, bez výtokových armatúr</t>
  </si>
  <si>
    <t>-2133793265</t>
  </si>
  <si>
    <t>R32305</t>
  </si>
  <si>
    <t>Kuchynský drez granitový Amsterdam 40 460x460 mm,regi-granit PW, hĺka 200 mm, sifón, DEXTRADE</t>
  </si>
  <si>
    <t>-557642185</t>
  </si>
  <si>
    <t>725539140.S</t>
  </si>
  <si>
    <t>Montáž elektrického prietokového ohrievača malolitrážneho do 5 L</t>
  </si>
  <si>
    <t>635197653</t>
  </si>
  <si>
    <t>541310000200</t>
  </si>
  <si>
    <t>Elektrický prietokový ohrievač EO 5 N beztlakový malolitrážny s batériou, inštalácia pod umývadlo, objem 5 l, TATRAMAT</t>
  </si>
  <si>
    <t>-1487828102</t>
  </si>
  <si>
    <t>725539141.S</t>
  </si>
  <si>
    <t>Montáž elektrického prietokového ohrievača malolitrážneho do 10 L</t>
  </si>
  <si>
    <t>-1654446759</t>
  </si>
  <si>
    <t>541310000400</t>
  </si>
  <si>
    <t>Elektrický prietokový ohrievač EO 10 P tlakový, inštalácia pod umývadlo, objem 10 l, TATRAMAT</t>
  </si>
  <si>
    <t>1025567441</t>
  </si>
  <si>
    <t>725819402.S</t>
  </si>
  <si>
    <t>Montáž ventilu bez pripojovacej rúrky G 1/2</t>
  </si>
  <si>
    <t>-332631403</t>
  </si>
  <si>
    <t>551110020000</t>
  </si>
  <si>
    <t>Guľový ventil rohový, 1/2" - 1/2", s filtrom, bez matice, chrómovaná mosadz, IVAR.ART.230</t>
  </si>
  <si>
    <t>1379025594</t>
  </si>
  <si>
    <t>725829601.S</t>
  </si>
  <si>
    <t>Montáž batérie umývadlovej a drezovej stojankovej, pákovej alebo klasickej s mechanickým ovládaním</t>
  </si>
  <si>
    <t>202300093</t>
  </si>
  <si>
    <t>551450003800.S</t>
  </si>
  <si>
    <t>Batéria umývadlová stojanková páková</t>
  </si>
  <si>
    <t>1393485170</t>
  </si>
  <si>
    <t>551450000500</t>
  </si>
  <si>
    <t>Batéria drezová stojanková páková Mio s výsuvnou sprchou a otočným výtokovým ramienkom, rozmer 417x340 mm, chróm, JIKA</t>
  </si>
  <si>
    <t>169994846</t>
  </si>
  <si>
    <t>725869301.S</t>
  </si>
  <si>
    <t>Montáž zápachovej uzávierky pre zariaďovacie predmety, umývadlovej do D 40</t>
  </si>
  <si>
    <t>-711387806</t>
  </si>
  <si>
    <t>A401</t>
  </si>
  <si>
    <t>Sifón umývadlový DN32 DESIGN celokovový, hranatý</t>
  </si>
  <si>
    <t>400115558</t>
  </si>
  <si>
    <t>A390</t>
  </si>
  <si>
    <t>Výpusť umývadlová click/clack 5/4" celokovová s prepadom, veľká zátka</t>
  </si>
  <si>
    <t>-988183179</t>
  </si>
  <si>
    <t>725939101.S</t>
  </si>
  <si>
    <t>Montáž pitnej fontánky G 1/2</t>
  </si>
  <si>
    <t>-1750208249</t>
  </si>
  <si>
    <t>azp Brno</t>
  </si>
  <si>
    <t>Nerezová pitná fontánka AFO 01.SL s výdajo vody do flaše</t>
  </si>
  <si>
    <t>713120602</t>
  </si>
  <si>
    <t>998725102.S</t>
  </si>
  <si>
    <t>Presun hmôt pre zariaďovacie predmety v objektoch výšky nad 6 do 12 m</t>
  </si>
  <si>
    <t>378386253</t>
  </si>
  <si>
    <t>E1.4 - E1.4 Vykurovanie</t>
  </si>
  <si>
    <t>D1 - Práce a dodávky PSV</t>
  </si>
  <si>
    <t xml:space="preserve">    731 - Ústredné vykurovanie - kotolne</t>
  </si>
  <si>
    <t xml:space="preserve">    732 - Ústredné vykurovanie - strojovne</t>
  </si>
  <si>
    <t xml:space="preserve">    733 - Ústredné vykurovanie - potrubie</t>
  </si>
  <si>
    <t xml:space="preserve">    734 - Ústredné vykurovanie - armatury</t>
  </si>
  <si>
    <t xml:space="preserve">    735 - Ústredné vykurovanie - vykurovacie telesá</t>
  </si>
  <si>
    <t xml:space="preserve">    783 - Dokončovacie práce - nátery</t>
  </si>
  <si>
    <t>D2 - PSV Celkom</t>
  </si>
  <si>
    <t xml:space="preserve">    000 - Vykurovacia skúška</t>
  </si>
  <si>
    <t>D1</t>
  </si>
  <si>
    <t>-1241493823</t>
  </si>
  <si>
    <t>7130000PC</t>
  </si>
  <si>
    <t>Potrubné puzdro hr 20mm D15</t>
  </si>
  <si>
    <t>7130000PC.1</t>
  </si>
  <si>
    <t>Potrubné puzdro hr 20mm D18</t>
  </si>
  <si>
    <t>7130000PC.2</t>
  </si>
  <si>
    <t>Potrubné puzdro hr 20mm D22</t>
  </si>
  <si>
    <t>7130000PC.3</t>
  </si>
  <si>
    <t>Potrubné puzdro hr 25mm D28</t>
  </si>
  <si>
    <t>7130000PC.4</t>
  </si>
  <si>
    <t>Potrubné puzdro hr 30mm D35</t>
  </si>
  <si>
    <t>7130000PC.5</t>
  </si>
  <si>
    <t>Potrubné puzdro hr 30mm D42</t>
  </si>
  <si>
    <t>7130000PC.6</t>
  </si>
  <si>
    <t>Potrubné puzdro hr 30mm D54</t>
  </si>
  <si>
    <t>7134111PC</t>
  </si>
  <si>
    <t>Montáž izolačných puzdier</t>
  </si>
  <si>
    <t>7133911PCPC</t>
  </si>
  <si>
    <t>Izolacia teleis rovne - oplechovanie snimatelne potrubia (D+M)</t>
  </si>
  <si>
    <t>731</t>
  </si>
  <si>
    <t>Ústredné vykurovanie - kotolne</t>
  </si>
  <si>
    <t>731PC</t>
  </si>
  <si>
    <t>Plynový kondenzačný kotol WOLF CGB75, 75kW</t>
  </si>
  <si>
    <t>731PC.1</t>
  </si>
  <si>
    <t>Pripojovacia čerpadlová skupina kotla CGB-75/100</t>
  </si>
  <si>
    <t>731PC.2</t>
  </si>
  <si>
    <t>Montážna doska ku kotlu 75 kW</t>
  </si>
  <si>
    <t>731PC.3</t>
  </si>
  <si>
    <t>Vypúšťací lievik so sifónom</t>
  </si>
  <si>
    <t>731PC.4</t>
  </si>
  <si>
    <t>Neutralizačná jednotka s držiakmi pre kotol 50-150kW</t>
  </si>
  <si>
    <t>731PC.5</t>
  </si>
  <si>
    <t>Napustacia hadica D25/35</t>
  </si>
  <si>
    <t>8213421PC</t>
  </si>
  <si>
    <t>Štvorhranné ocel. potrubie sk. I pozink., 30% tvar.</t>
  </si>
  <si>
    <t>731249211</t>
  </si>
  <si>
    <t>Montáž plyn kotla ryclovykurovací agregát bez TUV</t>
  </si>
  <si>
    <t>731249130</t>
  </si>
  <si>
    <t>Uvedenie kotla do prevádzky, nastavenie</t>
  </si>
  <si>
    <t>Koncentrický dymovod 110/160 -prechod plochou strechou</t>
  </si>
  <si>
    <t>kpl</t>
  </si>
  <si>
    <t>Regulátor vykur WOLF+ cidla (kotol 75 kW)</t>
  </si>
  <si>
    <t>Cidlo teploty TV</t>
  </si>
  <si>
    <t>240080032</t>
  </si>
  <si>
    <t>Potrubie ocel. štvorhranné sk.I do obv.1400</t>
  </si>
  <si>
    <t>240080036</t>
  </si>
  <si>
    <t>Potrubie ocel. štvorhranné sk.I do obv.3000</t>
  </si>
  <si>
    <t>998731101</t>
  </si>
  <si>
    <t>Presun hmot pre kotolne v objektoch v do 6 m</t>
  </si>
  <si>
    <t>732</t>
  </si>
  <si>
    <t>Ústredné vykurovanie - strojovne</t>
  </si>
  <si>
    <t>732PC</t>
  </si>
  <si>
    <t>Čerpadlová skupina vyk. okruhu DN25, bez zmiešavania</t>
  </si>
  <si>
    <t>732PC.1</t>
  </si>
  <si>
    <t>Čerpadlová skupina vyk. okruhu DN32, so zmiešavaním</t>
  </si>
  <si>
    <t>732PC.2</t>
  </si>
  <si>
    <t>Modularny rozdelovač pre 2 ČS, upevnenie na stenu</t>
  </si>
  <si>
    <t>732PC.3</t>
  </si>
  <si>
    <t>Hydraulický vyrovnávač do 4,5 m3/h</t>
  </si>
  <si>
    <t>732PC.4</t>
  </si>
  <si>
    <t>Prepáhacie potrubie HV-kotol</t>
  </si>
  <si>
    <t>732PC.5</t>
  </si>
  <si>
    <t>Doskový výmenník (voda-etylenglycol) SWEP E8THx10 - 10kW</t>
  </si>
  <si>
    <t>732PC.6</t>
  </si>
  <si>
    <t>Doplňovací automat Magcontrol</t>
  </si>
  <si>
    <t>732PC.7</t>
  </si>
  <si>
    <t>Merač tepla SonoSelect 10 Qp=2,5</t>
  </si>
  <si>
    <t>732199100</t>
  </si>
  <si>
    <t>Montáž orientač. štítku</t>
  </si>
  <si>
    <t>sou</t>
  </si>
  <si>
    <t>732331511</t>
  </si>
  <si>
    <t>Nádoba tlak expanzná s menbránou typ Expanzomat 18L</t>
  </si>
  <si>
    <t>7323315PC</t>
  </si>
  <si>
    <t>Nádoba tlak expanzná s menbránou typ Reflex NG80-80 L</t>
  </si>
  <si>
    <t>Montáž čerpadlovej skupiny</t>
  </si>
  <si>
    <t>Montáž modul. rozdelovača</t>
  </si>
  <si>
    <t>Montáž doskového výmenníka SWEP</t>
  </si>
  <si>
    <t>Montáž Magcontrol</t>
  </si>
  <si>
    <t>Montáž merača tepla Sontex</t>
  </si>
  <si>
    <t>998732101</t>
  </si>
  <si>
    <t>Presun hmot pre strojovne v objektoch v do 6 m</t>
  </si>
  <si>
    <t>733</t>
  </si>
  <si>
    <t>Ústredné vykurovanie - potrubie</t>
  </si>
  <si>
    <t>733000001</t>
  </si>
  <si>
    <t>Uloženie potrubia: dodávka + montáž</t>
  </si>
  <si>
    <t>733125003</t>
  </si>
  <si>
    <t>Potrubie z uhlíkovej ocele 15x1,2 - tvarovky, montáž, uloženie.</t>
  </si>
  <si>
    <t>733125006</t>
  </si>
  <si>
    <t>Potrubie z uhlíkovej ocele 18x1,2 - tvarovky, montáž, uloženie.</t>
  </si>
  <si>
    <t>733125009</t>
  </si>
  <si>
    <t>Potrubie z uhlíkovej ocele 22x1,5 - tvarovky, montáž, uloženie.</t>
  </si>
  <si>
    <t>733125012</t>
  </si>
  <si>
    <t>Potrubie z uhlíkovej ocele 28x1,5 - tvarovky, montáž, uloženie.</t>
  </si>
  <si>
    <t>733125015</t>
  </si>
  <si>
    <t>Potrubie z uhlíkovej ocele 35x1,5 - tvarovky, montáž, uloženie.</t>
  </si>
  <si>
    <t>733125018</t>
  </si>
  <si>
    <t>Potrubie z uhlíkovej ocele 42x1,5 - tvarovky, montáž, uloženie.</t>
  </si>
  <si>
    <t>733125021</t>
  </si>
  <si>
    <t>Potrubie z uhlíkovej ocele 54x1,5 - tvarovky, montáž, uloženie.</t>
  </si>
  <si>
    <t>733190107</t>
  </si>
  <si>
    <t>Tlaková zkúška potrubie ocelové závitové do DN 40</t>
  </si>
  <si>
    <t>733190108</t>
  </si>
  <si>
    <t>Tlaková zkúška potrubie ocelové závitové do DN 50</t>
  </si>
  <si>
    <t>733113113</t>
  </si>
  <si>
    <t>Príplatok, potrubie zavit prípojky DN15</t>
  </si>
  <si>
    <t>Potrubie PVC do DN20 (odvod kondenzatu)</t>
  </si>
  <si>
    <t>97103-3431</t>
  </si>
  <si>
    <t>Vybur otvorov do 0,25 m2 murivo tehl. MV, MVC</t>
  </si>
  <si>
    <t>97103-34PC</t>
  </si>
  <si>
    <t>Vybur otvorov pre potrubie  vykur (cez dutinu panela) hr. do 40 cm</t>
  </si>
  <si>
    <t>998733101</t>
  </si>
  <si>
    <t>Presun hmot pre rozvody potrubia v objektoch v do 6 m</t>
  </si>
  <si>
    <t>734</t>
  </si>
  <si>
    <t>Ústredné vykurovanie - armatury</t>
  </si>
  <si>
    <t>734PC</t>
  </si>
  <si>
    <t>Gulový uzáver s vypúšťaním IMT DN15</t>
  </si>
  <si>
    <t>734PC.1</t>
  </si>
  <si>
    <t>Gulový uzáver s vypúšťaním IMT DN25</t>
  </si>
  <si>
    <t>734PC.2</t>
  </si>
  <si>
    <t>Gulový uzáver s vypúšťaním IMT DN32</t>
  </si>
  <si>
    <t>734PC.3</t>
  </si>
  <si>
    <t>Gulový uzáver s vypúšťaním IMT DN40</t>
  </si>
  <si>
    <t>734PC.4</t>
  </si>
  <si>
    <t>Regulačný ventil Stromax GM DN20</t>
  </si>
  <si>
    <t>734PC.5</t>
  </si>
  <si>
    <t>Regulačný ventil Stromax GM DN32</t>
  </si>
  <si>
    <t>734PC.6</t>
  </si>
  <si>
    <t>Vypúšťací ventilček k ventilu Stromax G1/4</t>
  </si>
  <si>
    <t>734PC.7</t>
  </si>
  <si>
    <t>Poistný ventil DN25</t>
  </si>
  <si>
    <t>734PC.8</t>
  </si>
  <si>
    <t>Automatický odvzdušovací ventil</t>
  </si>
  <si>
    <t>734PC.9</t>
  </si>
  <si>
    <t>Pripojovacia spojka vykur. telesa (napr. Vekolux)</t>
  </si>
  <si>
    <t>734PC.10</t>
  </si>
  <si>
    <t>Zverný spoj</t>
  </si>
  <si>
    <t>734PC.11</t>
  </si>
  <si>
    <t>Termostatická hlavica</t>
  </si>
  <si>
    <t>734291113</t>
  </si>
  <si>
    <t>Kohút plniaci a vypuštací G1/2</t>
  </si>
  <si>
    <t>734411160</t>
  </si>
  <si>
    <t>Tlakomer so spodným pripojením 03322 D100</t>
  </si>
  <si>
    <t>734424912</t>
  </si>
  <si>
    <t>Kohút tlakomerný K70-181-716 M20x1,5</t>
  </si>
  <si>
    <t>734209113</t>
  </si>
  <si>
    <t>Montáž armatury závitovej s dvoma závity G 1/2</t>
  </si>
  <si>
    <t>734209115</t>
  </si>
  <si>
    <t>Montáž armatury závitovej s dvoma závity G 1</t>
  </si>
  <si>
    <t>734209115.1</t>
  </si>
  <si>
    <t>Montáž armatury závitovej s dvoma závity G 6/4</t>
  </si>
  <si>
    <t>998734101</t>
  </si>
  <si>
    <t>Presun hmot pre armatury v objektoch v do 6 m</t>
  </si>
  <si>
    <t>735</t>
  </si>
  <si>
    <t>Ústredné vykurovanie - vykurovacie telesá</t>
  </si>
  <si>
    <t>735158120</t>
  </si>
  <si>
    <t>Tlakova skuška telies 2radých</t>
  </si>
  <si>
    <t>735159523</t>
  </si>
  <si>
    <t>Montáž panelových telies 2radých</t>
  </si>
  <si>
    <t>7351532PC</t>
  </si>
  <si>
    <t>Vykurovacie teleso panelové Korado typ 22VK-500/800</t>
  </si>
  <si>
    <t>7351532PC.1</t>
  </si>
  <si>
    <t>Vykurovacie teleso panelové Korado typ 22VK-500/1000</t>
  </si>
  <si>
    <t>7351532PC.2</t>
  </si>
  <si>
    <t>Vykurovacie teleso panelové Korado typ 22VK-500/1100</t>
  </si>
  <si>
    <t>7351532PC.3</t>
  </si>
  <si>
    <t>Vykurovacie teleso panelové Korado typ 22VK-500/1200</t>
  </si>
  <si>
    <t>7351532PC.4</t>
  </si>
  <si>
    <t>Vykurovacie teleso panelové Korado typ 22VK-300/1600</t>
  </si>
  <si>
    <t>7351532PC.5</t>
  </si>
  <si>
    <t>Vykur teleso panelové Korado typ 22VK-900/900 plan (AloyBlack)</t>
  </si>
  <si>
    <t>7351532PC.6</t>
  </si>
  <si>
    <t>Vykur teleso panelové Korado typ 33VK-600/900 plan (AloyBlack)</t>
  </si>
  <si>
    <t>735PC</t>
  </si>
  <si>
    <t>Stojanová konzola k telesám Korad</t>
  </si>
  <si>
    <t>735153300</t>
  </si>
  <si>
    <t>Priplatok za odvzduš ventil telies panelových</t>
  </si>
  <si>
    <t>735000912</t>
  </si>
  <si>
    <t>Vyregulovanie radiátorových ventilov</t>
  </si>
  <si>
    <t>998735102</t>
  </si>
  <si>
    <t>Presun hmot pre otopná telesa v objektoch v do 12 m</t>
  </si>
  <si>
    <t>Dokončovacie práce - nátery</t>
  </si>
  <si>
    <t>783215100</t>
  </si>
  <si>
    <t>Nátery olejové konštrukcií 2+1E</t>
  </si>
  <si>
    <t>783216100</t>
  </si>
  <si>
    <t>Nátery olejové konštrukcií Z</t>
  </si>
  <si>
    <t>D2</t>
  </si>
  <si>
    <t>PSV Celkom</t>
  </si>
  <si>
    <t>000</t>
  </si>
  <si>
    <t>Vykurovacia skúška</t>
  </si>
  <si>
    <t>000000001</t>
  </si>
  <si>
    <t>hod</t>
  </si>
  <si>
    <t>512</t>
  </si>
  <si>
    <t>E1.5 - E 1.5  Vzduchotechnika</t>
  </si>
  <si>
    <t>D1 - Práce a dodávky "M"</t>
  </si>
  <si>
    <t xml:space="preserve">    24M - Vzduchotechnika</t>
  </si>
  <si>
    <t xml:space="preserve">    D2 - Klimatizácia</t>
  </si>
  <si>
    <t>D3 - "M" Celkom</t>
  </si>
  <si>
    <t xml:space="preserve">    000 - Skúšky</t>
  </si>
  <si>
    <t>Práce a dodávky "M"</t>
  </si>
  <si>
    <t>516534077</t>
  </si>
  <si>
    <t>24M</t>
  </si>
  <si>
    <t>Vzduchotechnika</t>
  </si>
  <si>
    <t>PC   pol.1.1</t>
  </si>
  <si>
    <t>Vetracia jednotka s rekuper. tepla Duplex5500-Multi Eco-N, poloha 4/10, sanie s klapkou a servo, reg. uzol s OČ, priamy chladič, MaR+ovladanie</t>
  </si>
  <si>
    <t>Výustka IMOS-VK2 560x200-R2 (prívod)</t>
  </si>
  <si>
    <t>PC.1</t>
  </si>
  <si>
    <t>Výustka IMOS-VK2 560x280-R2 (prívod)</t>
  </si>
  <si>
    <t>PC.2</t>
  </si>
  <si>
    <t>Výustka IMOS-VK2 560x280-R1 (odvod)</t>
  </si>
  <si>
    <t>Štvorhranné ocel. potrubie sk. I pozink., 20% tvar.</t>
  </si>
  <si>
    <t>PC.3</t>
  </si>
  <si>
    <t>Vložka tlmiča hluku 10-500, 1000mm</t>
  </si>
  <si>
    <t>PC.4</t>
  </si>
  <si>
    <t>Spojovaci a tesniaci materiál</t>
  </si>
  <si>
    <t>PC.5</t>
  </si>
  <si>
    <t>Materiál na závesy</t>
  </si>
  <si>
    <t>PC.6</t>
  </si>
  <si>
    <t>Hadica ohybna DN20</t>
  </si>
  <si>
    <t>240PC</t>
  </si>
  <si>
    <t>Montáž vetracej jednotky Duplex 5500 Multi Eco-N</t>
  </si>
  <si>
    <t>2400712PC</t>
  </si>
  <si>
    <t>Montáž výustky 560x280</t>
  </si>
  <si>
    <t>240080033</t>
  </si>
  <si>
    <t>Potrubie ocel. štvorhranné sk.I do obv.1700</t>
  </si>
  <si>
    <t>240080034</t>
  </si>
  <si>
    <t>Potrubie ocel. štvorhranné sk.I do obv.2000</t>
  </si>
  <si>
    <t>240080035</t>
  </si>
  <si>
    <t>Potrubie ocel. štvorhranné sk.I do obv.2300</t>
  </si>
  <si>
    <t>Potrubie ocel. štvorhranné sk.I do obv.2700</t>
  </si>
  <si>
    <t>240080PC</t>
  </si>
  <si>
    <t>Montaž vložky tlmiča</t>
  </si>
  <si>
    <t>240071289</t>
  </si>
  <si>
    <t>Zhotovenie zavesu pre kruh a 4hran potrubie</t>
  </si>
  <si>
    <t>240071290</t>
  </si>
  <si>
    <t>Montaž zavesu pre kruh a 4hran oc potrubie</t>
  </si>
  <si>
    <t>Tep. izolácia VZT potrubia prív. Techrock 40ALS hr.40mm (D+M)</t>
  </si>
  <si>
    <t>Tep. izolácia VZT potrubia prív. Techrock 40ALS hr.100mm (D+M)</t>
  </si>
  <si>
    <t>Izolacia teleis rovne - oplechovanie potrubia VZT(D+M)</t>
  </si>
  <si>
    <t>Pol203</t>
  </si>
  <si>
    <t>Dopravné</t>
  </si>
  <si>
    <t>Pol204</t>
  </si>
  <si>
    <t>PPV</t>
  </si>
  <si>
    <t>Presun</t>
  </si>
  <si>
    <t>Presun hmot</t>
  </si>
  <si>
    <t>q</t>
  </si>
  <si>
    <t>Klimatizácia</t>
  </si>
  <si>
    <t>Klimatiz jednotka vonkajšia AOYG72LRLA</t>
  </si>
  <si>
    <t>PC.7</t>
  </si>
  <si>
    <t>Klimatiz jednotka vonkajšia RXS35L</t>
  </si>
  <si>
    <t>PC.8</t>
  </si>
  <si>
    <t>Klimatiz jednotka vnútorná FTXS35K + ovladač</t>
  </si>
  <si>
    <t>PC.9</t>
  </si>
  <si>
    <t>ModBus adaptér ku KJ (RTD-RA)</t>
  </si>
  <si>
    <t>PC.10</t>
  </si>
  <si>
    <t>Klimatiz jednotka vonkajšia Conteg AC-ODX-07</t>
  </si>
  <si>
    <t>PC.11</t>
  </si>
  <si>
    <t>Klimatiz jednotka vnútorná Conteg AC-C7-DX</t>
  </si>
  <si>
    <t>240PC.1</t>
  </si>
  <si>
    <t>Montáž klimat jednotka AOYG72LRLA(1x), konzola, spustenie</t>
  </si>
  <si>
    <t>240PC.2</t>
  </si>
  <si>
    <t>Montáž klimat jednotka RXS35L+FTXS35K(1x), konzola, spustenie</t>
  </si>
  <si>
    <t>240PC.3</t>
  </si>
  <si>
    <t>Montáž klimat jednotka Conteg vn[t+vonk(1x), konzola, spustenie</t>
  </si>
  <si>
    <t>240PC.4</t>
  </si>
  <si>
    <t>Klimat jednotka Fujitsu - napustenie chladiva</t>
  </si>
  <si>
    <t>240PC.5</t>
  </si>
  <si>
    <t>Klimat jednotka Daikin - napustenie chladiva</t>
  </si>
  <si>
    <t>240PC.6</t>
  </si>
  <si>
    <t>Klimat jednotka Conteg - napustenie chladiva</t>
  </si>
  <si>
    <t>240PC.7</t>
  </si>
  <si>
    <t>Prepojovacie Cu potrubie KJ, izol. pár - D 12,7 / D 25,4; (D+M)</t>
  </si>
  <si>
    <t>240PC.8</t>
  </si>
  <si>
    <t>Prepojovacie Cu potrubie KJ, izol. pár - D 6,4 / D 12,7; (D+M)</t>
  </si>
  <si>
    <t>240PC.9</t>
  </si>
  <si>
    <t>Prepojovacie Cu potrubie KJ, izol. pár - D 9,5 / D 15,9; (D+M)</t>
  </si>
  <si>
    <t>240PC.10</t>
  </si>
  <si>
    <t>Ochranné lišta prepoj. potrubia s tvar. (D+M)</t>
  </si>
  <si>
    <t>240PC.11</t>
  </si>
  <si>
    <t>Prepoj kabel vnutorna-vonkajšia klimat jednotka Fujitsu - (D+M)</t>
  </si>
  <si>
    <t>240PC.12</t>
  </si>
  <si>
    <t>Prepoj kabel vnutorna-vonkajšia klimat jednotka Daikin - (D+M)</t>
  </si>
  <si>
    <t>240PC.13</t>
  </si>
  <si>
    <t>Prepoj kabel vnutorna-vonkajšia klimat jednotka Conteg - (D+M)</t>
  </si>
  <si>
    <t>Potrubie (hadica) plastové s tvarovkami D20 (D+M)</t>
  </si>
  <si>
    <t>Pol205</t>
  </si>
  <si>
    <t>Pol206</t>
  </si>
  <si>
    <t>D3</t>
  </si>
  <si>
    <t>"M" Celkom</t>
  </si>
  <si>
    <t>Skúšky</t>
  </si>
  <si>
    <t>Pol207</t>
  </si>
  <si>
    <t>Komplexné odskúšanie - vzt</t>
  </si>
  <si>
    <t>Pol208</t>
  </si>
  <si>
    <t>Komplexné odskúšanie - klima</t>
  </si>
  <si>
    <t>E1.6 - E 1.6. Vnútorné slaboprúdové rozvody</t>
  </si>
  <si>
    <t xml:space="preserve">HSV - </t>
  </si>
  <si>
    <t>-239737150</t>
  </si>
  <si>
    <t>LAN RACK serverovňa</t>
  </si>
  <si>
    <t>č.m. 212 (C120) RACK serverový, 42U 800*1000 šedý RAL 7035, 2 páry vertikálnych 19" posuvných líšt L, značenie jednotlivých instalačných pozícií a čísla pozície, 1 pár bočních panelov so zámkom, predné a zadné sklenené dvere s pákovým jednobodovým zámkom,</t>
  </si>
  <si>
    <t>Pol1</t>
  </si>
  <si>
    <t>č.m. 212 (C120) RACK rozvodný, 42U 800*800 šedý RAL 7035, 2 páry vertikálnych 19" posuvných líšt L, značenie jednotlivých instalačných pozícií a čísla pozície, 1 pár bočních panelov, bez predných a zadných dverí, 4x Nastavitené nožičky, zemniaca sada</t>
  </si>
  <si>
    <t>Pol2</t>
  </si>
  <si>
    <t>vertikálny vyväzovací panel HDWM VRM 42U jednostranný predný 41 párov rebier, odním. kryt,  3 sekcie 100*112mm</t>
  </si>
  <si>
    <t>Pol3</t>
  </si>
  <si>
    <t>inštalačná konzola pre vertikálny panel, pre montáž HDWM-VMR na 19" lištu</t>
  </si>
  <si>
    <t>Pol4</t>
  </si>
  <si>
    <t>žlab medzi vertikálne panely pre vedenie káblov medzi predným a zadným HDWM-VMR, rozsah vzdialenosti 440-750mm 134x64mm</t>
  </si>
  <si>
    <t>Pol5</t>
  </si>
  <si>
    <t>vyvázovací panel1U 19" s krytom, lišta BK 40x40mm</t>
  </si>
  <si>
    <t>Pol6</t>
  </si>
  <si>
    <t>vyvázovací panel1U 19" s krytom, lišta BK 40x60mm</t>
  </si>
  <si>
    <t>Pol7</t>
  </si>
  <si>
    <t>páska sťahovacia na suchý zips 13x5000mm BK</t>
  </si>
  <si>
    <t>Pol8</t>
  </si>
  <si>
    <t>panel zaslepovací rýchloupínací 1U BK</t>
  </si>
  <si>
    <t>Pol9</t>
  </si>
  <si>
    <t>panel zaslepovací rýchloupínací 2U BK</t>
  </si>
  <si>
    <t>Pol10</t>
  </si>
  <si>
    <t>panel zaslepovací rýchloupínací 3U BK</t>
  </si>
  <si>
    <t>Pol11</t>
  </si>
  <si>
    <t>krytka káblového vstupu s kartáčom 300x100mm GY/BK</t>
  </si>
  <si>
    <t>Pol12</t>
  </si>
  <si>
    <t>kartáč pre káblové vstupy 500x115 mm pre RI7</t>
  </si>
  <si>
    <t>Pol13</t>
  </si>
  <si>
    <t>modrý napájací kabel C20/C19 uzamykatelná koncovka 1m</t>
  </si>
  <si>
    <t>Pol14</t>
  </si>
  <si>
    <t>čierny napájací kabel C20/C19 uzamykatelná koncovka 1m</t>
  </si>
  <si>
    <t>Pol15</t>
  </si>
  <si>
    <t>modrý napájací kabel C14/C13 uzamykatelná koncovka 1,2m</t>
  </si>
  <si>
    <t>Pol16</t>
  </si>
  <si>
    <t>čierny napájací kabel C14/C13 uzamykatelná koncovka 1,2m</t>
  </si>
  <si>
    <t>Pol17</t>
  </si>
  <si>
    <t>optický patch panel pre 24 x SC-SC, LC-LC Duplex alebo LSH-LSH adaptérov, výsuvný, odnímateľné čelo, v zadnej časti 4 káblové vstupy, záslepky (24 ks), priechodky PG13,5 (4 ks), manažment vláknovej rezervy (2 ks), skrutky do adaptérov (48 ks)</t>
  </si>
  <si>
    <t>Pol18</t>
  </si>
  <si>
    <t>kazeta pre 2x12 zvarov, komplet s krytom a 2x hrebeňom</t>
  </si>
  <si>
    <t>Pol19</t>
  </si>
  <si>
    <t>adaptér do optického patch panela LC-LC Duplex, OM3</t>
  </si>
  <si>
    <t>Pol20</t>
  </si>
  <si>
    <t>pigtail LC, OM3 50/125µm 2m, LSOH bezhalogénová sekundárna ochrana 900 µm easystrip</t>
  </si>
  <si>
    <t>Pol21</t>
  </si>
  <si>
    <t>optický patch kábel 5m LC-LC Duplex, OM3, 50/125µm, LSOH</t>
  </si>
  <si>
    <t>Pol22</t>
  </si>
  <si>
    <t>patch panel Cat 6A, osadený s 24xKEJ-C6A-S-10G</t>
  </si>
  <si>
    <t>Pol23</t>
  </si>
  <si>
    <t>patch kábel Cat 6A, STP, LSOH, čierny, 5m</t>
  </si>
  <si>
    <t>Pol24</t>
  </si>
  <si>
    <t>SFP+ patch kábel 1m, 10GbE SFP+ TO SFP+ pasívny. 10gbit</t>
  </si>
  <si>
    <t>Pol25</t>
  </si>
  <si>
    <t>SFP+ patch kábel 3m, 10GbE SFP+ TO SFP+ pasívny. 10gbit</t>
  </si>
  <si>
    <t>Pol26</t>
  </si>
  <si>
    <t>SFP+ patch kábel 5m, 10GbE SFP+ TO SFP+ pasívny. 10gbit</t>
  </si>
  <si>
    <t>Pol27</t>
  </si>
  <si>
    <t>polička s tŕňmi pre uloženie káblovej rezervy optických aj metalických káblov 19" 1-2U čierna</t>
  </si>
  <si>
    <t>Pol28</t>
  </si>
  <si>
    <t>polica výsuvná 19" 550mm, 1U GY nosnosť 25 kg</t>
  </si>
  <si>
    <t>Pol29</t>
  </si>
  <si>
    <t>podpera záťažová do RACK, hĺbka 642 mm, nosnosť 50 kg, 1 pár, čierna</t>
  </si>
  <si>
    <t>Pol30</t>
  </si>
  <si>
    <t>montážna sada 100x M5 skrutka, 100x M5 plávajúca matica do rack lišty, 100x podložka</t>
  </si>
  <si>
    <t>Pol31</t>
  </si>
  <si>
    <t>konzola univerzálna pre inštaláciu vertikálneho PDU IP-BA IP-D/IP-S do rozvádzača L</t>
  </si>
  <si>
    <t>Pol32</t>
  </si>
  <si>
    <t>19“ ističová lišta 3U s krytom a DIN lištou, 22 modulová</t>
  </si>
  <si>
    <t>Pol33</t>
  </si>
  <si>
    <t>zásuvka 230V, 16A, na DIN, 2,5modulu</t>
  </si>
  <si>
    <t>Pol34</t>
  </si>
  <si>
    <t>zásuv. panel pás Schrack 1×CEE 16A CEE červ. OUT: 15x Sch,L=821mm</t>
  </si>
  <si>
    <t>Pol35</t>
  </si>
  <si>
    <t>drôtený kábl. žlab LEGRAND č. 000 081, CF 54x150 mm EZ, s príslušenstvom, upevnenie na strope</t>
  </si>
  <si>
    <t>Pol36</t>
  </si>
  <si>
    <t>rúrka HFXP 25</t>
  </si>
  <si>
    <t>Pol37</t>
  </si>
  <si>
    <t>rúrka HFXP 32</t>
  </si>
  <si>
    <t>Pol38</t>
  </si>
  <si>
    <t>inštalačná škatuľa kopos KT250/L s vekom</t>
  </si>
  <si>
    <t>LANRACK R.MR1 učebňa</t>
  </si>
  <si>
    <t>6U 600*500 šedá RAL 7035, montáž na stenu, odnímateľná zadná stena, odnímateľné uzamykateľné bočné panely, 1 pár posuvných líšt, dvere so zámkom a bezpečnostným sklom (EN 12150-1), GND/ zemniaca sada, nosnosť do 60KG</t>
  </si>
  <si>
    <t>Pol39</t>
  </si>
  <si>
    <t>Pol40</t>
  </si>
  <si>
    <t>patch kábel Cat 6A, STP, LSOH, čierny 0,5m LSOH</t>
  </si>
  <si>
    <t>Pol41</t>
  </si>
  <si>
    <t>optický distribučný box pre 4 x SC-SC, LC-LC Duplex, priechodka PG 11 (2 ks), čierna RAL9005, 155x155x40mm</t>
  </si>
  <si>
    <t>Pol42</t>
  </si>
  <si>
    <t>Pol43</t>
  </si>
  <si>
    <t>optický patch kábel 1m LC-LC Duplex, OM3, 50/125µm, LSOH</t>
  </si>
  <si>
    <t>Pol44</t>
  </si>
  <si>
    <t>rozvodný panel 19", 6 x 230V Schuko, prepäťová ochrana a vypínač s podsvietením a s ochranou voči náhodnému odpojeniu zariadení, LED indikátor prepäťovej ochrany, sada skrutiek M6 s plávajúcimi maticami (4 ks)</t>
  </si>
  <si>
    <t>Pol45</t>
  </si>
  <si>
    <t>48 x 10/100/1000BASE-T 4 x 10G SFP+ ports Switching Capacity 176 Gbps, L2 a L3 Lite funkcie VLAN, agregace liniek, Spanning Tree protokoly STP, RSTP, MSTP, (IP interfaces), IPv4/IPv6 statický routing, IPv6 Neighbor Discovery (ND), DHCP Server Screening. D</t>
  </si>
  <si>
    <t>Pol46</t>
  </si>
  <si>
    <t>SFP+ modul 10G MM, 850nm, Konektor Dual LC UPC, Formát  SFP+, max 300m</t>
  </si>
  <si>
    <t>LANRACK R.MR2 učebňa</t>
  </si>
  <si>
    <t>LANRACK R.MR3 učebňa</t>
  </si>
  <si>
    <t>ako učebňa 308</t>
  </si>
  <si>
    <t>LANRACK R.SR1 učebňa</t>
  </si>
  <si>
    <t>21U 600*600 šedá RAL 7035, montáž na stenu, odnímateľná zadná stena, odnímateľné uzamykateľné bočné panely, 1 pár posuvných líšt, 1 dvere so zámkom a bezpečnostným sklom (EN 12150-1), GND/ zemniaca sada, nosnosť do 60KG</t>
  </si>
  <si>
    <t>LAN RACKR.VR1 učebňa</t>
  </si>
  <si>
    <t>otvorený stojanový rack štvorstĺpový , skladá sa zo samostatných dielov: 2 páry 19" vertikálnych líšt 42U s označením pozícií, uholníky, základňa orientováná dovnútra vrátane hornej časti, nastaviteľná hĺbka: 500-680 mm, šírka 550mm, nosnosť až 1500KG pri</t>
  </si>
  <si>
    <t>LAN RACK R.VR2 učebň</t>
  </si>
  <si>
    <t>ako učebňa 315</t>
  </si>
  <si>
    <t>LAN RACK R.MR4 učebň</t>
  </si>
  <si>
    <t>LAN RACK R.MR5 učebň</t>
  </si>
  <si>
    <t>LAN RACK R.MR6 učebň</t>
  </si>
  <si>
    <t>LAN, RACK R.AV techn</t>
  </si>
  <si>
    <t xml:space="preserve">48U 1000*1000 šedý RAL 7035, 2 páry vertikálnych 19" posuvných líšt L, značenie jednotlivých instalačných pozícií a čísla pozície, 1 pár bočních panelov so zámkom, predné sklenené dvere s pákovým jednobodovým zámkom, DIN vložkou, univerzálny kľúč 333, 4x </t>
  </si>
  <si>
    <t>Pol47</t>
  </si>
  <si>
    <t>LED svietidlo pre rozvádzačové skrine, infra snímač</t>
  </si>
  <si>
    <t>Pol48</t>
  </si>
  <si>
    <t>patch kábel Cat 6A, STP, LSOH, čierny 0,5m</t>
  </si>
  <si>
    <t>Pol49</t>
  </si>
  <si>
    <t>držiak patch káblov 19" s hĺbkou oka 73 mm, kovový</t>
  </si>
  <si>
    <t>Pol50</t>
  </si>
  <si>
    <t xml:space="preserve">24 x 10/100/1000BASE-T PoE  4 x 10G SFP+ ports, IEEE 802.3af/at,  Switching Capacity 128 Gbps, L2 a L3 Lite funkcie VLAN, agregace liniek, Spanning Tree protokoly STP, RSTP, MSTP, (IP interfaces), IPv4/IPv6 statický routing, IPv6 Neighbor Discovery (ND), </t>
  </si>
  <si>
    <t>Pol51</t>
  </si>
  <si>
    <t>SFP+ modul 10G MM, 850nm</t>
  </si>
  <si>
    <t>Pol52</t>
  </si>
  <si>
    <t>1M 10GbE SFP+ TO SFP+ PASSIVE M-M</t>
  </si>
  <si>
    <t>LAN</t>
  </si>
  <si>
    <t>dátová zásuvka Legrand Mosaic RJ 45 cat. 6A,  1 modul, č. 076573</t>
  </si>
  <si>
    <t>Pol53</t>
  </si>
  <si>
    <t>montážny rámček pre prístroje Mosaic do DLP, 2-modulový, č. 0 109 52</t>
  </si>
  <si>
    <t>Pol54</t>
  </si>
  <si>
    <t>montážny rámček pre prístroje Mosaic do DLP, 4-modulový, č. 0 109 54</t>
  </si>
  <si>
    <t>Pol55</t>
  </si>
  <si>
    <t>izolačná krabica na dva moduly, č. 0 109 27</t>
  </si>
  <si>
    <t>Pol56</t>
  </si>
  <si>
    <t>predkonektorovaná zásuvka HDMI v 1.4 (15 cm) prenos až 4K, č. 078777</t>
  </si>
  <si>
    <t>Pol57</t>
  </si>
  <si>
    <t>montážny rámček pre prístroje Mosaic do DLP, 1-modulový, č. 0 109 10</t>
  </si>
  <si>
    <t>Pol58</t>
  </si>
  <si>
    <t>dátová zapustená zásuvka 2 x RJ45 scr., cat. 6A, napr. Legrand Valena Life (VAL) biela č. 753149</t>
  </si>
  <si>
    <t>Pol59</t>
  </si>
  <si>
    <t>biely jednonásobný rámček L. Valena Life č. 754001</t>
  </si>
  <si>
    <t>Pol60</t>
  </si>
  <si>
    <t>Premium HDMI kábel 10m</t>
  </si>
  <si>
    <t>Pol61</t>
  </si>
  <si>
    <t>Premium HDMI kábel 15m</t>
  </si>
  <si>
    <t>Pol62</t>
  </si>
  <si>
    <t>kábel F/FTP 4p cat. 6A, (trieda reakcie na oheň: B2ca - s1, d1, a1)</t>
  </si>
  <si>
    <t>Pol63</t>
  </si>
  <si>
    <t>optický kábel J/A-DQ(ZN)H WBF, 4vl., 50/125, OM3, LS0H, AE02, CLT, Eca, KDP KO-04-5-AE02-OM3</t>
  </si>
  <si>
    <t>Pol64</t>
  </si>
  <si>
    <t>rúrka FXP-Ready 25, so zaťahovacím drôtom do podlahy</t>
  </si>
  <si>
    <t>Pol65</t>
  </si>
  <si>
    <t>rúrka HFXP 25 pre LAN</t>
  </si>
  <si>
    <t>Pol66</t>
  </si>
  <si>
    <t>POŠ1-2: podlahová krabica pre preťahovacie kanály, Legrand 480x480x105-140 mm, č. 089634+ č. 089684+ č. 089685</t>
  </si>
  <si>
    <t>Pol67</t>
  </si>
  <si>
    <t>podlahový žlab LEGRAND VanGeel GVG-5, č. 84 352 42, 38x190 mm, s príslušenstvom</t>
  </si>
  <si>
    <t>Pol68</t>
  </si>
  <si>
    <t>podlahový žlab LEGRAND VanGeel GVG-5, č. 84 352 44, 38x250 mm, s príslušenstvom</t>
  </si>
  <si>
    <t>Pol69</t>
  </si>
  <si>
    <t>podlahový žlab LEGRAND VanGeel GVG-5, č. 84 353 46, 38x350 mm, s príslušenstvom</t>
  </si>
  <si>
    <t>Pol70</t>
  </si>
  <si>
    <t>drôtený kábl. žlab LEGRAND č. 000 061, CF 54x50 mm EZ, upevnenie na strope, s príslušenstvom</t>
  </si>
  <si>
    <t>Pol71</t>
  </si>
  <si>
    <t>drôtený kábl. žlab LEGRAND č. 000 071, CF 54x100 mm EZ, upevnenie na strope, s príslušenstvom</t>
  </si>
  <si>
    <t>Pol72</t>
  </si>
  <si>
    <t>drôtený kábl. žlab LEGRAND č. 000 081, CF 54x150 mm EZ, upevnenie na strope, s príslušenstvom</t>
  </si>
  <si>
    <t>Pol73</t>
  </si>
  <si>
    <t>drôtený kábl. žlab LEGRAND č. 000 051, CF 30x300 mm EZ, upevnenie na strope, s príslušenstvom</t>
  </si>
  <si>
    <t>Pol74</t>
  </si>
  <si>
    <t>upevňovací materiál (pásky, úchyty...)</t>
  </si>
  <si>
    <t>bal</t>
  </si>
  <si>
    <t>Pol75</t>
  </si>
  <si>
    <t>inštalačné prístrojové škatule do omietky, do SDK</t>
  </si>
  <si>
    <t>CCTV</t>
  </si>
  <si>
    <t>interiérová a exteriérová kamera dome DS-2CE56D0T-VPIR3E(2.8-12mm), HD1080P @25fps, 40m IR, 0.01 Lux/F1.2,Built-in PoE, IP66, IK10, 2.8~12mm Lens, FOV:105.2°to 32.8 °, 2 MP CMOS image sensor</t>
  </si>
  <si>
    <t>EZS</t>
  </si>
  <si>
    <t>INT-E, expandér vstupov, umožňuje rozšírenie systému o 8 drôtových vstupov</t>
  </si>
  <si>
    <t>Pol76</t>
  </si>
  <si>
    <t>APS-412, pulzný zálohovaný zdroj určený na napájanie zariadení 12VDC/4A, určený na spoluprácu so zariadeniami SATEL</t>
  </si>
  <si>
    <t>Pol77</t>
  </si>
  <si>
    <t>AWO229, kovová skrinka pre APS-412+2ks INT-E</t>
  </si>
  <si>
    <t>Pol78</t>
  </si>
  <si>
    <t>AWO453, kovová skrinka pre 2ks INT-E</t>
  </si>
  <si>
    <t>Pol79</t>
  </si>
  <si>
    <t>GREY, miniatúrny duálny detektor pohybu PIR+MW</t>
  </si>
  <si>
    <t>Pol80</t>
  </si>
  <si>
    <t>S-4, magnetický kontakt určený na povrchovú montáž</t>
  </si>
  <si>
    <t>Pol81</t>
  </si>
  <si>
    <t>EVX1272F2, 12V/7,2Ah, záložný akumulátor, bezúdržbový, VRLA, uzatvorený, technológia AGM, určený pre cyklickú prevádzku</t>
  </si>
  <si>
    <t>Pol82</t>
  </si>
  <si>
    <t>BG8, kábel 8x0,22; tienený, B2ca,s1,d1,a1, t. GR4 - linka pre expandéry</t>
  </si>
  <si>
    <t>Pol83</t>
  </si>
  <si>
    <t>BH6, kábel 6x0,22; lanko, tienený, B2ca,s1,d1,a1, t. GR4 - pre detektory</t>
  </si>
  <si>
    <t>Pol84</t>
  </si>
  <si>
    <t>školský rozhlas ŠR</t>
  </si>
  <si>
    <t>reproduktor WA 06-165/T Proeling z MDF dosky, na stenu, 6 W/100 V, 197 - 21 900 Hz, 254x195x81 mm, biely</t>
  </si>
  <si>
    <t>Pol85</t>
  </si>
  <si>
    <t>kábel 1-CHKE-R-J 3x1,5 B2ca,s1,d1,a1</t>
  </si>
  <si>
    <t>Pol86</t>
  </si>
  <si>
    <t>Pol87</t>
  </si>
  <si>
    <t>školský zvonček ŠZ</t>
  </si>
  <si>
    <t>školský zvonček ZM 75V, DUO, MK Hlas</t>
  </si>
  <si>
    <t>Pol88</t>
  </si>
  <si>
    <t>AV technika</t>
  </si>
  <si>
    <t>prípojné miesta PM... a káblové rozvody pre audiovizuálnu techniku</t>
  </si>
  <si>
    <t>Pol89</t>
  </si>
  <si>
    <t>SYSBOARD18-A, krabica na osadenie prípojného miesta</t>
  </si>
  <si>
    <t>Pol90</t>
  </si>
  <si>
    <t>S-G2508 Skrutky pre prípojné miesta</t>
  </si>
  <si>
    <t>Pol91</t>
  </si>
  <si>
    <t>SYFB22-CEE3/SCH ,Panel pre osadenie zásuvky 230V</t>
  </si>
  <si>
    <t>Pol92</t>
  </si>
  <si>
    <t>SKX40013, zápustná zásuvka STN 16A 250V IP54</t>
  </si>
  <si>
    <t>Pol93</t>
  </si>
  <si>
    <t>SYFB26-L panel pre osadenie prípojného miesta HDBaseT</t>
  </si>
  <si>
    <t>Pol94</t>
  </si>
  <si>
    <t>PUV-1510TXWP prípojné miesto HDMI, VGA - HDBaseT prevodník</t>
  </si>
  <si>
    <t>Pol95</t>
  </si>
  <si>
    <t>SYFB21-1D0, panel pre XLR konektor</t>
  </si>
  <si>
    <t>Pol96</t>
  </si>
  <si>
    <t>NC3MDL1-B, konektor XLR na panel samec</t>
  </si>
  <si>
    <t>Pol97</t>
  </si>
  <si>
    <t>NC3FDL1-B, konektor XLR na panel samica</t>
  </si>
  <si>
    <t>Pol98</t>
  </si>
  <si>
    <t>SYFB21-3KEYSTONE, panel pre RJ45 konektory</t>
  </si>
  <si>
    <t>Pol99</t>
  </si>
  <si>
    <t>HSEMRJ6GWT, TOOLLESS LINE keystone RJ45 tien. trieda Ea 10Gb (SFA) 4PPoE</t>
  </si>
  <si>
    <t>Pol100</t>
  </si>
  <si>
    <t>SYFB21-L, prázdny panel</t>
  </si>
  <si>
    <t>Pol101</t>
  </si>
  <si>
    <t>kábel CMG 4 (4x2x0,2) do PM a k AV</t>
  </si>
  <si>
    <t>Pol102</t>
  </si>
  <si>
    <t>koax Schrack DIGI SAT 3010 75 Ohm 1,1/5,0 mm, do PM</t>
  </si>
  <si>
    <t>Pol103</t>
  </si>
  <si>
    <t>kábel CORDIAL CLS 225 FRNC 2x2,5, pre ozvuč., do PM a k 4 x repro</t>
  </si>
  <si>
    <t>Pol104</t>
  </si>
  <si>
    <t>kábel CORDIAL CLS 240 FRNC 2x4, pre ozvuč., k 1 x basrepro</t>
  </si>
  <si>
    <t>Pol104wifi</t>
  </si>
  <si>
    <t xml:space="preserve">wifi 802.11ac MIMO, (až 4 BSSID na jednom pásme), max. výkon TX 2,4 GHz: 22 dBm, 5 GHz: 22 dBm, 24 V PoE  </t>
  </si>
  <si>
    <t>1522426661</t>
  </si>
  <si>
    <t>Pol104wifi2</t>
  </si>
  <si>
    <t>-1361506034</t>
  </si>
  <si>
    <t>Pol104wifi3</t>
  </si>
  <si>
    <t xml:space="preserve">prepäťová ochrana ST 1+2+3 pre exteriérovú kameru </t>
  </si>
  <si>
    <t>-818181884</t>
  </si>
  <si>
    <t>Pol105</t>
  </si>
  <si>
    <t>podružný materiál + stratné</t>
  </si>
  <si>
    <t>% z</t>
  </si>
  <si>
    <t>Pol106</t>
  </si>
  <si>
    <t>monáž kompletnej LAN siete, vrátane zvárania a meranie na optických kábloch, prierazy, nastavenie systémov, meranie, meracie protokoly + práce vo výškach</t>
  </si>
  <si>
    <t>Pol107</t>
  </si>
  <si>
    <t>montáž rozhlasu a zvonenia + práce vo výškach</t>
  </si>
  <si>
    <t>Pol108</t>
  </si>
  <si>
    <t>montáž EZS, oživenie, programovanie, zaučenie obsluhy, pripojenie na PCO PZSR BB + práce vo výškach</t>
  </si>
  <si>
    <t>Pol109</t>
  </si>
  <si>
    <t>montáž prípojných miest vrátane konektorov a káblov</t>
  </si>
  <si>
    <t>Pol110</t>
  </si>
  <si>
    <t>odborne prehlaiadky</t>
  </si>
  <si>
    <t>1766460333</t>
  </si>
  <si>
    <t>E1.7 - E 1.7  Umelé osvetlenie a vnútorné silnoprúdové rozvody, bleskozvod</t>
  </si>
  <si>
    <t>D1 - PRÁCE A DODÁVKY INÉ</t>
  </si>
  <si>
    <t>D2 - M21 - 155 Elektromontáže</t>
  </si>
  <si>
    <t>D3 - M22 - 156 Montáž oznam. signal. a zab. zariadení</t>
  </si>
  <si>
    <t>D4 - M46 - 202 Zemné práce pri ext. montážach</t>
  </si>
  <si>
    <t>PRÁCE A DODÁVKY INÉ</t>
  </si>
  <si>
    <t>316233493</t>
  </si>
  <si>
    <t>341010E563</t>
  </si>
  <si>
    <t>Vodič Cu (CYA) : H07V-K 4 zeleno-žltý</t>
  </si>
  <si>
    <t>-699591134</t>
  </si>
  <si>
    <t>341010E583</t>
  </si>
  <si>
    <t>Vodič Cu (CYA) : H07V-K 10 zeleno-žltý</t>
  </si>
  <si>
    <t>173796606</t>
  </si>
  <si>
    <t>341010E597</t>
  </si>
  <si>
    <t>Vodič Cu (CYA) : H07V-K 16 zeleno-žltý</t>
  </si>
  <si>
    <t>-1933417767</t>
  </si>
  <si>
    <t>341010E611</t>
  </si>
  <si>
    <t>Vodič Cu (CYA) : H07V-K 35 zeleno-žltý</t>
  </si>
  <si>
    <t>-571957273</t>
  </si>
  <si>
    <t>341010E623</t>
  </si>
  <si>
    <t>Vodič 1-žilový Cu 750V, lanko (CYA) : H07V-K 50 zeleno-žltý</t>
  </si>
  <si>
    <t>-284421421</t>
  </si>
  <si>
    <t>341010M502</t>
  </si>
  <si>
    <t>Kábel 1-žilový Cu750V, lano (CYA) : H07V-K 240 GNYE (RM) zel/žltý</t>
  </si>
  <si>
    <t>-1450990974</t>
  </si>
  <si>
    <t>341215E011</t>
  </si>
  <si>
    <t>Kábel bezhalogénový Cu 1kV : N2XH-O 2x1,5 RE EFK</t>
  </si>
  <si>
    <t>1086355629</t>
  </si>
  <si>
    <t>341215E021</t>
  </si>
  <si>
    <t>Kábel bezhalogénový Cu 1kV : N2XH-O 2x2,5 RE EFK</t>
  </si>
  <si>
    <t>-1057506684</t>
  </si>
  <si>
    <t>341215E110</t>
  </si>
  <si>
    <t>Kábel bezhalogénový Cu 1kV : N2XH-J 3x1,5 RE EFK</t>
  </si>
  <si>
    <t>-1765933624</t>
  </si>
  <si>
    <t>341215E111</t>
  </si>
  <si>
    <t>Kábel bezhalogénový Cu 1kV : N2XH-O 3x1,5 RE EFK</t>
  </si>
  <si>
    <t>-651206407</t>
  </si>
  <si>
    <t>341215E120</t>
  </si>
  <si>
    <t>Kábel bezhalogénový Cu 1kV : N2XH-J 3x2,5 RE EFK</t>
  </si>
  <si>
    <t>1189276427</t>
  </si>
  <si>
    <t>341215E210</t>
  </si>
  <si>
    <t>Kábel bezhalogénový Cu 1kV : N2XH-J 4x1,5 RE EFK</t>
  </si>
  <si>
    <t>552558289</t>
  </si>
  <si>
    <t>341215E211</t>
  </si>
  <si>
    <t>Kábel bezhalogénový Cu 1kV : N2XH-O 4x1,5 RE EFK</t>
  </si>
  <si>
    <t>773634921</t>
  </si>
  <si>
    <t>341215E310</t>
  </si>
  <si>
    <t>Kábel bezhalogénový Cu 1kV : N2XH-J 5x1,5 RE EFK</t>
  </si>
  <si>
    <t>2059466126</t>
  </si>
  <si>
    <t>341215E320</t>
  </si>
  <si>
    <t>Kábel bezhalogénový Cu 1kV : N2XH-J 5x2,5 RE EFK</t>
  </si>
  <si>
    <t>1033519510</t>
  </si>
  <si>
    <t>341215E330</t>
  </si>
  <si>
    <t>Kábel bezhalogénový Cu 1kV : N2XH-J 5x4 RE EFK</t>
  </si>
  <si>
    <t>147597730</t>
  </si>
  <si>
    <t>341215E340</t>
  </si>
  <si>
    <t>Kábel bezhalogénový Cu 1kV : N2XH-J 5x6 RE EFK</t>
  </si>
  <si>
    <t>-804291885</t>
  </si>
  <si>
    <t>341315M120</t>
  </si>
  <si>
    <t>Kábel bezhalogénový Cu 1kV : N2XH-J 4x50</t>
  </si>
  <si>
    <t>88288098</t>
  </si>
  <si>
    <t>341315M132</t>
  </si>
  <si>
    <t>Kábel bezhalogénový Cu 1kV : N2XH-J 3x70+35</t>
  </si>
  <si>
    <t>786440596</t>
  </si>
  <si>
    <t>341315M174</t>
  </si>
  <si>
    <t>Kábel bezhalogénový Cu 1kV : N2XH-J 3x185+95</t>
  </si>
  <si>
    <t>1580308117</t>
  </si>
  <si>
    <t>341610E002</t>
  </si>
  <si>
    <t>Kábel Cu telefónny : SYKFY 2x2x0,5</t>
  </si>
  <si>
    <t>-1694311172</t>
  </si>
  <si>
    <t>341410M182</t>
  </si>
  <si>
    <t>Kábel Al 1kV : 1-AYKY-J 3x240+120</t>
  </si>
  <si>
    <t>1462134081</t>
  </si>
  <si>
    <t>341710M021</t>
  </si>
  <si>
    <t>Kábel Cu pre elektroniku YCYM 20x2x0,5</t>
  </si>
  <si>
    <t>1569180335</t>
  </si>
  <si>
    <t>345308A251</t>
  </si>
  <si>
    <t>Šporáková prípojka rad.3S : 39563-23, zapustená, kompletná, biela</t>
  </si>
  <si>
    <t>-308872671</t>
  </si>
  <si>
    <t>345313L161</t>
  </si>
  <si>
    <t>Prepínač rad.5 Valena™ : 774405, s krytom, bez rámika, biely</t>
  </si>
  <si>
    <t>-1379538219</t>
  </si>
  <si>
    <t>345324L161</t>
  </si>
  <si>
    <t>Prepínač rad.6 Valena™ : 774406, s krytom, bez rámika, biely</t>
  </si>
  <si>
    <t>1598732560</t>
  </si>
  <si>
    <t>345327L161</t>
  </si>
  <si>
    <t>Prepínač rad.7 Valena™ : 774407, s krytom, bez rámika, biely</t>
  </si>
  <si>
    <t>610413776</t>
  </si>
  <si>
    <t>345330L161</t>
  </si>
  <si>
    <t>Ovládač tlač. rad.1/0 Valena™ : 774411, s krytom, bez rámika, biely</t>
  </si>
  <si>
    <t>355872911</t>
  </si>
  <si>
    <t>345350A801</t>
  </si>
  <si>
    <t>Spínač rad.1 Praktik 3553-01929 B, nástenný, kompletný, IP44, biely</t>
  </si>
  <si>
    <t>-381472382</t>
  </si>
  <si>
    <t>345382L313</t>
  </si>
  <si>
    <t>Ovládač tlač. T6 S1 J 22 RU 54</t>
  </si>
  <si>
    <t>246312018</t>
  </si>
  <si>
    <t>345400L161</t>
  </si>
  <si>
    <t>Zásuvka 1-nás. Valena™ : 774396, bez rámika (bez oc) biela</t>
  </si>
  <si>
    <t>1508888815</t>
  </si>
  <si>
    <t>345401L601</t>
  </si>
  <si>
    <t>Zásuvka 1-nás. Mosaic™ : 77140 (2MD) bez rámika (oc) biela</t>
  </si>
  <si>
    <t>860591583</t>
  </si>
  <si>
    <t>345405L161</t>
  </si>
  <si>
    <t>Zásuvka 1-nás. Valena™ : S74396, s prepäťovou ochranou, bez rámika (bez oc) biela</t>
  </si>
  <si>
    <t>-553849271</t>
  </si>
  <si>
    <t>345405L601</t>
  </si>
  <si>
    <t>Zásuvka 1-nás. Mosaic™ : S77140 (2MD) s prepäťovou ochranou (opt.sign) bez rámika, biela</t>
  </si>
  <si>
    <t>-931291680</t>
  </si>
  <si>
    <t>345410L161</t>
  </si>
  <si>
    <t>Zásuvka 2-nás. Valena™ : 774390, kompletná (bez oc) biela</t>
  </si>
  <si>
    <t>2054469761</t>
  </si>
  <si>
    <t>345420A801</t>
  </si>
  <si>
    <t>Zásuvka 1-nás. Praktik 5518-2929 B, nástenná, kompletná, s viečkom (bez oc) IP44, biela</t>
  </si>
  <si>
    <t>236980968</t>
  </si>
  <si>
    <t>345425L107</t>
  </si>
  <si>
    <t>Zásuvka 2-nás. Plexo™ IP55 : 69643, zapustená, bez rámika (BS) zvislá, s viečkom, predkáblovaná, béžová</t>
  </si>
  <si>
    <t>-572995386</t>
  </si>
  <si>
    <t>345531L002</t>
  </si>
  <si>
    <t>Rámik 1-násobný Valena™ Neutrál 774461, biely, prúžok - priehľadný</t>
  </si>
  <si>
    <t>1965728294</t>
  </si>
  <si>
    <t>345532L002</t>
  </si>
  <si>
    <t>Rámik 2-násobný Valena™ Neutrál 774462, univerzálny, biely, prúžok - priehľadný</t>
  </si>
  <si>
    <t>1033070767</t>
  </si>
  <si>
    <t>345534L002</t>
  </si>
  <si>
    <t>Rámik 4-násobný Valena™ Neutrál 774464, univerzálny, biely, prúžok - priehľadný</t>
  </si>
  <si>
    <t>-684138571</t>
  </si>
  <si>
    <t>345534L601</t>
  </si>
  <si>
    <t>- doska montážna Mosaic™ 80254 pre 4x2MD (10MD) vodorovná</t>
  </si>
  <si>
    <t>-914335927</t>
  </si>
  <si>
    <t>345534L605</t>
  </si>
  <si>
    <t>Rámik 4-násobný Mosaic™ 78808 (4x2MD) horizontálny, biely</t>
  </si>
  <si>
    <t>1602070725</t>
  </si>
  <si>
    <t>345534L610</t>
  </si>
  <si>
    <t>Rámik x-násobný Mosaic™ 78810 (10MD) horizontálny, biely</t>
  </si>
  <si>
    <t>-1815002777</t>
  </si>
  <si>
    <t>345601D030</t>
  </si>
  <si>
    <t>Krabica KP (68) prístrojová 1-nás : KUP 68Hf-201/3 SK (D71x73) pre duté priečky, pre spojenie do súvislého radu</t>
  </si>
  <si>
    <t>11041820</t>
  </si>
  <si>
    <t>345612K004</t>
  </si>
  <si>
    <t>Krabica KU univerzálna : KU 68-1901HF (D75x42) bezhalogénová, čierna</t>
  </si>
  <si>
    <t>794438964</t>
  </si>
  <si>
    <t>345620D700</t>
  </si>
  <si>
    <t>Krabica KR rozvodná uzatvorená IP67 : 6455-11P/5 (122x122x44,6) 4x vývodka Pg16 (5x4/4mm2) plast, čierny</t>
  </si>
  <si>
    <t>576769749</t>
  </si>
  <si>
    <t>345623L022</t>
  </si>
  <si>
    <t>Krabica KP prístrojová 2-nás : 69661 Plexo™ IP55, na povrch, 2x membránová priechodka, zvislá, sivá</t>
  </si>
  <si>
    <t>-1037548652</t>
  </si>
  <si>
    <t>3456270L03</t>
  </si>
  <si>
    <t>Krabica podlahová : 089606, plast, prístr. jednotka, kryt pre vlepenie podl. krytiny (12MD) sivá</t>
  </si>
  <si>
    <t>-927442887</t>
  </si>
  <si>
    <t>3456270L28</t>
  </si>
  <si>
    <t>Krabica podlahová : 089616, plast, prístr. jednotka, kryt pre vlepenie podl. krytiny (24MD) sivá</t>
  </si>
  <si>
    <t>-565197649</t>
  </si>
  <si>
    <t>345651I503</t>
  </si>
  <si>
    <t>Rúrka el-inšt PP-Blend ohybná 087171 : HFXP-Turbo 25, čierna</t>
  </si>
  <si>
    <t>-536988294</t>
  </si>
  <si>
    <t>345652K200</t>
  </si>
  <si>
    <t>Rúrka el-inšt FeZn ohybná 3313 : KOPEX 13, kovová</t>
  </si>
  <si>
    <t>929854070</t>
  </si>
  <si>
    <t>345710L000</t>
  </si>
  <si>
    <t>Lišta el-inšt plastová : 30008 DLPlus 20x12,5 (šxv) s krytom, biela</t>
  </si>
  <si>
    <t>-1304445426</t>
  </si>
  <si>
    <t>345711L004</t>
  </si>
  <si>
    <t>Kanál el-inšt plastový : 10433 DLP 150x65 (šxv) bez krytu (0-2 oddelenia) biely</t>
  </si>
  <si>
    <t>938333441</t>
  </si>
  <si>
    <t>345711L006</t>
  </si>
  <si>
    <t>Kanál el-inšt plastový : 10453 DLP 195x65 (šxv) bez krytu (0-3 oddelenia) biely</t>
  </si>
  <si>
    <t>-526079677</t>
  </si>
  <si>
    <t>345718L000</t>
  </si>
  <si>
    <t>- spojka krytu : 33602, pre DLPlus 20x12,5</t>
  </si>
  <si>
    <t>212391858</t>
  </si>
  <si>
    <t>345718L001</t>
  </si>
  <si>
    <t>- záslepka : 31202, pre DLPlus 20x12,5 (koncový diel) biely</t>
  </si>
  <si>
    <t>-177237397</t>
  </si>
  <si>
    <t>345718L002</t>
  </si>
  <si>
    <t>- uhol vnútorný-vonkajší : 30221, pre DLPlus 20x12,5 (variabilný) biely</t>
  </si>
  <si>
    <t>388687829</t>
  </si>
  <si>
    <t>345718L004</t>
  </si>
  <si>
    <t>- odbočka T : 30224, pre DLPlus 20x12,5 (T diel) biela</t>
  </si>
  <si>
    <t>1615934593</t>
  </si>
  <si>
    <t>345718L010</t>
  </si>
  <si>
    <t>- krabica rozvodná lištová : 30316, pre DLPlus 75x75x35, bez svoriek, biela</t>
  </si>
  <si>
    <t>-638467856</t>
  </si>
  <si>
    <t>345718L011</t>
  </si>
  <si>
    <t>- svorkovnica : 31210, rozbočovacia, svorky 4x4, pre DLPlus rozvodné krabice</t>
  </si>
  <si>
    <t>1788644329</t>
  </si>
  <si>
    <t>345718L241</t>
  </si>
  <si>
    <t>- spojka kanálu : 10691, pre kanál DLP, so západkami, pre inštaláciu pri spájaní kanálov, biela</t>
  </si>
  <si>
    <t>107424598</t>
  </si>
  <si>
    <t>345718L243</t>
  </si>
  <si>
    <t>- priehradka vnútorná : 10583, pre kanál DLP hĺbky 65</t>
  </si>
  <si>
    <t>945568273</t>
  </si>
  <si>
    <t>345718L244</t>
  </si>
  <si>
    <t>- kryt kanálu ohybný š.130 : 10524, pre celý kanál DLP150x65, biely</t>
  </si>
  <si>
    <t>575993475</t>
  </si>
  <si>
    <t>345718L245</t>
  </si>
  <si>
    <t>- spojka krytu : 10804, samolepiaca, pre šírku krytu 130 kanála DLP, biela</t>
  </si>
  <si>
    <t>653826083</t>
  </si>
  <si>
    <t>345718L249</t>
  </si>
  <si>
    <t>- uhol plochý : 10790, pre kanál DLP 150x65 (kolmé 90°odbočenie) biely</t>
  </si>
  <si>
    <t>679260403</t>
  </si>
  <si>
    <t>345718L255</t>
  </si>
  <si>
    <t>- záslepka koncová : 10706, pre kanál DLP 150x65, biela</t>
  </si>
  <si>
    <t>1420448151</t>
  </si>
  <si>
    <t>345718L260</t>
  </si>
  <si>
    <t>-1545617333</t>
  </si>
  <si>
    <t>345718L262</t>
  </si>
  <si>
    <t>-1405575527</t>
  </si>
  <si>
    <t>345718L263</t>
  </si>
  <si>
    <t>- kryt kanálu ohybný š.65 : 10521, pre 1/2 deleného kanála DLP 150x65, biely (použiť 2ks)</t>
  </si>
  <si>
    <t>-685923201</t>
  </si>
  <si>
    <t>345718L264</t>
  </si>
  <si>
    <t>- spojka krytu : 10801, samolepiaca, pre šírku krytu 65 kanála DLP, biela (použiť 2ks)</t>
  </si>
  <si>
    <t>-204516866</t>
  </si>
  <si>
    <t>345718L265</t>
  </si>
  <si>
    <t>- priehradka rozdeľovacia : 10473, pre kanál DLP hĺbky 65, plastová</t>
  </si>
  <si>
    <t>1446182211</t>
  </si>
  <si>
    <t>345718L274</t>
  </si>
  <si>
    <t>-1101545732</t>
  </si>
  <si>
    <t>3481P0221</t>
  </si>
  <si>
    <t>LED svietidlo prisadené typ ZULI 36W/4000K, 4680 lm, dĺžka 1415 mm</t>
  </si>
  <si>
    <t>-724577928</t>
  </si>
  <si>
    <t>3481P0222</t>
  </si>
  <si>
    <t>LED svietidlo prisadené typ HUGE 30W/4000K, 3250 lm, PRIEMER 400 mm</t>
  </si>
  <si>
    <t>2120721797</t>
  </si>
  <si>
    <t>3481P0223</t>
  </si>
  <si>
    <t>LED svietidlo prisadené typ HUGE 30W/4000K, 3560 lm, PRIEMER 400 mm</t>
  </si>
  <si>
    <t>-1551767567</t>
  </si>
  <si>
    <t>3481P0224</t>
  </si>
  <si>
    <t>LED svietidlo zapustené typ LIPO80-S 32W/4000K, 3730 lm, dĺžka 842 mm</t>
  </si>
  <si>
    <t>222566934</t>
  </si>
  <si>
    <t>3481P0225</t>
  </si>
  <si>
    <t>LED pás do SDK  9,6W/24V</t>
  </si>
  <si>
    <t>-1006531543</t>
  </si>
  <si>
    <t>3481P0226</t>
  </si>
  <si>
    <t>LED zdroj 24V 200W, SLIM</t>
  </si>
  <si>
    <t>-1815459443</t>
  </si>
  <si>
    <t>3481P0227</t>
  </si>
  <si>
    <t>Al profil na uloženie LED pásu</t>
  </si>
  <si>
    <t>1171023639</t>
  </si>
  <si>
    <t>3481P0228</t>
  </si>
  <si>
    <t>Ovládanie DALI</t>
  </si>
  <si>
    <t>500584926</t>
  </si>
  <si>
    <t>3481P0229</t>
  </si>
  <si>
    <t>LED svietidlo prisadené typ HUGE 29W/4000K, 3400 lm, PRIEMER 500 mm</t>
  </si>
  <si>
    <t>-840289891</t>
  </si>
  <si>
    <t>3481P0230</t>
  </si>
  <si>
    <t>LED svietidlo prisadené typ LIPO 60 24W/4000K, 3040 lm, dĺžka 1122 mm</t>
  </si>
  <si>
    <t>-576388889</t>
  </si>
  <si>
    <t>3481P0231</t>
  </si>
  <si>
    <t>LED svietidlo prisadené typ LIPO 60 24W/4000K, 3040 lm, dĺžka 1122 mm + núdzový modul</t>
  </si>
  <si>
    <t>1922503347</t>
  </si>
  <si>
    <t>3482M003141</t>
  </si>
  <si>
    <t>Svietidlo stropné A2360M80BW LED 2x18W, IP20</t>
  </si>
  <si>
    <t>943201953</t>
  </si>
  <si>
    <t>3482M00391</t>
  </si>
  <si>
    <t>Svietidlo s vypínačom I1301SB +  FL 1x30W, IP20</t>
  </si>
  <si>
    <t>1009784382</t>
  </si>
  <si>
    <t>3483E0363</t>
  </si>
  <si>
    <t>Svietidlo strop., násten. žiarivk. 581 03 02 2 x FD-D 18W IP 65</t>
  </si>
  <si>
    <t>252985752</t>
  </si>
  <si>
    <t>3485P00053</t>
  </si>
  <si>
    <t>High - End Slim led reflektor 50W - IP 65</t>
  </si>
  <si>
    <t>-1971506642</t>
  </si>
  <si>
    <t>3488S001461</t>
  </si>
  <si>
    <t>Svietidlo núdzové NORMALUX/ MULTINORMA-LED 18W.3h IP20</t>
  </si>
  <si>
    <t>-1982403329</t>
  </si>
  <si>
    <t>3488S07811</t>
  </si>
  <si>
    <t>Svietidlo LED typ AURA 47428, 30W IP 43</t>
  </si>
  <si>
    <t>1019811868</t>
  </si>
  <si>
    <t>3488S07847</t>
  </si>
  <si>
    <t>Svietidlo senzorové AURA  - 47432, 1x30W IP 43</t>
  </si>
  <si>
    <t>1389976157</t>
  </si>
  <si>
    <t>354311631</t>
  </si>
  <si>
    <t>Helvar ( 444 ) MINI INPUT UNIT</t>
  </si>
  <si>
    <t>922760465</t>
  </si>
  <si>
    <t>354311648</t>
  </si>
  <si>
    <t>Svietidlo zapustené typ PROTECH 15 58255, 1 x 13W,   IP 44</t>
  </si>
  <si>
    <t>-780969644</t>
  </si>
  <si>
    <t>3543500R52</t>
  </si>
  <si>
    <t>Koncovka na kábel 1kV : EPKT-0031, bez kábelových ôk, 4x(25-70mm2)</t>
  </si>
  <si>
    <t>sada</t>
  </si>
  <si>
    <t>1347768064</t>
  </si>
  <si>
    <t>3543500R54</t>
  </si>
  <si>
    <t>Koncovka na kábel 1kV : EPKT-0063, bez kábelových ôk, 4x(150-400mm2)</t>
  </si>
  <si>
    <t>-1459437441</t>
  </si>
  <si>
    <t>3549000A34</t>
  </si>
  <si>
    <t>Pásovina uzemňovacia FeZn 30x4</t>
  </si>
  <si>
    <t>-1644552361</t>
  </si>
  <si>
    <t>3549001A70</t>
  </si>
  <si>
    <t>Drôt uzemňovací, zvodový AlMgSi D8</t>
  </si>
  <si>
    <t>496338588</t>
  </si>
  <si>
    <t>3549001A71</t>
  </si>
  <si>
    <t>Drôt uzemňovací zvodový izolovaný AlMgSi D8</t>
  </si>
  <si>
    <t>88532078</t>
  </si>
  <si>
    <t>3549001A72</t>
  </si>
  <si>
    <t>Drôt uzemňovací zvodový izolovaný AlMgSi D10</t>
  </si>
  <si>
    <t>1628340027</t>
  </si>
  <si>
    <t>3549017A04</t>
  </si>
  <si>
    <t>- podpera vedenia (Cu) do izolácií, sadrokartónu : PV 17-4 Cu, klinec (D5x140+200)mm</t>
  </si>
  <si>
    <t>1520217299</t>
  </si>
  <si>
    <t>3549020A20</t>
  </si>
  <si>
    <t>- podpera vedenia : PV 21, na ploché strechy, betónová</t>
  </si>
  <si>
    <t>-2078294758</t>
  </si>
  <si>
    <t>3549024A71</t>
  </si>
  <si>
    <t>- podpera vedenia (AlMgSi) : PV 32, na svetlíky a oceľové konštrukcie</t>
  </si>
  <si>
    <t>215338793</t>
  </si>
  <si>
    <t>3549030A41</t>
  </si>
  <si>
    <t>- podstavec (betón) k zvodovej tyči JP a OB, betón/FeZn (350x350mm)</t>
  </si>
  <si>
    <t>628791799</t>
  </si>
  <si>
    <t>3549040A90</t>
  </si>
  <si>
    <t>Svorka na potrubie (BERNARD) pre Cu pás</t>
  </si>
  <si>
    <t>1018549939</t>
  </si>
  <si>
    <t>3549040A91</t>
  </si>
  <si>
    <t>- páska Cu uzemňovacia (pre Bernard)</t>
  </si>
  <si>
    <t>1351722833</t>
  </si>
  <si>
    <t>3549040A92</t>
  </si>
  <si>
    <t>Svorka uzemňovacia ZS 4 4 mm BERNARD</t>
  </si>
  <si>
    <t>-1387437195</t>
  </si>
  <si>
    <t>3549047A01</t>
  </si>
  <si>
    <t>Svorka pre zvodové a uzemňovacie tyče D20 (AlMgSi) : SJ 01 (4xM8)</t>
  </si>
  <si>
    <t>1725941212</t>
  </si>
  <si>
    <t>3549047A05</t>
  </si>
  <si>
    <t>Svorka pre uzemňovacie tyče D25 (AlMgSi) : SJ 02 (4xM8)</t>
  </si>
  <si>
    <t>-1745220892</t>
  </si>
  <si>
    <t>3549047A10</t>
  </si>
  <si>
    <t>Svorka krížová (AlMgSi) : SK (4xM8)</t>
  </si>
  <si>
    <t>1917033784</t>
  </si>
  <si>
    <t>3549047A20</t>
  </si>
  <si>
    <t>Svorka spojovacia (AlMgSi) : SS, s príložkou (2xM8)</t>
  </si>
  <si>
    <t>1834301885</t>
  </si>
  <si>
    <t>3549047A30</t>
  </si>
  <si>
    <t>Svorka pripájacia (AlMgSi) : SP 1, pre spojenie kovových súčiastoky (2xM8)</t>
  </si>
  <si>
    <t>885172143</t>
  </si>
  <si>
    <t>3549047A36</t>
  </si>
  <si>
    <t>Svorka skúšobná (AlMgSi) : SZ (4xM8)</t>
  </si>
  <si>
    <t>1850789067</t>
  </si>
  <si>
    <t>3549047A50</t>
  </si>
  <si>
    <t>Svorka uzemňovacia (AlMgSi) : SR 03 A, spojenie kruhových vodičov a pásoviny (2xR8)</t>
  </si>
  <si>
    <t>-1000762234</t>
  </si>
  <si>
    <t>3549050A03</t>
  </si>
  <si>
    <t>Tyč zemniaca kruhová (FeZn) : ZT 2 (D25x2m)</t>
  </si>
  <si>
    <t>886319031</t>
  </si>
  <si>
    <t>3549062A01</t>
  </si>
  <si>
    <t>Uholník ochranný (AlMgSi) : OU 1,7 (1,7m)</t>
  </si>
  <si>
    <t>-1060750046</t>
  </si>
  <si>
    <t>3549062A05</t>
  </si>
  <si>
    <t>- držiak ochranného uholníka (AlMgSi) : DU Z, do muriva (150mm)</t>
  </si>
  <si>
    <t>-1219436723</t>
  </si>
  <si>
    <t>3549071A01</t>
  </si>
  <si>
    <t>Štítok označovací (FeZn)</t>
  </si>
  <si>
    <t>1563667101</t>
  </si>
  <si>
    <t>3549090D01</t>
  </si>
  <si>
    <t>Prípojnica potenciálového vyrovnania : EVP-SK, s krytom</t>
  </si>
  <si>
    <t>2036766213</t>
  </si>
  <si>
    <t>3549090K01</t>
  </si>
  <si>
    <t>Svorkovnica ekvipotenciálna EPS 2, s krytom</t>
  </si>
  <si>
    <t>-427880750</t>
  </si>
  <si>
    <t>35491X288</t>
  </si>
  <si>
    <t>Zberná tyč dĺžka 4,0 m k. č. 103260 DEHN</t>
  </si>
  <si>
    <t>-2110783294</t>
  </si>
  <si>
    <t>3581350C40</t>
  </si>
  <si>
    <t>Tlačidlo núdzového vypnutia 0 766 02 Mosaic</t>
  </si>
  <si>
    <t>215416856</t>
  </si>
  <si>
    <t>3581351C11</t>
  </si>
  <si>
    <t>Ovládač LIVORNO 13 183 zo sklom</t>
  </si>
  <si>
    <t>977324414</t>
  </si>
  <si>
    <t>920AM306311</t>
  </si>
  <si>
    <t>Príchytka OBO1169251, 46-52 MM, 2056/F</t>
  </si>
  <si>
    <t>920775833</t>
  </si>
  <si>
    <t>920AN36006</t>
  </si>
  <si>
    <t>Hmoždinka HL 8 + skrutka</t>
  </si>
  <si>
    <t>1987756483</t>
  </si>
  <si>
    <t>999999009</t>
  </si>
  <si>
    <t>Kompenzačný rozvádzač MCS 137-11-1, 137,5 kVAr - ELTEC</t>
  </si>
  <si>
    <t>2117298064</t>
  </si>
  <si>
    <t>999999011</t>
  </si>
  <si>
    <t>Kábelové lávky spolu ( viď špecifikácia )</t>
  </si>
  <si>
    <t>1178213966</t>
  </si>
  <si>
    <t>999999012</t>
  </si>
  <si>
    <t>Rozvádzače spolu ( viď špecifikácia )</t>
  </si>
  <si>
    <t>372755780</t>
  </si>
  <si>
    <t>VIS7426248</t>
  </si>
  <si>
    <t>10" tlačítko, antibakteriálny povrch podsvietené, gravírované na zákazku</t>
  </si>
  <si>
    <t>-469404393</t>
  </si>
  <si>
    <t>VIS7426249</t>
  </si>
  <si>
    <t>Wall-Smart V2 set pre zapustenú montáž 10" panelu T3</t>
  </si>
  <si>
    <t>-1294909821</t>
  </si>
  <si>
    <t>VIS7426250</t>
  </si>
  <si>
    <t>10" dotykový panel rady T3 do muriva, čierny, nízky profil, sklenené prevedenie vrátane interkomu</t>
  </si>
  <si>
    <t>2132477979</t>
  </si>
  <si>
    <t>M21 - 155 Elektromontáže</t>
  </si>
  <si>
    <t>210010031</t>
  </si>
  <si>
    <t>Montáž el-inšt rúrky (kov) ohybná, voľne, alebo pod omietku D16 (d13)mm (Kopex)</t>
  </si>
  <si>
    <t>635744468</t>
  </si>
  <si>
    <t>210010033</t>
  </si>
  <si>
    <t>Montáž el-inšt rúrky (kov) ohybná, voľne, alebo pod omietku D25 (d23)mm</t>
  </si>
  <si>
    <t>1909955140</t>
  </si>
  <si>
    <t>210010102</t>
  </si>
  <si>
    <t>Montáž el-inšt lišty (plast) vrátane spojok, ohybov, rohov, bez krabíc, šírka nad 20 do 40mm</t>
  </si>
  <si>
    <t>1617659386</t>
  </si>
  <si>
    <t>210010107</t>
  </si>
  <si>
    <t>Montáž el-inšt parapetného kanála (plast) vrátane spojok, ohybov, rohov, bez krabíc, šírka 110 až 220mm</t>
  </si>
  <si>
    <t>-1571918465</t>
  </si>
  <si>
    <t>210010306</t>
  </si>
  <si>
    <t>Montáž krabice do dutých priečok 1-nás KP (68) bez zapojenia, prístrojová</t>
  </si>
  <si>
    <t>1951978135</t>
  </si>
  <si>
    <t>210010307</t>
  </si>
  <si>
    <t>Montáž krabice do dutých priečok 2-3-nás KP (68) bez zapojenia, prístrojová</t>
  </si>
  <si>
    <t>-300728825</t>
  </si>
  <si>
    <t>210010308</t>
  </si>
  <si>
    <t>Montáž krabice do dutých priečok 4-5-nás KP (68) bez zapojenia, prístrojová</t>
  </si>
  <si>
    <t>-889827726</t>
  </si>
  <si>
    <t>210010322</t>
  </si>
  <si>
    <t>Montáž krabice do muriva KR (97) vrátane zapojenia, rozvodka s vekom a svorkovnicou</t>
  </si>
  <si>
    <t>1007952373</t>
  </si>
  <si>
    <t>210010351</t>
  </si>
  <si>
    <t>Montáž krabice KR, vrátane zapojenia, vodiče do 4mm2, rozvodka IP40-66 (6455-11)</t>
  </si>
  <si>
    <t>1379760566</t>
  </si>
  <si>
    <t>210010466</t>
  </si>
  <si>
    <t>Montáž plastovej podlahovej krabice do zdvojenej podlahy, vrátane prístrojových jednotiek, pre 4-6 prístroje</t>
  </si>
  <si>
    <t>1585572534</t>
  </si>
  <si>
    <t>210010467</t>
  </si>
  <si>
    <t>Montáž plastovej podlahovej krabice do zdvojenej podlahy, vrátane prístrojových jednotiek, nad 6 prístrojov</t>
  </si>
  <si>
    <t>761020489</t>
  </si>
  <si>
    <t>210010521</t>
  </si>
  <si>
    <t>Odviečkovanie, zaviečkovanie krabíc s viečkom na závit</t>
  </si>
  <si>
    <t>-1933835550</t>
  </si>
  <si>
    <t>210010522</t>
  </si>
  <si>
    <t>Odviečkovanie, zaviečkovanie krabíc s viečkom na skrutku</t>
  </si>
  <si>
    <t>1723913422</t>
  </si>
  <si>
    <t>210100002</t>
  </si>
  <si>
    <t>Ukončenie vodiča v rozvádzači, zapojenie 4-6 mm2</t>
  </si>
  <si>
    <t>-1355499912</t>
  </si>
  <si>
    <t>210100003</t>
  </si>
  <si>
    <t>Ukončenie vodiča v rozvádzači, zapojenie 10-16 mm2</t>
  </si>
  <si>
    <t>-1900071752</t>
  </si>
  <si>
    <t>210100005</t>
  </si>
  <si>
    <t>Ukončenie vodiča v rozvádzači, zapojenie 35 mm2</t>
  </si>
  <si>
    <t>-1914227462</t>
  </si>
  <si>
    <t>210100006</t>
  </si>
  <si>
    <t>Ukončenie vodiča v rozvádzači, zapojenie 50 mm2</t>
  </si>
  <si>
    <t>245198722</t>
  </si>
  <si>
    <t>210100012</t>
  </si>
  <si>
    <t>Ukončenie vodiča v rozvádzači, zapojenie 240 mm2</t>
  </si>
  <si>
    <t>-586897070</t>
  </si>
  <si>
    <t>210100251</t>
  </si>
  <si>
    <t>Ukončenie celoplastových káblov zmršťovacou záklopkou do 4x10 mm2</t>
  </si>
  <si>
    <t>-35183443</t>
  </si>
  <si>
    <t>210100253</t>
  </si>
  <si>
    <t>Ukončenie celoplastových káblov zmršťovacou záklopkou 4x 35-50 mm2</t>
  </si>
  <si>
    <t>-1695762533</t>
  </si>
  <si>
    <t>210100256</t>
  </si>
  <si>
    <t>Ukončenie celoplastových káblov zmršťovacou záklopkou 4x185 mm2</t>
  </si>
  <si>
    <t>-458126567</t>
  </si>
  <si>
    <t>210100258</t>
  </si>
  <si>
    <t>Ukončenie celoplastových káblov zmršťovacou záklopkou do 5x4 mm2</t>
  </si>
  <si>
    <t>1041724151</t>
  </si>
  <si>
    <t>210100259</t>
  </si>
  <si>
    <t>Ukončenie celoplastových káblov zmršťovacou záklopkou 5x 6-10 mm2</t>
  </si>
  <si>
    <t>474560397</t>
  </si>
  <si>
    <t>210100604</t>
  </si>
  <si>
    <t>Montáž prírubovej 1-cestnej koncovky, pre 1kV celoplastové káble 3x70+50 mm2</t>
  </si>
  <si>
    <t>-1483705684</t>
  </si>
  <si>
    <t>210100607</t>
  </si>
  <si>
    <t>Montáž prírubovej 1-cestnej koncovky, pre 1kV celoplastové káble 3x240+120 mm2</t>
  </si>
  <si>
    <t>-81351135</t>
  </si>
  <si>
    <t>210110021</t>
  </si>
  <si>
    <t>Montáž, spínač nástenný, zapustený IP55-65, rad.1</t>
  </si>
  <si>
    <t>-2140323011</t>
  </si>
  <si>
    <t>210110043</t>
  </si>
  <si>
    <t>Montáž, spínač zapustený IP20, rad.5</t>
  </si>
  <si>
    <t>1455249129</t>
  </si>
  <si>
    <t>210110045</t>
  </si>
  <si>
    <t>Montáž, prepínač zapustený IP20, rad.6</t>
  </si>
  <si>
    <t>778188170</t>
  </si>
  <si>
    <t>210110046</t>
  </si>
  <si>
    <t>Montáž, prepínač zapustený IP20, rad.7</t>
  </si>
  <si>
    <t>-731560704</t>
  </si>
  <si>
    <t>210110047</t>
  </si>
  <si>
    <t>Montáž, spínač zapustený IP20, rad.1S (signálna tlejivka)</t>
  </si>
  <si>
    <t>1248615373</t>
  </si>
  <si>
    <t>210110082</t>
  </si>
  <si>
    <t>Montáž, spínač - šporáková prípojka zapustená, rad.3</t>
  </si>
  <si>
    <t>1207862050</t>
  </si>
  <si>
    <t>210111002</t>
  </si>
  <si>
    <t>Montáž, zásuvka vstavaná 16A/ do 380V, 2P+Z</t>
  </si>
  <si>
    <t>-2108568106</t>
  </si>
  <si>
    <t>210111021</t>
  </si>
  <si>
    <t>Montáž, zásuvka nástenná, zapustená IP40-44, x-násobná 10/16A - 250V, koncová</t>
  </si>
  <si>
    <t>-1820314544</t>
  </si>
  <si>
    <t>210111101</t>
  </si>
  <si>
    <t>Montáž, zásuvka priemyselná nástenná IP44, 16A/500V, 2P+Z</t>
  </si>
  <si>
    <t>176253</t>
  </si>
  <si>
    <t>210111111</t>
  </si>
  <si>
    <t>Montáž, zásuvka priemyselná nástenná IP67, 16A/500V, 2P+Z</t>
  </si>
  <si>
    <t>353557361</t>
  </si>
  <si>
    <t>210140200</t>
  </si>
  <si>
    <t>Montáž a zapojenie núdzového STOP tlačidla do panelu, do skrinky</t>
  </si>
  <si>
    <t>-725144298</t>
  </si>
  <si>
    <t>210170001</t>
  </si>
  <si>
    <t>Montáž, trafo NN 1-fáz vstavané, 1x prim : 1x sek, do 200VA</t>
  </si>
  <si>
    <t>-1123457235</t>
  </si>
  <si>
    <t>210190003</t>
  </si>
  <si>
    <t>Montáž rozvodnice do 100kg</t>
  </si>
  <si>
    <t>-1226655299</t>
  </si>
  <si>
    <t>210190004</t>
  </si>
  <si>
    <t>Montáž rozvodnice do 150kg</t>
  </si>
  <si>
    <t>800694162</t>
  </si>
  <si>
    <t>210190052</t>
  </si>
  <si>
    <t>Montáž rozvádzača, skriňový-delený do 300kg</t>
  </si>
  <si>
    <t>-1783073202</t>
  </si>
  <si>
    <t>210190054</t>
  </si>
  <si>
    <t>Montáž rozvádzača, skriňový-delený do 500kg</t>
  </si>
  <si>
    <t>1269331560</t>
  </si>
  <si>
    <t>210200008</t>
  </si>
  <si>
    <t>Montáž, interiérové svietidlo - 1x zdroj (halog. žiarovka, komp. žiarivka, LED) prisadené, IP20-44</t>
  </si>
  <si>
    <t>-1066375919</t>
  </si>
  <si>
    <t>210200034</t>
  </si>
  <si>
    <t>Montáž, interiérové svietidlo - 2x zdroj (halog. žiarovka, komp. žiarivka, LED) prisadené, IP20-44, s vypínačom</t>
  </si>
  <si>
    <t>-1051672237</t>
  </si>
  <si>
    <t>210200036</t>
  </si>
  <si>
    <t>-444645625</t>
  </si>
  <si>
    <t>210200039</t>
  </si>
  <si>
    <t>Montáž, núdzové svietidlo, IP20-44, prisadené nástenné</t>
  </si>
  <si>
    <t>603127587</t>
  </si>
  <si>
    <t>210200118</t>
  </si>
  <si>
    <t>Montáž, reflektor, svetlomet, IP40-54, 1x zdroj (výbojka)</t>
  </si>
  <si>
    <t>-1649384558</t>
  </si>
  <si>
    <t>210200200</t>
  </si>
  <si>
    <t>Montáž Al profilov pre LED pásy 12V/DC, vrátane plastových krytiek, pre povrchovú montáž</t>
  </si>
  <si>
    <t>-1301774571</t>
  </si>
  <si>
    <t>210200205</t>
  </si>
  <si>
    <t>Montáž LED pásov 12V/DC do Al profilov, 1-farebné, RGB, vrátane spojok a konektorov</t>
  </si>
  <si>
    <t>-148448244</t>
  </si>
  <si>
    <t>210200409</t>
  </si>
  <si>
    <t>Montáž a zapojenie transformátora IP67, pre zabudovateľné LED svietidlá</t>
  </si>
  <si>
    <t>698689173</t>
  </si>
  <si>
    <t>210201017</t>
  </si>
  <si>
    <t>Montáž, interiérové žiarivkové svietidlo - 2x lineárna žiarivka 14-18W, prisadené, IP20-44</t>
  </si>
  <si>
    <t>990390045</t>
  </si>
  <si>
    <t>210203003</t>
  </si>
  <si>
    <t>Montáž, interiérové svietidlo - 1x zdroj (halog. žiarovka, komp. žiarivka, LED) prisadené IP20-44</t>
  </si>
  <si>
    <t>-988244171</t>
  </si>
  <si>
    <t>210220025</t>
  </si>
  <si>
    <t>Montáž uzemňovacieho vedenia v zemi, FeZn pás do 120mm2, spojenie svorkami</t>
  </si>
  <si>
    <t>1329047864</t>
  </si>
  <si>
    <t>210220107</t>
  </si>
  <si>
    <t>Montáž zberného, zvodového vodiča s podperami, AlMgSi drôt D8</t>
  </si>
  <si>
    <t>-919226540</t>
  </si>
  <si>
    <t>210220108</t>
  </si>
  <si>
    <t>Montáž zberného, zvodového vodiča s podperami, AlMgSi lano s oceľ. dušou do 50mm2</t>
  </si>
  <si>
    <t>-1936144240</t>
  </si>
  <si>
    <t>210220222</t>
  </si>
  <si>
    <t>Montáž zvodovej tyče  dĺžky nad 3m, upevnenie na hrebeň strechy, na OK, betón</t>
  </si>
  <si>
    <t>1262235253</t>
  </si>
  <si>
    <t>210220301</t>
  </si>
  <si>
    <t>Montáž bleskozvodnej svorky do 2 skrutiek (SS,SP1,SR 03)</t>
  </si>
  <si>
    <t>1421051977</t>
  </si>
  <si>
    <t>210220302</t>
  </si>
  <si>
    <t>Montáž bleskozvodnej svorky nad 2 skrutky (SJ,SK,SO,SZ,ST,SR01-2)</t>
  </si>
  <si>
    <t>1944545018</t>
  </si>
  <si>
    <t>210220321</t>
  </si>
  <si>
    <t>Montáž svorky na potrubie s Cu pásom (Bernard)</t>
  </si>
  <si>
    <t>28145629</t>
  </si>
  <si>
    <t>210220325</t>
  </si>
  <si>
    <t>Montáž a pripojenie ekvipotenciálnej svorkovnice</t>
  </si>
  <si>
    <t>-1674100210</t>
  </si>
  <si>
    <t>210220361</t>
  </si>
  <si>
    <t>Montáž zemniacej tyče (ZT) do 2m, zarazenie do zeme, pripojenie vedenia</t>
  </si>
  <si>
    <t>-698518779</t>
  </si>
  <si>
    <t>210220372</t>
  </si>
  <si>
    <t>Montáž ochranného uholníka, alebo rúrky, s držiakmi, do muriva</t>
  </si>
  <si>
    <t>1139882801</t>
  </si>
  <si>
    <t>210220401</t>
  </si>
  <si>
    <t>Označenie zvodu štítkom (kov, plast)</t>
  </si>
  <si>
    <t>1237049889</t>
  </si>
  <si>
    <t>210220431</t>
  </si>
  <si>
    <t>Tvarovanie montážneho dielu - zvodovej tyče, ochrannej rúrky, uholníka</t>
  </si>
  <si>
    <t>-831448918</t>
  </si>
  <si>
    <t>210220451</t>
  </si>
  <si>
    <t>Montáž ochranného pospojovanie vodičom Cu 4-25mm2, voľne uložené, bez pripojenia</t>
  </si>
  <si>
    <t>-118677981</t>
  </si>
  <si>
    <t>210800530</t>
  </si>
  <si>
    <t>Montáž, vodič Cu lanové jadro, inštalačný, voľne uložený H07V-K, CYA 25</t>
  </si>
  <si>
    <t>-1557530060</t>
  </si>
  <si>
    <t>210800531</t>
  </si>
  <si>
    <t>Montáž, vodič Cu lanové jadro, inštalačný, voľne uložený H07V-K, CYA 70 - 240</t>
  </si>
  <si>
    <t>2133251312</t>
  </si>
  <si>
    <t>210810001</t>
  </si>
  <si>
    <t>Montáž, kábel Cu 750V voľne uložený CYKY 2x1,5</t>
  </si>
  <si>
    <t>-1649120263</t>
  </si>
  <si>
    <t>210810002</t>
  </si>
  <si>
    <t>Montáž, kábel Cu 750V voľne uložený CYKY 2x2,5</t>
  </si>
  <si>
    <t>-1008928144</t>
  </si>
  <si>
    <t>210810005</t>
  </si>
  <si>
    <t>Montáž, kábel Cu 750V voľne uložený CYKY 3x1,5</t>
  </si>
  <si>
    <t>-1826187803</t>
  </si>
  <si>
    <t>210810006</t>
  </si>
  <si>
    <t>Montáž, kábel Cu 750V voľne uložený CYKY 3x2,5</t>
  </si>
  <si>
    <t>287841900</t>
  </si>
  <si>
    <t>210810009</t>
  </si>
  <si>
    <t>Montáž, kábel Cu 750V voľne uložený CYKY 4x1,5</t>
  </si>
  <si>
    <t>-150305571</t>
  </si>
  <si>
    <t>210810015</t>
  </si>
  <si>
    <t>Montáž, kábel Cu 750V voľne uložený CYKY 5x1,5</t>
  </si>
  <si>
    <t>-576725321</t>
  </si>
  <si>
    <t>210810016</t>
  </si>
  <si>
    <t>Montáž, kábel Cu 750V voľne uložený CYKY 5x2,5</t>
  </si>
  <si>
    <t>-1447950364</t>
  </si>
  <si>
    <t>210810017</t>
  </si>
  <si>
    <t>Montáž, kábel Cu 750V voľne uložený CYKY 5x4-16</t>
  </si>
  <si>
    <t>1859622291</t>
  </si>
  <si>
    <t>210810091</t>
  </si>
  <si>
    <t>Montáž, kábel Cu 1kV voľne uložený CYKY 4x50, 3x50+25 (+35)</t>
  </si>
  <si>
    <t>1855635814</t>
  </si>
  <si>
    <t>210810092</t>
  </si>
  <si>
    <t>Montáž, kábel Cu 1kV voľne uložený CYKY 4x70, 3x70+35 (+50)</t>
  </si>
  <si>
    <t>-1028026196</t>
  </si>
  <si>
    <t>210810096</t>
  </si>
  <si>
    <t>Montáž, kábel Cu 1kV voľne uložený CYKY 4x185, 3x185+95</t>
  </si>
  <si>
    <t>-738523740</t>
  </si>
  <si>
    <t>210810117</t>
  </si>
  <si>
    <t>Montáž, kábel Cu 1kV uložený pevne CYKY 4x240, 3x240+120</t>
  </si>
  <si>
    <t>1281445042</t>
  </si>
  <si>
    <t>213280060</t>
  </si>
  <si>
    <t>PPV (pomocné a podružné výkony)</t>
  </si>
  <si>
    <t>1680703770</t>
  </si>
  <si>
    <t>213280061</t>
  </si>
  <si>
    <t>Podružný materiál</t>
  </si>
  <si>
    <t>-1512533581</t>
  </si>
  <si>
    <t>213280062</t>
  </si>
  <si>
    <t>Zaobstarávacia prirážka</t>
  </si>
  <si>
    <t>1908992976</t>
  </si>
  <si>
    <t>213280063</t>
  </si>
  <si>
    <t>Stratné</t>
  </si>
  <si>
    <t>-1182913361</t>
  </si>
  <si>
    <t>213280064</t>
  </si>
  <si>
    <t>Prirážka na dopravu</t>
  </si>
  <si>
    <t>846684158</t>
  </si>
  <si>
    <t>213280065</t>
  </si>
  <si>
    <t>Prirážka na presun</t>
  </si>
  <si>
    <t>-77344850</t>
  </si>
  <si>
    <t>213290046</t>
  </si>
  <si>
    <t>Demontáž jestvujúceho bleskozvodu</t>
  </si>
  <si>
    <t>-695162358</t>
  </si>
  <si>
    <t>213290150</t>
  </si>
  <si>
    <t>Drobné elektroinštalačné práce</t>
  </si>
  <si>
    <t>1438934511</t>
  </si>
  <si>
    <t>213290166</t>
  </si>
  <si>
    <t>Montáž káblových lávok</t>
  </si>
  <si>
    <t>1171432010</t>
  </si>
  <si>
    <t>213291000</t>
  </si>
  <si>
    <t>Spracovanie východiskovej revízie a vypracovanie správy</t>
  </si>
  <si>
    <t>349463313</t>
  </si>
  <si>
    <t>213291003</t>
  </si>
  <si>
    <t>Montáž Al lišty</t>
  </si>
  <si>
    <t>86362136</t>
  </si>
  <si>
    <t>213291005</t>
  </si>
  <si>
    <t>Montáž ovládacích tlačítiek</t>
  </si>
  <si>
    <t>390212666</t>
  </si>
  <si>
    <t>213291006</t>
  </si>
  <si>
    <t>Montáž dotykového ovládacieho panelu</t>
  </si>
  <si>
    <t>-908224094</t>
  </si>
  <si>
    <t>M22 - 156 Montáž oznam. signal. a zab. zariadení</t>
  </si>
  <si>
    <t>220261622</t>
  </si>
  <si>
    <t>Osadenie HM 8 do muriva z tehly</t>
  </si>
  <si>
    <t>1793226343</t>
  </si>
  <si>
    <t>220280221</t>
  </si>
  <si>
    <t>Montáž, kábel uložený v rúrkach SYKFY 1-5x2x0,5</t>
  </si>
  <si>
    <t>-966380697</t>
  </si>
  <si>
    <t>220280511</t>
  </si>
  <si>
    <t>Montáž, kábel uložený v žľabe YCYM 2x2x0,5</t>
  </si>
  <si>
    <t>-847471935</t>
  </si>
  <si>
    <t>D4</t>
  </si>
  <si>
    <t>M46 - 202 Zemné práce pri ext. montážach</t>
  </si>
  <si>
    <t>460030072</t>
  </si>
  <si>
    <t>Búranie betónových vozoviek hr. 15 cm</t>
  </si>
  <si>
    <t>572607765</t>
  </si>
  <si>
    <t>460030081</t>
  </si>
  <si>
    <t>Rezanie drážky v asfalte, betóne</t>
  </si>
  <si>
    <t>924367034</t>
  </si>
  <si>
    <t>460200163</t>
  </si>
  <si>
    <t>Káblové ryhy šírky 35, hĺbky 80 [cm], zemina tr.3</t>
  </si>
  <si>
    <t>958667245</t>
  </si>
  <si>
    <t>460560163</t>
  </si>
  <si>
    <t>Zásyp ryhy šírky 35, hĺbky 80 [cm], zemina tr.3</t>
  </si>
  <si>
    <t>1604229926</t>
  </si>
  <si>
    <t>460620013</t>
  </si>
  <si>
    <t>Provizórna úprava terénu, zemina tr.3</t>
  </si>
  <si>
    <t>741626273</t>
  </si>
  <si>
    <t>460650014</t>
  </si>
  <si>
    <t>Podkladová vrstva cesty, penetrovaný makadam, vrstva 20cm</t>
  </si>
  <si>
    <t>1703322179</t>
  </si>
  <si>
    <t>Úroveň 3:</t>
  </si>
  <si>
    <t>rozpis - rozpis materiálu lávok a rozvádzačov</t>
  </si>
  <si>
    <t>D1 - KÁBELOVÁ LÁVKA CF 30/50 EZ</t>
  </si>
  <si>
    <t>D2 - KÁBELOVÁ LÁVKA CF 54/50 EZ</t>
  </si>
  <si>
    <t>D3 - KÁBELOVÁ LÁVKA CF 54/100 EZ</t>
  </si>
  <si>
    <t>D4 - KÁBELOVÁ LÁVKA CF 54/200 EZ</t>
  </si>
  <si>
    <t>D5 - ROZVÁDZAČ H-R POLE I</t>
  </si>
  <si>
    <t>D6 - ROZVÁDZAČ H-R POLE I I</t>
  </si>
  <si>
    <t>D7 - ROZVÁDZAČ P-R POLE I</t>
  </si>
  <si>
    <t>D8 - ROZVÁDZAČ P-R POLE II</t>
  </si>
  <si>
    <t>D9 - ROZVÁDZAČ R-U</t>
  </si>
  <si>
    <t>D10 - ROZVÁDZAČE R-U1  - R-U9 SPOLU</t>
  </si>
  <si>
    <t>D11 - ROZVÁDZAČ R-SV</t>
  </si>
  <si>
    <t>D12 - ROZVÁDZAČ R-FVE</t>
  </si>
  <si>
    <t>Kód položky</t>
  </si>
  <si>
    <t>Popis položky, stavebného dielu, remesla,</t>
  </si>
  <si>
    <t>Merná</t>
  </si>
  <si>
    <t>1292985751</t>
  </si>
  <si>
    <t>KÁBELOVÁ LÁVKA CF 30/50 EZ</t>
  </si>
  <si>
    <t>000 011</t>
  </si>
  <si>
    <t>Kábelová lávka CF 30/50</t>
  </si>
  <si>
    <t>558 241</t>
  </si>
  <si>
    <t>Rýchlospojky EDRN EZ</t>
  </si>
  <si>
    <t>586 040</t>
  </si>
  <si>
    <t>Uchytenie lávok na múr</t>
  </si>
  <si>
    <t>585 090</t>
  </si>
  <si>
    <t>Uzemnenie SBU GS</t>
  </si>
  <si>
    <t>585 377</t>
  </si>
  <si>
    <t>Uzemnenie BLT 6/50</t>
  </si>
  <si>
    <t>801 011</t>
  </si>
  <si>
    <t>Uzemnenie BTRCC 6x20 EZ</t>
  </si>
  <si>
    <t>558 011</t>
  </si>
  <si>
    <t>Uzemnenie CE 25 EZ</t>
  </si>
  <si>
    <t>923 010</t>
  </si>
  <si>
    <t>Prepážky COT 30 GS</t>
  </si>
  <si>
    <t>558 221</t>
  </si>
  <si>
    <t>Ostatný materiál ED 275 EZ</t>
  </si>
  <si>
    <t>801 011.1</t>
  </si>
  <si>
    <t>Ostatný materiál BTRCC 6 x 20</t>
  </si>
  <si>
    <t>558 011.1</t>
  </si>
  <si>
    <t>Ostatný materiál CE 25 EZ</t>
  </si>
  <si>
    <t>558 041</t>
  </si>
  <si>
    <t>Ostatný materiál CE 30 EZ</t>
  </si>
  <si>
    <t>KÁBELOVÁ LÁVKA CF 54/50 EZ</t>
  </si>
  <si>
    <t>000 061</t>
  </si>
  <si>
    <t>Kábelová lávka CF 54/50 EZ</t>
  </si>
  <si>
    <t>586 040.1</t>
  </si>
  <si>
    <t>Uchytenie lávok na múr UC 50 GS</t>
  </si>
  <si>
    <t>585 407</t>
  </si>
  <si>
    <t>Uzemnenie BLF 8/50 Cu</t>
  </si>
  <si>
    <t>923 020</t>
  </si>
  <si>
    <t>Prepážky COT 50 GS</t>
  </si>
  <si>
    <t>801 011.2</t>
  </si>
  <si>
    <t>Ostatný materiál BTRCC 6 x 20 EZ</t>
  </si>
  <si>
    <t>KÁBELOVÁ LÁVKA CF 54/100 EZ</t>
  </si>
  <si>
    <t>000 071</t>
  </si>
  <si>
    <t>Kábelová lávka CF 54/100 EZ</t>
  </si>
  <si>
    <t>557 410</t>
  </si>
  <si>
    <t>Uchytenie lávok na múr UC 100 GS</t>
  </si>
  <si>
    <t>KÁBELOVÁ LÁVKA CF 54/200 EZ</t>
  </si>
  <si>
    <t>000 091</t>
  </si>
  <si>
    <t>Kábelová lávka CF 54/200 EZ</t>
  </si>
  <si>
    <t>557 430</t>
  </si>
  <si>
    <t>Uchytenie lávk na múr CU 200 GS</t>
  </si>
  <si>
    <t>D5</t>
  </si>
  <si>
    <t>ROZVÁDZAČ H-R POLE I</t>
  </si>
  <si>
    <t>A-2431-1</t>
  </si>
  <si>
    <t>Skriňový rozvádzač KS 208040 s prísl. SCHRACK</t>
  </si>
  <si>
    <t>A-2433-5</t>
  </si>
  <si>
    <t>Podstavec MSNS 2084</t>
  </si>
  <si>
    <t>A-9010-0</t>
  </si>
  <si>
    <t>Obal na výkresy</t>
  </si>
  <si>
    <t>A-9035-0</t>
  </si>
  <si>
    <t>Zákryt z plechu</t>
  </si>
  <si>
    <t>A-9099-0</t>
  </si>
  <si>
    <t>Prístrojový rošt</t>
  </si>
  <si>
    <t>A-9220-0</t>
  </si>
  <si>
    <t>Označovacia lišta</t>
  </si>
  <si>
    <t>A-9221-0</t>
  </si>
  <si>
    <t>DIN lišta</t>
  </si>
  <si>
    <t>A-9222-0</t>
  </si>
  <si>
    <t>Popisný štítok</t>
  </si>
  <si>
    <t>A-9231-0</t>
  </si>
  <si>
    <t>Výstražná tabuľka</t>
  </si>
  <si>
    <t>A-9301-0</t>
  </si>
  <si>
    <t>Miesto pre elektromer do 20A</t>
  </si>
  <si>
    <t>B-1011-1</t>
  </si>
  <si>
    <t>Prípojnica Cu 40/5 mm</t>
  </si>
  <si>
    <t>B-1411-1</t>
  </si>
  <si>
    <t>Prípojnica Cu 32/5 nulová</t>
  </si>
  <si>
    <t>B-1501-1</t>
  </si>
  <si>
    <t>Zapojenie vodičom Cu v rozvádzači</t>
  </si>
  <si>
    <t>B-9000-1</t>
  </si>
  <si>
    <t>Prepojenie pomocných obvodov</t>
  </si>
  <si>
    <t>C-1711-1</t>
  </si>
  <si>
    <t>Spínač vačkový SA 10 JD schéma č. 11</t>
  </si>
  <si>
    <t>C-2007-2</t>
  </si>
  <si>
    <t>Tlačítko central stop</t>
  </si>
  <si>
    <t>E-0201-1</t>
  </si>
  <si>
    <t>Poistka ST 110/1</t>
  </si>
  <si>
    <t>E-0531-1</t>
  </si>
  <si>
    <t>Poistka PH 00 / 100A</t>
  </si>
  <si>
    <t>E-0681-2</t>
  </si>
  <si>
    <t>Poistkový odpojovač LTL00-3/9/F</t>
  </si>
  <si>
    <t>E-2799-1</t>
  </si>
  <si>
    <t>Istič LTN  6B-1,  6A</t>
  </si>
  <si>
    <t>E-2911-1</t>
  </si>
  <si>
    <t>Istič BD 630 NE300 + SF-BL-0630DT V3</t>
  </si>
  <si>
    <t>E-3620-5</t>
  </si>
  <si>
    <t>Vypínacia cievka pre istič BD 630N</t>
  </si>
  <si>
    <t>G-1403-3</t>
  </si>
  <si>
    <t>Signálka M22-LED 230V</t>
  </si>
  <si>
    <t>G-1405-1</t>
  </si>
  <si>
    <t>Kryt pre signálku BZ 336 905, zelený, biely</t>
  </si>
  <si>
    <t>H-4053-9</t>
  </si>
  <si>
    <t>Prepäťová ochrana FLP-B+C MAXI VS/3</t>
  </si>
  <si>
    <t>I-001-1</t>
  </si>
  <si>
    <t>Elektromer ETS 410, 500/5A</t>
  </si>
  <si>
    <t>I-0013-2</t>
  </si>
  <si>
    <t>Merač cos fí</t>
  </si>
  <si>
    <t>I-0100-1</t>
  </si>
  <si>
    <t>Ampermeter F 120, 500/5A</t>
  </si>
  <si>
    <t>I-2210-1</t>
  </si>
  <si>
    <t>Voltmeter M120 do 600 V</t>
  </si>
  <si>
    <t>J-0042-1</t>
  </si>
  <si>
    <t>Meracie trafo prúdu AGS-0-55, 500/5A</t>
  </si>
  <si>
    <t>P-0196-1</t>
  </si>
  <si>
    <t>Svorka RS 6</t>
  </si>
  <si>
    <t>R-PC03-1</t>
  </si>
  <si>
    <t>Svorkovnica ZS 1b</t>
  </si>
  <si>
    <t>P. C.</t>
  </si>
  <si>
    <t>Zostavenie rozvádzača</t>
  </si>
  <si>
    <t>D6</t>
  </si>
  <si>
    <t>ROZVÁDZAČ H-R POLE I I</t>
  </si>
  <si>
    <t>A-2430-1</t>
  </si>
  <si>
    <t>Skriňový rozvádzač KS 201040 s prísl. SCHRACK</t>
  </si>
  <si>
    <t>A-2433-3</t>
  </si>
  <si>
    <t>Podstavec MSNS 2104</t>
  </si>
  <si>
    <t>E-0679-2</t>
  </si>
  <si>
    <t>Poistka PH  00 / 160A</t>
  </si>
  <si>
    <t>E-0679-1</t>
  </si>
  <si>
    <t>Poistka PH  2 / 315A</t>
  </si>
  <si>
    <t>E-0681-4</t>
  </si>
  <si>
    <t>Poistkový odpojovač LTL2-3/9/U</t>
  </si>
  <si>
    <t>E-2800-1</t>
  </si>
  <si>
    <t>Istič LTN 10B-1,  10A</t>
  </si>
  <si>
    <t>E-2808-1</t>
  </si>
  <si>
    <t>Istič LTN 16B-3,  16A</t>
  </si>
  <si>
    <t>E-2822-2</t>
  </si>
  <si>
    <t>Istič LTN 40B-3,  40A</t>
  </si>
  <si>
    <t>E-2824-1</t>
  </si>
  <si>
    <t>Istič LTN 50B-3,  50A</t>
  </si>
  <si>
    <t>E-2824-3</t>
  </si>
  <si>
    <t>Istič LTN 63B-3,  63A</t>
  </si>
  <si>
    <t>E-2830-1</t>
  </si>
  <si>
    <t>Istič LVN 80B-3,  80A</t>
  </si>
  <si>
    <t>E-2907-1</t>
  </si>
  <si>
    <t>Istič BD 250 NE300, 250A</t>
  </si>
  <si>
    <t>E-3201-1</t>
  </si>
  <si>
    <t>Istič s prúdovým chráničom OLI16B-1N</t>
  </si>
  <si>
    <t>P-0230-1</t>
  </si>
  <si>
    <t>Svorka 6035-30</t>
  </si>
  <si>
    <t>P-0240-1</t>
  </si>
  <si>
    <t>Svorka 6035-40</t>
  </si>
  <si>
    <t>P-4040-0</t>
  </si>
  <si>
    <t>Vývodka hliníková do P42</t>
  </si>
  <si>
    <t>D7</t>
  </si>
  <si>
    <t>ROZVÁDZAČ P-R POLE I</t>
  </si>
  <si>
    <t>A-2429-1</t>
  </si>
  <si>
    <t>Skriňový rozvádzač KS 206040 s prísl. SCHRACK</t>
  </si>
  <si>
    <t>A-2433-4</t>
  </si>
  <si>
    <t>Podstavec MSNS 2064</t>
  </si>
  <si>
    <t>KS</t>
  </si>
  <si>
    <t>E-2799-1.1</t>
  </si>
  <si>
    <t>Istič LTN    6B-1,    6A</t>
  </si>
  <si>
    <t>E-2800-1.1</t>
  </si>
  <si>
    <t>Istič LTN  10B-1,  10A</t>
  </si>
  <si>
    <t>E-2816-1</t>
  </si>
  <si>
    <t>Istič LTN  25B-3,  25A</t>
  </si>
  <si>
    <t>E-2905-2</t>
  </si>
  <si>
    <t>Istič BD250N NE300 + SF-BL-0630-DT V3</t>
  </si>
  <si>
    <t>E-3201-0</t>
  </si>
  <si>
    <t>Istič s prúdovým chráničom OLI-10B-1N, 030AC</t>
  </si>
  <si>
    <t>E-3620-5.1</t>
  </si>
  <si>
    <t>Vypínacia ciuevka pre istič BD 250N</t>
  </si>
  <si>
    <t>P-4040-0.1</t>
  </si>
  <si>
    <t>Vývodka do P42 hliníková</t>
  </si>
  <si>
    <t>R-6001-6</t>
  </si>
  <si>
    <t>Zdroj HELVAR 402</t>
  </si>
  <si>
    <t>R-6001-7</t>
  </si>
  <si>
    <t>HELVAR Interface 503 - program</t>
  </si>
  <si>
    <t>R-PC22-6</t>
  </si>
  <si>
    <t>Spínací modul 4 x 10A / 230V</t>
  </si>
  <si>
    <t>D8</t>
  </si>
  <si>
    <t>ROZVÁDZAČ P-R POLE II</t>
  </si>
  <si>
    <t>E-2810-1</t>
  </si>
  <si>
    <t>Istič LTN 16C-3,  16A</t>
  </si>
  <si>
    <t>E-2813-2</t>
  </si>
  <si>
    <t>Istič LTN 20C-3, 20A</t>
  </si>
  <si>
    <t>E-3122-1</t>
  </si>
  <si>
    <t>Prúdový chránič OFI25-4, 030AC</t>
  </si>
  <si>
    <t>E-3201-1.1</t>
  </si>
  <si>
    <t>Istič s prúdovým chráničom OLI-16B-1N, 030AC</t>
  </si>
  <si>
    <t>E-3201-2</t>
  </si>
  <si>
    <t>Istič s prúdovým chráničom OLI-10C-1N, 030AC</t>
  </si>
  <si>
    <t>R-PC22-1</t>
  </si>
  <si>
    <t>Napájací zdroj KNX 640 mA, + 30V dc</t>
  </si>
  <si>
    <t>R-PC22-2</t>
  </si>
  <si>
    <t>IP router pre napoj. PC alebo laptopu</t>
  </si>
  <si>
    <t>R-PC22-3</t>
  </si>
  <si>
    <t>Brána pre pripojenie DMX zbernice ku KNX</t>
  </si>
  <si>
    <t>R-PC22-4</t>
  </si>
  <si>
    <t>KNX / DALI brána</t>
  </si>
  <si>
    <t>R-PC22-5</t>
  </si>
  <si>
    <t>KNX žaluzivý / roletový akčný člen 8 x AC, 6A</t>
  </si>
  <si>
    <t>D9</t>
  </si>
  <si>
    <t>ROZVÁDZAČ R-U</t>
  </si>
  <si>
    <t>A-1134-6</t>
  </si>
  <si>
    <t>Rozvodnica pre duté steny RZV-3N42, 42 modulov</t>
  </si>
  <si>
    <t>E-2813-1</t>
  </si>
  <si>
    <t>Istič LTN   20B-3,  20A</t>
  </si>
  <si>
    <t>E-3620-1</t>
  </si>
  <si>
    <t>Vypínacia cievka pre istič LTN</t>
  </si>
  <si>
    <t>D10</t>
  </si>
  <si>
    <t>ROZVÁDZAČE R-U1  - R-U9 SPOLU</t>
  </si>
  <si>
    <t>D11</t>
  </si>
  <si>
    <t>ROZVÁDZAČ R-SV</t>
  </si>
  <si>
    <t>A-1122-5</t>
  </si>
  <si>
    <t>Rozvodnica nástenná typ GR 15086 2-radová 24 mod.</t>
  </si>
  <si>
    <t>C-1703-1</t>
  </si>
  <si>
    <t>Spínač MSO-32-3, 32A</t>
  </si>
  <si>
    <t>D12</t>
  </si>
  <si>
    <t>ROZVÁDZAČ R-FVE</t>
  </si>
  <si>
    <t>A-6146-0</t>
  </si>
  <si>
    <t>Skriňa DISTRIBOX NP 65-0505020, 500 x 500 x 200 mm</t>
  </si>
  <si>
    <t>376</t>
  </si>
  <si>
    <t>378</t>
  </si>
  <si>
    <t>380</t>
  </si>
  <si>
    <t>382</t>
  </si>
  <si>
    <t>384</t>
  </si>
  <si>
    <t>386</t>
  </si>
  <si>
    <t>388</t>
  </si>
  <si>
    <t>390</t>
  </si>
  <si>
    <t>392</t>
  </si>
  <si>
    <t>C-1160-1</t>
  </si>
  <si>
    <t>Spínač paketový S 25 JDL schéma 02</t>
  </si>
  <si>
    <t>394</t>
  </si>
  <si>
    <t>396</t>
  </si>
  <si>
    <t>P-0210-1</t>
  </si>
  <si>
    <t>Svorka 3035-10</t>
  </si>
  <si>
    <t>398</t>
  </si>
  <si>
    <t>400</t>
  </si>
  <si>
    <t>402</t>
  </si>
  <si>
    <t>E1.8 - E 1.8. Plynoinštalácia</t>
  </si>
  <si>
    <t>D1 - PRÁCE A DODÁVKY PSV</t>
  </si>
  <si>
    <t xml:space="preserve">    723 - Vnútorný plynovod</t>
  </si>
  <si>
    <t xml:space="preserve">    734 - Armatúry</t>
  </si>
  <si>
    <t xml:space="preserve">    767 - Konštrukcie doplnk. kovové stavebné</t>
  </si>
  <si>
    <t xml:space="preserve">    783 - Nátery</t>
  </si>
  <si>
    <t>D2 - PRÁCE A DODÁVKY M</t>
  </si>
  <si>
    <t xml:space="preserve">    272 - Vedenie diaľkové a prípojné - plynovody</t>
  </si>
  <si>
    <t>PRÁCE A DODÁVKY PSV</t>
  </si>
  <si>
    <t>-1537996358</t>
  </si>
  <si>
    <t>723</t>
  </si>
  <si>
    <t>Vnútorný plynovod</t>
  </si>
  <si>
    <t>72311-0201</t>
  </si>
  <si>
    <t>Potrubie plyn. z ocel. rúrok závit. čiernych 11353 DN 10</t>
  </si>
  <si>
    <t>72311-0202</t>
  </si>
  <si>
    <t>Potrubie plyn. z ocel. rúrok závit. čiernych 11353 DN 15</t>
  </si>
  <si>
    <t>72311-0203</t>
  </si>
  <si>
    <t>Potrubie plyn. z ocel. rúrok závit. čiernych 11353 DN 20</t>
  </si>
  <si>
    <t>72311-0204</t>
  </si>
  <si>
    <t>Potrubie plyn. z ocel. rúrok závit. čiernych 11353 DN 25</t>
  </si>
  <si>
    <t>72311-0205</t>
  </si>
  <si>
    <t>Potrubie plyn. z ocel. rúrok závit. čiernych 11353 DN 32</t>
  </si>
  <si>
    <t>72311-0207</t>
  </si>
  <si>
    <t>Potrubie plyn. z ocel. rúrok závit. čiernych 11353 DN 50 + 5ks koleno K57/90</t>
  </si>
  <si>
    <t>72315-0341</t>
  </si>
  <si>
    <t>Zhotovenie redukcie plyn. potrubia kovaním nad 1 DN 32/25</t>
  </si>
  <si>
    <t>72315-0343</t>
  </si>
  <si>
    <t>Zhotovenie redukcie plyn. potrubia kovaním nad 1 DN 50/25</t>
  </si>
  <si>
    <t>72315-0352</t>
  </si>
  <si>
    <t>Zhotovenie redukcie plyn. potrubia kovaním nad 2 DN 50/20</t>
  </si>
  <si>
    <t>72315-0365</t>
  </si>
  <si>
    <t>Chránička plyn. potrubia D 38/2.6</t>
  </si>
  <si>
    <t>72315-0368</t>
  </si>
  <si>
    <t>Chránička plyn. potrubia D 76/3.2- 2 ks</t>
  </si>
  <si>
    <t>72319-0203</t>
  </si>
  <si>
    <t>Prípojka plyn. z ocel. rúrok závit. čiernych 11353 DN 20 -pripojenie kotla</t>
  </si>
  <si>
    <t>súbor</t>
  </si>
  <si>
    <t>72319-0205</t>
  </si>
  <si>
    <t>Prípojka plyn. z ocel. rúrok závit. čiernych 11353 DN 32-pripojenie na existujúci rozvod</t>
  </si>
  <si>
    <t>72323-1111</t>
  </si>
  <si>
    <t>Armat. plyn. s 2 závitmi, kohút priamy K 800 G 3/8</t>
  </si>
  <si>
    <t>72323-11112</t>
  </si>
  <si>
    <t>Armat. plyn. s 2 závitmi, kohút priamy K 800 G 3/8 s hadicovým nástavcom</t>
  </si>
  <si>
    <t>72323-1112</t>
  </si>
  <si>
    <t>Armat. plyn. s 2 závitmi, kohút priamy K 800 G 1/2</t>
  </si>
  <si>
    <t>72323-1112A</t>
  </si>
  <si>
    <t>Armat. plyn. s 2 závitmi, kohút priamy  G 1/2+zátka</t>
  </si>
  <si>
    <t>72323-1113</t>
  </si>
  <si>
    <t>Armat. plyn. s 2 závitmi, kohút priamy K 800 G 3/4</t>
  </si>
  <si>
    <t>72323-1115</t>
  </si>
  <si>
    <t>Armat. plyn. s 2 závitmi, kohút priamy K 800 G 5/4</t>
  </si>
  <si>
    <t>72323-1117</t>
  </si>
  <si>
    <t>Armat. plyn. s 2 závitmi, kohút priamy K 800 G 2</t>
  </si>
  <si>
    <t>72323-4221</t>
  </si>
  <si>
    <t>Reg. tlaku Tartaríny R73-vstup 1kPa, výstup 2kPa s BR a PV dod. HUTIRA Slovakia</t>
  </si>
  <si>
    <t>72399-9904</t>
  </si>
  <si>
    <t>Vnútorný plynovod HZS T4-vrtanie otvorov pre prechod potrubia cez steny, zapucovanie</t>
  </si>
  <si>
    <t>72399-9905</t>
  </si>
  <si>
    <t>Vnútorný plynovod HZS T5- odstavenie rozvodu plynu v DRS</t>
  </si>
  <si>
    <t>72399-9906</t>
  </si>
  <si>
    <t>Vnútorný plynovod HZS T6- východzia revízia VTZ plynového Bg</t>
  </si>
  <si>
    <t>99872-3101</t>
  </si>
  <si>
    <t>Presun hmôt pre vnút. plynovod v objektoch výšky do 6 m</t>
  </si>
  <si>
    <t>Armatúry</t>
  </si>
  <si>
    <t>553 000010</t>
  </si>
  <si>
    <t>Oceľové konštrukcie - predbežná cena</t>
  </si>
  <si>
    <t>73442-1130</t>
  </si>
  <si>
    <t>Tlakomery deformačné so spodným prípojom 03313 pr. 160 ,rozsah 0-40kPa</t>
  </si>
  <si>
    <t>73442-1150</t>
  </si>
  <si>
    <t>Tlakomery deformačné so spodným prípojom 03313 pr. 160, rozsah 0-6kPa</t>
  </si>
  <si>
    <t>73442-4101</t>
  </si>
  <si>
    <t>Kondenzačná slučka na privarenie zahnutá PN 250 do 300°C</t>
  </si>
  <si>
    <t>73442-4912</t>
  </si>
  <si>
    <t>Príslušenstvo tlakomerov, kohúty čapové K70-181-716 M 20x1,5</t>
  </si>
  <si>
    <t>73442-4933</t>
  </si>
  <si>
    <t>Príslušenstvo tlakomerov, prípojky tlakomerov DN 15</t>
  </si>
  <si>
    <t>Konštrukcie doplnk. kovové stavebné</t>
  </si>
  <si>
    <t>76799-5101</t>
  </si>
  <si>
    <t>Montáž atypických stavebných doplnk. konštrukcií do 5 kg</t>
  </si>
  <si>
    <t>Nátery</t>
  </si>
  <si>
    <t>78311-4530</t>
  </si>
  <si>
    <t>Nátery ocel. konštr. ľahk. C, CC olejové dvojnás. +1x email</t>
  </si>
  <si>
    <t>78311-4730</t>
  </si>
  <si>
    <t>Nátery ocel. konštr. ľahk. C, CC olejové základné</t>
  </si>
  <si>
    <t>78342-4340</t>
  </si>
  <si>
    <t>Nátery synt. potrubia do DN 50mm dvojnás. 1x email +zákl.</t>
  </si>
  <si>
    <t>78342-4740</t>
  </si>
  <si>
    <t>Nátery synt. kov. potrubia do DN 50mm základné</t>
  </si>
  <si>
    <t>78342-5350</t>
  </si>
  <si>
    <t>Nátery synt. potrubia do DN 100mm dvojnás. 1x email +zákl.-chráničky</t>
  </si>
  <si>
    <t>78342-5750</t>
  </si>
  <si>
    <t>Nátery synt. kov. potrubia do DN 100mm základné- chráničky</t>
  </si>
  <si>
    <t>PRÁCE A DODÁVKY M</t>
  </si>
  <si>
    <t>Vedenie diaľkové a prípojné - plynovody</t>
  </si>
  <si>
    <t>80323-30101</t>
  </si>
  <si>
    <t>Ostatný doplnkový materiál</t>
  </si>
  <si>
    <t>80341-0010</t>
  </si>
  <si>
    <t>Príprava na tlakovú skúšku vzduchom  do 0,6 MPa</t>
  </si>
  <si>
    <t>úsek</t>
  </si>
  <si>
    <t>80343-0040</t>
  </si>
  <si>
    <t>Skúška tesnosti potrubia DN do 40</t>
  </si>
  <si>
    <t>80343-0080</t>
  </si>
  <si>
    <t>Skúška tesnosti potrubia DN nad 40 do 80</t>
  </si>
  <si>
    <t>80344-0050</t>
  </si>
  <si>
    <t>Hlavná tlaková skúška vzduchom 0,6 MPa  50</t>
  </si>
  <si>
    <t>80349-0050</t>
  </si>
  <si>
    <t>Čistenie potrubí pre prípojky do DN 50</t>
  </si>
  <si>
    <t>EPS80pl</t>
  </si>
  <si>
    <t>2,5</t>
  </si>
  <si>
    <t>leseniePL_1</t>
  </si>
  <si>
    <t>277,388</t>
  </si>
  <si>
    <t>131,8</t>
  </si>
  <si>
    <t>minVLNAhr100</t>
  </si>
  <si>
    <t>261,1</t>
  </si>
  <si>
    <t>49,595</t>
  </si>
  <si>
    <t>ok</t>
  </si>
  <si>
    <t>4445,4</t>
  </si>
  <si>
    <t>02 - SO- 02 Prístavba výťahu</t>
  </si>
  <si>
    <t>130,55</t>
  </si>
  <si>
    <t>36,12</t>
  </si>
  <si>
    <t xml:space="preserve">E2.1 - E 2.1. Architektonické a stavebné riešenie, E 2.2. Statika </t>
  </si>
  <si>
    <t>1,68</t>
  </si>
  <si>
    <t>PUR120</t>
  </si>
  <si>
    <t>0,82</t>
  </si>
  <si>
    <t>pur160</t>
  </si>
  <si>
    <t>PUR80</t>
  </si>
  <si>
    <t>4,3</t>
  </si>
  <si>
    <t>S1S2S2vodPL</t>
  </si>
  <si>
    <t>S1S2S3zvisPL</t>
  </si>
  <si>
    <t>4,6</t>
  </si>
  <si>
    <t>UP3plocha</t>
  </si>
  <si>
    <t>27,3</t>
  </si>
  <si>
    <t>13,65</t>
  </si>
  <si>
    <t xml:space="preserve">    5 - Komunikácie</t>
  </si>
  <si>
    <t xml:space="preserve">    733 - Ústredné kúrenie - rozvodné potrubie</t>
  </si>
  <si>
    <t xml:space="preserve">    735 - Ústredné kúrenie - vykurovacie telesá</t>
  </si>
  <si>
    <t>M - M</t>
  </si>
  <si>
    <t xml:space="preserve">    33-M - Montáže dopr.zariad.sklad.zar.a váh</t>
  </si>
  <si>
    <t>653084583</t>
  </si>
  <si>
    <t>-879081510</t>
  </si>
  <si>
    <t>(0,8+2,4+0,8)*(3+0,8)*2,6</t>
  </si>
  <si>
    <t>(0,8+2,4+0,8)*(1,4)*1,1</t>
  </si>
  <si>
    <t xml:space="preserve">Medzisúčet   </t>
  </si>
  <si>
    <t>13,05*0,3   " plocha predd vstupom</t>
  </si>
  <si>
    <t>Súčet  pod vtah</t>
  </si>
  <si>
    <t>1705831373</t>
  </si>
  <si>
    <t>-1267337937</t>
  </si>
  <si>
    <t>292506495</t>
  </si>
  <si>
    <t>49,595*7 'Prepočítané koeficientom množstva</t>
  </si>
  <si>
    <t>1938195216</t>
  </si>
  <si>
    <t>-1579121891</t>
  </si>
  <si>
    <t>-1633188573</t>
  </si>
  <si>
    <t>271573001.S</t>
  </si>
  <si>
    <t>Násyp pod základové konštrukcie so zhutnením zo štrkopiesku fr.0-32 mm</t>
  </si>
  <si>
    <t>-414325858</t>
  </si>
  <si>
    <t>2,9*2,4*0,1</t>
  </si>
  <si>
    <t>0,4*0,93*0,1*2</t>
  </si>
  <si>
    <t>273313612.S</t>
  </si>
  <si>
    <t>Betón základových dosiek, prostý tr. C 20/25</t>
  </si>
  <si>
    <t>-812063470</t>
  </si>
  <si>
    <t>2,9*2,4*0,8</t>
  </si>
  <si>
    <t>2,5 *0,05 " podkladný VP3</t>
  </si>
  <si>
    <t>Súčet pod zaklZB dosku</t>
  </si>
  <si>
    <t>697717182</t>
  </si>
  <si>
    <t>0,3*0,75*0,95*2  " pred vytyhom</t>
  </si>
  <si>
    <t>1056227297</t>
  </si>
  <si>
    <t>0,8*0,95*2*2</t>
  </si>
  <si>
    <t>-912924921</t>
  </si>
  <si>
    <t>2733215R1</t>
  </si>
  <si>
    <t>Betón základových dosiek, železový (bez výstuže), tr. C 30/37- vodostavebný beton so XYPEXom,</t>
  </si>
  <si>
    <t>828498172</t>
  </si>
  <si>
    <t>2,9*2,4*0,4</t>
  </si>
  <si>
    <t>0,93*0,91*0,15</t>
  </si>
  <si>
    <t>273351217.S</t>
  </si>
  <si>
    <t>Debnenie stien základových dosiek, zhotovenie-tradičné</t>
  </si>
  <si>
    <t>487174586</t>
  </si>
  <si>
    <t>(2,7+2)*2*0,4</t>
  </si>
  <si>
    <t>1,6*0,93</t>
  </si>
  <si>
    <t>273351218.S</t>
  </si>
  <si>
    <t>Debnenie stien základových dosiek, odstránenie-tradičné</t>
  </si>
  <si>
    <t>-523152035</t>
  </si>
  <si>
    <t>2793215R2</t>
  </si>
  <si>
    <t>Betón základových múrov, železový (bez výstuže), tr. C 30/37, vodostavebný beton so XYPEXom,</t>
  </si>
  <si>
    <t>-1673731591</t>
  </si>
  <si>
    <t>(2,1+2)*2*1,67*0,3</t>
  </si>
  <si>
    <t>Súčet  pod výtah</t>
  </si>
  <si>
    <t>279351101.S</t>
  </si>
  <si>
    <t>Debnenie základových múrov jednostranné zhotovenie-dielce</t>
  </si>
  <si>
    <t>1067580237</t>
  </si>
  <si>
    <t>1,6*2,1</t>
  </si>
  <si>
    <t>(1,6+2,1)*2*1,67</t>
  </si>
  <si>
    <t>279351102.S</t>
  </si>
  <si>
    <t>Debnenie základových múrov jednostranné odstránenie-dielce</t>
  </si>
  <si>
    <t>-1909935816</t>
  </si>
  <si>
    <t>279361821.S</t>
  </si>
  <si>
    <t>Výstuž základových múrov nosných z ocele B500 (10505)</t>
  </si>
  <si>
    <t>-137593207</t>
  </si>
  <si>
    <t>-1135977762</t>
  </si>
  <si>
    <t>(0,422+0,553)*3,5*4</t>
  </si>
  <si>
    <t>1073406443</t>
  </si>
  <si>
    <t>2093455824</t>
  </si>
  <si>
    <t>411321414.S</t>
  </si>
  <si>
    <t>Betón stropov doskových a trámových,  železový tr. C 25/30</t>
  </si>
  <si>
    <t>-1717386147</t>
  </si>
  <si>
    <t xml:space="preserve">2,4*4*0,06  </t>
  </si>
  <si>
    <t>411354173.S</t>
  </si>
  <si>
    <t>Podporná konštrukcia stropov výšky do 4 m pre zaťaženie do 12 kPa zhotovenie</t>
  </si>
  <si>
    <t>1004798729</t>
  </si>
  <si>
    <t>2,4*4</t>
  </si>
  <si>
    <t>411354174.S</t>
  </si>
  <si>
    <t>Podporná konštrukcia stropov výšky do 4 m pre zaťaženie do 12 kPa odstránenie</t>
  </si>
  <si>
    <t>49949060</t>
  </si>
  <si>
    <t>411362021.S</t>
  </si>
  <si>
    <t>Výstuž stropov doskových, trámových, vložkových,konzolových alebo balkónových, zo zváraných sietí KARI</t>
  </si>
  <si>
    <t>1444735966</t>
  </si>
  <si>
    <t>0,045 "podlaha</t>
  </si>
  <si>
    <t>Komunikácie</t>
  </si>
  <si>
    <t>564760211.S</t>
  </si>
  <si>
    <t>Podklad alebo kryt z kameniva hrubého drveného veľ. 16-32 mm s rozprestretím a zhutnením hr. 200 mm</t>
  </si>
  <si>
    <t>-129161126</t>
  </si>
  <si>
    <t>567132115.S</t>
  </si>
  <si>
    <t>Podklad z kameniva stmeleného cementom s rozprestretím a zhutnením, CBGM C 8/10 (C 6/8), po zhutnení hr. 200 mm</t>
  </si>
  <si>
    <t>987752501</t>
  </si>
  <si>
    <t>5821371R1</t>
  </si>
  <si>
    <t>Kryt cementobetónový , v spáde  s povrchovou metličkovou úpravou hr. 100 mm</t>
  </si>
  <si>
    <t>581010014</t>
  </si>
  <si>
    <t>-1689056576</t>
  </si>
  <si>
    <t>"špalety dverných otvorov po montáži dverí výtahu"</t>
  </si>
  <si>
    <t>-777288505</t>
  </si>
  <si>
    <t>(2,8*2+3)*0,3*4</t>
  </si>
  <si>
    <t>1245072086</t>
  </si>
  <si>
    <t>13,5*2</t>
  </si>
  <si>
    <t>-213904420</t>
  </si>
  <si>
    <t>-574743264</t>
  </si>
  <si>
    <t>1661848984</t>
  </si>
  <si>
    <t>-1154323563</t>
  </si>
  <si>
    <t>-1685114986</t>
  </si>
  <si>
    <t>Kontaktný zatepľovací systém z minerálnej vlny hr. 100 mm + omietka , zrno 2 mm   - vid popis v PD, ozn VF3</t>
  </si>
  <si>
    <t>729256494</t>
  </si>
  <si>
    <t>VF3</t>
  </si>
  <si>
    <t xml:space="preserve">kontaktný zatepľovací systém ETICS </t>
  </si>
  <si>
    <t>- tepelný izolant extrudovaný polystyrén hrúbka 100 mm</t>
  </si>
  <si>
    <t xml:space="preserve">  vyhotovený na žb. stenu s hydroizoláciou</t>
  </si>
  <si>
    <t xml:space="preserve">  tenkovrstvová omietka roztieraná s maximálnou </t>
  </si>
  <si>
    <t xml:space="preserve">  hrúbkou zrna 2 mm. Farba  S4005 - G20Y</t>
  </si>
  <si>
    <t>- 2 x náterová hydroizolácia napr . K100 Swartz</t>
  </si>
  <si>
    <t>0,3986+0,2062  "sz</t>
  </si>
  <si>
    <t>2,07 "sv</t>
  </si>
  <si>
    <t>1,97 "jz</t>
  </si>
  <si>
    <t>VF3fasada</t>
  </si>
  <si>
    <t>6252507R10</t>
  </si>
  <si>
    <t>Kontaktný zatepľovací systém z minerálnej vlny hr. 100 mm + omietka , zrno 2 mm   - vid popis v PD, ozn VF3a</t>
  </si>
  <si>
    <t>-1776125094</t>
  </si>
  <si>
    <t xml:space="preserve">VF3A  </t>
  </si>
  <si>
    <t xml:space="preserve">- seperačná ochranná hydroizolácia </t>
  </si>
  <si>
    <t xml:space="preserve">- kontaktný zatepľovací systém ETICS </t>
  </si>
  <si>
    <t xml:space="preserve">  armovacia  omietka bez povrchovej úpravy</t>
  </si>
  <si>
    <t>- železobetónová stena 200 mm</t>
  </si>
  <si>
    <t>0,48*2</t>
  </si>
  <si>
    <t>6252507R31</t>
  </si>
  <si>
    <t>Kontaktný zatepľovací systém z minerálnej vlny hr. 200 mm + omietka , zrno 2 mm   - vid popis v PD, ozn VF2</t>
  </si>
  <si>
    <t>-553199720</t>
  </si>
  <si>
    <t xml:space="preserve">VF2  </t>
  </si>
  <si>
    <t>- tepelný izolant fasádne dosky z minerálnej vlny, napr.  FKD, hrúbka 200 mm</t>
  </si>
  <si>
    <t xml:space="preserve">tenkovrstvová omietka roztieraná WEBER PAS TOPDRY s maximálnou hrúbkou zrna 2 mm. </t>
  </si>
  <si>
    <t>Farba  S4005 - G20Y</t>
  </si>
  <si>
    <t>15,147*0,391+15,65*0,552</t>
  </si>
  <si>
    <t>fasadaVF2</t>
  </si>
  <si>
    <t>6252507R41</t>
  </si>
  <si>
    <t>Kontaktný zatepľovací systém z minerálnej vlny hr. 40 mm + omietka , zrno 2 mm   - vid popis v PD, ozn VF2a</t>
  </si>
  <si>
    <t>-1473200122</t>
  </si>
  <si>
    <t xml:space="preserve">VF2A  </t>
  </si>
  <si>
    <t>kontaktný zatepľovací systém ETICS WEBER-SAINT-GOBAIN</t>
  </si>
  <si>
    <t>- tepelný izolant fasádne dosky z minerálnej vlny, napr.  FKD, hrúbka 40 mm</t>
  </si>
  <si>
    <t xml:space="preserve">tenkovrstvová omietka roztieraná  s maximálnou hrúbkou zrna 2 mm. </t>
  </si>
  <si>
    <t>(18,35+0,835)*2*0,1</t>
  </si>
  <si>
    <t>(1,14+1,59)*2*0,2*2</t>
  </si>
  <si>
    <t>dlupravyVF2a</t>
  </si>
  <si>
    <t>6252507R21</t>
  </si>
  <si>
    <t>Kontaktný zatepľovací systém z minerálnej vlny hr. 80 mm + omietka , zrno 2 mm   - vid popis v PD, ozn VF4</t>
  </si>
  <si>
    <t>1505583188</t>
  </si>
  <si>
    <t xml:space="preserve">-  kontaktný zatepľovací systém ETICS </t>
  </si>
  <si>
    <t>- tepelný izolant fasádne dosky z minerálnej vlny, napr.  FKD, hrúbka 80 mm</t>
  </si>
  <si>
    <t>2,1*1,351 " striežka vstupu</t>
  </si>
  <si>
    <t>fasadaVF4</t>
  </si>
  <si>
    <t>6252507R43</t>
  </si>
  <si>
    <t>Kontaktný zatepľovací systém z minerálnej vlny hr. 160 mm    - vid popis v PD, ozn VF2b</t>
  </si>
  <si>
    <t>-2070524721</t>
  </si>
  <si>
    <t>VF2b</t>
  </si>
  <si>
    <t>- tepelný izolant fasádne dosky z minerálnej vlny, napr.  FKD, hrúbka 160 mm</t>
  </si>
  <si>
    <t>tenkovrstvová omietka armovacia</t>
  </si>
  <si>
    <t>0,75*2,4  " 3np</t>
  </si>
  <si>
    <t>-1537965609</t>
  </si>
  <si>
    <t>4,645+0,96+14,561+6,021+2,837+1,8</t>
  </si>
  <si>
    <t>1989596062</t>
  </si>
  <si>
    <t>1,6</t>
  </si>
  <si>
    <t>-967243530</t>
  </si>
  <si>
    <t>632452249.S</t>
  </si>
  <si>
    <t>Cementový poter (vhodný aj ako spádový), pevnosti v tlaku 25 MPa, hr. 50 mm</t>
  </si>
  <si>
    <t>1100458035</t>
  </si>
  <si>
    <t>1,6*2,1  " vp1</t>
  </si>
  <si>
    <t>632452257.S</t>
  </si>
  <si>
    <t>Cementový poter (vhodný aj ako spádový), pevnosti v tlaku 25 MPa, hr. 90 mm</t>
  </si>
  <si>
    <t>2025635989</t>
  </si>
  <si>
    <t>2,500*2</t>
  </si>
  <si>
    <t>63247700R21</t>
  </si>
  <si>
    <t>samoniveličná stierka 3- 5 mm,  dod a montáž</t>
  </si>
  <si>
    <t>-215642330</t>
  </si>
  <si>
    <t>2,5*4</t>
  </si>
  <si>
    <t>1013926304</t>
  </si>
  <si>
    <t xml:space="preserve">(3,75+1,2)*2*(0,56+15,465-1,8)  </t>
  </si>
  <si>
    <t xml:space="preserve">(2,4+2*1,2)*2*(0,56+15,465-1,8)  </t>
  </si>
  <si>
    <t>-37784320</t>
  </si>
  <si>
    <t>leseniePL_1*2</t>
  </si>
  <si>
    <t>-119759169</t>
  </si>
  <si>
    <t>240691601</t>
  </si>
  <si>
    <t>283107999</t>
  </si>
  <si>
    <t>3019169</t>
  </si>
  <si>
    <t>1020060153</t>
  </si>
  <si>
    <t>-664439382</t>
  </si>
  <si>
    <t>1,7*0,9 "B4</t>
  </si>
  <si>
    <t>965042231.S</t>
  </si>
  <si>
    <t>Búranie podkladov pod dlažby, liatych dlažieb a mazanín,betón,liaty asfalt hr.nad 100 mm, plochy do 4 m2 -2,20000t</t>
  </si>
  <si>
    <t>-1161345387</t>
  </si>
  <si>
    <t>3,6*0,6*0,15  " B2 chodnik</t>
  </si>
  <si>
    <t>-255611369</t>
  </si>
  <si>
    <t>1+1  "B20</t>
  </si>
  <si>
    <t>Vybúranie  rámov okien - s oplechvaním a parapetom</t>
  </si>
  <si>
    <t>1822866039</t>
  </si>
  <si>
    <t>3*1,9*2  "B3</t>
  </si>
  <si>
    <t>-1710430854</t>
  </si>
  <si>
    <t>0,8*2*2  " B20</t>
  </si>
  <si>
    <t>868791296</t>
  </si>
  <si>
    <t>-809942234</t>
  </si>
  <si>
    <t>5,302*2 'Prepočítané koeficientom množstva</t>
  </si>
  <si>
    <t>-1644696628</t>
  </si>
  <si>
    <t>-1178756345</t>
  </si>
  <si>
    <t>1945004444</t>
  </si>
  <si>
    <t>5,302*10 'Prepočítané koeficientom množstva</t>
  </si>
  <si>
    <t>-174950841</t>
  </si>
  <si>
    <t>252754350</t>
  </si>
  <si>
    <t>-101498185</t>
  </si>
  <si>
    <t>7111131R82</t>
  </si>
  <si>
    <t>Náterová  hydroizolácia - K100 schvartz,dvojnásobná     /dod a mtz/</t>
  </si>
  <si>
    <t>-780171492</t>
  </si>
  <si>
    <t>2,6</t>
  </si>
  <si>
    <t>429322398</t>
  </si>
  <si>
    <t>-857425903</t>
  </si>
  <si>
    <t>981871289</t>
  </si>
  <si>
    <t>43,554*1,15 'Prepočítané koeficientom množstva</t>
  </si>
  <si>
    <t>560028707</t>
  </si>
  <si>
    <t>226864046</t>
  </si>
  <si>
    <t>424126335</t>
  </si>
  <si>
    <t>2,2*12</t>
  </si>
  <si>
    <t>2,2*0,3+3,4*0,3</t>
  </si>
  <si>
    <t>-1092123654</t>
  </si>
  <si>
    <t>S1S2S2vodPL*1,15</t>
  </si>
  <si>
    <t>S1S2S3zvisPL*1,2</t>
  </si>
  <si>
    <t>-1192295899</t>
  </si>
  <si>
    <t>6283321798</t>
  </si>
  <si>
    <t>Hydroizolacný pás - Elastobit TOP 42 speed profile SBS  hr.4,2mm</t>
  </si>
  <si>
    <t>-1519202300</t>
  </si>
  <si>
    <t>7128417R31</t>
  </si>
  <si>
    <t>Zhotovenie difuznej folie</t>
  </si>
  <si>
    <t>1128541172</t>
  </si>
  <si>
    <t>28328299</t>
  </si>
  <si>
    <t>difuzna folia</t>
  </si>
  <si>
    <t>631194509</t>
  </si>
  <si>
    <t>-2049990828</t>
  </si>
  <si>
    <t>4,3+0,2+2,2*1,2*3</t>
  </si>
  <si>
    <t>60726930055</t>
  </si>
  <si>
    <t>Doska DURELIS 22</t>
  </si>
  <si>
    <t>87348851</t>
  </si>
  <si>
    <t>12,42*1,2</t>
  </si>
  <si>
    <t>721550881</t>
  </si>
  <si>
    <t>1480205447</t>
  </si>
  <si>
    <t>6314409804</t>
  </si>
  <si>
    <t>Doska  hr  100 mm, čadičová minerálna izolácia , fasádna doska</t>
  </si>
  <si>
    <t>-1602264507</t>
  </si>
  <si>
    <t>minVLNAhr100*1,02</t>
  </si>
  <si>
    <t>2837640669</t>
  </si>
  <si>
    <t>Podlahový polystyrén EPS 200 S hr. 8cm</t>
  </si>
  <si>
    <t>-687741399</t>
  </si>
  <si>
    <t>EPS80pl*1,02</t>
  </si>
  <si>
    <t>713142160.S</t>
  </si>
  <si>
    <t>Montáž tepelnej izolácie striech plochých do 10° spádovými doskami z polystyrénu v jednej vrstve</t>
  </si>
  <si>
    <t>-1526738396</t>
  </si>
  <si>
    <t>4,6+4,3+0,82+2,2*1,2</t>
  </si>
  <si>
    <t>283720001900</t>
  </si>
  <si>
    <t>Podlahový polystyrén EPS 100 S, 1000x500 mm, BAUMIT</t>
  </si>
  <si>
    <t>-1359001507</t>
  </si>
  <si>
    <t>(4,6+4,3+0,82)*(0,02+0,087)/2*1,02</t>
  </si>
  <si>
    <t>(2,2*1,2)*(0,02+0,04)/2*1,02</t>
  </si>
  <si>
    <t>0,611*0,102 'Prepočítané koeficientom množstva</t>
  </si>
  <si>
    <t>-1772807786</t>
  </si>
  <si>
    <t>1611108</t>
  </si>
  <si>
    <t>Izolácia na báze PIR/PUR  hrúbka 80 mm, ploché strechy</t>
  </si>
  <si>
    <t>298635760</t>
  </si>
  <si>
    <t>PUR80*1,02</t>
  </si>
  <si>
    <t>1611126</t>
  </si>
  <si>
    <t>Izolácia na báze PIR/PUR  hrúbka 120 mm, ploché strechy</t>
  </si>
  <si>
    <t>-1733286293</t>
  </si>
  <si>
    <t>PUR120*1,02</t>
  </si>
  <si>
    <t>1611129</t>
  </si>
  <si>
    <t>Izolácia na báze PIR/PUR  hrúbka 160 mm, ploché strechy</t>
  </si>
  <si>
    <t>326871411</t>
  </si>
  <si>
    <t>pur160*1,02</t>
  </si>
  <si>
    <t>998713204.S</t>
  </si>
  <si>
    <t>Presun hmôt pre izolácie tepelné v objektoch výšky nad 24 m do 36 m</t>
  </si>
  <si>
    <t>223844600</t>
  </si>
  <si>
    <t>Ústredné kúrenie - rozvodné potrubie</t>
  </si>
  <si>
    <t>733191914.S</t>
  </si>
  <si>
    <t>Oprava rozvodov potrubí z oceľových rúrok zaslepenie kovaním a zavarením DN 20</t>
  </si>
  <si>
    <t>1829871120</t>
  </si>
  <si>
    <t>2*4  " B6</t>
  </si>
  <si>
    <t>Ústredné kúrenie - vykurovacie telesá</t>
  </si>
  <si>
    <t>735151811.S</t>
  </si>
  <si>
    <t>Demontáž vykurovacieho telesa panelového jednoradového stavebnej dĺžky do 1500 mm,  -0,01235t</t>
  </si>
  <si>
    <t>-2029849283</t>
  </si>
  <si>
    <t>4  " B6</t>
  </si>
  <si>
    <t>1077713114</t>
  </si>
  <si>
    <t>6071551216</t>
  </si>
  <si>
    <t>Doska DTD duralis ,   hr 22 mm</t>
  </si>
  <si>
    <t>612304247</t>
  </si>
  <si>
    <t>156,66*1,00002 'Prepočítané koeficientom množstva</t>
  </si>
  <si>
    <t>762431335</t>
  </si>
  <si>
    <t>Obloženie stien z dosiek CETRIS skrutkovaných na zraz hr. dosky 18 mm</t>
  </si>
  <si>
    <t>1769496608</t>
  </si>
  <si>
    <t>-93806618</t>
  </si>
  <si>
    <t>261   " oznacenie T1   - pod fasadu</t>
  </si>
  <si>
    <t>Rezivo - KVH laty, s naterom</t>
  </si>
  <si>
    <t>404144486</t>
  </si>
  <si>
    <t>0,05*0,05*261*1,1     " pod fasadu</t>
  </si>
  <si>
    <t>1914356032</t>
  </si>
  <si>
    <t>906047756</t>
  </si>
  <si>
    <t>957759372</t>
  </si>
  <si>
    <t>3,625*15+3,63*2+1,185*1</t>
  </si>
  <si>
    <t>2,08*13+0,26*2+0,66*2</t>
  </si>
  <si>
    <t>60555110071</t>
  </si>
  <si>
    <t xml:space="preserve">Rezivo, kvalita KVH s náterom </t>
  </si>
  <si>
    <t>-861683219</t>
  </si>
  <si>
    <t>0,1*0,1*(3,625*15+3,63*2+1,185*1+2,08*13+0,26*2+0,66*2)*1,1</t>
  </si>
  <si>
    <t>1843496709</t>
  </si>
  <si>
    <t>-1641041131</t>
  </si>
  <si>
    <t>-1571130109</t>
  </si>
  <si>
    <t>76312001R0</t>
  </si>
  <si>
    <t>M+D Ridurit 20 mm + povrchová úprava   UP1</t>
  </si>
  <si>
    <t>-1062376792</t>
  </si>
  <si>
    <t xml:space="preserve">UP1 </t>
  </si>
  <si>
    <t>- doska RIDURIT 20 mm nastreliť na nosnú oceľovú konštrukciu</t>
  </si>
  <si>
    <t>- penetračný disperzný náter biely – „pačok“</t>
  </si>
  <si>
    <t>- 2 x disperzný náter – farba biela - omývateľný, protiplesňový</t>
  </si>
  <si>
    <t>(1,6*3,7-2)*4</t>
  </si>
  <si>
    <t>763138R091</t>
  </si>
  <si>
    <t>Podhľad SDK UP2 – (strop - biely)_x000D_
- sadrokartónová doska habito</t>
  </si>
  <si>
    <t>-2045596162</t>
  </si>
  <si>
    <t>UP2 – (podhľad)</t>
  </si>
  <si>
    <t>- jednoduchý rošt 27 mm</t>
  </si>
  <si>
    <t>- sadrokartónová doska HABITO  12,5 mm</t>
  </si>
  <si>
    <t>plochaUP2</t>
  </si>
  <si>
    <t>1359524670</t>
  </si>
  <si>
    <t xml:space="preserve">VPR1 – predsadená stena </t>
  </si>
  <si>
    <t>- podkonštrukcia  R-UW 50 + P-CW 50</t>
  </si>
  <si>
    <t>- 1x penetračný disperzný náter – pačok</t>
  </si>
  <si>
    <t>- 2x disperzný náter farba biela (umývateľný, protiplesňový)</t>
  </si>
  <si>
    <t>1,5*3,5*4  " VPR1</t>
  </si>
  <si>
    <t>583922854</t>
  </si>
  <si>
    <t>-1523925755</t>
  </si>
  <si>
    <t>42,36  "sv</t>
  </si>
  <si>
    <t>53,72  "jz</t>
  </si>
  <si>
    <t>34,47 "sz</t>
  </si>
  <si>
    <t>7643233R10</t>
  </si>
  <si>
    <t>Perforovaná lišta, AL plech , hr 0,7 mm, do  rš 130 mm</t>
  </si>
  <si>
    <t>1441309438</t>
  </si>
  <si>
    <t>2,55 "v K12</t>
  </si>
  <si>
    <t>7643233R11</t>
  </si>
  <si>
    <t>Perforovaná lišta, AL plech , hr 0,7 mm, do  rš 80 mm</t>
  </si>
  <si>
    <t>-440133107</t>
  </si>
  <si>
    <t>2,1 "v K13</t>
  </si>
  <si>
    <t>797594435</t>
  </si>
  <si>
    <t>2,53" vK3</t>
  </si>
  <si>
    <t>1950047481</t>
  </si>
  <si>
    <t>5 "vk14</t>
  </si>
  <si>
    <t>1450079022</t>
  </si>
  <si>
    <t>15,05  " vk10</t>
  </si>
  <si>
    <t>-949979050</t>
  </si>
  <si>
    <t>-569255141</t>
  </si>
  <si>
    <t>764394R91</t>
  </si>
  <si>
    <t>Podkladový pás z pozinkovaného PZ plechu, do  r.š. 300 mm</t>
  </si>
  <si>
    <t>-399049597</t>
  </si>
  <si>
    <t>10,14  "k5b</t>
  </si>
  <si>
    <t>10,14  "k5c</t>
  </si>
  <si>
    <t>277371944</t>
  </si>
  <si>
    <t>11,72 "   - výstužný plech  hr 1,25 mm  , k1A</t>
  </si>
  <si>
    <t>2,53 "   - výstužný plech  hr 1,25 mm  , vk3</t>
  </si>
  <si>
    <t>2,53 "   - výstužný plech  hr 1,25 mm  , vk4</t>
  </si>
  <si>
    <t>764394R94</t>
  </si>
  <si>
    <t>4056640</t>
  </si>
  <si>
    <t xml:space="preserve">   - výstužný plech  hr 1.5 mm</t>
  </si>
  <si>
    <t>1,54  "vk6</t>
  </si>
  <si>
    <t>-1867632029</t>
  </si>
  <si>
    <t>0,8 " K7</t>
  </si>
  <si>
    <t>Oplechovanie ostenia  z hliníkového farebného Al plechu hr 0,7mm, vrátane rohov,  do  r.š. 330 mm</t>
  </si>
  <si>
    <t>624980279</t>
  </si>
  <si>
    <t>7,59 "VK2</t>
  </si>
  <si>
    <t>13,8 "vk8</t>
  </si>
  <si>
    <t>0,835 "vk9</t>
  </si>
  <si>
    <t>7644107R52</t>
  </si>
  <si>
    <t>Oplechovanie ostenia  z hliníkového farebného Al plechu hr 0,7mm, vrátane rohov,  do  r.š. 420 mm</t>
  </si>
  <si>
    <t>-427762722</t>
  </si>
  <si>
    <t>1,728*2 "VK15</t>
  </si>
  <si>
    <t>7644107R55</t>
  </si>
  <si>
    <t>Oplechovanie ostenia  z hliníkového farebného Al plechu hr 0,7mm, vrátane rohov,  do  r.š. 100 mm</t>
  </si>
  <si>
    <t>-832419882</t>
  </si>
  <si>
    <t>0,835 " vk9</t>
  </si>
  <si>
    <t>764410850.S</t>
  </si>
  <si>
    <t>Demontáž oplechovania parapetov rš od 100 do 330 mm,  -0,00135t</t>
  </si>
  <si>
    <t>-750259174</t>
  </si>
  <si>
    <t>2,57*4  " B4</t>
  </si>
  <si>
    <t>Oplechovanie muriva a atík z hliníkového farebného Al plechu, vrátane rohov  do r.š. 250 mm</t>
  </si>
  <si>
    <t>157605347</t>
  </si>
  <si>
    <t>11,61  " vk</t>
  </si>
  <si>
    <t>7644307R1</t>
  </si>
  <si>
    <t>Oplechovanie muriva a atík z hliníkového farebného Al plechu, vrátane rohov  do r.š. 152 mm, profil c</t>
  </si>
  <si>
    <t>-710753310</t>
  </si>
  <si>
    <t>10,14  " vk5</t>
  </si>
  <si>
    <t>-1034750840</t>
  </si>
  <si>
    <t>2,571  " B5</t>
  </si>
  <si>
    <t>1393184400</t>
  </si>
  <si>
    <t>15,41 " B1</t>
  </si>
  <si>
    <t>7644548R1</t>
  </si>
  <si>
    <t>Demontáž chrliča</t>
  </si>
  <si>
    <t>-78686658</t>
  </si>
  <si>
    <t>1 " B1</t>
  </si>
  <si>
    <t>-207059130</t>
  </si>
  <si>
    <t>-1677648639</t>
  </si>
  <si>
    <t>348737284</t>
  </si>
  <si>
    <t>(0,93+14)*2</t>
  </si>
  <si>
    <t>1387046008</t>
  </si>
  <si>
    <t>-1877122344</t>
  </si>
  <si>
    <t>6114100R133</t>
  </si>
  <si>
    <t>zostava plastových  okien, zostava rozmer 930/13895 mm, izolačné trojsklo,- kompletne, vid popis W1</t>
  </si>
  <si>
    <t>1254389679</t>
  </si>
  <si>
    <t>490464319</t>
  </si>
  <si>
    <t>829327857</t>
  </si>
  <si>
    <t>6,8" podla výkresov statiky</t>
  </si>
  <si>
    <t>2,4*4  " podlaha</t>
  </si>
  <si>
    <t>-1735340337</t>
  </si>
  <si>
    <t>-2129983980</t>
  </si>
  <si>
    <t>513476941</t>
  </si>
  <si>
    <t>-1911734004</t>
  </si>
  <si>
    <t>587361273</t>
  </si>
  <si>
    <t>1340557610</t>
  </si>
  <si>
    <t>77652110R1</t>
  </si>
  <si>
    <t xml:space="preserve">dod a mtz - prechodový profil </t>
  </si>
  <si>
    <t>-358968311</t>
  </si>
  <si>
    <t>1,6*4</t>
  </si>
  <si>
    <t>1664124407</t>
  </si>
  <si>
    <t>207240592</t>
  </si>
  <si>
    <t>-338281921</t>
  </si>
  <si>
    <t>78389011R0</t>
  </si>
  <si>
    <t xml:space="preserve">náter protiprašný  podláh </t>
  </si>
  <si>
    <t>-1018700780</t>
  </si>
  <si>
    <t>784418012</t>
  </si>
  <si>
    <t>Zakrývanie podláh a zariadení papierom v miestnostiach alebo na schodisku</t>
  </si>
  <si>
    <t>-934337549</t>
  </si>
  <si>
    <t>-739775946</t>
  </si>
  <si>
    <t>-1640930724</t>
  </si>
  <si>
    <t>56,5  " sdk</t>
  </si>
  <si>
    <t>916852145</t>
  </si>
  <si>
    <t>1803686562</t>
  </si>
  <si>
    <t>1263,9  " vid vypis OK- OP1-3</t>
  </si>
  <si>
    <t>3181,5  " nosniky a k1-k3</t>
  </si>
  <si>
    <t>2085807392</t>
  </si>
  <si>
    <t>1636959485</t>
  </si>
  <si>
    <t>-1191824317</t>
  </si>
  <si>
    <t>33-M</t>
  </si>
  <si>
    <t>Montáže dopr.zariad.sklad.zar.a váh</t>
  </si>
  <si>
    <t>33001000</t>
  </si>
  <si>
    <t xml:space="preserve">M+D Osobný výtah KONE MonoSpace 500 , nosnosť 630kg/8 os, - vid. kompletný popis v PD </t>
  </si>
  <si>
    <t>876415022</t>
  </si>
  <si>
    <t>"Nie je zapocítané:"</t>
  </si>
  <si>
    <t>"-zabezpecenie stavebnej pripravenosti"</t>
  </si>
  <si>
    <t>"-zacistenie špaliet dverných otvorov, požiarne  upchávky"</t>
  </si>
  <si>
    <t>E2.4 - E2.4.  Umelé osvetlenie a vnútorné silnoprúdové rozvody, bleskozvod</t>
  </si>
  <si>
    <t xml:space="preserve">    M21 - 155 Elektromontáže</t>
  </si>
  <si>
    <t xml:space="preserve">    M22 - 156 Montáž oznam. signal. a zab. zariadení</t>
  </si>
  <si>
    <t>-1404142042</t>
  </si>
  <si>
    <t>341 010E583</t>
  </si>
  <si>
    <t>633041415</t>
  </si>
  <si>
    <t>341 215E110</t>
  </si>
  <si>
    <t>-26361264</t>
  </si>
  <si>
    <t>341 215E111</t>
  </si>
  <si>
    <t>-1982203317</t>
  </si>
  <si>
    <t>341 215E120</t>
  </si>
  <si>
    <t>1128116442</t>
  </si>
  <si>
    <t>341 215E211</t>
  </si>
  <si>
    <t>775002324</t>
  </si>
  <si>
    <t>341 215E310</t>
  </si>
  <si>
    <t>-921334441</t>
  </si>
  <si>
    <t>341 215E340</t>
  </si>
  <si>
    <t>-1543721923</t>
  </si>
  <si>
    <t>345 374A801</t>
  </si>
  <si>
    <t>Prepínač rad.6 Praktik 3553-06929 B, nástenný, kompletný, IP44, biely</t>
  </si>
  <si>
    <t>1240877759</t>
  </si>
  <si>
    <t>345 377A211</t>
  </si>
  <si>
    <t>Prepínač rad.7 Tango® 3558A-07940 B, zapustený, kompletný, IP44, biely</t>
  </si>
  <si>
    <t>869497838</t>
  </si>
  <si>
    <t>345 420A801</t>
  </si>
  <si>
    <t>575319683</t>
  </si>
  <si>
    <t>345 620D600</t>
  </si>
  <si>
    <t>Krabica KR rozvodná uzatvorená IP66 : 6455-11 (124x124x50) 4x vývodka Pg16 (5x4/4mm2) plast, čierny</t>
  </si>
  <si>
    <t>-232710677</t>
  </si>
  <si>
    <t>345 710L000</t>
  </si>
  <si>
    <t>900074336</t>
  </si>
  <si>
    <t>345 711L001</t>
  </si>
  <si>
    <t>Kanál el-inšt plastový : 10422 DLP 105x50 (šxv) bez krytu (0 oddelenia) biely</t>
  </si>
  <si>
    <t>-1289110608</t>
  </si>
  <si>
    <t>345 716K014</t>
  </si>
  <si>
    <t>Lišta nosná kovová : 5820/41 F, oceľ zinkovaná ponorom, dierovaná</t>
  </si>
  <si>
    <t>-1116984220</t>
  </si>
  <si>
    <t>345 716K100</t>
  </si>
  <si>
    <t>- príchytka radová : 6723, plastová, do nosných líšt pre káble D10-26, čierna (motýlik)</t>
  </si>
  <si>
    <t>859667060</t>
  </si>
  <si>
    <t>345 718L000</t>
  </si>
  <si>
    <t>1075644402</t>
  </si>
  <si>
    <t>345 718L161</t>
  </si>
  <si>
    <t>-1624487734</t>
  </si>
  <si>
    <t>345 718L164</t>
  </si>
  <si>
    <t>- kryt kanálu ohybný š.85 : 10522, pre celý kanál DLP105x50, biely</t>
  </si>
  <si>
    <t>-181019097</t>
  </si>
  <si>
    <t>345 718L170</t>
  </si>
  <si>
    <t>- uhol vonkajší : 10622, pre kanál DLP hĺbky 50, bez rozdeľovacích priečok (variabilný 60-120°) biely</t>
  </si>
  <si>
    <t>1919028074</t>
  </si>
  <si>
    <t>345 718L171</t>
  </si>
  <si>
    <t>- uhol vmútorný : 10602, pre kanál DLP hĺbky 50, bez rozdeľovacích priečok (variabilný 80-100°) biely</t>
  </si>
  <si>
    <t>1734099509</t>
  </si>
  <si>
    <t>345 718L175</t>
  </si>
  <si>
    <t>- záslepka koncová : 10702, pre kanál DLP 105x50, biela</t>
  </si>
  <si>
    <t>-703340776</t>
  </si>
  <si>
    <t>348 3E0363</t>
  </si>
  <si>
    <t>-1149185277</t>
  </si>
  <si>
    <t>348 8S07847</t>
  </si>
  <si>
    <t>810260933</t>
  </si>
  <si>
    <t>354 9001A70</t>
  </si>
  <si>
    <t>-772531674</t>
  </si>
  <si>
    <t>354 9020A20</t>
  </si>
  <si>
    <t>1120643006</t>
  </si>
  <si>
    <t>354 9047A10</t>
  </si>
  <si>
    <t>-1973086595</t>
  </si>
  <si>
    <t>354 9047A23</t>
  </si>
  <si>
    <t>Svorka spojovacia (AlMgSi) : SS, bez príložky (2xM8)</t>
  </si>
  <si>
    <t>199900010</t>
  </si>
  <si>
    <t>920 AN36006</t>
  </si>
  <si>
    <t>697414238</t>
  </si>
  <si>
    <t>M21</t>
  </si>
  <si>
    <t>155 Elektromontáže</t>
  </si>
  <si>
    <t>21001-0101</t>
  </si>
  <si>
    <t>Montáž el-inšt lišty (plast) vrátane spojok, ohybov, rohov, bez krabíc, do š.20mm</t>
  </si>
  <si>
    <t>2143491058</t>
  </si>
  <si>
    <t>21001-0106</t>
  </si>
  <si>
    <t>Montáž el-inšt parapetného kanála (plast) vrátane spojok, ohybov, rohov, bez krabíc, šírka 80 až 100mm</t>
  </si>
  <si>
    <t>-767392891</t>
  </si>
  <si>
    <t>21001-0108</t>
  </si>
  <si>
    <t>Montáž el-inšt lišty NIEDAX</t>
  </si>
  <si>
    <t>260808076</t>
  </si>
  <si>
    <t>21001-0351</t>
  </si>
  <si>
    <t>-378744070</t>
  </si>
  <si>
    <t>21001-0522</t>
  </si>
  <si>
    <t>-1161978649</t>
  </si>
  <si>
    <t>21010-0003</t>
  </si>
  <si>
    <t>1291198712</t>
  </si>
  <si>
    <t>21010-0251</t>
  </si>
  <si>
    <t>-1132087387</t>
  </si>
  <si>
    <t>21010-0259</t>
  </si>
  <si>
    <t>-324503036</t>
  </si>
  <si>
    <t>21011-0024</t>
  </si>
  <si>
    <t>Montáž, prepínač nástenný, zapustený IP55-65, rad.6</t>
  </si>
  <si>
    <t>-844308072</t>
  </si>
  <si>
    <t>21011-0025</t>
  </si>
  <si>
    <t>Montáž, prepínač nástenný, zapustený IP55-65, rad.7</t>
  </si>
  <si>
    <t>-1960622838</t>
  </si>
  <si>
    <t>21011-1101</t>
  </si>
  <si>
    <t>615232150</t>
  </si>
  <si>
    <t>21020-0008</t>
  </si>
  <si>
    <t>1500472313</t>
  </si>
  <si>
    <t>21020-0061</t>
  </si>
  <si>
    <t>Montáž, priemyselné svietidlo - 2x zdroj (halog. žiarovka, komp. žiarivka, LED) prisadené, IP54-66</t>
  </si>
  <si>
    <t>970948766</t>
  </si>
  <si>
    <t>21022-0107</t>
  </si>
  <si>
    <t>-1952706808</t>
  </si>
  <si>
    <t>21022-0301</t>
  </si>
  <si>
    <t>1455136401</t>
  </si>
  <si>
    <t>21022-0302</t>
  </si>
  <si>
    <t>-1147913876</t>
  </si>
  <si>
    <t>21022-0451</t>
  </si>
  <si>
    <t>-1974775092</t>
  </si>
  <si>
    <t>21081-0005</t>
  </si>
  <si>
    <t>-1927583852</t>
  </si>
  <si>
    <t>21081-0006</t>
  </si>
  <si>
    <t>2109876807</t>
  </si>
  <si>
    <t>21081-0017</t>
  </si>
  <si>
    <t>1035788038</t>
  </si>
  <si>
    <t>21081-0045</t>
  </si>
  <si>
    <t>Montáž, kábel Cu 750V uložený pevne CYKY 3x1,5</t>
  </si>
  <si>
    <t>-180990765</t>
  </si>
  <si>
    <t>21081-0046</t>
  </si>
  <si>
    <t>Montáž, kábel Cu 750V uložený pevne CYKY 3x2,5</t>
  </si>
  <si>
    <t>160027187</t>
  </si>
  <si>
    <t>21081-0049</t>
  </si>
  <si>
    <t>Montáž, kábel Cu 750V uložený pevne CYKY 4x1,5</t>
  </si>
  <si>
    <t>1930667771</t>
  </si>
  <si>
    <t>21081-0055</t>
  </si>
  <si>
    <t>Montáž, kábel Cu 750V uložený pevne CYKY 5x1,5</t>
  </si>
  <si>
    <t>-859756064</t>
  </si>
  <si>
    <t>21328-0060</t>
  </si>
  <si>
    <t>-928269127</t>
  </si>
  <si>
    <t>21328-0061</t>
  </si>
  <si>
    <t>1654616112</t>
  </si>
  <si>
    <t>21328-0062</t>
  </si>
  <si>
    <t>-813651184</t>
  </si>
  <si>
    <t>21328-0063</t>
  </si>
  <si>
    <t>67146219</t>
  </si>
  <si>
    <t>21328-0064</t>
  </si>
  <si>
    <t>1630945843</t>
  </si>
  <si>
    <t>21328-0065</t>
  </si>
  <si>
    <t>-1216643241</t>
  </si>
  <si>
    <t>21329-0150</t>
  </si>
  <si>
    <t>-2091900716</t>
  </si>
  <si>
    <t>21329-1000</t>
  </si>
  <si>
    <t>2072531422</t>
  </si>
  <si>
    <t>M22</t>
  </si>
  <si>
    <t>156 Montáž oznam. signal. a zab. zariadení</t>
  </si>
  <si>
    <t>22026-1622</t>
  </si>
  <si>
    <t>-235609790</t>
  </si>
  <si>
    <t>ryha600</t>
  </si>
  <si>
    <t>1,296</t>
  </si>
  <si>
    <t>TU1plocha</t>
  </si>
  <si>
    <t>vykop</t>
  </si>
  <si>
    <t>97,551</t>
  </si>
  <si>
    <t>vykop1M3</t>
  </si>
  <si>
    <t>96,255</t>
  </si>
  <si>
    <t>03 - SO- 03 Prístupová spevnená plocha</t>
  </si>
  <si>
    <t>6259900002</t>
  </si>
  <si>
    <t>138314227</t>
  </si>
  <si>
    <t>Uvedené sa vzťahuje na všetky stanovené parametre</t>
  </si>
  <si>
    <t>625990000</t>
  </si>
  <si>
    <t>844611937</t>
  </si>
  <si>
    <t>"rozpočet je orientačný -ocenený v programe CENKROS4</t>
  </si>
  <si>
    <t>112101101</t>
  </si>
  <si>
    <t>Odstránenie listnatých stromov do priemeru 300 mm, motorovou pílou</t>
  </si>
  <si>
    <t>-972117672</t>
  </si>
  <si>
    <t>1"slivka</t>
  </si>
  <si>
    <t>112101121.S</t>
  </si>
  <si>
    <t>Odstránenie ihličnatých stromov do priemeru 300 mm, motorovou pílou</t>
  </si>
  <si>
    <t>-510150461</t>
  </si>
  <si>
    <t>112201101</t>
  </si>
  <si>
    <t>Odstránenie pňov na vzdial. 50 m priemeru nad 100 do 300 mm</t>
  </si>
  <si>
    <t>963704716</t>
  </si>
  <si>
    <t>113107231</t>
  </si>
  <si>
    <t>Odstránenie krytu v ploche nad 200 m2 z betónu prostého, hr. vrstvy do 150 mm,  -0,22500t</t>
  </si>
  <si>
    <t>1632183125</t>
  </si>
  <si>
    <t>103,2  " ozn B3, hr 100 mm</t>
  </si>
  <si>
    <t>113107232.S</t>
  </si>
  <si>
    <t>Odstránenie krytu v ploche nad 200 m2 z betónu prostého, hr. vrstvy 150 do 300 mm,  -0,50000t</t>
  </si>
  <si>
    <t>199537402</t>
  </si>
  <si>
    <t>22,8  " betonove chodníky  B2</t>
  </si>
  <si>
    <t>131201101</t>
  </si>
  <si>
    <t>Výkop nezapaženej jamy v hornine 3, do 100 m3</t>
  </si>
  <si>
    <t>2112577970</t>
  </si>
  <si>
    <t>304,5*0,35  "plocha B1</t>
  </si>
  <si>
    <t xml:space="preserve">-103,2*0,1  " odrátaný bet. chodnika </t>
  </si>
  <si>
    <t>131201109</t>
  </si>
  <si>
    <t>-926135927</t>
  </si>
  <si>
    <t>132211101.S</t>
  </si>
  <si>
    <t>Hĺbenie rýh šírky do 600 mm v  hornine tr.3 súdržných - ručným náradím</t>
  </si>
  <si>
    <t>-1201654616</t>
  </si>
  <si>
    <t>0,3*0,3*0,8*18</t>
  </si>
  <si>
    <t>132211119.S</t>
  </si>
  <si>
    <t>Príplatok za lepivosť pri hĺbení rýh š do 600 mm ručným náradím v hornine tr. 3</t>
  </si>
  <si>
    <t>-1386576883</t>
  </si>
  <si>
    <t>161101501</t>
  </si>
  <si>
    <t>Zvislé premiestnenie výkopku z horniny I až IV, nosením za každé 3 m výšky</t>
  </si>
  <si>
    <t>2068433827</t>
  </si>
  <si>
    <t>162201102</t>
  </si>
  <si>
    <t>Vodorovné premiestnenie výkopku z horniny 1-4 nad 20-50m</t>
  </si>
  <si>
    <t>1830234484</t>
  </si>
  <si>
    <t>1017045975</t>
  </si>
  <si>
    <t>491678244</t>
  </si>
  <si>
    <t>167101102</t>
  </si>
  <si>
    <t>2065716146</t>
  </si>
  <si>
    <t>171201201</t>
  </si>
  <si>
    <t>-578983880</t>
  </si>
  <si>
    <t>-374866790</t>
  </si>
  <si>
    <t>vykop*1,6</t>
  </si>
  <si>
    <t>175101202.S</t>
  </si>
  <si>
    <t>Obsyp objektov sypaninou z vhodných hornín 1 až 4 s prehodením sypaniny</t>
  </si>
  <si>
    <t>-1120823135</t>
  </si>
  <si>
    <t>28,5*0,07</t>
  </si>
  <si>
    <t>583310001600.S</t>
  </si>
  <si>
    <t>Kamenivo ťažené hrubé frakcia 16-32 mm</t>
  </si>
  <si>
    <t>-192113079</t>
  </si>
  <si>
    <t>1,995*1,6</t>
  </si>
  <si>
    <t>274271041.S</t>
  </si>
  <si>
    <t>Murivo základových pásov (m3) z betónových debniacich tvárnic s betónovou výplňou C 16/20 hrúbky 300 mm</t>
  </si>
  <si>
    <t>208773650</t>
  </si>
  <si>
    <t>0,3*0,3*0,25*48*1,05  " st1</t>
  </si>
  <si>
    <t>274271051.S</t>
  </si>
  <si>
    <t>Murivo základových pásov (m3) z betónových debniacich tvárnic s betónovou výplňou C 16/20 hrúbky 400 mm</t>
  </si>
  <si>
    <t>-389028794</t>
  </si>
  <si>
    <t>0,4*0,4*0,25*6*1,05  " st1</t>
  </si>
  <si>
    <t>274361825.S</t>
  </si>
  <si>
    <t>Výstuž pre murivo základových pásov z betónových debniacich tvárnic s betónovou výplňou z ocele B500 (10505)</t>
  </si>
  <si>
    <t>-779966039</t>
  </si>
  <si>
    <t>2899714R1</t>
  </si>
  <si>
    <t>Geomreža pre stabilizáciu podkladu, tuhá dvojosá - Geomreža 80/80 mm</t>
  </si>
  <si>
    <t>360497298</t>
  </si>
  <si>
    <t>5648711R6</t>
  </si>
  <si>
    <t>Podklad zo štrkodrviny s rozprestretím a zhutnením, po zhutnení hr. 280 mm</t>
  </si>
  <si>
    <t>-273581988</t>
  </si>
  <si>
    <t>28,5</t>
  </si>
  <si>
    <t>TU2plocha</t>
  </si>
  <si>
    <t>564871111.S</t>
  </si>
  <si>
    <t>Podklad zo štrkodrviny s rozprestretím a zhutnením, po zhutnení hr. 250 mm</t>
  </si>
  <si>
    <t>293438289</t>
  </si>
  <si>
    <t xml:space="preserve">245  </t>
  </si>
  <si>
    <t>56713311R6</t>
  </si>
  <si>
    <t>Podklad z kameniva -žlté, fr 0-16 mm, hr. 60 mm</t>
  </si>
  <si>
    <t>-1854752437</t>
  </si>
  <si>
    <t>5891100R22</t>
  </si>
  <si>
    <t>ozn TU1 povrch-PARK DEKOR žltý -  hr. 40  mm  /mlat/</t>
  </si>
  <si>
    <t>816427339</t>
  </si>
  <si>
    <t>PU1plocha</t>
  </si>
  <si>
    <t>916561111</t>
  </si>
  <si>
    <t xml:space="preserve">Osadenie záhon. obrubníka betón., do lôžka z bet. pros. tr. C 10/12,5 s bočnou oporou </t>
  </si>
  <si>
    <t>1745337208</t>
  </si>
  <si>
    <t>59217454001</t>
  </si>
  <si>
    <t>Obrubník betónový  -záhradný 50/250/1000 mm</t>
  </si>
  <si>
    <t>234003269</t>
  </si>
  <si>
    <t>91786211R1</t>
  </si>
  <si>
    <t>Osadenie obrubníka cestného v betonovom lôžku</t>
  </si>
  <si>
    <t>1890845969</t>
  </si>
  <si>
    <t>592170003800.S</t>
  </si>
  <si>
    <t>Obrubník cestný so skosením, lxšxv 1000x150x250 mm, prírodný</t>
  </si>
  <si>
    <t>1284541962</t>
  </si>
  <si>
    <t>9660011R46</t>
  </si>
  <si>
    <t>demontáž brany š= 4105 mm, vrátane zakladov</t>
  </si>
  <si>
    <t>1880431626</t>
  </si>
  <si>
    <t>1  " B4</t>
  </si>
  <si>
    <t>9660011R47</t>
  </si>
  <si>
    <t>demontáž ocelových stlpikov brany</t>
  </si>
  <si>
    <t>-84020391</t>
  </si>
  <si>
    <t>2 " B4</t>
  </si>
  <si>
    <t>96600114R5</t>
  </si>
  <si>
    <t>demontáž OK konštrukcie plota- trubková konštrukcia</t>
  </si>
  <si>
    <t>361801048</t>
  </si>
  <si>
    <t>966067112</t>
  </si>
  <si>
    <t>Rozobratie plotov výšky do 250 cm, z drôteného pletiva alebo z plechu,  -0,01000t</t>
  </si>
  <si>
    <t>-873487552</t>
  </si>
  <si>
    <t>35,207+2,9+2" B4</t>
  </si>
  <si>
    <t>979081111</t>
  </si>
  <si>
    <t>-801405436</t>
  </si>
  <si>
    <t>979081121</t>
  </si>
  <si>
    <t>1966998825</t>
  </si>
  <si>
    <t>35,842*10 'Prepočítané koeficientom množstva</t>
  </si>
  <si>
    <t>979082111</t>
  </si>
  <si>
    <t>2133040650</t>
  </si>
  <si>
    <t>979082121</t>
  </si>
  <si>
    <t>2124172339</t>
  </si>
  <si>
    <t>979089212</t>
  </si>
  <si>
    <t>Poplatok za skladku</t>
  </si>
  <si>
    <t>-324546131</t>
  </si>
  <si>
    <t>979089713</t>
  </si>
  <si>
    <t>Prenájom kontajneru 7 m3</t>
  </si>
  <si>
    <t>198274956</t>
  </si>
  <si>
    <t>711470170</t>
  </si>
  <si>
    <t>M+D -Delta dorken  - zvislá profilovaná fólia na sanáciu stien a soklov</t>
  </si>
  <si>
    <t>1710294637</t>
  </si>
  <si>
    <t>(35,207+9)*0,35</t>
  </si>
  <si>
    <t>998711201.S</t>
  </si>
  <si>
    <t>Presun hmôt pre izoláciu proti vode v objektoch výšky do 6 m</t>
  </si>
  <si>
    <t>-1439277441</t>
  </si>
  <si>
    <t>767916R540</t>
  </si>
  <si>
    <t>Osadenie stĺpika pre plotový dielec</t>
  </si>
  <si>
    <t>863320998</t>
  </si>
  <si>
    <t>5535850097</t>
  </si>
  <si>
    <t>Stĺpik  QUATRO 60/60/2000- žiar. poz.</t>
  </si>
  <si>
    <t>-710698051</t>
  </si>
  <si>
    <t>7679141R30</t>
  </si>
  <si>
    <t>Montáž oplotenia rámového, na oceľové stĺpiky</t>
  </si>
  <si>
    <t>1929386117</t>
  </si>
  <si>
    <t>5535850589</t>
  </si>
  <si>
    <t>Plotový panel  , GAMA 2d 1230/2510 -žar. pozin.</t>
  </si>
  <si>
    <t>-539436975</t>
  </si>
  <si>
    <t>-1573861998</t>
  </si>
  <si>
    <t>5535800006</t>
  </si>
  <si>
    <t>dvojkridlová brána GARDIA  fab 3270/1200, žiar. pozin.</t>
  </si>
  <si>
    <t>1877003563</t>
  </si>
  <si>
    <t>767995102.S</t>
  </si>
  <si>
    <t>Montáž ostatných atypických kovových stavebných doplnkových konštrukcií nad 5 do 10 kg</t>
  </si>
  <si>
    <t>-1128757457</t>
  </si>
  <si>
    <t>55358009006</t>
  </si>
  <si>
    <t>bránový stlpik 80/80/2000 mm, žiarovo pozinkované</t>
  </si>
  <si>
    <t>713775797</t>
  </si>
  <si>
    <t>998767202</t>
  </si>
  <si>
    <t>Presun hmôt pre kovové stavebné doplnkové konštrukcie</t>
  </si>
  <si>
    <t>1485167146</t>
  </si>
  <si>
    <t>P01 - PS- 01 Fotovoltaika</t>
  </si>
  <si>
    <t xml:space="preserve">VRN - Vedľajšie rozpočtové náklady   </t>
  </si>
  <si>
    <t>1688871637</t>
  </si>
  <si>
    <t>Uvedené sa vzťahuje na všetky stanovené parametre.</t>
  </si>
  <si>
    <t>Panely - fotovoltický monokryštalický panel 250p typ MD-P-60PX 250Wp, PV Solarsys, 1640 x 992 x 40 mm (šxvxh), 18,5 kg</t>
  </si>
  <si>
    <t>-1570502752</t>
  </si>
  <si>
    <t>Panely - osadenie a uchytenie fotovoltického panelu na nosnej konštrukcii</t>
  </si>
  <si>
    <t>-1381570608</t>
  </si>
  <si>
    <t>Panely - zapojenie fotovoltického panelu</t>
  </si>
  <si>
    <t>1001018419</t>
  </si>
  <si>
    <t>Nosna konštrukcia - strecha - K konzola Fix-T steel (bez Klick Top), pre upevnenie do kovu + spojovací materiál pre uchytenie konzoly, Schletter</t>
  </si>
  <si>
    <t>1776416591</t>
  </si>
  <si>
    <t>Nosná konštrukcia - strecha - K30 konzola Light U, flex consola 1300mm, konzola pre sklon 30° + spojovací materiál pre uchytenie konzoly, Schletter</t>
  </si>
  <si>
    <t>854625396</t>
  </si>
  <si>
    <t>Nosná konštrukcia - strecha - profil prepojenia konzol K30 light U30 po uhlopriečke + spojovací materiál, Schletter</t>
  </si>
  <si>
    <t>1546282297</t>
  </si>
  <si>
    <t>Nosná konštrukcia - strecha - R2 držiak Rapid 2+, držiak profilu solo 05 na konzole K30 + spojovací materiál, Schletter</t>
  </si>
  <si>
    <t>1535330225</t>
  </si>
  <si>
    <t>Nosná konštrukcia - strecha - 6,2m nosný profil solo 05, Schletter</t>
  </si>
  <si>
    <t>1865052361</t>
  </si>
  <si>
    <t>Nosná konštrukcia - strecha - S spojka profil solo 05, Schletter</t>
  </si>
  <si>
    <t>-1323340715</t>
  </si>
  <si>
    <t>Nosná konštrukcia - strecha - SS svorka stredová Rapid 16 (pre panel výšky 40mm), Schletter</t>
  </si>
  <si>
    <t>1854394336</t>
  </si>
  <si>
    <t>Nosná konštrukcia - strecha - SK svorka koncová Rapid 16 (pre panel výšky 40mm), Schletter</t>
  </si>
  <si>
    <t>-1926533662</t>
  </si>
  <si>
    <t>Nosná konštrukcia - strecha - káblová príchytka proklip pre profil solo05, Schletter</t>
  </si>
  <si>
    <t>114567618</t>
  </si>
  <si>
    <t>Nosná konštrukcia - strecha - plastová záslepka profil solo 05, Schletter</t>
  </si>
  <si>
    <t>Nosná konštrukcia - strecha - hliníkový trapézový plech 2030x500mm proti závetriu windsafe, Schletter</t>
  </si>
  <si>
    <t>1406545230</t>
  </si>
  <si>
    <t>Montáž nosnej konštrukcie - strecha, 1kW</t>
  </si>
  <si>
    <t>108049124</t>
  </si>
  <si>
    <t>120.1</t>
  </si>
  <si>
    <t>Elektrická žalúžia 230V motor bez ovládania, 164x99, vrátane vodiacich kolajničiek, strieborná</t>
  </si>
  <si>
    <t>124481359</t>
  </si>
  <si>
    <t>Montáž žalúzia a vrátane konštrukcie</t>
  </si>
  <si>
    <t>-1591059841</t>
  </si>
  <si>
    <t>Žľaby - káblový žľab 2,1m MARS NKZI 50x62x0,7_S , Kopos</t>
  </si>
  <si>
    <t>334809972</t>
  </si>
  <si>
    <t>Žľaby - káblový kryt 2m MARS V40_S, Kopos</t>
  </si>
  <si>
    <t>-2087144140</t>
  </si>
  <si>
    <t>Žľaby - úchyt krytu žľabu MARS VU_GMT, Kopos</t>
  </si>
  <si>
    <t>1862785263</t>
  </si>
  <si>
    <t>Žľaby - oblúk 90° MARS NO 90x50x62_S, Kopos</t>
  </si>
  <si>
    <t>Žľaby - kryt oblúka 90° MARS NVO 90x62_S, Kopos</t>
  </si>
  <si>
    <t>-1841255082</t>
  </si>
  <si>
    <t>Žľaby - T kus MARS NT 50x62_S, Kopos</t>
  </si>
  <si>
    <t>-1395624459</t>
  </si>
  <si>
    <t>Žľaby - kryt T kus MARS NVT 62_S, Kopos</t>
  </si>
  <si>
    <t>-1672038943</t>
  </si>
  <si>
    <t>Žľaby - oblúk klesajúci 90° MARS NKO 90x50x62_S, Kopos</t>
  </si>
  <si>
    <t>Žľaby - kryt klesajúceho oblúka 90° MARS NVKO 90x50x62_S, Kopos</t>
  </si>
  <si>
    <t>-2023326522</t>
  </si>
  <si>
    <t>Žľaby - spojka žľab MARS NS 50_S, Kopos</t>
  </si>
  <si>
    <t>1698307003</t>
  </si>
  <si>
    <t>Žľaby - svorka k zaisteniu káblových žľabov MARS KSV_GMT, Kopos</t>
  </si>
  <si>
    <t>-483854534</t>
  </si>
  <si>
    <t>Žľaby - skrutka a samoistiaca matica MARS, NSM 6x10_ZNCR</t>
  </si>
  <si>
    <t>Žľaby - podpera na stenu MARS NPS 62_ZNCR, Kopos + kotvy do steny</t>
  </si>
  <si>
    <t>-1792821518</t>
  </si>
  <si>
    <t>Žľaby - podpera žľabu PV21 betonová, ZIN</t>
  </si>
  <si>
    <t>1054741498</t>
  </si>
  <si>
    <t>Žľaby - montáž žľabováho systému</t>
  </si>
  <si>
    <t>-724653749</t>
  </si>
  <si>
    <t>Káble FVE - fotovoltický kábel Fotoflex 1x6 mm2</t>
  </si>
  <si>
    <t>-1200238412</t>
  </si>
  <si>
    <t>150.1</t>
  </si>
  <si>
    <t>Káble FVE - kábel CHKE-R B2ca(s1,d1,a1) 5x1,5mm2</t>
  </si>
  <si>
    <t>127181256</t>
  </si>
  <si>
    <t>150.2</t>
  </si>
  <si>
    <t>Káble FVE - kábel J-Y(ST)Y 2x2x0,8</t>
  </si>
  <si>
    <t>-1243648418</t>
  </si>
  <si>
    <t>Káble FVE - vedenie kabeláže v žľaboch, po nosnej konštrukcii v káblove chráničke</t>
  </si>
  <si>
    <t>-337445163</t>
  </si>
  <si>
    <t>Konektory FVE - konektor MC4+, pre 6mm2 káble</t>
  </si>
  <si>
    <t>551883519</t>
  </si>
  <si>
    <t>Konektory FVE - konektor MC4-, pre 6mm2 káble</t>
  </si>
  <si>
    <t>-1534505291</t>
  </si>
  <si>
    <t>2032649408</t>
  </si>
  <si>
    <t>Konektory FVE - montáž</t>
  </si>
  <si>
    <t>96859656</t>
  </si>
  <si>
    <t>Rozvádzač R_DC - nástenná plastová rozvodnica 3x14DIN, 42DIN, IP40/20, do 63A, do 1000V DC,  543x362x117 (v x š x h), biela</t>
  </si>
  <si>
    <t>239804353</t>
  </si>
  <si>
    <t>Rozvádzač R_DC - DC prepäťová ochrana FLP-PV1000 V/Y, Saltek</t>
  </si>
  <si>
    <t>913722858</t>
  </si>
  <si>
    <t>Rozvádzač R_DC - 2P poistkový odpínač OPVF10-2, OEZ</t>
  </si>
  <si>
    <t>179322917</t>
  </si>
  <si>
    <t>Rozvádzač R_DC - poistka 16A gR charatketoristika, 1000V DC, OEZ</t>
  </si>
  <si>
    <t>1466111957</t>
  </si>
  <si>
    <t>Rozvádzač R_DC - drobný inštalačný materiál (dutinky, štítky, prepojovacie káble, hrebene, prechodky, svorkovnice)</t>
  </si>
  <si>
    <t>1438613120</t>
  </si>
  <si>
    <t>Rozvádzač R_DC - zostavenie rozvádzača, typová skúška, osadenie na stenu</t>
  </si>
  <si>
    <t>-1409100711</t>
  </si>
  <si>
    <t>Striedače - striedač STP10.0-3AV-40, 10 kW, 400V/50Hz, SMA</t>
  </si>
  <si>
    <t>1247267238</t>
  </si>
  <si>
    <t>Striedače - osadenie striedačov na stenu, pripojenie AC a DC časti, slaboprúdu, nastavenie, spustenie, nastavenie monitoringu, zaškolenie obsluhy</t>
  </si>
  <si>
    <t>1082283187</t>
  </si>
  <si>
    <t>Rozvádzač R_FVE - rozvodnica nástenná oceľová rozvodnica 3x24DIN, 72DIN, IP30/20, do 125A, do 500V AC, 500x700x200 (v x š x h), biela + prechodky, CS-75/200, TS35X15, WFB-SET-CS, NBP-1000</t>
  </si>
  <si>
    <t>1329905357</t>
  </si>
  <si>
    <t>Rozvádzač R_FVE - istič 20A/3+N, B charakteristika, 6kA</t>
  </si>
  <si>
    <t>Rozvádzač R_FVE - istič 6A/3+N, B charakteristika, 6kA</t>
  </si>
  <si>
    <t>Rozvádzač R_FVE - istič 6A/1+N, B charakteristika, 6kA</t>
  </si>
  <si>
    <t>-1115452571</t>
  </si>
  <si>
    <t>Pol202</t>
  </si>
  <si>
    <t>Rozvádzač R_FVE - istič kombinovaný 6A/2P, B charakteristika, 30mA, 6kA</t>
  </si>
  <si>
    <t>774033873</t>
  </si>
  <si>
    <t>Rozvádzač R_FVE - prepäťová ochrana SLP-275 V/4, SPD typ 2, Saltek</t>
  </si>
  <si>
    <t>1863306800</t>
  </si>
  <si>
    <t>Rozvádzač R_FVE - sieťová ochrana kontrolné relé VMD423H-D-3, Bender</t>
  </si>
  <si>
    <t>363578853</t>
  </si>
  <si>
    <t>Rozvádzač R_FVE - stykač 40A/4P, 4x zapínací kontakt, 230V</t>
  </si>
  <si>
    <t>-860103978</t>
  </si>
  <si>
    <t>Rozvádzač R_FVE - stykač 40A/4P, Ith 40 A, Uc AC/DC 24 V, 4x zapínací kontakt</t>
  </si>
  <si>
    <t>1062491629</t>
  </si>
  <si>
    <t>Rozvádzač R_FVE - napájecí zdroj SCP75, 230VAC/27VDC/75W, Mean Well</t>
  </si>
  <si>
    <t>889043215</t>
  </si>
  <si>
    <t>Rozvádzač R_FVE - zálohovací akumulátor 12V / 7 Ah, cena s poplatkom do Recykl. fondu</t>
  </si>
  <si>
    <t>-243410021</t>
  </si>
  <si>
    <t>Rozvádzač R_FVE - inštalačné relé Uc AC 24 ÷ 230 V, DC 24 ÷ 220 V, 3x prepínací kontakt 8 A, červená signálka</t>
  </si>
  <si>
    <t>1264205646</t>
  </si>
  <si>
    <t>Rozvádzač R_FVE - signálka, Ue AC/DC 24 V, farba zelená, pre MSP, MTX, MKA</t>
  </si>
  <si>
    <t>-1939617201</t>
  </si>
  <si>
    <t>Rozvádzač R_FVE - signálka, Ue AC/DC 24 V, farba žltá blik, pre MSP, MTX, MKA</t>
  </si>
  <si>
    <t>-309884226</t>
  </si>
  <si>
    <t>Rozvádzač R_FVE - ovládacie tlačítko, Ue AC/Dc 24V, farba biela</t>
  </si>
  <si>
    <t>-91053547</t>
  </si>
  <si>
    <t>Rozvádzač R_FVE - ovládacie tlačítko, Ue AC/Dc 24V, farba červená</t>
  </si>
  <si>
    <t>-1864805469</t>
  </si>
  <si>
    <t>Rozvádzač R_FVE - ovládací prepínač 1-0-2, Ue AC/Dc 24V, farba čirna, 1x zapínací kontakt</t>
  </si>
  <si>
    <t>-1888039637</t>
  </si>
  <si>
    <t>Rozvádzač R_FVE - elektromer EM340DIN-AV23X-O1X, 4Q, 65A</t>
  </si>
  <si>
    <t>-1490376864</t>
  </si>
  <si>
    <t>Rozvádzač R_FVE - drobný inštalačný materiál (dutinky, štítky, prepojovacie káble, hrebene, prechodky, konektory, svorkovnice)</t>
  </si>
  <si>
    <t>104332689</t>
  </si>
  <si>
    <t>Záložný systém - osadenie rozvádzača R_ATS na stenu, pripojenie k meničom, k záťaži, k internetu, nastavenie</t>
  </si>
  <si>
    <t>-60974644</t>
  </si>
  <si>
    <t>Rozvádzač R_FU - nástenná plastová rozvodnica Bat-Breaker 12er Box BMZ</t>
  </si>
  <si>
    <t>805818124</t>
  </si>
  <si>
    <t>Rozvádzaž R_FU - typová skúška, osadenie na stenu zapojenie káblov DC</t>
  </si>
  <si>
    <t>1941051593</t>
  </si>
  <si>
    <t>Odpínanie TIGO - riadiaca jednotka CCA + rozvodnica, TIGO</t>
  </si>
  <si>
    <t>1453915525</t>
  </si>
  <si>
    <t>Odpínanie TIGO - prístupový bod TAP, TIGO</t>
  </si>
  <si>
    <t>Opdínanie TIGO - jednotka TS4-A-S - odpojovač, monitoring, TIGO</t>
  </si>
  <si>
    <t>-2022890366</t>
  </si>
  <si>
    <t>Odpínanie TIGO - prepäťová ochrana Saltek DMP-024-V/1-FR1</t>
  </si>
  <si>
    <t>654465949</t>
  </si>
  <si>
    <t>Rozvádzač R_FVE - zostavenie rozvádzača, typová skúška, osadenie na stenu, zapojenie káblov</t>
  </si>
  <si>
    <t>1732232542</t>
  </si>
  <si>
    <t>Záložný systém - sínusový menič Sunny Island 8.0H, 230V/50Hz, TN-S,  SMA</t>
  </si>
  <si>
    <t>-1763503032</t>
  </si>
  <si>
    <t>Záložný systém - riadiaca jednotka sínusové meniče Sunny Remote Control SRC-20, SMA</t>
  </si>
  <si>
    <t>-2097145479</t>
  </si>
  <si>
    <t>Záložný systém - internetový dataloger Sunny Home Manager, SMA</t>
  </si>
  <si>
    <t>-146556945</t>
  </si>
  <si>
    <t>Odpínanie TIGO - osadenie odpojovačov,prístupových bodov, osadenie, zapojenie, nastavenie, spustenie riadiacej jednotky, nastavenie monitoringu, zaškolenie obsluhy</t>
  </si>
  <si>
    <t>-451097095</t>
  </si>
  <si>
    <t>Káblové žlaby - projekt nerieši, montážna spoločnosť vydefinuje káblové žľaby alebo drátené káblová žľaby s prílušenstvom pri realizácii, cena je orientačná</t>
  </si>
  <si>
    <t>-1834304482</t>
  </si>
  <si>
    <t>Žlaby - montáž cena je orientačná</t>
  </si>
  <si>
    <t>-434296263</t>
  </si>
  <si>
    <t>Káble tech.miestnosť - kábel CHKE-R-J 5x10</t>
  </si>
  <si>
    <t>1671182608</t>
  </si>
  <si>
    <t>Káble tech.miestnosť - kábel CHKE-R-J 3x10</t>
  </si>
  <si>
    <t>605985712</t>
  </si>
  <si>
    <t>Káble tech.miestnosť - kábel CHKE-R-O 2x2,5</t>
  </si>
  <si>
    <t>98729992</t>
  </si>
  <si>
    <t>375</t>
  </si>
  <si>
    <t>Káble tech.miestnosť - kábel CHKE-R-O 2x1,5</t>
  </si>
  <si>
    <t>1606332601</t>
  </si>
  <si>
    <t>Káble tech.miestnosť - kábel J-Y(St)Y 1x2x0,8</t>
  </si>
  <si>
    <t>-1568041241</t>
  </si>
  <si>
    <t>377</t>
  </si>
  <si>
    <t>Káble tech.miestnosť - kábel J-Y(St)Y 2x2x0,8</t>
  </si>
  <si>
    <t>-654226594</t>
  </si>
  <si>
    <t>Káble tech.miestnosť - kábel J-Y(St)Y 4x2x0,8</t>
  </si>
  <si>
    <t>-1678417478</t>
  </si>
  <si>
    <t>379</t>
  </si>
  <si>
    <t>Káble tech.miestnosť - kábel JE-H(St)H 1x2x0,8</t>
  </si>
  <si>
    <t>-1027336757</t>
  </si>
  <si>
    <t>Káble tech.miestnosť - kábel F/FTP cat 6 4x2x23</t>
  </si>
  <si>
    <t>1193028394</t>
  </si>
  <si>
    <t>381</t>
  </si>
  <si>
    <t>Káble tech.miestnosť - vodič H07Z-K16</t>
  </si>
  <si>
    <t>-195016521</t>
  </si>
  <si>
    <t>Káble tech.miestnosť - vodič H07Z-K25</t>
  </si>
  <si>
    <t>1064645412</t>
  </si>
  <si>
    <t>383</t>
  </si>
  <si>
    <t>Káble tech.miestnosť - DC vodič H07Z-K 50</t>
  </si>
  <si>
    <t>-1920556983</t>
  </si>
  <si>
    <t>Káble tech.miestnosť - DC vodič H07Z-K 95</t>
  </si>
  <si>
    <t>-275979195</t>
  </si>
  <si>
    <t>Káble tech.miestnosť - drobný inštalačný materiál (dutinky, štítky, konektory, sťahovacie pásky, izolačné pásky)</t>
  </si>
  <si>
    <t>-1711143247</t>
  </si>
  <si>
    <t>Ostatné - STOP tlačítko s aretáciou, skrinka žltá + červené stop, nástenné, XALK178, Schneider</t>
  </si>
  <si>
    <t>1758986045</t>
  </si>
  <si>
    <t>391</t>
  </si>
  <si>
    <t>Ostatné - snímač dymu + patica rele</t>
  </si>
  <si>
    <t>Ostatné - snímač teploty KP75</t>
  </si>
  <si>
    <t>78715681</t>
  </si>
  <si>
    <t>393</t>
  </si>
  <si>
    <t>Ostatné - elektronická húkačka HV85-24LED-O, 75mA 24VDC, 85dB, 4FN 601 22.4</t>
  </si>
  <si>
    <t>-1097555859</t>
  </si>
  <si>
    <t>Ostatné - hlavná uzemňovacia svorka HUS Svorkovnica EVP-SK ekvipotenciálna + Kryt, 4x10; 6x25; 2x70mm2; 1x30/4, 1xD8mm</t>
  </si>
  <si>
    <t>-1106458650</t>
  </si>
  <si>
    <t>Ostatné montáž - osadenie a zapojenie snímačov, STOP tlačidiel, vedenie kabeláže</t>
  </si>
  <si>
    <t>-469086626</t>
  </si>
  <si>
    <t>Baterkový systém BMZ X s nominálnym napätím systému 48V DC</t>
  </si>
  <si>
    <t>-1101197186</t>
  </si>
  <si>
    <t>Baterkový systém - montáž, osadenie,  pripojenie DC časti, sleboprúdu, nastavenie, spustenie, nastavenie monitoringu, zaškolenie obsluhy</t>
  </si>
  <si>
    <t>-275798198</t>
  </si>
  <si>
    <t>Záložný systém - osadenie meničov nastenu,  pripojenie AC a DC časti, sleboprúdu, nastavenie, spustenie, nastavenie monitoringu, zaškolenie obsluhy</t>
  </si>
  <si>
    <t>-2133266771</t>
  </si>
  <si>
    <t>Záložný systém - rozvádzač R_ATS + SMA energy meter, rozvádzač riadenia pri výpadku dodávky elektrickej energie, SMA</t>
  </si>
  <si>
    <t>-1389924008</t>
  </si>
  <si>
    <t>HZS000111</t>
  </si>
  <si>
    <t>Stavebno montážne práce menej náročne (Tr 1) v rozsahu viac ako 8 hodín</t>
  </si>
  <si>
    <t>-489328753</t>
  </si>
  <si>
    <t>HZS000112</t>
  </si>
  <si>
    <t>Stavebno montážne práce náročnejšie (Tr 2) v rozsahu viac ako 8 hodín</t>
  </si>
  <si>
    <t>-1961852715</t>
  </si>
  <si>
    <t>HZS000113</t>
  </si>
  <si>
    <t>Stavebno montážne práce náročné - odborné (Tr 3) v rozsahu viac ako 8 hodín</t>
  </si>
  <si>
    <t>-1338422642</t>
  </si>
  <si>
    <t xml:space="preserve">Vedľajšie rozpočtové náklady   </t>
  </si>
  <si>
    <t>000700023</t>
  </si>
  <si>
    <t>Dopravné náklady - dopravné podmienky  mimoriadne dopravné prostriedky - plošina</t>
  </si>
  <si>
    <t>eur</t>
  </si>
  <si>
    <t>1024</t>
  </si>
  <si>
    <t>-3753235</t>
  </si>
  <si>
    <t>000700024</t>
  </si>
  <si>
    <t>Dopravné náklady - dopravné podmienky  mimoriadne dopravné prostriedky - výťah/žeriav pre presun materiálu na strechu</t>
  </si>
  <si>
    <t>-1607368427</t>
  </si>
  <si>
    <t>0007000241</t>
  </si>
  <si>
    <t>Východisková odborná prehliadka a skúška</t>
  </si>
  <si>
    <t>-919244499</t>
  </si>
  <si>
    <t>001000034</t>
  </si>
  <si>
    <t>Inžinierska činnosť - funkčné skúšky a revízie</t>
  </si>
  <si>
    <t xml:space="preserve">P02 - PS- 02 Technologické a edukačné vybavenie </t>
  </si>
  <si>
    <t>-458794562</t>
  </si>
  <si>
    <t>oznN5</t>
  </si>
  <si>
    <t>VEŠIAKOVÁ STENA ATYP DTD DOSKY HRÚBKY 22 MM HRANENÉ ASB HRANAMI HRÚBKY 2 MM TOTOŽNEJ FARBY AKO DTD DOSKY VÝBER KOVANIA Z KATALÓGU DODÁVATEĽA 2450/22/2100</t>
  </si>
  <si>
    <t>oznN6</t>
  </si>
  <si>
    <t>VEŠIAKOVÁ SKRIŇOVÁ ZOSTAVA ATYP DTD DOSKY HRÚBKY 22 MM HRANENÉ ASB HRANAMI HRÚBKY 2 MM TOTOŽNEJ FARBY AKO DTD DOSKY 2450/700/2100</t>
  </si>
  <si>
    <t>oznN7</t>
  </si>
  <si>
    <t>STOLIČKY SO SKLOPNÝM SEDÁKOM A SKLOPNOU PÍSACOU DOSKOU, SEDÁK A OPERÁK ČALÚNENÝ SKLOPNÝ MECHANIZMUS KAZETOVÝ FARBA POŤAHU VZORKOVNÍK GEMEX 1007 NAPRÍKLAD SP SEDADLO S PÍSACOU DOSKOU SK AUDIT II. GEMEX SLOVAKIA, s. r. o.  550/345-653-934/996</t>
  </si>
  <si>
    <t>oznN8</t>
  </si>
  <si>
    <t>STOLIČKY SO SKLOPNÝM SEDÁKOM, SEDÁK A OPERÁK ČALÚNENÝ SKLOPNÝ MECHANIZMUS KAZETOVÝ FARBA POŤAHU VZORKOVNÍK GEMEX 1007 NAPRÍKLAD SP SEDADLO BEZ PÍSACEJ DOSKY SK AUDIT II. GEMEX SLOVAKIA, s. r. o.   550/345-653/996</t>
  </si>
  <si>
    <t>oznN9</t>
  </si>
  <si>
    <t>STANOVISKO PRVÉHO RADU SO SKLOPNÝM KAZETOVÝM  MECHANIZMOM A ČALÚNENÝM ČELOM FARBA POŤAHU VZORKOVNÍK GEMEX 1007 NAPRÍKLAD FP STANOVISKO PRVÉHO RADU SK AUDIT II. GEMEX SLOVAKIA, s. r. o.   550/299-580/988</t>
  </si>
  <si>
    <t>oznN10</t>
  </si>
  <si>
    <t>PREDSEDNÍCKY STôL S PREDNÝM ČELOM PRACOVNÁ DOSKA Z BUKOVEJ NÁBYTKÁRSKEJ PREGLEJKY HR. 18 MM , HRANY ZABRÚSIŤ POVRCHOVÁ ÚPRAVA MATNÝ TRANSPARENTNÝ LAK KOVOVÁ PODNOŽ NAPR. PRAC. STôL METAL  1600/818/745</t>
  </si>
  <si>
    <t>oznN11</t>
  </si>
  <si>
    <t>REČNÍCKY PULT - NAPR. B2B, KÓD: 101667 PPRACOVNÁ DOSKA, PULT A ČELO Z BUKOVEJ NÁBYTKÁRSKEJ PREGLEJKY HR. 18 MM , HRANY ZABRÚSIŤ POVRCHOVÁ ÚPRAVA MATNÝ TRANSPARENTNÝ LAK KOVOVÁ PODNOŽ POVRCHOVÁ ÚPRAVA IDENTICKÁ S PREDSEDNÍCKYM STOLOM 600/400/1200</t>
  </si>
  <si>
    <t>oznN12</t>
  </si>
  <si>
    <t>KUCHYNSKÁ LINKA, ZOSTAVA VÝBER Z KATALÓGU 3485/600/850</t>
  </si>
  <si>
    <t>oznN13</t>
  </si>
  <si>
    <t>KANCELÁRSKE KRESLO ZA PREDSEDNÍCKY STôL, NAPR. SOON, S PODRÚČKAMI NA PäŤKOLIESKOVOM PODVOZKU S NASTAVOVANÍM VÝŠKY SEDÁKU A SKLONU OPERADLA SEDÁK A OPERADLO CELOÈALÚNENÉ VRÁTANE CHRBTA OPERADLA</t>
  </si>
  <si>
    <t>oznN17</t>
  </si>
  <si>
    <t>CELOČALÚNENÉ POLKRESLO NAPRÍKLAD ATHENA CROSS POŤAH ČALÚNENIA IDENTICKÝ AKO BUDÚ MAŤ SKLOPNÉ SEDADLÁ V AUDITÓRIU</t>
  </si>
  <si>
    <t>oznN18</t>
  </si>
  <si>
    <t>E5.2 - E 5.2. Technologické prvky</t>
  </si>
  <si>
    <t>D1 - 07.1. Riadenie a výkonová časť</t>
  </si>
  <si>
    <t>D2 - 07.3 Mikrofóny a príslušenstvo</t>
  </si>
  <si>
    <t>D3 - 07.4. prepojovacie pole, konektory, káble</t>
  </si>
  <si>
    <t>D11 - ostatne + montáž</t>
  </si>
  <si>
    <t>681256143</t>
  </si>
  <si>
    <t>01 ovládanie technol</t>
  </si>
  <si>
    <t>Pol113</t>
  </si>
  <si>
    <t>Pol114</t>
  </si>
  <si>
    <t>Pol115</t>
  </si>
  <si>
    <t>Pol116</t>
  </si>
  <si>
    <t>Pol117</t>
  </si>
  <si>
    <t>Pol118</t>
  </si>
  <si>
    <t>Pol119</t>
  </si>
  <si>
    <t>Pol120</t>
  </si>
  <si>
    <t>Pol121</t>
  </si>
  <si>
    <t>02 projekcia</t>
  </si>
  <si>
    <t>Pol122</t>
  </si>
  <si>
    <t>Pol123</t>
  </si>
  <si>
    <t>Pol124</t>
  </si>
  <si>
    <t>Pol125</t>
  </si>
  <si>
    <t>03  TV aula</t>
  </si>
  <si>
    <t>Pol126</t>
  </si>
  <si>
    <t>04  Video manažment</t>
  </si>
  <si>
    <t>Pol129</t>
  </si>
  <si>
    <t>Pol130</t>
  </si>
  <si>
    <t>Pol131</t>
  </si>
  <si>
    <t>Pol132</t>
  </si>
  <si>
    <t>Pol133</t>
  </si>
  <si>
    <t>Pol134</t>
  </si>
  <si>
    <t>Pol135</t>
  </si>
  <si>
    <t>Pol136</t>
  </si>
  <si>
    <t>05 dohľadové kamery</t>
  </si>
  <si>
    <t>Pol137</t>
  </si>
  <si>
    <t>Pol138</t>
  </si>
  <si>
    <t>06 mobiliár- prísluš</t>
  </si>
  <si>
    <t>Pol139</t>
  </si>
  <si>
    <t>Pol140</t>
  </si>
  <si>
    <t>Pol141</t>
  </si>
  <si>
    <t>Pol142</t>
  </si>
  <si>
    <t>Pol143</t>
  </si>
  <si>
    <t>Pol144</t>
  </si>
  <si>
    <t>Pol145</t>
  </si>
  <si>
    <t>Pol146</t>
  </si>
  <si>
    <t>07.1. Riadenie a výkonová časť</t>
  </si>
  <si>
    <t>07  systém ozvučenia</t>
  </si>
  <si>
    <t>Pol147</t>
  </si>
  <si>
    <t>Pol148</t>
  </si>
  <si>
    <t>Pol149</t>
  </si>
  <si>
    <t>Pol150</t>
  </si>
  <si>
    <t>Pol151</t>
  </si>
  <si>
    <t>Pol152</t>
  </si>
  <si>
    <t>Pol153</t>
  </si>
  <si>
    <t>Pol154</t>
  </si>
  <si>
    <t>Pol155</t>
  </si>
  <si>
    <t>07.3 Mikrofóny a príslušenstvo</t>
  </si>
  <si>
    <t>Pol156</t>
  </si>
  <si>
    <t>Pol157</t>
  </si>
  <si>
    <t>Pol158</t>
  </si>
  <si>
    <t>Pol159</t>
  </si>
  <si>
    <t>Pol160</t>
  </si>
  <si>
    <t>Pol161</t>
  </si>
  <si>
    <t>Pol162</t>
  </si>
  <si>
    <t>Pol163</t>
  </si>
  <si>
    <t>Pol164</t>
  </si>
  <si>
    <t>Pol165</t>
  </si>
  <si>
    <t>07.4. prepojovacie pole, konektory, káble</t>
  </si>
  <si>
    <t>Pol166</t>
  </si>
  <si>
    <t>Pol167</t>
  </si>
  <si>
    <t>Pol168</t>
  </si>
  <si>
    <t>Pol169</t>
  </si>
  <si>
    <t>Pol170</t>
  </si>
  <si>
    <t>Pol171</t>
  </si>
  <si>
    <t>Pol172</t>
  </si>
  <si>
    <t>Pol173</t>
  </si>
  <si>
    <t>Pol174</t>
  </si>
  <si>
    <t>Pol175</t>
  </si>
  <si>
    <t>Pol176</t>
  </si>
  <si>
    <t>Pol177</t>
  </si>
  <si>
    <t>08 systém pre tlmoče</t>
  </si>
  <si>
    <t>Pol178</t>
  </si>
  <si>
    <t>Pol179</t>
  </si>
  <si>
    <t>Pol180</t>
  </si>
  <si>
    <t>Pol181</t>
  </si>
  <si>
    <t>Pol182</t>
  </si>
  <si>
    <t>Pol183</t>
  </si>
  <si>
    <t>Pol184</t>
  </si>
  <si>
    <t>Pol185</t>
  </si>
  <si>
    <t>09 osvetlenie rečníc</t>
  </si>
  <si>
    <t>Pol186</t>
  </si>
  <si>
    <t>Pol187</t>
  </si>
  <si>
    <t>Pol188</t>
  </si>
  <si>
    <t>Pol189</t>
  </si>
  <si>
    <t>set</t>
  </si>
  <si>
    <t>Pol190</t>
  </si>
  <si>
    <t>Pol191</t>
  </si>
  <si>
    <t>10 vybavenie učební,</t>
  </si>
  <si>
    <t>ostatne + montáž</t>
  </si>
  <si>
    <t>Pol201</t>
  </si>
  <si>
    <t>01 ovládanie techn.1</t>
  </si>
  <si>
    <t>02 projekcia.1</t>
  </si>
  <si>
    <t>03  TV Aula.1</t>
  </si>
  <si>
    <t>04  Video manažmen.1</t>
  </si>
  <si>
    <t>05 dohľadové kamer.1</t>
  </si>
  <si>
    <t>07  systém ozvučen.1</t>
  </si>
  <si>
    <t>08 tlmočenie a nedos</t>
  </si>
  <si>
    <t>09 osvetlenie rečn.1</t>
  </si>
  <si>
    <t>10 vybavenie učebn.1</t>
  </si>
  <si>
    <t>10 prehliadky</t>
  </si>
  <si>
    <t>hzs</t>
  </si>
  <si>
    <t>-15759338</t>
  </si>
  <si>
    <t>ZOZNAM FIGÚR</t>
  </si>
  <si>
    <t>Výmera</t>
  </si>
  <si>
    <t xml:space="preserve"> 01/ E1.1</t>
  </si>
  <si>
    <t>Použitie figúry:</t>
  </si>
  <si>
    <t>atikaDL</t>
  </si>
  <si>
    <t>43,9</t>
  </si>
  <si>
    <t>dlabaVYBURplocha</t>
  </si>
  <si>
    <t>dlazba1pl</t>
  </si>
  <si>
    <t>dlazbaKERAMplocha_1</t>
  </si>
  <si>
    <t>5,3*2+1,1*4+10,75+1,1*3+4,8+1,1*8+11,7+3,4+6,9+1,1*9</t>
  </si>
  <si>
    <t>8+1,1*4+4,45+10,75+1,1*5+4,6+1,1*5+5,6+17,05</t>
  </si>
  <si>
    <t>dlaznaDMTZxy2np</t>
  </si>
  <si>
    <t>DMTZasfPASpl</t>
  </si>
  <si>
    <t>10,45*40,4*2  "x,y</t>
  </si>
  <si>
    <t>fasadaE2</t>
  </si>
  <si>
    <t>2,275*(10,201+7,65+10,05+5,55)</t>
  </si>
  <si>
    <t>-(1,2*1,45*5+0,9*1,45+1,1*2,25+1,8*1,45+1,8*2,275)</t>
  </si>
  <si>
    <t>(40,72+36,12+28,21)*2*0,1</t>
  </si>
  <si>
    <t>fasadaE3pl</t>
  </si>
  <si>
    <t>01,2*1,45*5+0,7*1,45*7</t>
  </si>
  <si>
    <t>0,6*0,375*2+0,6*0,5*2+0,75*1,2</t>
  </si>
  <si>
    <t>0,15*1,45*2+0,75*1,45*2+1,8*1,45*3</t>
  </si>
  <si>
    <t>1,05*1,45+1,3*1,45*2-5,55*2,275-0,5*3,04</t>
  </si>
  <si>
    <t>14,58*2*6,23-1,2*1,45*6-1,8*1,45*7-0,9*1,45*2-1,1*2,25-1,8*2,25</t>
  </si>
  <si>
    <t>fasadaE4</t>
  </si>
  <si>
    <t>(3,925+1,25)*2*2,8-0,9*1,97-1,325*2,8+3,925*1,325</t>
  </si>
  <si>
    <t>(3,175+1,25)*2*2,8-0,9*1,97-1,325*2,8+3,175*1,325</t>
  </si>
  <si>
    <t>foliaPLOCHApodlaha</t>
  </si>
  <si>
    <t>P2podlahaKERdlazba</t>
  </si>
  <si>
    <t>P3podlaha_1</t>
  </si>
  <si>
    <t>P4podlahaPLocha</t>
  </si>
  <si>
    <t>12,95  " p14</t>
  </si>
  <si>
    <t>gressPLOCHAspolu_1</t>
  </si>
  <si>
    <t>27,8+4,55+21,2+5,45+10,1+7+19,7+1,7  " 1np</t>
  </si>
  <si>
    <t>4,35+3,65+5,2</t>
  </si>
  <si>
    <t>P12</t>
  </si>
  <si>
    <t>(1,5*2,6+0,5*19*1,2)*3</t>
  </si>
  <si>
    <t>P13</t>
  </si>
  <si>
    <t>15,8+20,71+15,7+6,45</t>
  </si>
  <si>
    <t>p14</t>
  </si>
  <si>
    <t>4,25+3,5+5,2</t>
  </si>
  <si>
    <t>kerDLAZBA</t>
  </si>
  <si>
    <t>kerOBKLpl</t>
  </si>
  <si>
    <t>lesenie</t>
  </si>
  <si>
    <t>malba_1</t>
  </si>
  <si>
    <t>1301+500</t>
  </si>
  <si>
    <t>MAZhr150plocha</t>
  </si>
  <si>
    <t xml:space="preserve">953 </t>
  </si>
  <si>
    <t>MAZpl1BUD</t>
  </si>
  <si>
    <t>953</t>
  </si>
  <si>
    <t>obkl200PL</t>
  </si>
  <si>
    <t>OK5</t>
  </si>
  <si>
    <t>1890  " zabradlia sch, okna, doplnkové</t>
  </si>
  <si>
    <t>okstropovKG_1</t>
  </si>
  <si>
    <t>omietkaPLnoveOZNS2</t>
  </si>
  <si>
    <t>ytongHR100pl*2</t>
  </si>
  <si>
    <t>ytongHR150PL*2</t>
  </si>
  <si>
    <t>ytongHR200pl*2</t>
  </si>
  <si>
    <t>ytongHR300pl*2</t>
  </si>
  <si>
    <t>ytongHR375pl</t>
  </si>
  <si>
    <t>Súčet    nove murivo</t>
  </si>
  <si>
    <t>omietkaPLsteny</t>
  </si>
  <si>
    <t>60+1256</t>
  </si>
  <si>
    <t>omietkaSTENA</t>
  </si>
  <si>
    <t>OMIETKYplochaS1</t>
  </si>
  <si>
    <t>(6,15+9,7+7,67*3+5,5*2+5+2,03+1,15+0,3*4)*3</t>
  </si>
  <si>
    <t>-0,9*2*3-0,8*2*2-0,7*2*2-0,6*2  " m101</t>
  </si>
  <si>
    <t>(3,875+2,905)*2*3-1,6*2,6-1,3*1,45  " m102</t>
  </si>
  <si>
    <t>(2,37+2,25)*2*3-0,7*2-1,2*1,45 " m103</t>
  </si>
  <si>
    <t>(2,37+2,25)*2*3-0,7*2-1,2*1,45 " m104</t>
  </si>
  <si>
    <t>(2,03+2,25)*2*3-0,8*2-1,2*1,45 "m105</t>
  </si>
  <si>
    <t>(4,58+4,7)*2*3-1,3*1,45-1,2*1,45-0,8*2 " m108</t>
  </si>
  <si>
    <t>(9,945+4,7)*2*3-1,8*1,45*2-1,8*2,275-0,6*2-0,8*2 " m109</t>
  </si>
  <si>
    <t>(7,825+2,905)*2*3-0,8*2-1,2*1,45*2-0,6*2 " m111</t>
  </si>
  <si>
    <t>(6,7+2,905)*2*3-0,8*2-1,2*1,45*2-0,6*2  " m112</t>
  </si>
  <si>
    <t>(3,25+4,7)*2*3*2-0,8*2-1,2*2,6*2-12*1,45*2-0,6*1,45-0,6*2  " 113</t>
  </si>
  <si>
    <t>(1,645*4+12*2+3,05*2)*3,02-0,9*2*5-0,8*2*4  " m114</t>
  </si>
  <si>
    <t>(2,905+3,705)*2*3-0,8*2  " m115</t>
  </si>
  <si>
    <t>(2,905+5)*2*3-1,2*1,45-0,8*2-0,6*2  " m117</t>
  </si>
  <si>
    <t>(4,7+7,45)*2*3-1,2*1,45*2-0,8*2-0,6*2  " m118</t>
  </si>
  <si>
    <t>(4,7+7,075)*2*3-1,2*1,45*2-0,8*2*0,6*2 " 119</t>
  </si>
  <si>
    <t>(14,9+2,1)*2*3+2,1*2,8*3-0,9*2*4-0,8*2*8-0,7*2-1,645*3,05 " m120</t>
  </si>
  <si>
    <t xml:space="preserve">10,075*2*3-0,8*2*5-0,9*2  </t>
  </si>
  <si>
    <t>(6,85+3,9)*2*2,81-1,8*2,25*2  " m122</t>
  </si>
  <si>
    <t>(4,9+2,85)*2*2,81-1,8*1,45-0,8*2  " m123</t>
  </si>
  <si>
    <t>(4,9+2,85)*2*2,81-0,8*2-1,8*1,45 " m124</t>
  </si>
  <si>
    <t>(4,9+3,85)*2*2,81-0,8*2-1,8*1,45 " m125</t>
  </si>
  <si>
    <t>(4,9+2,3)*2*2,81-0,6*2-0,8*2-0,9*1,45  " m126</t>
  </si>
  <si>
    <t>(4,9+2,3)*2*2,81-0,6*2-0,8*2-0,9*1,45  " m127</t>
  </si>
  <si>
    <t>((4,9+2,275)*2*3-0,9*1,45-0,6*2-0,8*2)*4  " m128,129,130,131</t>
  </si>
  <si>
    <t>(3+3,9)*2*3-1,2*1,45-0,6*2-0,8*2  "132</t>
  </si>
  <si>
    <t>(3+3,9)*2*3-1,2*1,45-0,6*2-0,8*2  "133</t>
  </si>
  <si>
    <t>(1,4+3,9)*2*3-0,8*2*2  " m134</t>
  </si>
  <si>
    <t>(3+0,9+0,15+0,4+2,055+1,85+5,555+2,3)*3-0,8*2  " m135</t>
  </si>
  <si>
    <t>(12,7+1,645)*2*3,05-0,9*2*2-0,8*2*7  "m136</t>
  </si>
  <si>
    <t>(5,14+3,25*2)*2*3-0,9*2*3-1,2*1,45*2-0,7*2-0,9*0,9  "137</t>
  </si>
  <si>
    <t>(2,26+1,5)*2*3,05-0,7*2-0,9*1,45   " m138</t>
  </si>
  <si>
    <t>(2,26+3,1)*2*3,05-0,8*2  " m139</t>
  </si>
  <si>
    <t>(7,8+4,7)*2*3,05-0,9*2*2-0,8*2-0,7*2*2-0,9-0,9  " m140</t>
  </si>
  <si>
    <t>(4,7+2)*2*3,05-1,2*1,45-0,8*2-1,15*2,6  "m141</t>
  </si>
  <si>
    <t>(3+2,3)*2*3,02-0,8*2  " m142</t>
  </si>
  <si>
    <t>(2,055+2,7)*2*3,02-0,8*2 "m143</t>
  </si>
  <si>
    <t>(2,35+4,7)*2*3,02-0,6*2-0,8*2  " m144</t>
  </si>
  <si>
    <t>(3,765+2,905)*2*3,02-1,2*1,45-0,8*2-0,6*2 "m145</t>
  </si>
  <si>
    <t>(3,765+2,905)*2*3,02-1,2*1,45-0,8*2-0,6*2 "m146</t>
  </si>
  <si>
    <t>(3,25+4,725)*2*3-1,2*1,45-0,8*2-0,6*2  " m147</t>
  </si>
  <si>
    <t>(16,1+1,645)*2*3-0,9*2*3-0,8*2*6  " m148</t>
  </si>
  <si>
    <t>(4,7+2,905)*2*3-1,2*1,45-0,8*2  "m150</t>
  </si>
  <si>
    <t>(2,35+4,7)*2*3-0,9*1,45-0,8*2-0,6*2  " m151</t>
  </si>
  <si>
    <t>(2,35+4,7)*2*3-0,6*2-0,9*1,45-0,8*2  "m152</t>
  </si>
  <si>
    <t>(3,765+2,905)*2*3,02-1,2*1,45-0,8*2-0,6*2 "m153</t>
  </si>
  <si>
    <t>(3,25+4,725)*2*3-1,2*1,45-0,8*2-0,6*2  " m154</t>
  </si>
  <si>
    <t>(3,765+2,905)*2*3,02-1,2*1,45-0,8*2-0,6*2 "m155</t>
  </si>
  <si>
    <t>(4,7+4,2)*2*3-1,1*2-0,9*1,45 " m156</t>
  </si>
  <si>
    <t>(1,25+1,4)*2*3,02-0,8*2*2-0,6*2 " m157</t>
  </si>
  <si>
    <t>(1,4+1,5)*2*3,02-0,6*2  " m158</t>
  </si>
  <si>
    <t>(5,2+2,905)*2*3-0,8*2-1,2*1,45*2  " m159</t>
  </si>
  <si>
    <t>((0,9+1,2)*2*3,05-0,6*2)*24    " wc</t>
  </si>
  <si>
    <t>(7,6+4,7)*2*3,05-0,9*2-0,7*2-1,2*1,45 "m228</t>
  </si>
  <si>
    <t>(5,14+3,25*2)*2*3-0,9*2*3-1,2*1,45*2-0,7*2-0,9*0,9  "229</t>
  </si>
  <si>
    <t>(30,7+9,8+0,8)*2*3,05-0,9*2*3-0,8*2*15-0,7*2-1,2*1,45  " 230</t>
  </si>
  <si>
    <t>(2,005+3,9)*2*3,05-0,8*2-1,2*1,45  " m231</t>
  </si>
  <si>
    <t>(4,7+3)*2*3,05-1,2*1,45-0,8*2  ",m232</t>
  </si>
  <si>
    <t>(11,5+4,7)*2*3,05-0,8*2*2-1,2*1,45*3  " m233</t>
  </si>
  <si>
    <t>(7,925+2,905)*2*3,05-0,8*2-1,2*1,45*2  " m235</t>
  </si>
  <si>
    <t>(4,2+2,905)*2*3,05-1,2*1,45-0,8*2  " m236</t>
  </si>
  <si>
    <t>(2,225+2,905)*2*3,05-0,8*2-1,2*1,45  "237</t>
  </si>
  <si>
    <t>(3,25+1,72)*2*3,05-0,6*1,45-0,7*2</t>
  </si>
  <si>
    <t>(3,25+2,905)*2*3,05-0,8*2-1,2*1,45</t>
  </si>
  <si>
    <t>(3,25+4,725)*2*3,05-1,2*1,45*2-0,8*2</t>
  </si>
  <si>
    <t>(4,303+2,905)*2*3,05-1,2*1,45-0,8*2  " m214</t>
  </si>
  <si>
    <t>(3,228+2,905)*2*3,05-0,8*2-1,2*1,45  " m242</t>
  </si>
  <si>
    <t>(5+4,7)*2*3,05-0,8*2-1,2*1,45*2 "m243</t>
  </si>
  <si>
    <t>(5+4,7)*2*3,05-0,8*2-1,2*1,45*2 "m244</t>
  </si>
  <si>
    <t>(3,6+4,7+2,75)*2*3,05-0,8*2  " m245</t>
  </si>
  <si>
    <t>(3,8+4,7)*2*3,05-1,2*1,45-0,8*2</t>
  </si>
  <si>
    <t>((0,9+1,2)*2*3,05-0,6*2)*14    " wc</t>
  </si>
  <si>
    <t>(7,4+4,7)*2*3,05-0,8*2-0,7*2-1,2*1,45  " 201</t>
  </si>
  <si>
    <t>(2,37+3,25)*2*3,05-0,7*2-1,2*1,45   " 202</t>
  </si>
  <si>
    <t>(5+1,3)*2*3,05-0,9*2*2-0,8*2  "203</t>
  </si>
  <si>
    <t>(11,7+1,645)*2*3,05-0,9*2*2-0,8*2*4  "204</t>
  </si>
  <si>
    <t>(4,7+7,2)*2*3,05-1,2*1,45*2-0,6*2-0,8*2</t>
  </si>
  <si>
    <t>(4,7+7,325)*2*3,05-1,2*1,45*2-0,6*2-0,8*2</t>
  </si>
  <si>
    <t>(3,055+6,7)*2*3,05-0,6*2-0,8*2-1,3*1,45-1,2*1,45</t>
  </si>
  <si>
    <t>(3,055+7,725)*2*3,05-0,8*2-0,6*2-1,2*1,45*2  "209</t>
  </si>
  <si>
    <t>(11,7+4,5)*2*3,05-0,9*2*2-0,8*2*4-0,9*2,6</t>
  </si>
  <si>
    <t>(4,6+3,8)*2*3,05-0,9*2-0,8*2-0,7*2*2-0,9*2,6 "m210</t>
  </si>
  <si>
    <t>(2,37+3,25)*2*3,05-1,2*1,45-0,7*2</t>
  </si>
  <si>
    <t>(2,2+2)*2*3,05-1,2*1,45-0,7*2</t>
  </si>
  <si>
    <t>(3,705+2,905)*2*3,05-0,8*2  "214</t>
  </si>
  <si>
    <t>(3,875+2,905)*2*3,05-0,6*2-0,8*2-1,3*1,45  "215</t>
  </si>
  <si>
    <t>(5+2,905)*2*3,05-0,8*2-0,6*2-1,2*1,45</t>
  </si>
  <si>
    <t>(7,45+4,7)*2*3,05-0,6*2-0,8*2-1,2*1,45*2</t>
  </si>
  <si>
    <t>(7,075+4,7)*2*3,05-0,6*2-0,8*2-1,2*1,45*2  "m218</t>
  </si>
  <si>
    <t>(3,25+4,7)*2*3*2-0,8*2-1,2*2,6*2-12*1,45*2-0,6*1,45-0,6*2  " 219</t>
  </si>
  <si>
    <t>(15,2+2,1)*2*2,81-0,9*2*3-0,8*2*5-0,7*2 "220</t>
  </si>
  <si>
    <t>10,075*2*3-0,8*2*5-0,9*2  "221</t>
  </si>
  <si>
    <t>(6,85+3,9)*2*2,81-1,8*2,25*2  " m222</t>
  </si>
  <si>
    <t>(5,8+4,9)*2*2,81-0,8*2-0,6*2-1,2*1,45-1,8*1,45</t>
  </si>
  <si>
    <t>(3,85+4,9)*2*2,81-0,8*2-0,6*2-1,8*1,45</t>
  </si>
  <si>
    <t>(4,9+4,75)*2*2,81-0,8*2-0,6*2-1,2*1,45*2  "225</t>
  </si>
  <si>
    <t>(4,15+4,65)*2*2,81-0,8*2-0,6*2-1,8*1,45</t>
  </si>
  <si>
    <t>(4,15+3)*2*2,81-0,6*2-0,8*2-1,2*1,45  "m227</t>
  </si>
  <si>
    <t>-2235,616   " NOVE</t>
  </si>
  <si>
    <t>-440,673  " obklad</t>
  </si>
  <si>
    <t>P10plocha_1</t>
  </si>
  <si>
    <t>P11podlahaKERplocha</t>
  </si>
  <si>
    <t>P12_13_14podlaha</t>
  </si>
  <si>
    <t xml:space="preserve">Medzisúčet </t>
  </si>
  <si>
    <t>PLECHpodhladPL</t>
  </si>
  <si>
    <t xml:space="preserve">153,5  " vykres  A 10 </t>
  </si>
  <si>
    <t>153,5  " vykres  A 11</t>
  </si>
  <si>
    <t>plHELUZ140</t>
  </si>
  <si>
    <t xml:space="preserve">60 </t>
  </si>
  <si>
    <t>np</t>
  </si>
  <si>
    <t>plochaD01strop</t>
  </si>
  <si>
    <t>14,9*12,15-2,6*3,1</t>
  </si>
  <si>
    <t>plochaD02strop</t>
  </si>
  <si>
    <t>plochaHYDRO</t>
  </si>
  <si>
    <t>strechaS1</t>
  </si>
  <si>
    <t>40,82*10,77*2+14,58*12,75-strechaS2</t>
  </si>
  <si>
    <t>strechaS2</t>
  </si>
  <si>
    <t>(36,32+39,57*2+27,9*2+14,58)*0,625</t>
  </si>
  <si>
    <t>strechaS4markiza</t>
  </si>
  <si>
    <t>1,6*3,15*3</t>
  </si>
  <si>
    <t>(10,77)*0,4*2  " atika ST3</t>
  </si>
  <si>
    <t>3,15*0,3*3  " markizy</t>
  </si>
  <si>
    <t>plochaREBstrop</t>
  </si>
  <si>
    <t>27,8+11,25+5,3+5,3+4,55+2,1+21,5+26,75+45,45+1,1</t>
  </si>
  <si>
    <t>4,35+21,45+1,1+18,15+1,1+29,6+1,1+20,7+10,75+3,65+13,1</t>
  </si>
  <si>
    <t>1,1+33,71+1,1+31,95+1,1+16,25+31,9+21,2+4,8+13,95</t>
  </si>
  <si>
    <t>13,7+18,85+9,95*6+1,1*6+10,4+1,1+10,8+1,1+5,45+11,7</t>
  </si>
  <si>
    <t>10,1+16,15+3,4+7+18,8+11,65+6,9+5,6+9,75+1,1*9</t>
  </si>
  <si>
    <t>9,6*2+14,05+23,8+13,6+9,75+9,75+14,05+9,6+9,6+19,7+1,7+2,15+15,15</t>
  </si>
  <si>
    <t>15,8+8+6,05+19,15+4,25+32,54+1,1*14+33,12+21,45+18,15</t>
  </si>
  <si>
    <t>34,95+3,5+7,9+4,45+10,75+10+13,2+33,7+31,95+29,65+31,9</t>
  </si>
  <si>
    <t>20,71+4,6+27,6+17,6+21,95+16,8+10,4+15,7+16+61,2+7,8</t>
  </si>
  <si>
    <t>14,1+54,05+5,2+23+12,2+6,45+5,6+9,45+15,35+12,5+9,35</t>
  </si>
  <si>
    <t>23,5*2+17,05+17,85</t>
  </si>
  <si>
    <t>-plochaD01strop</t>
  </si>
  <si>
    <t>-307 " plechový  podhlad</t>
  </si>
  <si>
    <t>-261,3    " sdk podhlad</t>
  </si>
  <si>
    <t>plochaSROPY</t>
  </si>
  <si>
    <t>plomietkyVNUT</t>
  </si>
  <si>
    <t>plOSB22strecha</t>
  </si>
  <si>
    <t>PVCplVODstrecha   " medzi tepelnou izolaciou  - S1+S2</t>
  </si>
  <si>
    <t>strechaS2      " S2  -2 vrstva</t>
  </si>
  <si>
    <t>1,6*3,04*3   " vrch striežky</t>
  </si>
  <si>
    <t>10,77*0,625*2  " st3</t>
  </si>
  <si>
    <t>podhladUPpl</t>
  </si>
  <si>
    <t>pvcDMTZxy2np</t>
  </si>
  <si>
    <t>21,48+5,47+5,47+3,97+6,37+3,97+6,37</t>
  </si>
  <si>
    <t>5,79+22,1+8,57+15,55+32,63+11,2+11,3+11,18+16,76</t>
  </si>
  <si>
    <t>34,15+17,51+33,39+17,23+17,04+17,12+16,76+11,16*2+10,99+44,68</t>
  </si>
  <si>
    <t>PVCplVODstrecha</t>
  </si>
  <si>
    <t>Medzisúčet vodorovna plocha</t>
  </si>
  <si>
    <t>PVCplZVISstrecha</t>
  </si>
  <si>
    <t>Medzisúčet zvislá plocha</t>
  </si>
  <si>
    <t>rebrMALBA</t>
  </si>
  <si>
    <t>plochaREBstrop*3</t>
  </si>
  <si>
    <t>ryha_2</t>
  </si>
  <si>
    <t>0,8*2*1,</t>
  </si>
  <si>
    <t>ryha600_1</t>
  </si>
  <si>
    <t>0,45*(4,525*2+3,5+2,3)*1,15</t>
  </si>
  <si>
    <t>0,55*(14,2*2+0,7)*1,15</t>
  </si>
  <si>
    <t>0,6*14,8*2*1,15</t>
  </si>
  <si>
    <t>0,35*12,15*2*1,15</t>
  </si>
  <si>
    <t>0,45*(4,2*4+7,3+14,4)*0,55</t>
  </si>
  <si>
    <t>0,45*(14,4*2)*0,6</t>
  </si>
  <si>
    <t>ST2plocha</t>
  </si>
  <si>
    <t>strechaPLOCHAS1aS2</t>
  </si>
  <si>
    <t>strechaS1Avod</t>
  </si>
  <si>
    <t>strechaS1B</t>
  </si>
  <si>
    <t>strechaS1vod</t>
  </si>
  <si>
    <t>tepelneSTIENpl</t>
  </si>
  <si>
    <t>vykop2</t>
  </si>
  <si>
    <t xml:space="preserve"> " prehlbenie miestnosti x,y 1 np</t>
  </si>
  <si>
    <t>PVCdemontažPLxy1np*0,15</t>
  </si>
  <si>
    <t>dlabaVYBURplocha*0,15</t>
  </si>
  <si>
    <t>ytongHR100pl</t>
  </si>
  <si>
    <t>7,35*3,02-0,7*2*2+4*2,81-0,7*2+2,26*3,02+1,45*3,02-0,6*2+0,9*2</t>
  </si>
  <si>
    <t>((1,2+1)*2,81-0,6*2)*4</t>
  </si>
  <si>
    <t>((1,2+1)*3,02-0,6*2)*20</t>
  </si>
  <si>
    <t>2,03*3,02-0,7*2+4*2,81-0,7*2+0,9*3,02-0,7*2</t>
  </si>
  <si>
    <t>3,25*3,02+0,8*3,02+0,9*3,02+2*3,02-0,8*2</t>
  </si>
  <si>
    <t>((1,2+1)*2,81-0.6*2)*5</t>
  </si>
  <si>
    <t>((1,2+1)*3,02-0.6*2)*9</t>
  </si>
  <si>
    <t>ytongHR150PL</t>
  </si>
  <si>
    <t>14,675*3,02-0,8*2*2+2,905*3,02+4,7*3,02+2,025*3,02</t>
  </si>
  <si>
    <t>(1,645*3,02-0,9*2)*2</t>
  </si>
  <si>
    <t>0,5*3,02+0,8*3,02+1,15*2-0,9*2</t>
  </si>
  <si>
    <t>14,7*3,02-0,8*2*2+2,9*3,02*3-0,8*2+2,1*2,81-0,9*2</t>
  </si>
  <si>
    <t>2,1*2,81-0,9*2</t>
  </si>
  <si>
    <t>3,9*2,81*2+4,9*2,81*4</t>
  </si>
  <si>
    <t>9,75*3,02*2-0,8*2*5+0,9*2+(5,2+3,4)*3,02+(7,7+2,905)*3,02-0,8*2*2</t>
  </si>
  <si>
    <t>2,005*3,02-0,9*2+14,7*3,02-0,8*2*2+4,7*3,02*5+2,09*3,02*3-0,9*2</t>
  </si>
  <si>
    <t>1,675*3,02-0,9*2+2,005*3,02-0,8*2+1,15*3,02-0,9*2</t>
  </si>
  <si>
    <t>1,645*3,02-0,9*2+4,7*3,02+2,905*3,02+14,675*3,02-0,9*2*2</t>
  </si>
  <si>
    <t>2,03*3,02-0,9*2</t>
  </si>
  <si>
    <t>(1,15*3,02-0,9*2)*2+0,8*2+2,905*3,02+14,7*3,02-0,8*2*2-0,9*2</t>
  </si>
  <si>
    <t>2,905*3,02*2-0,8*2+4,7*3,02+1,645*3,02-0,9*2</t>
  </si>
  <si>
    <t>3,9*2,81+10,075*3,02-0,8*2*2+2,905*3,02*2+7,65*3,02-0,8*2*2</t>
  </si>
  <si>
    <t>4,7*3,02*2+2,005*3,02-0,9*2+4,7*3,02+14,675*3,02</t>
  </si>
  <si>
    <t>-0,8*2*2+2,905*3,02*2-0,8*0,8</t>
  </si>
  <si>
    <t>ytongHR200pl</t>
  </si>
  <si>
    <t>2,75*2,81 " 2 np</t>
  </si>
  <si>
    <t>ytongHR300pl</t>
  </si>
  <si>
    <t>3,02*0,7*2+0,95*2*2+0,2*3,02*15+1*2*3</t>
  </si>
  <si>
    <t>0,6*3,02+2*2,81-0,8*2</t>
  </si>
  <si>
    <t>1*2+0,7*2+1*2+0,7*2+0,9*2</t>
  </si>
  <si>
    <t>0,95*2*2+0,6*2+0,95*1,45</t>
  </si>
  <si>
    <t>0,2*3,02*10+0,2*3,02*4</t>
  </si>
  <si>
    <t>1,095*1,45+0,6*1,45+0,1*1,45+1,2*1,45*5+0,37*1,45</t>
  </si>
  <si>
    <t>0,495*1,45+0,1*1,45+0,6*1,45+1,8*1,45</t>
  </si>
  <si>
    <t>0,525*1,45+1,2*1,45+0,1*1,45*2+1,075*1,45+0,375*1,45</t>
  </si>
  <si>
    <t>0,35*3,02+0,6*1,45+0,37*1,45*2</t>
  </si>
  <si>
    <t>14,9*2,81*2-1,2*2*1,45-1,1*2,25-1,8*2,25-1,8*1,45*3-0,9*1,45*2</t>
  </si>
  <si>
    <t>1,8*1,45+1,095*1,45+0,6*1,45*2+1,2*1,45+0,37*1,45+0,495*1,45</t>
  </si>
  <si>
    <t>0,1*1,45*2+0,6*1,45+1,8*1,45</t>
  </si>
  <si>
    <t>0,525*1,45+1,2*1,45+14,9*2,81*2</t>
  </si>
  <si>
    <t>-1,2*1,45*4-1,8*1,45*4</t>
  </si>
  <si>
    <t>1,2*1,45+0,6*1,45*2+0,4*3,02</t>
  </si>
  <si>
    <t xml:space="preserve">Súčet  </t>
  </si>
  <si>
    <t xml:space="preserve"> 02/ E2.1</t>
  </si>
  <si>
    <t>2,45+6,13+1,29+4,4+5,09+4,4  "X 1np</t>
  </si>
  <si>
    <t xml:space="preserve">44,13+18,88+34,72+62,11+67,97  " X 1 np- epoxid </t>
  </si>
  <si>
    <t>4,34+3,34+4,28+3,34+4,63+7,03 +1,28 "Y 1np</t>
  </si>
  <si>
    <t>67,88+4,6+67,97+4,4+68,05+4,45+67,97+4,4  "X 2np</t>
  </si>
  <si>
    <t>4,54+4,29+3,34+4,54+4,29+3,34+7,03"Y 2np</t>
  </si>
  <si>
    <t>F2A  -  kontaktný zatepľovací systém ETICS WEBER-SAINT-GOBAIN</t>
  </si>
  <si>
    <t xml:space="preserve">  tenkovrstvová omietka roztieraná WEBER PAS TOPDRY s maximálnou hrúbkou zrna 2 mm. Farba  S4005 - G20Y</t>
  </si>
  <si>
    <t>- tepelný izolant fasádne dosky z minerálnej vlny, napr. KNAUF NOBASIL FKD, hrúbka 100 mm</t>
  </si>
  <si>
    <t>(40,72+36,12+28,11+1,2*10)*2*(6,23-1,8)</t>
  </si>
  <si>
    <t>402,2 " z10</t>
  </si>
  <si>
    <t>550*2</t>
  </si>
  <si>
    <t>580*2</t>
  </si>
  <si>
    <t>-83,5*2 " otvory</t>
  </si>
  <si>
    <t>130 " ostenia</t>
  </si>
  <si>
    <t>VP4plocha</t>
  </si>
  <si>
    <t xml:space="preserve"> 03</t>
  </si>
  <si>
    <t>asfBETON50mm</t>
  </si>
  <si>
    <t>P7asfBETONpl</t>
  </si>
  <si>
    <t>1092,35</t>
  </si>
  <si>
    <t>P8asfaltBETON</t>
  </si>
  <si>
    <t>638,8+30  " p8+okolo svietidiel</t>
  </si>
  <si>
    <t>P10metlBETON</t>
  </si>
  <si>
    <t>224,2</t>
  </si>
  <si>
    <t>P11travCHOD</t>
  </si>
  <si>
    <t>72  " zatravnenie po vyburaných chodníkoch</t>
  </si>
  <si>
    <t>P12travPLOCHA</t>
  </si>
  <si>
    <t>86,5</t>
  </si>
  <si>
    <t>P13travPLOCHA</t>
  </si>
  <si>
    <t>527</t>
  </si>
  <si>
    <t>P14kockaANDEZ</t>
  </si>
  <si>
    <t>P15schod</t>
  </si>
  <si>
    <t>(3,4*2+3,2*2+4,2*3)</t>
  </si>
  <si>
    <t>P1plocha</t>
  </si>
  <si>
    <t>325,55</t>
  </si>
  <si>
    <t>38,2</t>
  </si>
  <si>
    <t>P3AliataGUMA</t>
  </si>
  <si>
    <t>16,6</t>
  </si>
  <si>
    <t>P3Astrk</t>
  </si>
  <si>
    <t>P3liataGUMA</t>
  </si>
  <si>
    <t>163,50</t>
  </si>
  <si>
    <t>P4strkPLAV</t>
  </si>
  <si>
    <t>239,25</t>
  </si>
  <si>
    <t>P6asfBETONpl</t>
  </si>
  <si>
    <t>P6strk</t>
  </si>
  <si>
    <t>63,3</t>
  </si>
  <si>
    <t>P9zamkováDL</t>
  </si>
  <si>
    <t>62,10+20   " P9 + okolo svietidiel</t>
  </si>
  <si>
    <t>ptravnikPL</t>
  </si>
  <si>
    <t xml:space="preserve">VIDA XL, PEDÁLOVÝ ODPADKOVÝ KôŠ NA TRIEDENÝ ODPAD NEREZOVÁ OCEĽ, 3x18L </t>
  </si>
  <si>
    <r>
      <t xml:space="preserve">E5.1 - E5.1 Interiérové prvky - </t>
    </r>
    <r>
      <rPr>
        <b/>
        <sz val="11"/>
        <color rgb="FFFF0000"/>
        <rFont val="Arial CE"/>
        <charset val="238"/>
      </rPr>
      <t>nie je predmetom tohto verejného obstarávania, neoceňovať!</t>
    </r>
  </si>
  <si>
    <r>
      <t xml:space="preserve">Y002939, Wall-Smart V2 set pre zapustenú montáž 10" panelu T3   </t>
    </r>
    <r>
      <rPr>
        <sz val="9"/>
        <color rgb="FFFF0000"/>
        <rFont val="Arial CE"/>
        <charset val="238"/>
      </rPr>
      <t>NEOCEŇOVAŤ</t>
    </r>
  </si>
  <si>
    <r>
      <t xml:space="preserve">C4-EA1-1-V2, Riadiaca jednotka.  </t>
    </r>
    <r>
      <rPr>
        <sz val="9"/>
        <color rgb="FFFF0000"/>
        <rFont val="Arial CE"/>
        <charset val="238"/>
      </rPr>
      <t xml:space="preserve">NEOCEŇOVAŤ </t>
    </r>
  </si>
  <si>
    <r>
      <t xml:space="preserve">držiak do 19" racku pro 1 jednotku EA-1, C4-EA1RMK1-BL   </t>
    </r>
    <r>
      <rPr>
        <sz val="9"/>
        <color rgb="FFFF0000"/>
        <rFont val="Arial CE"/>
        <charset val="238"/>
      </rPr>
      <t>NEOCEŇOVAŤ</t>
    </r>
  </si>
  <si>
    <r>
      <t xml:space="preserve">kábel 3,5 mm na DB8 (RS-232) pre EA-1, C4-CBL35MM-DB9B   </t>
    </r>
    <r>
      <rPr>
        <sz val="9"/>
        <color rgb="FFFF0000"/>
        <rFont val="Arial CE"/>
        <charset val="238"/>
      </rPr>
      <t>NEOCEŇOVAŤ</t>
    </r>
  </si>
  <si>
    <r>
      <t xml:space="preserve">HDMI Scaler s audio výstupom, SY-300H   </t>
    </r>
    <r>
      <rPr>
        <sz val="9"/>
        <color rgb="FFFF0000"/>
        <rFont val="Arial CE"/>
        <charset val="238"/>
      </rPr>
      <t>NEOCEŇOVAŤ</t>
    </r>
  </si>
  <si>
    <r>
      <t xml:space="preserve">HDMI kábel s certifikátom HDMI Premium, dĺžka 0,5m </t>
    </r>
    <r>
      <rPr>
        <sz val="9"/>
        <color rgb="FFFF0000"/>
        <rFont val="Arial CE"/>
        <charset val="238"/>
      </rPr>
      <t xml:space="preserve">NEOCEŇOVAŤ   </t>
    </r>
  </si>
  <si>
    <r>
      <t xml:space="preserve">Online záložný zdroj do racku 1500VA, UPS Rack 1500VA 1350W, 5min.1/1f   </t>
    </r>
    <r>
      <rPr>
        <sz val="9"/>
        <color rgb="FFFF0000"/>
        <rFont val="Arial CE"/>
        <charset val="238"/>
      </rPr>
      <t>NEOCEŇOVAŤ</t>
    </r>
  </si>
  <si>
    <r>
      <t xml:space="preserve">19"pevná perf.polica skrutk.,hl.450mm,záťaž 80kg,1U,RAL7035   </t>
    </r>
    <r>
      <rPr>
        <sz val="9"/>
        <color rgb="FFFF0000"/>
        <rFont val="Arial CE"/>
        <charset val="238"/>
      </rPr>
      <t>NEOCEŇOVAŤ</t>
    </r>
  </si>
  <si>
    <r>
      <t xml:space="preserve">19" zaslepovací panel, výška 1U </t>
    </r>
    <r>
      <rPr>
        <sz val="9"/>
        <color rgb="FFFF0000"/>
        <rFont val="Arial CE"/>
        <charset val="238"/>
      </rPr>
      <t>NEOCEŇOVAŤ</t>
    </r>
  </si>
  <si>
    <r>
      <t xml:space="preserve">PT-RCQ10, projektor 10000 ANSI, Laser 1-Chip DLP, rozlíšenie 2715x1697, Projektor 10000 ANSI, Laser 1-Chip DLP, rozlíšenie 2715x1697, Vstup HDMI a Digital Link, Pripravený prijímať 4K signál, možnosť použitia 24/7, možnosť nastavenia z mobilného telefónu </t>
    </r>
    <r>
      <rPr>
        <sz val="9"/>
        <color rgb="FFFF0000"/>
        <rFont val="Arial CE"/>
        <charset val="238"/>
      </rPr>
      <t xml:space="preserve">NEOCEŇOVAŤ  </t>
    </r>
  </si>
  <si>
    <r>
      <t xml:space="preserve">ET-DLE-105, optika pre projektor  </t>
    </r>
    <r>
      <rPr>
        <sz val="9"/>
        <color rgb="FFFF0000"/>
        <rFont val="Arial CE"/>
        <charset val="238"/>
      </rPr>
      <t xml:space="preserve"> NEOCEŇOVAŤ</t>
    </r>
  </si>
  <si>
    <r>
      <t xml:space="preserve">PUC-1050-2115-250, držiak na projektor, možnosť zavesenia na konštrukciu   </t>
    </r>
    <r>
      <rPr>
        <sz val="9"/>
        <color rgb="FFFF0000"/>
        <rFont val="Arial CE"/>
        <charset val="238"/>
      </rPr>
      <t>NEOCEŇOVAŤ</t>
    </r>
  </si>
  <si>
    <r>
      <t xml:space="preserve">383150016500.S, patch kábel STP, Cat.6A, LSOH bezhalogénový, 1 m   </t>
    </r>
    <r>
      <rPr>
        <sz val="9"/>
        <color rgb="FFFF0000"/>
        <rFont val="Arial CE"/>
        <charset val="238"/>
      </rPr>
      <t>NEOCEŇOVAŤ</t>
    </r>
  </si>
  <si>
    <r>
      <t xml:space="preserve">odborne prehlaidky   </t>
    </r>
    <r>
      <rPr>
        <sz val="9"/>
        <color rgb="FFFF0000"/>
        <rFont val="Arial CE"/>
        <charset val="238"/>
      </rPr>
      <t>NEOCEŇOVAŤ</t>
    </r>
  </si>
  <si>
    <r>
      <t xml:space="preserve">inštalácia zariadení, programovanie, integrovanie do systému, nastavenie, zaškolenie obsluhy   </t>
    </r>
    <r>
      <rPr>
        <sz val="9"/>
        <color rgb="FFFF0000"/>
        <rFont val="Arial CE"/>
        <charset val="238"/>
      </rPr>
      <t>NEOCEŇOVAŤ</t>
    </r>
  </si>
  <si>
    <r>
      <t xml:space="preserve">inštalácia vo výške, programovanie, integrovanie so systémom AV techniky, nastavenie, zaškolenie obsluhy   </t>
    </r>
    <r>
      <rPr>
        <sz val="9"/>
        <color rgb="FFFF0000"/>
        <rFont val="Arial CE"/>
        <charset val="238"/>
      </rPr>
      <t>NEOCEŇOVAŤ</t>
    </r>
  </si>
  <si>
    <r>
      <t xml:space="preserve">inštaláciavo výške, programovanie, integrovanie so systémom ozvučenia, nastavenie, zaškolenie obsluhy  </t>
    </r>
    <r>
      <rPr>
        <sz val="9"/>
        <color rgb="FFFF0000"/>
        <rFont val="Arial CE"/>
        <charset val="238"/>
      </rPr>
      <t xml:space="preserve">NEOCEŇOVAŤ </t>
    </r>
  </si>
  <si>
    <r>
      <t xml:space="preserve">inštalácia zariadení a káblov vo výške, programovanie, nastavenie systému, skúšobná prevádzka, dokumentácia, zaškolenie obsluhy   </t>
    </r>
    <r>
      <rPr>
        <sz val="9"/>
        <color rgb="FFFF0000"/>
        <rFont val="Arial CE"/>
        <charset val="238"/>
      </rPr>
      <t xml:space="preserve">NEOCEŇOVAŤ </t>
    </r>
  </si>
  <si>
    <r>
      <t xml:space="preserve">montáž a zapojenie kamery IP PT/PTZ otočnej na strop vo výške viac ako 2m  </t>
    </r>
    <r>
      <rPr>
        <sz val="9"/>
        <color rgb="FFFF0000"/>
        <rFont val="Arial CE"/>
        <charset val="238"/>
      </rPr>
      <t xml:space="preserve"> NEOCEŇOVAŤ</t>
    </r>
    <r>
      <rPr>
        <sz val="9"/>
        <rFont val="Arial CE"/>
      </rPr>
      <t xml:space="preserve"> </t>
    </r>
  </si>
  <si>
    <r>
      <t xml:space="preserve">montáž video manažmentu   </t>
    </r>
    <r>
      <rPr>
        <sz val="9"/>
        <color rgb="FFFF0000"/>
        <rFont val="Arial CE"/>
        <charset val="238"/>
      </rPr>
      <t xml:space="preserve">NEOCEŇOVAŤ </t>
    </r>
  </si>
  <si>
    <r>
      <t xml:space="preserve">projekčné plátno zákazkové, výška plátna 2235, materiál Vision White   </t>
    </r>
    <r>
      <rPr>
        <sz val="9"/>
        <color rgb="FFFF0000"/>
        <rFont val="Arial CE"/>
        <charset val="238"/>
      </rPr>
      <t xml:space="preserve">NEOCEŇOVAŤ </t>
    </r>
  </si>
  <si>
    <r>
      <t xml:space="preserve">držiak TV na stenu, Full-Motion, pre TV 46" - 95"   </t>
    </r>
    <r>
      <rPr>
        <sz val="9"/>
        <color rgb="FFFF0000"/>
        <rFont val="Arial CE"/>
        <charset val="238"/>
      </rPr>
      <t xml:space="preserve">NEOCEŇOVAŤ </t>
    </r>
  </si>
  <si>
    <r>
      <t xml:space="preserve">86'' 4K UHD display so vstupom Digital Link, Aspect ratio: 16:9 Effective Display Area (W x H): 1895.0 x 1065.9 mm (74.6" x 41.9") Number of pixels (H x V): 3840 x 2160 Brightness (typ): 500 cd/m2 Contrast Ratio (typ): 1200:1 Dynamic Contrast R   </t>
    </r>
    <r>
      <rPr>
        <sz val="9"/>
        <color rgb="FFFF0000"/>
        <rFont val="Arial CE"/>
        <charset val="238"/>
      </rPr>
      <t xml:space="preserve">NEOCEŇOVAŤ </t>
    </r>
  </si>
  <si>
    <r>
      <t xml:space="preserve">383150016500.S, patch kábel STP, Cat.6A, LSOH bezhalogénový, 1 m  </t>
    </r>
    <r>
      <rPr>
        <sz val="9"/>
        <color rgb="FFFF0000"/>
        <rFont val="Arial CE"/>
        <charset val="238"/>
      </rPr>
      <t xml:space="preserve">NEOCEŇOVAŤ  </t>
    </r>
  </si>
  <si>
    <r>
      <t xml:space="preserve">PUV-1082-PRO, HDMI -  HDBaseT™ Video matica, 10x10, 10 x 10 HDMI HDBaseT™ Matrix with Audio Matricing Independent Scaling, AVLC (4K, HDCP2.2, HDMI2.0, PoH, LAN, OAR, 100m) </t>
    </r>
    <r>
      <rPr>
        <sz val="9"/>
        <color rgb="FFFF0000"/>
        <rFont val="Arial CE"/>
        <charset val="238"/>
      </rPr>
      <t xml:space="preserve">NEOCEŇOVAŤ  </t>
    </r>
    <r>
      <rPr>
        <sz val="9"/>
        <rFont val="Arial CE"/>
      </rPr>
      <t xml:space="preserve"> </t>
    </r>
  </si>
  <si>
    <r>
      <t xml:space="preserve">RAX-300, 3U Rack System pre prevodníky   </t>
    </r>
    <r>
      <rPr>
        <sz val="9"/>
        <color rgb="FFFF0000"/>
        <rFont val="Arial CE"/>
        <charset val="238"/>
      </rPr>
      <t xml:space="preserve">NEOCEŇOVAŤ </t>
    </r>
  </si>
  <si>
    <r>
      <t xml:space="preserve">RAX 300CFS, Ventilátor pre RAX300 </t>
    </r>
    <r>
      <rPr>
        <sz val="9"/>
        <color rgb="FFFF0000"/>
        <rFont val="Arial CE"/>
        <charset val="238"/>
      </rPr>
      <t xml:space="preserve"> NEOCEŇOVAŤ  </t>
    </r>
  </si>
  <si>
    <r>
      <t xml:space="preserve">RAX 48, Napájací zdroj 48V pre RAX 300 </t>
    </r>
    <r>
      <rPr>
        <sz val="9"/>
        <color rgb="FFFF0000"/>
        <rFont val="Arial CE"/>
        <charset val="238"/>
      </rPr>
      <t xml:space="preserve">NEOCEŇOVAŤ   </t>
    </r>
  </si>
  <si>
    <r>
      <t xml:space="preserve">PUV-1510TX, HDBaseT™ Vysielač, pracovná dĺžka 100m   </t>
    </r>
    <r>
      <rPr>
        <sz val="9"/>
        <color rgb="FFFF0000"/>
        <rFont val="Arial CE"/>
        <charset val="238"/>
      </rPr>
      <t xml:space="preserve">NEOCEŇOVAŤ </t>
    </r>
  </si>
  <si>
    <r>
      <t xml:space="preserve">HDMP-100M, HDMI kábel s certifikátom Premium HDMI </t>
    </r>
    <r>
      <rPr>
        <sz val="9"/>
        <color rgb="FFFF0000"/>
        <rFont val="Arial CE"/>
        <charset val="238"/>
      </rPr>
      <t xml:space="preserve"> NEOCEŇOVAŤ </t>
    </r>
    <r>
      <rPr>
        <sz val="9"/>
        <rFont val="Arial CE"/>
      </rPr>
      <t xml:space="preserve"> </t>
    </r>
  </si>
  <si>
    <r>
      <t xml:space="preserve">HSEMRJ6GWT, TOOLLESS LINE keystone RJ45 tien. trieda Ea 10Gb (SFA) 4PPoE   </t>
    </r>
    <r>
      <rPr>
        <sz val="9"/>
        <color rgb="FFFF0000"/>
        <rFont val="Arial CE"/>
        <charset val="238"/>
      </rPr>
      <t xml:space="preserve">NEOCEŇOVAŤ </t>
    </r>
  </si>
  <si>
    <r>
      <t xml:space="preserve">HSER0240GS, 19" patchpanel pre 24 modulov (SFA/SFB),neosadený,1U,RAL7035   </t>
    </r>
    <r>
      <rPr>
        <sz val="9"/>
        <color rgb="FFFF0000"/>
        <rFont val="Arial CE"/>
        <charset val="238"/>
      </rPr>
      <t xml:space="preserve">NEOCEŇOVAŤ </t>
    </r>
  </si>
  <si>
    <r>
      <t xml:space="preserve">383150014600.S, Patch kábel FTP, Cat.5E, LSOH bezhalogénový, 2 m  </t>
    </r>
    <r>
      <rPr>
        <sz val="9"/>
        <color rgb="FFFF0000"/>
        <rFont val="Arial CE"/>
        <charset val="238"/>
      </rPr>
      <t xml:space="preserve"> NEOCEŇOVAŤ </t>
    </r>
  </si>
  <si>
    <r>
      <t xml:space="preserve">DBO14801--, 19" zaslepovací panel, výška 1U  </t>
    </r>
    <r>
      <rPr>
        <sz val="9"/>
        <color rgb="FFFF0000"/>
        <rFont val="Arial CE"/>
        <charset val="238"/>
      </rPr>
      <t xml:space="preserve">NEOCEŇOVAŤ  </t>
    </r>
  </si>
  <si>
    <r>
      <t xml:space="preserve">Full HD H.265 PTZ Dome Camera, Full HD 1920x1080 60fps, 40x optical zoom, Durable Pan/Tilt gear mechanism, iA (intelligent Auto), Extreme Super Dynamic 144dB, Color night vision (0.001 to 0.015 lx) </t>
    </r>
    <r>
      <rPr>
        <sz val="9"/>
        <color rgb="FFFF0000"/>
        <rFont val="Arial CE"/>
        <charset val="238"/>
      </rPr>
      <t xml:space="preserve">NEOCEŇOVAŤ   </t>
    </r>
  </si>
  <si>
    <r>
      <t xml:space="preserve">bezpečnostný úchyt pre kameru PTZ   </t>
    </r>
    <r>
      <rPr>
        <sz val="9"/>
        <color rgb="FFFF0000"/>
        <rFont val="Arial CE"/>
        <charset val="238"/>
      </rPr>
      <t>NEOCEŇOVAŤ</t>
    </r>
    <r>
      <rPr>
        <sz val="9"/>
        <rFont val="Arial CE"/>
      </rPr>
      <t xml:space="preserve"> </t>
    </r>
  </si>
  <si>
    <r>
      <t xml:space="preserve">NVR404C, 4K IP Encoder, 4K IP Encoder, ne prenos obrazu z IP na HDMI video výstup   </t>
    </r>
    <r>
      <rPr>
        <sz val="9"/>
        <color rgb="FFFF0000"/>
        <rFont val="Arial CE"/>
        <charset val="238"/>
      </rPr>
      <t xml:space="preserve">NEOCEŇOVAŤ </t>
    </r>
  </si>
  <si>
    <r>
      <t xml:space="preserve">DFS14845-C, 19"pevná perf.polica skrutk.,hl.450mm,záťaž 80kg,1U,RAL7035   </t>
    </r>
    <r>
      <rPr>
        <sz val="9"/>
        <color rgb="FFFF0000"/>
        <rFont val="Arial CE"/>
        <charset val="238"/>
      </rPr>
      <t xml:space="preserve">NEOCEŇOVAŤ </t>
    </r>
  </si>
  <si>
    <r>
      <t xml:space="preserve">PUV-1510RX, HDBaseT, prijímač, pracovná dĺžka 100m, 100m HDBaseT Receiver (4K, HDCP2.2, PoH, LAN), prevodník pre HDBaseT Inputs: 1x RJ45 [1x HDBaseT HDMI &amp; Propriety Data], 1x 3.5mm Stereo mini-jack [1x Infra Red Receiver], 1x RJ45 [1x LAN Serving] Output   </t>
    </r>
    <r>
      <rPr>
        <sz val="9"/>
        <color rgb="FFFF0000"/>
        <rFont val="Arial CE"/>
        <charset val="238"/>
      </rPr>
      <t xml:space="preserve">NEOCEŇOVAŤ </t>
    </r>
  </si>
  <si>
    <r>
      <t xml:space="preserve">PUV-1510TX.1, HDBaseT™ Vysielač, pracovná dĺžka 100m, 100m HDBaseT Transmitter (4K, HDCP2.2, PoH, LAN), Inputs: 1x HDMI [1x HDMI Uncompressed AV and Data], 1x 9pin Dsub [1x RS-232 Data], 1x 3.5mm Stereo mini-jack [1x Infra Red Receiver],  Outputs:	1x RJ45   </t>
    </r>
    <r>
      <rPr>
        <sz val="9"/>
        <color rgb="FFFF0000"/>
        <rFont val="Arial CE"/>
        <charset val="238"/>
      </rPr>
      <t xml:space="preserve">NEOCEŇOVAŤ </t>
    </r>
  </si>
  <si>
    <r>
      <t xml:space="preserve">HDMP-300M, HDMI Kábel s certifikátom Premium HDMI, 3m   </t>
    </r>
    <r>
      <rPr>
        <sz val="9"/>
        <color rgb="FFFF0000"/>
        <rFont val="Arial CE"/>
        <charset val="238"/>
      </rPr>
      <t xml:space="preserve">NEOCEŇOVAŤ </t>
    </r>
  </si>
  <si>
    <r>
      <t xml:space="preserve">EL-7400V, prepínač so Scalerom na prezentačné účely, Prepínač so Scalerom na prezentačné účely, Vstupy: HDMI / VGA / Display Port, Výstupy: HDMI &amp; HDBaseT™ Outputs  </t>
    </r>
    <r>
      <rPr>
        <sz val="9"/>
        <color rgb="FFFF0000"/>
        <rFont val="Arial CE"/>
        <charset val="238"/>
      </rPr>
      <t xml:space="preserve">NEOCEŇOVAŤ </t>
    </r>
    <r>
      <rPr>
        <sz val="9"/>
        <rFont val="Arial CE"/>
      </rPr>
      <t xml:space="preserve"> </t>
    </r>
  </si>
  <si>
    <r>
      <t xml:space="preserve">PRO-SDIHDMI, prevodník SDI - HDMI   </t>
    </r>
    <r>
      <rPr>
        <sz val="9"/>
        <color rgb="FFFF0000"/>
        <rFont val="Arial CE"/>
        <charset val="238"/>
      </rPr>
      <t xml:space="preserve">NEOCEŇOVAŤ </t>
    </r>
  </si>
  <si>
    <r>
      <t xml:space="preserve">G3GR-0500-SW-SW, Video-patch kábel   </t>
    </r>
    <r>
      <rPr>
        <sz val="9"/>
        <color rgb="FFFF0000"/>
        <rFont val="Arial CE"/>
        <charset val="238"/>
      </rPr>
      <t xml:space="preserve">NEOCEŇOVAŤ </t>
    </r>
  </si>
  <si>
    <r>
      <t xml:space="preserve">HBA-3SM2-0300, prepojovacia kabeláž, Mini-Jack/XLR, 3m   </t>
    </r>
    <r>
      <rPr>
        <sz val="9"/>
        <color rgb="FFFF0000"/>
        <rFont val="Arial CE"/>
        <charset val="238"/>
      </rPr>
      <t xml:space="preserve">NEOCEŇOVAŤ </t>
    </r>
  </si>
  <si>
    <r>
      <t xml:space="preserve">HBP-M2C2-0300, prepojovacia kabeláž 2xRCA - 2xXLR, 3m   </t>
    </r>
    <r>
      <rPr>
        <sz val="9"/>
        <color rgb="FFFF0000"/>
        <rFont val="Arial CE"/>
        <charset val="238"/>
      </rPr>
      <t xml:space="preserve">NEOCEŇOVAŤ </t>
    </r>
  </si>
  <si>
    <r>
      <t xml:space="preserve">DPHD-0015, adapter Displayport - HDMI   </t>
    </r>
    <r>
      <rPr>
        <sz val="9"/>
        <color rgb="FFFF0000"/>
        <rFont val="Arial CE"/>
        <charset val="238"/>
      </rPr>
      <t xml:space="preserve">NEOCEŇOVAŤ </t>
    </r>
  </si>
  <si>
    <r>
      <t xml:space="preserve">MTX 5 D, Yamaha, Matrix Processor, Mix. Channel: 8 Mono, 3 Stereo, 8 Output busses, 8 Analog in/Out, Dante, YDIF, MY Card slot,  8channel Dan Dugan automixer, MTX-MRX Editor   </t>
    </r>
    <r>
      <rPr>
        <sz val="9"/>
        <color rgb="FFFF0000"/>
        <rFont val="Arial CE"/>
        <charset val="238"/>
      </rPr>
      <t xml:space="preserve">NEOCEŇOVAŤ </t>
    </r>
  </si>
  <si>
    <r>
      <t xml:space="preserve">EXI 8, Yamaha, 8 Channel Input Expander via YDIF  </t>
    </r>
    <r>
      <rPr>
        <sz val="9"/>
        <color rgb="FFFF0000"/>
        <rFont val="Arial CE"/>
        <charset val="238"/>
      </rPr>
      <t xml:space="preserve">NEOCEŇOVAŤ </t>
    </r>
    <r>
      <rPr>
        <sz val="9"/>
        <rFont val="Arial CE"/>
      </rPr>
      <t xml:space="preserve"> </t>
    </r>
  </si>
  <si>
    <r>
      <t xml:space="preserve">T1000, MC2, výkonový zosilňovač  2x750W / 4 ohm triedy AB Bipolar, ochranné obvody kontrolujú poruchové stavy skratovanie výstupov, jednosmerný prúd na výstupoch, nadmerná teploty a poruchy komponentov. THD%: (@1dB below max output) &lt; 0.008%, Gain  32dB S </t>
    </r>
    <r>
      <rPr>
        <sz val="9"/>
        <color rgb="FFFF0000"/>
        <rFont val="Arial CE"/>
        <charset val="238"/>
      </rPr>
      <t xml:space="preserve">NEOCEŇOVAŤ </t>
    </r>
    <r>
      <rPr>
        <sz val="9"/>
        <rFont val="Arial CE"/>
      </rPr>
      <t xml:space="preserve">   </t>
    </r>
  </si>
  <si>
    <r>
      <t xml:space="preserve">ThinkPad X1 Yoga, Lenovo, Intel Core i7-8565U (BNCH-6668b) / 14,0" UHD (4K) Lesklý Touch IPS / 16GB DDR3 / M.2 PCIe SSD 1000GB / Intel UHD 620 / WiFi / 4G LTE / NFC / BT / FPR / USB 3.1 / Thunderbolt 3 / LAN / HDMI / bez DVD / Win10Pro 64-bit (SK+EN)   </t>
    </r>
    <r>
      <rPr>
        <sz val="9"/>
        <color rgb="FFFF0000"/>
        <rFont val="Arial CE"/>
        <charset val="238"/>
      </rPr>
      <t xml:space="preserve">NEOCEŇOVAŤ </t>
    </r>
  </si>
  <si>
    <r>
      <t xml:space="preserve">iPad, Apple, Tablet – displej 10.2 " 2160 × 1620 Retina, Apple A12 Bionic, interná pamäť 128 GB, WiFi, Bluetooth, 3G, 4G/LTE, webkamera 8 Mpx+1.2 Mpx, výdrž batérie až 9 h, hmotnosť 495g, Lightning, iPadOS   </t>
    </r>
    <r>
      <rPr>
        <sz val="9"/>
        <color rgb="FFFF0000"/>
        <rFont val="Arial CE"/>
        <charset val="238"/>
      </rPr>
      <t xml:space="preserve">NEOCEŇOVAŤ </t>
    </r>
  </si>
  <si>
    <r>
      <t xml:space="preserve">F1201, Funktion One, Kompaktná stredovýšková reprosústava.  Osadenie 12" reproduktor a 1" výškový reproduktor, dva basreflexové otvory,  oddelenie pásiem pasívnou výhybkou s vysokým rozlíšením a nízkym skreslením. Otočením sekcie výškového reproduktoru je   </t>
    </r>
    <r>
      <rPr>
        <sz val="9"/>
        <color rgb="FFFF0000"/>
        <rFont val="Arial CE"/>
        <charset val="238"/>
      </rPr>
      <t xml:space="preserve">NEOCEŇOVAŤ </t>
    </r>
  </si>
  <si>
    <r>
      <t xml:space="preserve">YF1201-K1, závesné rahno pre reprosustavu   </t>
    </r>
    <r>
      <rPr>
        <sz val="9"/>
        <color rgb="FFFF0000"/>
        <rFont val="Arial CE"/>
        <charset val="238"/>
      </rPr>
      <t xml:space="preserve">NEOCEŇOVAŤ </t>
    </r>
  </si>
  <si>
    <r>
      <t xml:space="preserve">F101, Funktion One, kompaktná stredovýšková reprosústava. Osadenie 10" reproduktor a 1" výškový reproduktor, dva basreflexové otvory,  oddelenie pásiem pasívnou výhybkou s vysokým rozlíšením a nízkym skreslením.  Konický vyžarovací uhol 90°Citlivosťpodľa   </t>
    </r>
    <r>
      <rPr>
        <sz val="9"/>
        <color rgb="FFFF0000"/>
        <rFont val="Arial CE"/>
        <charset val="238"/>
      </rPr>
      <t>NEOCEŇOVAŤ</t>
    </r>
    <r>
      <rPr>
        <sz val="9"/>
        <rFont val="Arial CE"/>
      </rPr>
      <t xml:space="preserve"> </t>
    </r>
  </si>
  <si>
    <r>
      <t xml:space="preserve">WME-100, nástenný držiak pre reprosústavu   </t>
    </r>
    <r>
      <rPr>
        <sz val="9"/>
        <color rgb="FFFF0000"/>
        <rFont val="Arial CE"/>
        <charset val="238"/>
      </rPr>
      <t xml:space="preserve">NEOCEŇOVAŤ </t>
    </r>
  </si>
  <si>
    <r>
      <t xml:space="preserve">MB212, Funktion One, basový modul. Kompaktná verzia patentu Infrabas Technology.  Osadenie 2x 12" reproduktor basreflexový otvorotvor vedený stredom. Citlivosťpodľa AES:Sensitivity 104dB (1W/1m) Power 600W (rms), impedancia 8Ohm  Frekvenčný rozsah  ± 3dB:   </t>
    </r>
    <r>
      <rPr>
        <sz val="9"/>
        <color rgb="FFFF0000"/>
        <rFont val="Arial CE"/>
        <charset val="238"/>
      </rPr>
      <t xml:space="preserve">NEOCEŇOVAŤ </t>
    </r>
  </si>
  <si>
    <r>
      <t xml:space="preserve">MEG 14-40, Sennheiser, mikrofón  husí krk na rečnícky pult   </t>
    </r>
    <r>
      <rPr>
        <sz val="9"/>
        <color rgb="FFFF0000"/>
        <rFont val="Arial CE"/>
        <charset val="238"/>
      </rPr>
      <t xml:space="preserve">NEOCEŇOVAŤ </t>
    </r>
  </si>
  <si>
    <r>
      <t xml:space="preserve">MAT 133 B-S, stolná základňa pre mikrofón husí krk   </t>
    </r>
    <r>
      <rPr>
        <sz val="9"/>
        <color rgb="FFFF0000"/>
        <rFont val="Arial CE"/>
        <charset val="238"/>
      </rPr>
      <t xml:space="preserve">NEOCEŇOVAŤ </t>
    </r>
  </si>
  <si>
    <r>
      <t xml:space="preserve">EW 100 G4-ME2/835-S, set prijímač a  vysielač mirkofón do ruky, belt pack - vysielač na opasok s mikrofónom na klip   </t>
    </r>
    <r>
      <rPr>
        <sz val="9"/>
        <color rgb="FFFF0000"/>
        <rFont val="Arial CE"/>
        <charset val="238"/>
      </rPr>
      <t xml:space="preserve">NEOCEŇOVAŤ </t>
    </r>
  </si>
  <si>
    <r>
      <t xml:space="preserve">MKH 416 P 48, ruchový mikrofón - "krátka puška" </t>
    </r>
    <r>
      <rPr>
        <sz val="9"/>
        <color rgb="FFFF0000"/>
        <rFont val="Arial CE"/>
        <charset val="238"/>
      </rPr>
      <t xml:space="preserve">NEOCEŇOVAŤ </t>
    </r>
    <r>
      <rPr>
        <sz val="9"/>
        <rFont val="Arial CE"/>
      </rPr>
      <t xml:space="preserve">  </t>
    </r>
  </si>
  <si>
    <r>
      <t xml:space="preserve">GZP 10, držiak na stenu   </t>
    </r>
    <r>
      <rPr>
        <sz val="9"/>
        <color rgb="FFFF0000"/>
        <rFont val="Arial CE"/>
        <charset val="238"/>
      </rPr>
      <t xml:space="preserve">NEOCEŇOVAŤ </t>
    </r>
  </si>
  <si>
    <r>
      <t xml:space="preserve">GZG 1029, guľový adaptér k držiaku na stenu   </t>
    </r>
    <r>
      <rPr>
        <sz val="9"/>
        <color rgb="FFFF0000"/>
        <rFont val="Arial CE"/>
        <charset val="238"/>
      </rPr>
      <t xml:space="preserve">NEOCEŇOVAŤ </t>
    </r>
  </si>
  <si>
    <r>
      <t xml:space="preserve">GZL900 A20, BNC-BNC koxiálny kábel 20m   </t>
    </r>
    <r>
      <rPr>
        <sz val="9"/>
        <color rgb="FFFF0000"/>
        <rFont val="Arial CE"/>
        <charset val="238"/>
      </rPr>
      <t xml:space="preserve">NEOCEŇOVAŤ </t>
    </r>
  </si>
  <si>
    <r>
      <t xml:space="preserve">ASA 214, antena splitter   </t>
    </r>
    <r>
      <rPr>
        <sz val="9"/>
        <color rgb="FFFF0000"/>
        <rFont val="Arial CE"/>
        <charset val="238"/>
      </rPr>
      <t xml:space="preserve">NEOCEŇOVAŤ </t>
    </r>
  </si>
  <si>
    <r>
      <t xml:space="preserve">e835S, mikrofón do ruky na spev/rče s držiakom na stojan a púzdrom  </t>
    </r>
    <r>
      <rPr>
        <sz val="9"/>
        <color rgb="FFFF0000"/>
        <rFont val="Arial CE"/>
        <charset val="238"/>
      </rPr>
      <t xml:space="preserve">NEOCEŇOVAŤ </t>
    </r>
    <r>
      <rPr>
        <sz val="9"/>
        <rFont val="Arial CE"/>
      </rPr>
      <t xml:space="preserve"> </t>
    </r>
  </si>
  <si>
    <r>
      <t xml:space="preserve">210/8, mikrofónny stojan, matný čierny, nastaviteľná dĺžka ramena 425-725mm, nastaviteľná výška teleskopu od 925mm do1630mm  váha 2,98kg   </t>
    </r>
    <r>
      <rPr>
        <sz val="9"/>
        <color rgb="FFFF0000"/>
        <rFont val="Arial CE"/>
        <charset val="238"/>
      </rPr>
      <t xml:space="preserve">NEOCEŇOVAŤ </t>
    </r>
  </si>
  <si>
    <r>
      <t xml:space="preserve">16 IN patchbay A, Neutrik, 1U Vstupný panel audioliniek do Matrix Procesora osadený konektormi 16x XLR-M s popisom liniek   </t>
    </r>
    <r>
      <rPr>
        <sz val="9"/>
        <color rgb="FFFF0000"/>
        <rFont val="Arial CE"/>
        <charset val="238"/>
      </rPr>
      <t xml:space="preserve">NEOCEŇOVAŤ </t>
    </r>
  </si>
  <si>
    <r>
      <t xml:space="preserve">32x IN patchbay B, Neutrik,  2Uprepojovací panel audioliniek osadený konektormi 32x XLR-M s popisom prichádzajúcich linek z auly podľa PD   </t>
    </r>
    <r>
      <rPr>
        <sz val="9"/>
        <color rgb="FFFF0000"/>
        <rFont val="Arial CE"/>
        <charset val="238"/>
      </rPr>
      <t xml:space="preserve">NEOCEŇOVAŤ </t>
    </r>
  </si>
  <si>
    <r>
      <t xml:space="preserve">12 Mix patchbay C, Neutrik, 1U  panel audioliniek 2x Out  Matrix Procesora, 2x Out wireless mic, 2x IN Amp Interpreteur, 2x Out DMX 5Pin, 2x In DMX 5Pin, 2x audio In, 2x audio Out,  1x amp speaker out osadený konektormi XLR a NL príslušného typu,   s popi   </t>
    </r>
    <r>
      <rPr>
        <sz val="9"/>
        <color rgb="FFFF0000"/>
        <rFont val="Arial CE"/>
        <charset val="238"/>
      </rPr>
      <t xml:space="preserve">NEOCEŇOVAŤ </t>
    </r>
  </si>
  <si>
    <r>
      <t xml:space="preserve">32x OUT patchbay D, 2U prepojovací panel výstupných audioliniek osadený konektormi 24x XLR-M, 3x NL4 s popisom liniek do auly podľa PD   </t>
    </r>
    <r>
      <rPr>
        <sz val="9"/>
        <color rgb="FFFF0000"/>
        <rFont val="Arial CE"/>
        <charset val="238"/>
      </rPr>
      <t xml:space="preserve">NEOCEŇOVAŤ </t>
    </r>
  </si>
  <si>
    <r>
      <t xml:space="preserve">PMx/xx, panel s konektormi pre prípojné miesta v aule podľa PD   </t>
    </r>
    <r>
      <rPr>
        <sz val="9"/>
        <color rgb="FFFF0000"/>
        <rFont val="Arial CE"/>
        <charset val="238"/>
      </rPr>
      <t xml:space="preserve">NEOCEŇOVAŤ </t>
    </r>
  </si>
  <si>
    <r>
      <t xml:space="preserve">XLR-XLR 0,5, prepojovacie patch káble, konektory XLR, dlžka 50cm   </t>
    </r>
    <r>
      <rPr>
        <sz val="9"/>
        <color rgb="FFFF0000"/>
        <rFont val="Arial CE"/>
        <charset val="238"/>
      </rPr>
      <t xml:space="preserve">NEOCEŇOVAŤ </t>
    </r>
  </si>
  <si>
    <r>
      <t xml:space="preserve">XLR-XLR 3, symetrické káble audio, konektory XLR, dlžka 3m   </t>
    </r>
    <r>
      <rPr>
        <sz val="9"/>
        <color rgb="FFFF0000"/>
        <rFont val="Arial CE"/>
        <charset val="238"/>
      </rPr>
      <t xml:space="preserve">NEOCEŇOVAŤ </t>
    </r>
  </si>
  <si>
    <r>
      <t xml:space="preserve">XLR-XLR 5, symetrické káble audio, konektory XLR, dlžka 5m   </t>
    </r>
    <r>
      <rPr>
        <sz val="9"/>
        <color rgb="FFFF0000"/>
        <rFont val="Arial CE"/>
        <charset val="238"/>
      </rPr>
      <t xml:space="preserve">NEOCEŇOVAŤ </t>
    </r>
  </si>
  <si>
    <r>
      <t xml:space="preserve">montáž TV vo výške a stojana pre TV   </t>
    </r>
    <r>
      <rPr>
        <sz val="9"/>
        <color rgb="FFFF0000"/>
        <rFont val="Arial CE"/>
        <charset val="238"/>
      </rPr>
      <t xml:space="preserve">NEOCEŇOVAŤ </t>
    </r>
  </si>
  <si>
    <r>
      <t xml:space="preserve">XLR-XLR 10, symetrické káble audio, konektory XLR, dlžka 10m   </t>
    </r>
    <r>
      <rPr>
        <sz val="9"/>
        <color rgb="FFFF0000"/>
        <rFont val="Arial CE"/>
        <charset val="238"/>
      </rPr>
      <t xml:space="preserve">NEOCEŇOVAŤ </t>
    </r>
  </si>
  <si>
    <r>
      <t xml:space="preserve">XLR-XLR 15, symetrické káble audio, konektory XLR, dlžka 15m   </t>
    </r>
    <r>
      <rPr>
        <sz val="9"/>
        <color rgb="FFFF0000"/>
        <rFont val="Arial CE"/>
        <charset val="238"/>
      </rPr>
      <t xml:space="preserve">NEOCEŇOVAŤ </t>
    </r>
  </si>
  <si>
    <r>
      <t xml:space="preserve">Speakon NL4, Neutrik, reproduktorové konektory   </t>
    </r>
    <r>
      <rPr>
        <sz val="9"/>
        <color rgb="FFFF0000"/>
        <rFont val="Arial CE"/>
        <charset val="238"/>
      </rPr>
      <t xml:space="preserve">NEOCEŇOVAŤ </t>
    </r>
  </si>
  <si>
    <r>
      <t xml:space="preserve">vnútorná kabeláž audio racku   </t>
    </r>
    <r>
      <rPr>
        <sz val="9"/>
        <color rgb="FFFF0000"/>
        <rFont val="Arial CE"/>
        <charset val="238"/>
      </rPr>
      <t xml:space="preserve">NEOCEŇOVAŤ </t>
    </r>
  </si>
  <si>
    <r>
      <t xml:space="preserve">širokopásmový vysielač 2 kanály  v móde single-channel, two-channel a stereo v pásme  2.3 / 2.8 MHz. Modulátor s dvomi symetrickými XLR-3 audio IN, kontrola úrovne,  IR monitoring. prepojenie s SZI 1015 cez dva BNC výstupy alebo barrier strip.   </t>
    </r>
    <r>
      <rPr>
        <sz val="9"/>
        <color rgb="FFFF0000"/>
        <rFont val="Arial CE"/>
        <charset val="238"/>
      </rPr>
      <t xml:space="preserve">NEOCEŇOVAŤ </t>
    </r>
  </si>
  <si>
    <r>
      <t xml:space="preserve">žiarič 2W, k vysielaču SI 1015 Zosilnenie vyžiareného signálu do plochy max 400m2   </t>
    </r>
    <r>
      <rPr>
        <sz val="9"/>
        <color rgb="FFFF0000"/>
        <rFont val="Arial CE"/>
        <charset val="238"/>
      </rPr>
      <t xml:space="preserve">NEOCEŇOVAŤ </t>
    </r>
  </si>
  <si>
    <r>
      <t xml:space="preserve">stetoskopické stereo slúchadlá príjem v pásme  2,3 / 2,8 MHz spolupracujúce so žiaričom SZI 1015   </t>
    </r>
    <r>
      <rPr>
        <sz val="9"/>
        <color rgb="FFFF0000"/>
        <rFont val="Arial CE"/>
        <charset val="238"/>
      </rPr>
      <t xml:space="preserve">NEOCEŇOVAŤ </t>
    </r>
  </si>
  <si>
    <r>
      <t xml:space="preserve">nabíjacia lišta, 10 slúchadiel, 10 batérii BA300   </t>
    </r>
    <r>
      <rPr>
        <sz val="9"/>
        <color rgb="FFFF0000"/>
        <rFont val="Arial CE"/>
        <charset val="238"/>
      </rPr>
      <t xml:space="preserve">NEOCEŇOVAŤ </t>
    </r>
  </si>
  <si>
    <r>
      <t xml:space="preserve">držiak na stenu   </t>
    </r>
    <r>
      <rPr>
        <sz val="9"/>
        <color rgb="FFFF0000"/>
        <rFont val="Arial CE"/>
        <charset val="238"/>
      </rPr>
      <t xml:space="preserve">NEOCEŇOVAŤ </t>
    </r>
  </si>
  <si>
    <r>
      <t xml:space="preserve">držiak s guľovým klbom na stenu  </t>
    </r>
    <r>
      <rPr>
        <sz val="9"/>
        <color rgb="FFFF0000"/>
        <rFont val="Arial CE"/>
        <charset val="238"/>
      </rPr>
      <t xml:space="preserve">NEOCEŇOVAŤ </t>
    </r>
    <r>
      <rPr>
        <sz val="9"/>
        <rFont val="Arial CE"/>
      </rPr>
      <t xml:space="preserve"> </t>
    </r>
  </si>
  <si>
    <r>
      <t xml:space="preserve">BNC-BNC koxiálny kábel 20m   </t>
    </r>
    <r>
      <rPr>
        <sz val="9"/>
        <color rgb="FFFF0000"/>
        <rFont val="Arial CE"/>
        <charset val="238"/>
      </rPr>
      <t xml:space="preserve">NEOCEŇOVAŤ </t>
    </r>
  </si>
  <si>
    <r>
      <t xml:space="preserve">"stand alone" pult pre dvoch tlmočníkov, samostatné nastavenie každej hlasitosti odposluchu, mikrofónu, 2x symetrický audio výstup 45Hz to 20kHz, +0/-3dB , 1x symetrický audio vstup, kaskádovanie po Cat5, Mute, Mic ON, Phantom, Peak indiká   </t>
    </r>
    <r>
      <rPr>
        <sz val="9"/>
        <color rgb="FFFF0000"/>
        <rFont val="Arial CE"/>
        <charset val="238"/>
      </rPr>
      <t xml:space="preserve">NEOCEŇOVAŤ </t>
    </r>
  </si>
  <si>
    <r>
      <t xml:space="preserve">Slúchadlá s mikrofónom pre tlmočníka, vhodné na použitie k základnej stanici SL Interpreter   </t>
    </r>
    <r>
      <rPr>
        <sz val="9"/>
        <color rgb="FFFF0000"/>
        <rFont val="Arial CE"/>
        <charset val="238"/>
      </rPr>
      <t xml:space="preserve">NEOCEŇOVAŤ </t>
    </r>
  </si>
  <si>
    <r>
      <t xml:space="preserve">Zdroj pre SI/SZI   </t>
    </r>
    <r>
      <rPr>
        <sz val="9"/>
        <color rgb="FFFF0000"/>
        <rFont val="Arial CE"/>
        <charset val="238"/>
      </rPr>
      <t xml:space="preserve">NEOCEŇOVAŤ </t>
    </r>
  </si>
  <si>
    <r>
      <t xml:space="preserve">THELIGHT, VELVET MINI 2 STUDIO LED panel IP51pachuvzdorný so vstavaným AC napájacím zdrojom s AC in&amp;out PowerCon TRUE1, DMX in&amp;out XLR-5, 1x rahno s 28mm junior pin - 16mm baby adaptér   </t>
    </r>
    <r>
      <rPr>
        <sz val="9"/>
        <color rgb="FFFF0000"/>
        <rFont val="Arial CE"/>
        <charset val="238"/>
      </rPr>
      <t xml:space="preserve">NEOCEŇOVAŤ </t>
    </r>
  </si>
  <si>
    <r>
      <t xml:space="preserve">VELVET MINI 2 barn doors - orezávacie klapky pre VELVET MINI 2 STUDIO, THELIGHT   </t>
    </r>
    <r>
      <rPr>
        <sz val="9"/>
        <color rgb="FFFF0000"/>
        <rFont val="Arial CE"/>
        <charset val="238"/>
      </rPr>
      <t xml:space="preserve">NEOCEŇOVAŤ </t>
    </r>
  </si>
  <si>
    <r>
      <t xml:space="preserve">SPOTLIGHT, HYPERION PC LED reflektor 200W, 08°-96°, Warm White </t>
    </r>
    <r>
      <rPr>
        <sz val="9"/>
        <color rgb="FFFF0000"/>
        <rFont val="Arial CE"/>
        <charset val="238"/>
      </rPr>
      <t xml:space="preserve">NEOCEŇOVAŤ </t>
    </r>
    <r>
      <rPr>
        <sz val="9"/>
        <rFont val="Arial CE"/>
      </rPr>
      <t xml:space="preserve">  </t>
    </r>
  </si>
  <si>
    <r>
      <t xml:space="preserve">PL 4 EU185, SPOTLIGHT, orezávacie klapky pre PC LED   </t>
    </r>
    <r>
      <rPr>
        <sz val="9"/>
        <color rgb="FFFF0000"/>
        <rFont val="Arial CE"/>
        <charset val="238"/>
      </rPr>
      <t xml:space="preserve">NEOCEŇOVAŤ </t>
    </r>
  </si>
  <si>
    <r>
      <t xml:space="preserve">Úchytný systém na reflektory - Droparm   </t>
    </r>
    <r>
      <rPr>
        <sz val="9"/>
        <color rgb="FFFF0000"/>
        <rFont val="Arial CE"/>
        <charset val="238"/>
      </rPr>
      <t xml:space="preserve">NEOCEŇOVAŤ </t>
    </r>
  </si>
  <si>
    <r>
      <t xml:space="preserve">ELC DT125 FI, ELC Lighting, DMX splitter, full isoladed 1xIN, 5x OUT, RDM, max 32 zariadení na jeden výstup, USB fw upgrade   </t>
    </r>
    <r>
      <rPr>
        <sz val="9"/>
        <color rgb="FFFF0000"/>
        <rFont val="Arial CE"/>
        <charset val="238"/>
      </rPr>
      <t xml:space="preserve">NEOCEŇOVAŤ </t>
    </r>
  </si>
  <si>
    <r>
      <t xml:space="preserve">prepojovacie káble, pomocný materiál   </t>
    </r>
    <r>
      <rPr>
        <sz val="9"/>
        <color rgb="FFFF0000"/>
        <rFont val="Arial CE"/>
        <charset val="238"/>
      </rPr>
      <t xml:space="preserve">NEOCEŇOVAŤ </t>
    </r>
  </si>
  <si>
    <r>
      <t xml:space="preserve">touch panel, aktívna dotyková obrazovka 75" s integrovaným PC   </t>
    </r>
    <r>
      <rPr>
        <sz val="9"/>
        <color rgb="FFFF0000"/>
        <rFont val="Arial CE"/>
        <charset val="238"/>
      </rPr>
      <t xml:space="preserve">NEOCEŇOVAŤ </t>
    </r>
  </si>
  <si>
    <r>
      <t xml:space="preserve">podružný materiál + stratné   </t>
    </r>
    <r>
      <rPr>
        <sz val="9"/>
        <color rgb="FFFF0000"/>
        <rFont val="Arial CE"/>
        <charset val="238"/>
      </rPr>
      <t xml:space="preserve">NEOCEŇOVAŤ </t>
    </r>
  </si>
  <si>
    <r>
      <t xml:space="preserve">programovanie, nastavenie systému ovládania všetkých technológií AV, montáž a zapojenie panela a riadiacej jednotky   </t>
    </r>
    <r>
      <rPr>
        <sz val="9"/>
        <color rgb="FFFF0000"/>
        <rFont val="Arial CE"/>
        <charset val="238"/>
      </rPr>
      <t xml:space="preserve">NEOCEŇOVAŤ </t>
    </r>
  </si>
  <si>
    <r>
      <t xml:space="preserve">montáž projektora a plátna vo výške   </t>
    </r>
    <r>
      <rPr>
        <sz val="9"/>
        <color rgb="FFFF0000"/>
        <rFont val="Arial CE"/>
        <charset val="238"/>
      </rPr>
      <t xml:space="preserve">NEOCEŇOVAŤ </t>
    </r>
  </si>
  <si>
    <r>
      <t xml:space="preserve">C4-WALL10-BL, 10" dotykový panel rady T3 do muriva   </t>
    </r>
    <r>
      <rPr>
        <b/>
        <sz val="9"/>
        <color rgb="FFFF0000"/>
        <rFont val="Arial CE"/>
        <charset val="238"/>
      </rPr>
      <t>(OCENIŤ)</t>
    </r>
  </si>
  <si>
    <r>
      <t xml:space="preserve">E5.1 Interiérové prvky  – </t>
    </r>
    <r>
      <rPr>
        <b/>
        <sz val="10"/>
        <color rgb="FFFF0000"/>
        <rFont val="Arial CE"/>
        <charset val="238"/>
      </rPr>
      <t xml:space="preserve">NEOCEŇOVAŤ </t>
    </r>
  </si>
  <si>
    <r>
      <t xml:space="preserve">E 5.2. Technologické prvky  – </t>
    </r>
    <r>
      <rPr>
        <b/>
        <sz val="10"/>
        <color rgb="FFFF0000"/>
        <rFont val="Arial CE"/>
        <charset val="238"/>
      </rPr>
      <t xml:space="preserve">NEOCEŇOVAŤ s výnimkou položky p.č.2     </t>
    </r>
  </si>
  <si>
    <t>7631615R35</t>
  </si>
  <si>
    <t>Montáž SDK obkladu - kapotáže  OK stlpu , r. š. do 500 ,  opláštenie doskou / s pojov materiálom a ost.  /</t>
  </si>
  <si>
    <t>-1600375648</t>
  </si>
  <si>
    <t>OK vazba 1-8,11  - slpy v dl m</t>
  </si>
  <si>
    <t>(3,69*9+3,56*9+3,5*9+3,37*9)</t>
  </si>
  <si>
    <t>OK  vazba 9,10</t>
  </si>
  <si>
    <t>2*3,69+2*0,69+2*0,63+2*0,5</t>
  </si>
  <si>
    <t>OK  vazba 12</t>
  </si>
  <si>
    <t>2*5+2*4,85</t>
  </si>
  <si>
    <t>OK  vazba 14</t>
  </si>
  <si>
    <t>2*5,1+2*6,34+2*6,56</t>
  </si>
  <si>
    <t>sch</t>
  </si>
  <si>
    <t>2*2,6+2*4,7</t>
  </si>
  <si>
    <t>dlOBKLadu</t>
  </si>
  <si>
    <t>590310000600</t>
  </si>
  <si>
    <t>Doska sadrovláknitá protipožiarna GLASROC F Ridurit hrxšxl 20x1200x2000 mm na obklady, RIGIPS</t>
  </si>
  <si>
    <t>375348560</t>
  </si>
  <si>
    <t>dlOBKLadu*(0,21*2+0,17*2)*1,1</t>
  </si>
  <si>
    <t>-(0,21*2)*(12+13)*3,6     " vnutorne oplastene  len z dvoch stran-stredove stlpy</t>
  </si>
  <si>
    <t>136,422*1,02 'Prepočítané koeficientom množstva</t>
  </si>
  <si>
    <t>12623338</t>
  </si>
  <si>
    <t>245a</t>
  </si>
  <si>
    <t>245b</t>
  </si>
  <si>
    <t>245c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</si>
</sst>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FF0000"/>
      <name val="Arial CE"/>
    </font>
    <font>
      <sz val="8"/>
      <color rgb="FF50505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sz val="10"/>
      <color rgb="FF46464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b/>
      <sz val="9"/>
      <name val="Arial CE"/>
    </font>
    <font>
      <u/>
      <sz val="11"/>
      <color theme="10"/>
      <name val="Calibri"/>
      <scheme val="minor"/>
    </font>
    <font>
      <b/>
      <sz val="11"/>
      <color rgb="FFFF0000"/>
      <name val="Arial CE"/>
      <charset val="238"/>
    </font>
    <font>
      <sz val="9"/>
      <color rgb="FFFF0000"/>
      <name val="Arial CE"/>
      <charset val="238"/>
    </font>
    <font>
      <b/>
      <sz val="9"/>
      <name val="Arial CE"/>
      <charset val="238"/>
    </font>
    <font>
      <b/>
      <sz val="9"/>
      <color rgb="FFFF0000"/>
      <name val="Arial CE"/>
      <charset val="238"/>
    </font>
    <font>
      <b/>
      <sz val="10"/>
      <color rgb="FFFF0000"/>
      <name val="Arial CE"/>
      <charset val="238"/>
    </font>
  </fonts>
  <fills count="7">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
      <patternFill patternType="solid">
        <fgColor rgb="FFFFFF00"/>
        <bgColor indexed="64"/>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2" fillId="0" borderId="0" applyNumberFormat="0" applyFill="0" applyBorder="0" applyAlignment="0" applyProtection="0"/>
  </cellStyleXfs>
  <cellXfs count="34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18" fillId="0" borderId="0" xfId="0" applyFont="1" applyAlignment="1">
      <alignment horizontal="left" vertical="center"/>
    </xf>
    <xf numFmtId="4" fontId="2" fillId="0" borderId="0" xfId="0" applyNumberFormat="1" applyFont="1" applyAlignment="1">
      <alignment vertical="center"/>
    </xf>
    <xf numFmtId="0" fontId="0" fillId="0" borderId="0" xfId="0" applyFont="1" applyAlignment="1">
      <alignment vertical="center"/>
    </xf>
    <xf numFmtId="0" fontId="0" fillId="0" borderId="3" xfId="0" applyFont="1" applyBorder="1" applyAlignment="1">
      <alignment vertical="center"/>
    </xf>
    <xf numFmtId="0" fontId="19"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21"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9"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4" fillId="5" borderId="0" xfId="0" applyFont="1" applyFill="1" applyAlignment="1">
      <alignment horizontal="center" vertical="center"/>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6" fillId="0" borderId="0" xfId="0" applyFont="1" applyAlignment="1">
      <alignment horizontal="left" vertical="center"/>
    </xf>
    <xf numFmtId="0" fontId="26" fillId="0" borderId="0" xfId="0" applyFont="1" applyAlignment="1">
      <alignment vertical="center"/>
    </xf>
    <xf numFmtId="4" fontId="26" fillId="0" borderId="0" xfId="0" applyNumberFormat="1" applyFont="1" applyAlignment="1">
      <alignment vertical="center"/>
    </xf>
    <xf numFmtId="0" fontId="4" fillId="0" borderId="0" xfId="0" applyFont="1" applyAlignment="1">
      <alignment horizontal="center" vertical="center"/>
    </xf>
    <xf numFmtId="4" fontId="22" fillId="0" borderId="14" xfId="0" applyNumberFormat="1" applyFont="1" applyBorder="1" applyAlignment="1">
      <alignment vertical="center"/>
    </xf>
    <xf numFmtId="4" fontId="22" fillId="0" borderId="0" xfId="0" applyNumberFormat="1" applyFont="1" applyBorder="1" applyAlignment="1">
      <alignment vertical="center"/>
    </xf>
    <xf numFmtId="166" fontId="22" fillId="0" borderId="0" xfId="0" applyNumberFormat="1" applyFont="1" applyBorder="1" applyAlignment="1">
      <alignment vertical="center"/>
    </xf>
    <xf numFmtId="4" fontId="22" fillId="0" borderId="15" xfId="0" applyNumberFormat="1" applyFont="1" applyBorder="1" applyAlignment="1">
      <alignment vertical="center"/>
    </xf>
    <xf numFmtId="0" fontId="4" fillId="0" borderId="0" xfId="0" applyFont="1" applyAlignment="1">
      <alignment horizontal="left" vertical="center"/>
    </xf>
    <xf numFmtId="0" fontId="27" fillId="0" borderId="0" xfId="0" applyFont="1" applyAlignment="1">
      <alignment horizontal="left" vertical="center"/>
    </xf>
    <xf numFmtId="0" fontId="5"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Border="1" applyAlignment="1">
      <alignment vertical="center"/>
    </xf>
    <xf numFmtId="166" fontId="30" fillId="0" borderId="0" xfId="0" applyNumberFormat="1" applyFont="1" applyBorder="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0" fontId="31" fillId="0" borderId="0" xfId="1" applyFont="1" applyAlignment="1">
      <alignment horizontal="center"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0" fillId="0" borderId="22" xfId="0" applyFont="1" applyBorder="1" applyAlignment="1">
      <alignment vertical="center"/>
    </xf>
    <xf numFmtId="4" fontId="7" fillId="3" borderId="0" xfId="0" applyNumberFormat="1" applyFont="1" applyFill="1" applyAlignment="1" applyProtection="1">
      <alignment vertical="center"/>
      <protection locked="0"/>
    </xf>
    <xf numFmtId="164" fontId="1" fillId="3" borderId="14" xfId="0" applyNumberFormat="1"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4" fontId="0" fillId="0" borderId="0" xfId="0" applyNumberFormat="1" applyFont="1" applyAlignment="1">
      <alignment vertical="center"/>
    </xf>
    <xf numFmtId="164" fontId="1" fillId="3" borderId="19"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0" fontId="26" fillId="5" borderId="0" xfId="0" applyFont="1" applyFill="1" applyAlignment="1">
      <alignment horizontal="left" vertical="center"/>
    </xf>
    <xf numFmtId="0" fontId="0" fillId="5" borderId="0" xfId="0" applyFont="1" applyFill="1" applyAlignment="1">
      <alignment vertical="center"/>
    </xf>
    <xf numFmtId="4" fontId="26" fillId="5" borderId="0" xfId="0" applyNumberFormat="1" applyFont="1" applyFill="1" applyAlignme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33" fillId="0" borderId="0" xfId="0" applyFont="1" applyAlignment="1">
      <alignment horizontal="left" vertical="center" wrapText="1"/>
    </xf>
    <xf numFmtId="0" fontId="19" fillId="0" borderId="0" xfId="0" applyFont="1" applyAlignment="1">
      <alignment horizontal="left" vertical="center"/>
    </xf>
    <xf numFmtId="0" fontId="23"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35"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4" fontId="35" fillId="0" borderId="0" xfId="0" applyNumberFormat="1" applyFont="1" applyAlignment="1">
      <alignment vertical="center"/>
    </xf>
    <xf numFmtId="0" fontId="25" fillId="0" borderId="0" xfId="0" applyFont="1" applyAlignment="1">
      <alignment horizontal="center" vertical="center"/>
    </xf>
    <xf numFmtId="0" fontId="0" fillId="0" borderId="3" xfId="0" applyFont="1" applyBorder="1" applyAlignment="1" applyProtection="1">
      <alignment vertical="center"/>
      <protection locked="0"/>
    </xf>
    <xf numFmtId="0" fontId="0"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Alignment="1" applyProtection="1">
      <alignment horizontal="left" vertical="center"/>
      <protection locked="0"/>
    </xf>
    <xf numFmtId="4" fontId="0" fillId="0" borderId="0" xfId="0" applyNumberFormat="1" applyFont="1" applyAlignment="1" applyProtection="1">
      <alignment vertical="center"/>
      <protection locked="0"/>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4" fillId="5" borderId="0" xfId="0" applyFont="1" applyFill="1" applyAlignment="1">
      <alignment horizontal="center" vertical="center" wrapText="1"/>
    </xf>
    <xf numFmtId="0" fontId="0" fillId="0" borderId="3" xfId="0" applyBorder="1" applyAlignment="1">
      <alignment horizontal="center" vertical="center" wrapText="1"/>
    </xf>
    <xf numFmtId="4" fontId="26" fillId="0" borderId="0" xfId="0" applyNumberFormat="1" applyFont="1" applyAlignment="1"/>
    <xf numFmtId="166" fontId="36" fillId="0" borderId="12" xfId="0" applyNumberFormat="1" applyFont="1" applyBorder="1" applyAlignment="1"/>
    <xf numFmtId="166" fontId="36" fillId="0" borderId="13" xfId="0" applyNumberFormat="1" applyFont="1" applyBorder="1" applyAlignment="1"/>
    <xf numFmtId="4" fontId="37"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24" fillId="0" borderId="23" xfId="0" applyFont="1" applyBorder="1" applyAlignment="1" applyProtection="1">
      <alignment horizontal="center" vertical="center"/>
      <protection locked="0"/>
    </xf>
    <xf numFmtId="49" fontId="24" fillId="0" borderId="23" xfId="0" applyNumberFormat="1"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3" xfId="0" applyFont="1" applyBorder="1" applyAlignment="1" applyProtection="1">
      <alignment horizontal="center" vertical="center" wrapText="1"/>
      <protection locked="0"/>
    </xf>
    <xf numFmtId="167" fontId="24" fillId="0" borderId="23" xfId="0" applyNumberFormat="1" applyFont="1" applyBorder="1" applyAlignment="1" applyProtection="1">
      <alignment vertical="center"/>
      <protection locked="0"/>
    </xf>
    <xf numFmtId="4" fontId="24" fillId="3" borderId="23" xfId="0" applyNumberFormat="1" applyFont="1" applyFill="1" applyBorder="1" applyAlignment="1" applyProtection="1">
      <alignment vertical="center"/>
      <protection locked="0"/>
    </xf>
    <xf numFmtId="4" fontId="24" fillId="0" borderId="23" xfId="0" applyNumberFormat="1" applyFont="1" applyBorder="1" applyAlignment="1" applyProtection="1">
      <alignment vertical="center"/>
      <protection locked="0"/>
    </xf>
    <xf numFmtId="0" fontId="0" fillId="0" borderId="23" xfId="0" applyFont="1" applyBorder="1" applyAlignment="1" applyProtection="1">
      <alignment vertical="center"/>
      <protection locked="0"/>
    </xf>
    <xf numFmtId="0" fontId="25" fillId="3" borderId="14" xfId="0" applyFont="1" applyFill="1" applyBorder="1" applyAlignment="1" applyProtection="1">
      <alignment horizontal="left" vertical="center"/>
      <protection locked="0"/>
    </xf>
    <xf numFmtId="0" fontId="25" fillId="0" borderId="0" xfId="0" applyFont="1" applyBorder="1" applyAlignment="1">
      <alignment horizontal="center" vertical="center"/>
    </xf>
    <xf numFmtId="166" fontId="25" fillId="0" borderId="0" xfId="0" applyNumberFormat="1" applyFont="1" applyBorder="1" applyAlignment="1">
      <alignment vertical="center"/>
    </xf>
    <xf numFmtId="166" fontId="25" fillId="0" borderId="15" xfId="0" applyNumberFormat="1" applyFont="1" applyBorder="1" applyAlignment="1">
      <alignment vertical="center"/>
    </xf>
    <xf numFmtId="0" fontId="24" fillId="0" borderId="0" xfId="0" applyFont="1" applyAlignment="1">
      <alignment horizontal="left" vertical="center"/>
    </xf>
    <xf numFmtId="0" fontId="9" fillId="0" borderId="3" xfId="0" applyFont="1" applyBorder="1" applyAlignment="1">
      <alignment vertical="center"/>
    </xf>
    <xf numFmtId="0" fontId="3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7" fillId="0" borderId="0" xfId="0" applyFont="1" applyAlignment="1">
      <alignment horizontal="left"/>
    </xf>
    <xf numFmtId="4" fontId="7" fillId="0" borderId="0" xfId="0" applyNumberFormat="1" applyFont="1" applyAlignment="1"/>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39" fillId="0" borderId="23" xfId="0" applyFont="1" applyBorder="1" applyAlignment="1" applyProtection="1">
      <alignment horizontal="center" vertical="center"/>
      <protection locked="0"/>
    </xf>
    <xf numFmtId="49" fontId="39" fillId="0" borderId="23" xfId="0" applyNumberFormat="1"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0" borderId="23" xfId="0" applyFont="1" applyBorder="1" applyAlignment="1" applyProtection="1">
      <alignment horizontal="center" vertical="center" wrapText="1"/>
      <protection locked="0"/>
    </xf>
    <xf numFmtId="167" fontId="39" fillId="0" borderId="23" xfId="0" applyNumberFormat="1" applyFont="1" applyBorder="1" applyAlignment="1" applyProtection="1">
      <alignment vertical="center"/>
      <protection locked="0"/>
    </xf>
    <xf numFmtId="4" fontId="39" fillId="3"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protection locked="0"/>
    </xf>
    <xf numFmtId="0" fontId="40" fillId="0" borderId="23" xfId="0" applyFont="1" applyBorder="1" applyAlignment="1" applyProtection="1">
      <alignment vertical="center"/>
      <protection locked="0"/>
    </xf>
    <xf numFmtId="0" fontId="40" fillId="0" borderId="3" xfId="0" applyFont="1" applyBorder="1" applyAlignment="1">
      <alignment vertical="center"/>
    </xf>
    <xf numFmtId="0" fontId="39" fillId="3" borderId="14" xfId="0" applyFont="1" applyFill="1" applyBorder="1" applyAlignment="1" applyProtection="1">
      <alignment horizontal="left" vertical="center"/>
      <protection locked="0"/>
    </xf>
    <xf numFmtId="0" fontId="39" fillId="0" borderId="0" xfId="0" applyFont="1" applyBorder="1" applyAlignment="1">
      <alignment horizontal="center" vertical="center"/>
    </xf>
    <xf numFmtId="167" fontId="24" fillId="3" borderId="23" xfId="0" applyNumberFormat="1" applyFont="1" applyFill="1" applyBorder="1" applyAlignment="1" applyProtection="1">
      <alignment vertical="center"/>
      <protection locked="0"/>
    </xf>
    <xf numFmtId="0" fontId="25" fillId="3" borderId="19" xfId="0" applyFont="1" applyFill="1" applyBorder="1" applyAlignment="1" applyProtection="1">
      <alignment horizontal="left" vertical="center"/>
      <protection locked="0"/>
    </xf>
    <xf numFmtId="0" fontId="25" fillId="0" borderId="20" xfId="0" applyFont="1" applyBorder="1" applyAlignment="1">
      <alignment horizontal="center" vertical="center"/>
    </xf>
    <xf numFmtId="0" fontId="0" fillId="0" borderId="20" xfId="0" applyFont="1" applyBorder="1" applyAlignment="1">
      <alignment vertical="center"/>
    </xf>
    <xf numFmtId="166" fontId="25" fillId="0" borderId="20" xfId="0" applyNumberFormat="1" applyFont="1" applyBorder="1" applyAlignment="1">
      <alignment vertical="center"/>
    </xf>
    <xf numFmtId="166" fontId="25" fillId="0" borderId="21" xfId="0" applyNumberFormat="1" applyFont="1" applyBorder="1" applyAlignment="1">
      <alignment vertical="center"/>
    </xf>
    <xf numFmtId="0" fontId="8" fillId="0" borderId="19" xfId="0" applyFont="1" applyBorder="1" applyAlignment="1"/>
    <xf numFmtId="0" fontId="8" fillId="0" borderId="20" xfId="0" applyFont="1" applyBorder="1" applyAlignment="1"/>
    <xf numFmtId="166" fontId="8" fillId="0" borderId="20" xfId="0" applyNumberFormat="1" applyFont="1" applyBorder="1" applyAlignment="1"/>
    <xf numFmtId="166" fontId="8" fillId="0" borderId="21" xfId="0" applyNumberFormat="1" applyFont="1" applyBorder="1" applyAlignment="1"/>
    <xf numFmtId="0" fontId="39" fillId="3" borderId="19" xfId="0" applyFont="1" applyFill="1" applyBorder="1" applyAlignment="1" applyProtection="1">
      <alignment horizontal="left" vertical="center"/>
      <protection locked="0"/>
    </xf>
    <xf numFmtId="0" fontId="39" fillId="0" borderId="20" xfId="0" applyFont="1" applyBorder="1" applyAlignment="1">
      <alignment horizontal="center"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4"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left" vertical="center"/>
    </xf>
    <xf numFmtId="167" fontId="41"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7" fillId="0" borderId="0" xfId="0" applyFont="1" applyAlignment="1">
      <alignment horizontal="left" vertical="center"/>
    </xf>
    <xf numFmtId="0" fontId="24" fillId="0" borderId="23" xfId="0" applyFont="1" applyFill="1" applyBorder="1" applyAlignment="1" applyProtection="1">
      <alignment horizontal="left" vertical="center" wrapText="1"/>
      <protection locked="0"/>
    </xf>
    <xf numFmtId="14" fontId="2" fillId="3" borderId="0" xfId="0" applyNumberFormat="1" applyFont="1" applyFill="1" applyAlignment="1" applyProtection="1">
      <alignment horizontal="left" vertical="center"/>
      <protection locked="0"/>
    </xf>
    <xf numFmtId="0" fontId="45" fillId="6" borderId="23" xfId="0" applyFont="1" applyFill="1" applyBorder="1" applyAlignment="1" applyProtection="1">
      <alignment horizontal="center" vertical="center"/>
      <protection locked="0"/>
    </xf>
    <xf numFmtId="49" fontId="45" fillId="6" borderId="23" xfId="0" applyNumberFormat="1" applyFont="1" applyFill="1" applyBorder="1" applyAlignment="1" applyProtection="1">
      <alignment horizontal="left" vertical="center" wrapText="1"/>
      <protection locked="0"/>
    </xf>
    <xf numFmtId="0" fontId="45" fillId="6" borderId="23" xfId="0" applyFont="1" applyFill="1" applyBorder="1" applyAlignment="1" applyProtection="1">
      <alignment horizontal="left" vertical="center" wrapText="1"/>
      <protection locked="0"/>
    </xf>
    <xf numFmtId="0" fontId="45" fillId="6" borderId="23" xfId="0" applyFont="1" applyFill="1" applyBorder="1" applyAlignment="1" applyProtection="1">
      <alignment horizontal="center" vertical="center" wrapText="1"/>
      <protection locked="0"/>
    </xf>
    <xf numFmtId="167" fontId="45" fillId="6" borderId="23" xfId="0" applyNumberFormat="1" applyFont="1" applyFill="1" applyBorder="1" applyAlignment="1" applyProtection="1">
      <alignment vertical="center"/>
      <protection locked="0"/>
    </xf>
    <xf numFmtId="4" fontId="45" fillId="6" borderId="23" xfId="0" applyNumberFormat="1" applyFont="1" applyFill="1" applyBorder="1" applyAlignment="1" applyProtection="1">
      <alignment vertical="center"/>
      <protection locked="0"/>
    </xf>
    <xf numFmtId="0" fontId="0" fillId="6" borderId="0" xfId="0" applyFill="1" applyAlignment="1">
      <alignment vertical="center"/>
    </xf>
    <xf numFmtId="0" fontId="0" fillId="6" borderId="3" xfId="0" applyFill="1" applyBorder="1" applyAlignment="1">
      <alignment vertical="center"/>
    </xf>
    <xf numFmtId="0" fontId="24" fillId="6" borderId="23" xfId="0" applyFont="1" applyFill="1" applyBorder="1" applyAlignment="1">
      <alignment horizontal="center" vertical="center"/>
    </xf>
    <xf numFmtId="49" fontId="24" fillId="6" borderId="23" xfId="0" applyNumberFormat="1" applyFont="1" applyFill="1" applyBorder="1" applyAlignment="1">
      <alignment horizontal="left" vertical="center" wrapText="1"/>
    </xf>
    <xf numFmtId="0" fontId="24" fillId="6" borderId="23" xfId="0" applyFont="1" applyFill="1" applyBorder="1" applyAlignment="1">
      <alignment horizontal="left" vertical="center" wrapText="1"/>
    </xf>
    <xf numFmtId="0" fontId="24" fillId="6" borderId="23" xfId="0" applyFont="1" applyFill="1" applyBorder="1" applyAlignment="1">
      <alignment horizontal="center" vertical="center" wrapText="1"/>
    </xf>
    <xf numFmtId="167" fontId="24" fillId="6" borderId="23" xfId="0" applyNumberFormat="1" applyFont="1" applyFill="1" applyBorder="1" applyAlignment="1" applyProtection="1">
      <alignment vertical="center"/>
      <protection locked="0"/>
    </xf>
    <xf numFmtId="4" fontId="24" fillId="6" borderId="23" xfId="0" applyNumberFormat="1" applyFont="1" applyFill="1" applyBorder="1" applyAlignment="1" applyProtection="1">
      <alignment vertical="center"/>
      <protection locked="0"/>
    </xf>
    <xf numFmtId="4" fontId="24" fillId="6" borderId="23" xfId="0" applyNumberFormat="1" applyFont="1" applyFill="1" applyBorder="1" applyAlignment="1">
      <alignment vertical="center"/>
    </xf>
    <xf numFmtId="0" fontId="0" fillId="6" borderId="23" xfId="0" applyFill="1" applyBorder="1" applyAlignment="1">
      <alignment vertical="center"/>
    </xf>
    <xf numFmtId="0" fontId="25" fillId="6" borderId="19" xfId="0" applyFont="1" applyFill="1" applyBorder="1" applyAlignment="1" applyProtection="1">
      <alignment horizontal="left" vertical="center"/>
      <protection locked="0"/>
    </xf>
    <xf numFmtId="0" fontId="25" fillId="6" borderId="20" xfId="0" applyFont="1" applyFill="1" applyBorder="1" applyAlignment="1">
      <alignment horizontal="center" vertical="center"/>
    </xf>
    <xf numFmtId="0" fontId="0" fillId="6" borderId="20" xfId="0" applyFill="1" applyBorder="1" applyAlignment="1">
      <alignment vertical="center"/>
    </xf>
    <xf numFmtId="166" fontId="25" fillId="6" borderId="20" xfId="0" applyNumberFormat="1" applyFont="1" applyFill="1" applyBorder="1" applyAlignment="1">
      <alignment vertical="center"/>
    </xf>
    <xf numFmtId="166" fontId="25" fillId="6" borderId="21" xfId="0" applyNumberFormat="1" applyFont="1" applyFill="1" applyBorder="1" applyAlignment="1">
      <alignment vertical="center"/>
    </xf>
    <xf numFmtId="0" fontId="24" fillId="6" borderId="0" xfId="0" applyFont="1" applyFill="1" applyAlignment="1">
      <alignment horizontal="left" vertical="center"/>
    </xf>
    <xf numFmtId="0" fontId="0" fillId="6" borderId="0" xfId="0" applyFill="1" applyAlignment="1">
      <alignment horizontal="left" vertical="center"/>
    </xf>
    <xf numFmtId="4" fontId="0" fillId="6" borderId="0" xfId="0" applyNumberFormat="1" applyFill="1" applyAlignment="1">
      <alignment vertical="center"/>
    </xf>
    <xf numFmtId="0" fontId="39" fillId="6" borderId="23" xfId="0" applyFont="1" applyFill="1" applyBorder="1" applyAlignment="1">
      <alignment horizontal="center" vertical="center"/>
    </xf>
    <xf numFmtId="49" fontId="39" fillId="6" borderId="23" xfId="0" applyNumberFormat="1" applyFont="1" applyFill="1" applyBorder="1" applyAlignment="1">
      <alignment horizontal="left" vertical="center" wrapText="1"/>
    </xf>
    <xf numFmtId="0" fontId="39" fillId="6" borderId="23" xfId="0" applyFont="1" applyFill="1" applyBorder="1" applyAlignment="1">
      <alignment horizontal="left" vertical="center" wrapText="1"/>
    </xf>
    <xf numFmtId="0" fontId="39" fillId="6" borderId="23" xfId="0" applyFont="1" applyFill="1" applyBorder="1" applyAlignment="1">
      <alignment horizontal="center" vertical="center" wrapText="1"/>
    </xf>
    <xf numFmtId="167" fontId="39" fillId="6" borderId="23" xfId="0" applyNumberFormat="1" applyFont="1" applyFill="1" applyBorder="1" applyAlignment="1">
      <alignment vertical="center"/>
    </xf>
    <xf numFmtId="4" fontId="39" fillId="6" borderId="23" xfId="0" applyNumberFormat="1" applyFont="1" applyFill="1" applyBorder="1" applyAlignment="1" applyProtection="1">
      <alignment vertical="center"/>
      <protection locked="0"/>
    </xf>
    <xf numFmtId="4" fontId="39" fillId="6" borderId="23" xfId="0" applyNumberFormat="1" applyFont="1" applyFill="1" applyBorder="1" applyAlignment="1">
      <alignment vertical="center"/>
    </xf>
    <xf numFmtId="0" fontId="40" fillId="6" borderId="23" xfId="0" applyFont="1" applyFill="1" applyBorder="1" applyAlignment="1">
      <alignment vertical="center"/>
    </xf>
    <xf numFmtId="0" fontId="40" fillId="6" borderId="3" xfId="0" applyFont="1" applyFill="1" applyBorder="1" applyAlignment="1">
      <alignment vertical="center"/>
    </xf>
    <xf numFmtId="0" fontId="39" fillId="6" borderId="14" xfId="0" applyFont="1" applyFill="1" applyBorder="1" applyAlignment="1" applyProtection="1">
      <alignment horizontal="left" vertical="center"/>
      <protection locked="0"/>
    </xf>
    <xf numFmtId="0" fontId="39" fillId="6" borderId="0" xfId="0" applyFont="1" applyFill="1" applyAlignment="1">
      <alignment horizontal="center" vertical="center"/>
    </xf>
    <xf numFmtId="166" fontId="25" fillId="6" borderId="0" xfId="0" applyNumberFormat="1" applyFont="1" applyFill="1" applyAlignment="1">
      <alignment vertical="center"/>
    </xf>
    <xf numFmtId="166" fontId="25" fillId="6" borderId="15" xfId="0" applyNumberFormat="1" applyFont="1" applyFill="1" applyBorder="1" applyAlignment="1">
      <alignment vertical="center"/>
    </xf>
    <xf numFmtId="167" fontId="24" fillId="6" borderId="23" xfId="0" applyNumberFormat="1" applyFont="1" applyFill="1" applyBorder="1" applyAlignment="1">
      <alignment vertical="center"/>
    </xf>
    <xf numFmtId="0" fontId="25" fillId="6" borderId="14" xfId="0" applyFont="1" applyFill="1" applyBorder="1" applyAlignment="1" applyProtection="1">
      <alignment horizontal="left" vertical="center"/>
      <protection locked="0"/>
    </xf>
    <xf numFmtId="0" fontId="25" fillId="6" borderId="0" xfId="0" applyFont="1" applyFill="1" applyAlignment="1">
      <alignment horizontal="center" vertical="center"/>
    </xf>
    <xf numFmtId="0" fontId="7" fillId="3" borderId="0" xfId="0" applyFont="1" applyFill="1" applyAlignment="1" applyProtection="1">
      <alignment horizontal="left" vertical="center"/>
      <protection locked="0"/>
    </xf>
    <xf numFmtId="0" fontId="7" fillId="0" borderId="0" xfId="0" applyFont="1" applyAlignment="1">
      <alignment horizontal="left" vertical="center"/>
    </xf>
    <xf numFmtId="4" fontId="7" fillId="3" borderId="0" xfId="0" applyNumberFormat="1" applyFont="1" applyFill="1" applyAlignment="1" applyProtection="1">
      <alignment vertical="center"/>
      <protection locked="0"/>
    </xf>
    <xf numFmtId="4" fontId="7" fillId="0" borderId="0" xfId="0" applyNumberFormat="1" applyFont="1" applyAlignment="1">
      <alignment vertical="center"/>
    </xf>
    <xf numFmtId="4" fontId="26" fillId="0" borderId="0" xfId="0" applyNumberFormat="1" applyFont="1" applyAlignment="1">
      <alignment vertical="center"/>
    </xf>
    <xf numFmtId="4" fontId="26" fillId="5" borderId="0" xfId="0" applyNumberFormat="1" applyFont="1" applyFill="1" applyAlignment="1">
      <alignment vertical="center"/>
    </xf>
    <xf numFmtId="0" fontId="32" fillId="0" borderId="0" xfId="0" applyFont="1" applyAlignment="1">
      <alignment horizontal="left" vertical="center" wrapText="1"/>
    </xf>
    <xf numFmtId="4" fontId="29" fillId="0" borderId="0" xfId="0" applyNumberFormat="1" applyFont="1" applyAlignment="1">
      <alignment vertical="center"/>
    </xf>
    <xf numFmtId="0" fontId="29" fillId="0" borderId="0" xfId="0" applyFont="1" applyAlignment="1">
      <alignment vertical="center"/>
    </xf>
    <xf numFmtId="4" fontId="29" fillId="0" borderId="0" xfId="0" applyNumberFormat="1" applyFont="1" applyAlignment="1">
      <alignment horizontal="right" vertical="center"/>
    </xf>
    <xf numFmtId="0" fontId="7" fillId="0" borderId="0" xfId="0" applyFont="1" applyAlignment="1">
      <alignment vertical="center"/>
    </xf>
    <xf numFmtId="0" fontId="28" fillId="0" borderId="0" xfId="0" applyFont="1" applyAlignment="1">
      <alignment horizontal="left" vertical="center" wrapText="1"/>
    </xf>
    <xf numFmtId="4" fontId="7" fillId="0" borderId="0" xfId="0" applyNumberFormat="1" applyFont="1" applyAlignment="1">
      <alignment horizontal="right" vertical="center"/>
    </xf>
    <xf numFmtId="0" fontId="24" fillId="5" borderId="7" xfId="0" applyFont="1" applyFill="1" applyBorder="1" applyAlignment="1">
      <alignment horizontal="right" vertical="center"/>
    </xf>
    <xf numFmtId="0" fontId="24" fillId="5" borderId="7" xfId="0" applyFont="1" applyFill="1" applyBorder="1" applyAlignment="1">
      <alignment horizontal="left" vertical="center"/>
    </xf>
    <xf numFmtId="0" fontId="14" fillId="2" borderId="0" xfId="0" applyFont="1" applyFill="1" applyAlignment="1">
      <alignment horizontal="center" vertical="center"/>
    </xf>
    <xf numFmtId="0" fontId="0" fillId="0" borderId="0" xfId="0"/>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4" fillId="5" borderId="7" xfId="0" applyFont="1" applyFill="1" applyBorder="1" applyAlignment="1">
      <alignment horizontal="center" vertical="center"/>
    </xf>
    <xf numFmtId="0" fontId="24" fillId="5" borderId="8" xfId="0" applyFont="1" applyFill="1" applyBorder="1" applyAlignment="1">
      <alignment horizontal="left" vertical="center"/>
    </xf>
    <xf numFmtId="0" fontId="22" fillId="0" borderId="11" xfId="0" applyFont="1" applyBorder="1" applyAlignment="1">
      <alignment horizontal="center" vertical="center"/>
    </xf>
    <xf numFmtId="0" fontId="22" fillId="0" borderId="12" xfId="0" applyFont="1" applyBorder="1" applyAlignment="1">
      <alignment horizontal="left" vertical="center"/>
    </xf>
    <xf numFmtId="0" fontId="23" fillId="0" borderId="14" xfId="0" applyFont="1" applyBorder="1" applyAlignment="1">
      <alignment horizontal="left" vertical="center"/>
    </xf>
    <xf numFmtId="0" fontId="23" fillId="0" borderId="0"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4" fontId="26" fillId="0" borderId="0" xfId="0" applyNumberFormat="1" applyFont="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center"/>
    </xf>
    <xf numFmtId="0" fontId="20"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2" fillId="0" borderId="0" xfId="0" applyNumberFormat="1" applyFont="1" applyAlignment="1">
      <alignment vertical="center"/>
    </xf>
    <xf numFmtId="4" fontId="19"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4" fontId="20"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7" xfId="0" applyNumberFormat="1" applyFont="1" applyFill="1" applyBorder="1" applyAlignment="1">
      <alignment vertical="center"/>
    </xf>
    <xf numFmtId="0" fontId="0" fillId="4" borderId="7" xfId="0" applyFont="1" applyFill="1" applyBorder="1" applyAlignment="1">
      <alignment vertical="center"/>
    </xf>
    <xf numFmtId="0" fontId="0" fillId="4" borderId="8" xfId="0" applyFont="1" applyFill="1" applyBorder="1" applyAlignment="1">
      <alignment vertical="center"/>
    </xf>
    <xf numFmtId="0" fontId="4" fillId="4" borderId="7" xfId="0" applyFont="1" applyFill="1" applyBorder="1" applyAlignment="1">
      <alignment horizontal="left" vertical="center"/>
    </xf>
    <xf numFmtId="0" fontId="24" fillId="5" borderId="6" xfId="0" applyFont="1" applyFill="1" applyBorder="1" applyAlignment="1">
      <alignment horizontal="center" vertical="center"/>
    </xf>
    <xf numFmtId="0" fontId="0" fillId="0" borderId="0" xfId="0" applyFont="1" applyAlignment="1">
      <alignment vertical="center"/>
    </xf>
    <xf numFmtId="0" fontId="1" fillId="0" borderId="0" xfId="0" applyFont="1" applyAlignment="1">
      <alignment horizontal="left" vertical="center" wrapText="1"/>
    </xf>
    <xf numFmtId="0" fontId="7" fillId="0" borderId="0" xfId="0" applyFont="1" applyAlignment="1" applyProtection="1">
      <alignment horizontal="left" vertical="center"/>
      <protection locked="0"/>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0" fontId="23" fillId="0" borderId="0" xfId="0" applyFont="1" applyAlignment="1">
      <alignment horizontal="left" vertical="center"/>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21"/>
  <sheetViews>
    <sheetView showGridLines="0" topLeftCell="A103" workbookViewId="0">
      <selection activeCell="K111" sqref="K111:AF111"/>
    </sheetView>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7" t="s">
        <v>0</v>
      </c>
      <c r="AZ1" s="17" t="s">
        <v>1</v>
      </c>
      <c r="BA1" s="17" t="s">
        <v>2</v>
      </c>
      <c r="BB1" s="17" t="s">
        <v>1</v>
      </c>
      <c r="BT1" s="17" t="s">
        <v>3</v>
      </c>
      <c r="BU1" s="17" t="s">
        <v>3</v>
      </c>
      <c r="BV1" s="17" t="s">
        <v>4</v>
      </c>
    </row>
    <row r="2" spans="1:74" s="1" customFormat="1" ht="36.950000000000003" customHeight="1">
      <c r="AR2" s="309" t="s">
        <v>5</v>
      </c>
      <c r="AS2" s="310"/>
      <c r="AT2" s="310"/>
      <c r="AU2" s="310"/>
      <c r="AV2" s="310"/>
      <c r="AW2" s="310"/>
      <c r="AX2" s="310"/>
      <c r="AY2" s="310"/>
      <c r="AZ2" s="310"/>
      <c r="BA2" s="310"/>
      <c r="BB2" s="310"/>
      <c r="BC2" s="310"/>
      <c r="BD2" s="310"/>
      <c r="BE2" s="310"/>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7</v>
      </c>
    </row>
    <row r="4" spans="1:74" s="1" customFormat="1" ht="24.95" customHeight="1">
      <c r="B4" s="21"/>
      <c r="D4" s="22" t="s">
        <v>8</v>
      </c>
      <c r="AR4" s="21"/>
      <c r="AS4" s="23" t="s">
        <v>9</v>
      </c>
      <c r="BE4" s="24" t="s">
        <v>10</v>
      </c>
      <c r="BS4" s="18" t="s">
        <v>11</v>
      </c>
    </row>
    <row r="5" spans="1:74" s="1" customFormat="1" ht="12" customHeight="1">
      <c r="B5" s="21"/>
      <c r="D5" s="25" t="s">
        <v>12</v>
      </c>
      <c r="K5" s="326" t="s">
        <v>13</v>
      </c>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R5" s="21"/>
      <c r="BE5" s="323" t="s">
        <v>14</v>
      </c>
      <c r="BS5" s="18" t="s">
        <v>6</v>
      </c>
    </row>
    <row r="6" spans="1:74" s="1" customFormat="1" ht="36.950000000000003" customHeight="1">
      <c r="B6" s="21"/>
      <c r="D6" s="27" t="s">
        <v>15</v>
      </c>
      <c r="K6" s="327" t="s">
        <v>16</v>
      </c>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R6" s="21"/>
      <c r="BE6" s="324"/>
      <c r="BS6" s="18" t="s">
        <v>6</v>
      </c>
    </row>
    <row r="7" spans="1:74" s="1" customFormat="1" ht="12" customHeight="1">
      <c r="B7" s="21"/>
      <c r="D7" s="28" t="s">
        <v>17</v>
      </c>
      <c r="K7" s="26" t="s">
        <v>1</v>
      </c>
      <c r="AK7" s="28" t="s">
        <v>18</v>
      </c>
      <c r="AN7" s="26" t="s">
        <v>1</v>
      </c>
      <c r="AR7" s="21"/>
      <c r="BE7" s="324"/>
      <c r="BS7" s="18" t="s">
        <v>6</v>
      </c>
    </row>
    <row r="8" spans="1:74" s="1" customFormat="1" ht="12" customHeight="1">
      <c r="B8" s="21"/>
      <c r="D8" s="28" t="s">
        <v>19</v>
      </c>
      <c r="K8" s="26" t="s">
        <v>20</v>
      </c>
      <c r="AK8" s="28" t="s">
        <v>21</v>
      </c>
      <c r="AN8" s="253">
        <v>44400</v>
      </c>
      <c r="AR8" s="21"/>
      <c r="BE8" s="324"/>
      <c r="BS8" s="18" t="s">
        <v>6</v>
      </c>
    </row>
    <row r="9" spans="1:74" s="1" customFormat="1" ht="14.45" customHeight="1">
      <c r="B9" s="21"/>
      <c r="AR9" s="21"/>
      <c r="BE9" s="324"/>
      <c r="BS9" s="18" t="s">
        <v>6</v>
      </c>
    </row>
    <row r="10" spans="1:74" s="1" customFormat="1" ht="12" customHeight="1">
      <c r="B10" s="21"/>
      <c r="D10" s="28" t="s">
        <v>22</v>
      </c>
      <c r="AK10" s="28" t="s">
        <v>23</v>
      </c>
      <c r="AN10" s="26" t="s">
        <v>1</v>
      </c>
      <c r="AR10" s="21"/>
      <c r="BE10" s="324"/>
      <c r="BS10" s="18" t="s">
        <v>6</v>
      </c>
    </row>
    <row r="11" spans="1:74" s="1" customFormat="1" ht="18.399999999999999" customHeight="1">
      <c r="B11" s="21"/>
      <c r="E11" s="26" t="s">
        <v>24</v>
      </c>
      <c r="AK11" s="28" t="s">
        <v>25</v>
      </c>
      <c r="AN11" s="26" t="s">
        <v>1</v>
      </c>
      <c r="AR11" s="21"/>
      <c r="BE11" s="324"/>
      <c r="BS11" s="18" t="s">
        <v>6</v>
      </c>
    </row>
    <row r="12" spans="1:74" s="1" customFormat="1" ht="6.95" customHeight="1">
      <c r="B12" s="21"/>
      <c r="AR12" s="21"/>
      <c r="BE12" s="324"/>
      <c r="BS12" s="18" t="s">
        <v>6</v>
      </c>
    </row>
    <row r="13" spans="1:74" s="1" customFormat="1" ht="12" customHeight="1">
      <c r="B13" s="21"/>
      <c r="D13" s="28" t="s">
        <v>26</v>
      </c>
      <c r="AK13" s="28" t="s">
        <v>23</v>
      </c>
      <c r="AN13" s="30" t="s">
        <v>27</v>
      </c>
      <c r="AR13" s="21"/>
      <c r="BE13" s="324"/>
      <c r="BS13" s="18" t="s">
        <v>6</v>
      </c>
    </row>
    <row r="14" spans="1:74" ht="12.75">
      <c r="B14" s="21"/>
      <c r="E14" s="328" t="s">
        <v>27</v>
      </c>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28" t="s">
        <v>25</v>
      </c>
      <c r="AN14" s="30" t="s">
        <v>27</v>
      </c>
      <c r="AR14" s="21"/>
      <c r="BE14" s="324"/>
      <c r="BS14" s="18" t="s">
        <v>6</v>
      </c>
    </row>
    <row r="15" spans="1:74" s="1" customFormat="1" ht="6.95" customHeight="1">
      <c r="B15" s="21"/>
      <c r="AR15" s="21"/>
      <c r="BE15" s="324"/>
      <c r="BS15" s="18" t="s">
        <v>3</v>
      </c>
    </row>
    <row r="16" spans="1:74" s="1" customFormat="1" ht="12" customHeight="1">
      <c r="B16" s="21"/>
      <c r="D16" s="28" t="s">
        <v>28</v>
      </c>
      <c r="AK16" s="28" t="s">
        <v>23</v>
      </c>
      <c r="AN16" s="26" t="s">
        <v>1</v>
      </c>
      <c r="AR16" s="21"/>
      <c r="BE16" s="324"/>
      <c r="BS16" s="18" t="s">
        <v>3</v>
      </c>
    </row>
    <row r="17" spans="1:71" s="1" customFormat="1" ht="18.399999999999999" customHeight="1">
      <c r="B17" s="21"/>
      <c r="E17" s="26" t="s">
        <v>29</v>
      </c>
      <c r="AK17" s="28" t="s">
        <v>25</v>
      </c>
      <c r="AN17" s="26" t="s">
        <v>1</v>
      </c>
      <c r="AR17" s="21"/>
      <c r="BE17" s="324"/>
      <c r="BS17" s="18" t="s">
        <v>30</v>
      </c>
    </row>
    <row r="18" spans="1:71" s="1" customFormat="1" ht="6.95" customHeight="1">
      <c r="B18" s="21"/>
      <c r="AR18" s="21"/>
      <c r="BE18" s="324"/>
      <c r="BS18" s="18" t="s">
        <v>6</v>
      </c>
    </row>
    <row r="19" spans="1:71" s="1" customFormat="1" ht="12" customHeight="1">
      <c r="B19" s="21"/>
      <c r="D19" s="28" t="s">
        <v>31</v>
      </c>
      <c r="AK19" s="28" t="s">
        <v>23</v>
      </c>
      <c r="AN19" s="26" t="s">
        <v>1</v>
      </c>
      <c r="AR19" s="21"/>
      <c r="BE19" s="324"/>
      <c r="BS19" s="18" t="s">
        <v>6</v>
      </c>
    </row>
    <row r="20" spans="1:71" s="1" customFormat="1" ht="18.399999999999999" customHeight="1">
      <c r="B20" s="21"/>
      <c r="E20" s="26" t="s">
        <v>20</v>
      </c>
      <c r="AK20" s="28" t="s">
        <v>25</v>
      </c>
      <c r="AN20" s="26" t="s">
        <v>1</v>
      </c>
      <c r="AR20" s="21"/>
      <c r="BE20" s="324"/>
      <c r="BS20" s="18" t="s">
        <v>30</v>
      </c>
    </row>
    <row r="21" spans="1:71" s="1" customFormat="1" ht="6.95" customHeight="1">
      <c r="B21" s="21"/>
      <c r="AR21" s="21"/>
      <c r="BE21" s="324"/>
    </row>
    <row r="22" spans="1:71" s="1" customFormat="1" ht="12" customHeight="1">
      <c r="B22" s="21"/>
      <c r="D22" s="28" t="s">
        <v>32</v>
      </c>
      <c r="AR22" s="21"/>
      <c r="BE22" s="324"/>
    </row>
    <row r="23" spans="1:71" s="1" customFormat="1" ht="16.5" customHeight="1">
      <c r="B23" s="21"/>
      <c r="E23" s="330" t="s">
        <v>1</v>
      </c>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R23" s="21"/>
      <c r="BE23" s="324"/>
    </row>
    <row r="24" spans="1:71" s="1" customFormat="1" ht="6.95" customHeight="1">
      <c r="B24" s="21"/>
      <c r="AR24" s="21"/>
      <c r="BE24" s="324"/>
    </row>
    <row r="25" spans="1:71" s="1" customFormat="1" ht="6.95"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324"/>
    </row>
    <row r="26" spans="1:71" s="1" customFormat="1" ht="14.45" customHeight="1">
      <c r="B26" s="21"/>
      <c r="D26" s="33" t="s">
        <v>33</v>
      </c>
      <c r="AK26" s="331">
        <f>ROUND(AG94,2)</f>
        <v>0</v>
      </c>
      <c r="AL26" s="310"/>
      <c r="AM26" s="310"/>
      <c r="AN26" s="310"/>
      <c r="AO26" s="310"/>
      <c r="AR26" s="21"/>
      <c r="BE26" s="324"/>
    </row>
    <row r="27" spans="1:71" s="1" customFormat="1" ht="14.45" customHeight="1">
      <c r="B27" s="21"/>
      <c r="D27" s="33" t="s">
        <v>34</v>
      </c>
      <c r="AK27" s="331">
        <f>ROUND(AG114, 2)</f>
        <v>0</v>
      </c>
      <c r="AL27" s="331"/>
      <c r="AM27" s="331"/>
      <c r="AN27" s="331"/>
      <c r="AO27" s="331"/>
      <c r="AR27" s="21"/>
      <c r="BE27" s="324"/>
    </row>
    <row r="28" spans="1:71" s="2" customFormat="1" ht="6.95" customHeight="1">
      <c r="A28" s="35"/>
      <c r="B28" s="36"/>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6"/>
      <c r="BE28" s="324"/>
    </row>
    <row r="29" spans="1:71" s="2" customFormat="1" ht="25.9" customHeight="1">
      <c r="A29" s="35"/>
      <c r="B29" s="36"/>
      <c r="C29" s="35"/>
      <c r="D29" s="37" t="s">
        <v>35</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32">
        <f>ROUND(AK26 + AK27, 2)</f>
        <v>0</v>
      </c>
      <c r="AL29" s="333"/>
      <c r="AM29" s="333"/>
      <c r="AN29" s="333"/>
      <c r="AO29" s="333"/>
      <c r="AP29" s="35"/>
      <c r="AQ29" s="35"/>
      <c r="AR29" s="36"/>
      <c r="BE29" s="324"/>
    </row>
    <row r="30" spans="1:71" s="2" customFormat="1" ht="6.95" customHeight="1">
      <c r="A30" s="35"/>
      <c r="B30" s="36"/>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6"/>
      <c r="BE30" s="324"/>
    </row>
    <row r="31" spans="1:71" s="2" customFormat="1" ht="12.75">
      <c r="A31" s="35"/>
      <c r="B31" s="36"/>
      <c r="C31" s="35"/>
      <c r="D31" s="35"/>
      <c r="E31" s="35"/>
      <c r="F31" s="35"/>
      <c r="G31" s="35"/>
      <c r="H31" s="35"/>
      <c r="I31" s="35"/>
      <c r="J31" s="35"/>
      <c r="K31" s="35"/>
      <c r="L31" s="334" t="s">
        <v>36</v>
      </c>
      <c r="M31" s="334"/>
      <c r="N31" s="334"/>
      <c r="O31" s="334"/>
      <c r="P31" s="334"/>
      <c r="Q31" s="35"/>
      <c r="R31" s="35"/>
      <c r="S31" s="35"/>
      <c r="T31" s="35"/>
      <c r="U31" s="35"/>
      <c r="V31" s="35"/>
      <c r="W31" s="334" t="s">
        <v>37</v>
      </c>
      <c r="X31" s="334"/>
      <c r="Y31" s="334"/>
      <c r="Z31" s="334"/>
      <c r="AA31" s="334"/>
      <c r="AB31" s="334"/>
      <c r="AC31" s="334"/>
      <c r="AD31" s="334"/>
      <c r="AE31" s="334"/>
      <c r="AF31" s="35"/>
      <c r="AG31" s="35"/>
      <c r="AH31" s="35"/>
      <c r="AI31" s="35"/>
      <c r="AJ31" s="35"/>
      <c r="AK31" s="334" t="s">
        <v>38</v>
      </c>
      <c r="AL31" s="334"/>
      <c r="AM31" s="334"/>
      <c r="AN31" s="334"/>
      <c r="AO31" s="334"/>
      <c r="AP31" s="35"/>
      <c r="AQ31" s="35"/>
      <c r="AR31" s="36"/>
      <c r="BE31" s="324"/>
    </row>
    <row r="32" spans="1:71" s="3" customFormat="1" ht="14.45" customHeight="1">
      <c r="B32" s="40"/>
      <c r="D32" s="28" t="s">
        <v>39</v>
      </c>
      <c r="F32" s="28" t="s">
        <v>40</v>
      </c>
      <c r="L32" s="337">
        <v>0.2</v>
      </c>
      <c r="M32" s="336"/>
      <c r="N32" s="336"/>
      <c r="O32" s="336"/>
      <c r="P32" s="336"/>
      <c r="W32" s="335">
        <f>ROUND(AZ94 + SUM(CD114:CD118), 2)</f>
        <v>0</v>
      </c>
      <c r="X32" s="336"/>
      <c r="Y32" s="336"/>
      <c r="Z32" s="336"/>
      <c r="AA32" s="336"/>
      <c r="AB32" s="336"/>
      <c r="AC32" s="336"/>
      <c r="AD32" s="336"/>
      <c r="AE32" s="336"/>
      <c r="AK32" s="335">
        <f>ROUND(AV94 + SUM(BY114:BY118), 2)</f>
        <v>0</v>
      </c>
      <c r="AL32" s="336"/>
      <c r="AM32" s="336"/>
      <c r="AN32" s="336"/>
      <c r="AO32" s="336"/>
      <c r="AR32" s="40"/>
      <c r="BE32" s="325"/>
    </row>
    <row r="33" spans="1:57" s="3" customFormat="1" ht="14.45" customHeight="1">
      <c r="B33" s="40"/>
      <c r="F33" s="28" t="s">
        <v>41</v>
      </c>
      <c r="L33" s="337">
        <v>0.2</v>
      </c>
      <c r="M33" s="336"/>
      <c r="N33" s="336"/>
      <c r="O33" s="336"/>
      <c r="P33" s="336"/>
      <c r="W33" s="335">
        <f>ROUND(BA94 + SUM(CE114:CE118), 2)</f>
        <v>0</v>
      </c>
      <c r="X33" s="336"/>
      <c r="Y33" s="336"/>
      <c r="Z33" s="336"/>
      <c r="AA33" s="336"/>
      <c r="AB33" s="336"/>
      <c r="AC33" s="336"/>
      <c r="AD33" s="336"/>
      <c r="AE33" s="336"/>
      <c r="AK33" s="335">
        <f>ROUND(AW94 + SUM(BZ114:BZ118), 2)</f>
        <v>0</v>
      </c>
      <c r="AL33" s="336"/>
      <c r="AM33" s="336"/>
      <c r="AN33" s="336"/>
      <c r="AO33" s="336"/>
      <c r="AR33" s="40"/>
      <c r="BE33" s="325"/>
    </row>
    <row r="34" spans="1:57" s="3" customFormat="1" ht="14.45" hidden="1" customHeight="1">
      <c r="B34" s="40"/>
      <c r="F34" s="28" t="s">
        <v>42</v>
      </c>
      <c r="L34" s="337">
        <v>0.2</v>
      </c>
      <c r="M34" s="336"/>
      <c r="N34" s="336"/>
      <c r="O34" s="336"/>
      <c r="P34" s="336"/>
      <c r="W34" s="335">
        <f>ROUND(BB94 + SUM(CF114:CF118), 2)</f>
        <v>0</v>
      </c>
      <c r="X34" s="336"/>
      <c r="Y34" s="336"/>
      <c r="Z34" s="336"/>
      <c r="AA34" s="336"/>
      <c r="AB34" s="336"/>
      <c r="AC34" s="336"/>
      <c r="AD34" s="336"/>
      <c r="AE34" s="336"/>
      <c r="AK34" s="335">
        <v>0</v>
      </c>
      <c r="AL34" s="336"/>
      <c r="AM34" s="336"/>
      <c r="AN34" s="336"/>
      <c r="AO34" s="336"/>
      <c r="AR34" s="40"/>
      <c r="BE34" s="325"/>
    </row>
    <row r="35" spans="1:57" s="3" customFormat="1" ht="14.45" hidden="1" customHeight="1">
      <c r="B35" s="40"/>
      <c r="F35" s="28" t="s">
        <v>43</v>
      </c>
      <c r="L35" s="337">
        <v>0.2</v>
      </c>
      <c r="M35" s="336"/>
      <c r="N35" s="336"/>
      <c r="O35" s="336"/>
      <c r="P35" s="336"/>
      <c r="W35" s="335">
        <f>ROUND(BC94 + SUM(CG114:CG118), 2)</f>
        <v>0</v>
      </c>
      <c r="X35" s="336"/>
      <c r="Y35" s="336"/>
      <c r="Z35" s="336"/>
      <c r="AA35" s="336"/>
      <c r="AB35" s="336"/>
      <c r="AC35" s="336"/>
      <c r="AD35" s="336"/>
      <c r="AE35" s="336"/>
      <c r="AK35" s="335">
        <v>0</v>
      </c>
      <c r="AL35" s="336"/>
      <c r="AM35" s="336"/>
      <c r="AN35" s="336"/>
      <c r="AO35" s="336"/>
      <c r="AR35" s="40"/>
    </row>
    <row r="36" spans="1:57" s="3" customFormat="1" ht="14.45" hidden="1" customHeight="1">
      <c r="B36" s="40"/>
      <c r="F36" s="28" t="s">
        <v>44</v>
      </c>
      <c r="L36" s="337">
        <v>0</v>
      </c>
      <c r="M36" s="336"/>
      <c r="N36" s="336"/>
      <c r="O36" s="336"/>
      <c r="P36" s="336"/>
      <c r="W36" s="335">
        <f>ROUND(BD94 + SUM(CH114:CH118), 2)</f>
        <v>0</v>
      </c>
      <c r="X36" s="336"/>
      <c r="Y36" s="336"/>
      <c r="Z36" s="336"/>
      <c r="AA36" s="336"/>
      <c r="AB36" s="336"/>
      <c r="AC36" s="336"/>
      <c r="AD36" s="336"/>
      <c r="AE36" s="336"/>
      <c r="AK36" s="335">
        <v>0</v>
      </c>
      <c r="AL36" s="336"/>
      <c r="AM36" s="336"/>
      <c r="AN36" s="336"/>
      <c r="AO36" s="336"/>
      <c r="AR36" s="40"/>
    </row>
    <row r="37" spans="1:57" s="2" customFormat="1" ht="6.95" customHeight="1">
      <c r="A37" s="35"/>
      <c r="B37" s="36"/>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6"/>
      <c r="BE37" s="35"/>
    </row>
    <row r="38" spans="1:57" s="2" customFormat="1" ht="25.9" customHeight="1">
      <c r="A38" s="35"/>
      <c r="B38" s="36"/>
      <c r="C38" s="41"/>
      <c r="D38" s="42" t="s">
        <v>45</v>
      </c>
      <c r="E38" s="43"/>
      <c r="F38" s="43"/>
      <c r="G38" s="43"/>
      <c r="H38" s="43"/>
      <c r="I38" s="43"/>
      <c r="J38" s="43"/>
      <c r="K38" s="43"/>
      <c r="L38" s="43"/>
      <c r="M38" s="43"/>
      <c r="N38" s="43"/>
      <c r="O38" s="43"/>
      <c r="P38" s="43"/>
      <c r="Q38" s="43"/>
      <c r="R38" s="43"/>
      <c r="S38" s="43"/>
      <c r="T38" s="44" t="s">
        <v>46</v>
      </c>
      <c r="U38" s="43"/>
      <c r="V38" s="43"/>
      <c r="W38" s="43"/>
      <c r="X38" s="341" t="s">
        <v>47</v>
      </c>
      <c r="Y38" s="339"/>
      <c r="Z38" s="339"/>
      <c r="AA38" s="339"/>
      <c r="AB38" s="339"/>
      <c r="AC38" s="43"/>
      <c r="AD38" s="43"/>
      <c r="AE38" s="43"/>
      <c r="AF38" s="43"/>
      <c r="AG38" s="43"/>
      <c r="AH38" s="43"/>
      <c r="AI38" s="43"/>
      <c r="AJ38" s="43"/>
      <c r="AK38" s="338">
        <f>SUM(AK29:AK36)</f>
        <v>0</v>
      </c>
      <c r="AL38" s="339"/>
      <c r="AM38" s="339"/>
      <c r="AN38" s="339"/>
      <c r="AO38" s="340"/>
      <c r="AP38" s="41"/>
      <c r="AQ38" s="41"/>
      <c r="AR38" s="36"/>
      <c r="BE38" s="35"/>
    </row>
    <row r="39" spans="1:57" s="2" customFormat="1" ht="6.95" customHeight="1">
      <c r="A39" s="35"/>
      <c r="B39" s="36"/>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6"/>
      <c r="BE39" s="35"/>
    </row>
    <row r="40" spans="1:57" s="2" customFormat="1" ht="14.45" customHeight="1">
      <c r="A40" s="35"/>
      <c r="B40" s="36"/>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6"/>
      <c r="BE40" s="35"/>
    </row>
    <row r="41" spans="1:57" s="1" customFormat="1" ht="14.45" customHeight="1">
      <c r="B41" s="21"/>
      <c r="AR41" s="21"/>
    </row>
    <row r="42" spans="1:57" s="1" customFormat="1" ht="14.45" customHeight="1">
      <c r="B42" s="21"/>
      <c r="AR42" s="21"/>
    </row>
    <row r="43" spans="1:57" s="1" customFormat="1" ht="14.45" customHeight="1">
      <c r="B43" s="21"/>
      <c r="AR43" s="21"/>
    </row>
    <row r="44" spans="1:57" s="1" customFormat="1" ht="14.45" customHeight="1">
      <c r="B44" s="21"/>
      <c r="AR44" s="21"/>
    </row>
    <row r="45" spans="1:57" s="1" customFormat="1" ht="14.45" customHeight="1">
      <c r="B45" s="21"/>
      <c r="AR45" s="21"/>
    </row>
    <row r="46" spans="1:57" s="1" customFormat="1" ht="14.45" customHeight="1">
      <c r="B46" s="21"/>
      <c r="AR46" s="21"/>
    </row>
    <row r="47" spans="1:57" s="1" customFormat="1" ht="14.45" customHeight="1">
      <c r="B47" s="21"/>
      <c r="AR47" s="21"/>
    </row>
    <row r="48" spans="1:57" s="1" customFormat="1" ht="14.45" customHeight="1">
      <c r="B48" s="21"/>
      <c r="AR48" s="21"/>
    </row>
    <row r="49" spans="1:57" s="2" customFormat="1" ht="14.45" customHeight="1">
      <c r="B49" s="45"/>
      <c r="D49" s="46" t="s">
        <v>48</v>
      </c>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6" t="s">
        <v>49</v>
      </c>
      <c r="AI49" s="47"/>
      <c r="AJ49" s="47"/>
      <c r="AK49" s="47"/>
      <c r="AL49" s="47"/>
      <c r="AM49" s="47"/>
      <c r="AN49" s="47"/>
      <c r="AO49" s="47"/>
      <c r="AR49" s="45"/>
    </row>
    <row r="50" spans="1:57">
      <c r="B50" s="21"/>
      <c r="AR50" s="21"/>
    </row>
    <row r="51" spans="1:57">
      <c r="B51" s="21"/>
      <c r="AR51" s="21"/>
    </row>
    <row r="52" spans="1:57">
      <c r="B52" s="21"/>
      <c r="AR52" s="21"/>
    </row>
    <row r="53" spans="1:57">
      <c r="B53" s="21"/>
      <c r="AR53" s="21"/>
    </row>
    <row r="54" spans="1:57">
      <c r="B54" s="21"/>
      <c r="AR54" s="21"/>
    </row>
    <row r="55" spans="1:57">
      <c r="B55" s="21"/>
      <c r="AR55" s="21"/>
    </row>
    <row r="56" spans="1:57">
      <c r="B56" s="21"/>
      <c r="AR56" s="21"/>
    </row>
    <row r="57" spans="1:57">
      <c r="B57" s="21"/>
      <c r="AR57" s="21"/>
    </row>
    <row r="58" spans="1:57">
      <c r="B58" s="21"/>
      <c r="AR58" s="21"/>
    </row>
    <row r="59" spans="1:57">
      <c r="B59" s="21"/>
      <c r="AR59" s="21"/>
    </row>
    <row r="60" spans="1:57" s="2" customFormat="1" ht="12.75">
      <c r="A60" s="35"/>
      <c r="B60" s="36"/>
      <c r="C60" s="35"/>
      <c r="D60" s="48" t="s">
        <v>50</v>
      </c>
      <c r="E60" s="38"/>
      <c r="F60" s="38"/>
      <c r="G60" s="38"/>
      <c r="H60" s="38"/>
      <c r="I60" s="38"/>
      <c r="J60" s="38"/>
      <c r="K60" s="38"/>
      <c r="L60" s="38"/>
      <c r="M60" s="38"/>
      <c r="N60" s="38"/>
      <c r="O60" s="38"/>
      <c r="P60" s="38"/>
      <c r="Q60" s="38"/>
      <c r="R60" s="38"/>
      <c r="S60" s="38"/>
      <c r="T60" s="38"/>
      <c r="U60" s="38"/>
      <c r="V60" s="48" t="s">
        <v>51</v>
      </c>
      <c r="W60" s="38"/>
      <c r="X60" s="38"/>
      <c r="Y60" s="38"/>
      <c r="Z60" s="38"/>
      <c r="AA60" s="38"/>
      <c r="AB60" s="38"/>
      <c r="AC60" s="38"/>
      <c r="AD60" s="38"/>
      <c r="AE60" s="38"/>
      <c r="AF60" s="38"/>
      <c r="AG60" s="38"/>
      <c r="AH60" s="48" t="s">
        <v>50</v>
      </c>
      <c r="AI60" s="38"/>
      <c r="AJ60" s="38"/>
      <c r="AK60" s="38"/>
      <c r="AL60" s="38"/>
      <c r="AM60" s="48" t="s">
        <v>51</v>
      </c>
      <c r="AN60" s="38"/>
      <c r="AO60" s="38"/>
      <c r="AP60" s="35"/>
      <c r="AQ60" s="35"/>
      <c r="AR60" s="36"/>
      <c r="BE60" s="35"/>
    </row>
    <row r="61" spans="1:57">
      <c r="B61" s="21"/>
      <c r="AR61" s="21"/>
    </row>
    <row r="62" spans="1:57">
      <c r="B62" s="21"/>
      <c r="AR62" s="21"/>
    </row>
    <row r="63" spans="1:57">
      <c r="B63" s="21"/>
      <c r="AR63" s="21"/>
    </row>
    <row r="64" spans="1:57" s="2" customFormat="1" ht="12.75">
      <c r="A64" s="35"/>
      <c r="B64" s="36"/>
      <c r="C64" s="35"/>
      <c r="D64" s="46" t="s">
        <v>52</v>
      </c>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6" t="s">
        <v>53</v>
      </c>
      <c r="AI64" s="49"/>
      <c r="AJ64" s="49"/>
      <c r="AK64" s="49"/>
      <c r="AL64" s="49"/>
      <c r="AM64" s="49"/>
      <c r="AN64" s="49"/>
      <c r="AO64" s="49"/>
      <c r="AP64" s="35"/>
      <c r="AQ64" s="35"/>
      <c r="AR64" s="36"/>
      <c r="BE64" s="35"/>
    </row>
    <row r="65" spans="1:57">
      <c r="B65" s="21"/>
      <c r="AR65" s="21"/>
    </row>
    <row r="66" spans="1:57">
      <c r="B66" s="21"/>
      <c r="AR66" s="21"/>
    </row>
    <row r="67" spans="1:57">
      <c r="B67" s="21"/>
      <c r="AR67" s="21"/>
    </row>
    <row r="68" spans="1:57">
      <c r="B68" s="21"/>
      <c r="AR68" s="21"/>
    </row>
    <row r="69" spans="1:57">
      <c r="B69" s="21"/>
      <c r="AR69" s="21"/>
    </row>
    <row r="70" spans="1:57">
      <c r="B70" s="21"/>
      <c r="AR70" s="21"/>
    </row>
    <row r="71" spans="1:57">
      <c r="B71" s="21"/>
      <c r="AR71" s="21"/>
    </row>
    <row r="72" spans="1:57">
      <c r="B72" s="21"/>
      <c r="AR72" s="21"/>
    </row>
    <row r="73" spans="1:57">
      <c r="B73" s="21"/>
      <c r="AR73" s="21"/>
    </row>
    <row r="74" spans="1:57">
      <c r="B74" s="21"/>
      <c r="AR74" s="21"/>
    </row>
    <row r="75" spans="1:57" s="2" customFormat="1" ht="12.75">
      <c r="A75" s="35"/>
      <c r="B75" s="36"/>
      <c r="C75" s="35"/>
      <c r="D75" s="48" t="s">
        <v>50</v>
      </c>
      <c r="E75" s="38"/>
      <c r="F75" s="38"/>
      <c r="G75" s="38"/>
      <c r="H75" s="38"/>
      <c r="I75" s="38"/>
      <c r="J75" s="38"/>
      <c r="K75" s="38"/>
      <c r="L75" s="38"/>
      <c r="M75" s="38"/>
      <c r="N75" s="38"/>
      <c r="O75" s="38"/>
      <c r="P75" s="38"/>
      <c r="Q75" s="38"/>
      <c r="R75" s="38"/>
      <c r="S75" s="38"/>
      <c r="T75" s="38"/>
      <c r="U75" s="38"/>
      <c r="V75" s="48" t="s">
        <v>51</v>
      </c>
      <c r="W75" s="38"/>
      <c r="X75" s="38"/>
      <c r="Y75" s="38"/>
      <c r="Z75" s="38"/>
      <c r="AA75" s="38"/>
      <c r="AB75" s="38"/>
      <c r="AC75" s="38"/>
      <c r="AD75" s="38"/>
      <c r="AE75" s="38"/>
      <c r="AF75" s="38"/>
      <c r="AG75" s="38"/>
      <c r="AH75" s="48" t="s">
        <v>50</v>
      </c>
      <c r="AI75" s="38"/>
      <c r="AJ75" s="38"/>
      <c r="AK75" s="38"/>
      <c r="AL75" s="38"/>
      <c r="AM75" s="48" t="s">
        <v>51</v>
      </c>
      <c r="AN75" s="38"/>
      <c r="AO75" s="38"/>
      <c r="AP75" s="35"/>
      <c r="AQ75" s="35"/>
      <c r="AR75" s="36"/>
      <c r="BE75" s="35"/>
    </row>
    <row r="76" spans="1:57" s="2" customFormat="1">
      <c r="A76" s="35"/>
      <c r="B76" s="36"/>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6"/>
      <c r="BE76" s="35"/>
    </row>
    <row r="77" spans="1:57" s="2" customFormat="1" ht="6.95" customHeight="1">
      <c r="A77" s="35"/>
      <c r="B77" s="50"/>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36"/>
      <c r="BE77" s="35"/>
    </row>
    <row r="81" spans="1:91" s="2" customFormat="1" ht="6.95" customHeight="1">
      <c r="A81" s="35"/>
      <c r="B81" s="52"/>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36"/>
      <c r="BE81" s="35"/>
    </row>
    <row r="82" spans="1:91" s="2" customFormat="1" ht="24.95" customHeight="1">
      <c r="A82" s="35"/>
      <c r="B82" s="36"/>
      <c r="C82" s="22" t="s">
        <v>54</v>
      </c>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6"/>
      <c r="BE82" s="35"/>
    </row>
    <row r="83" spans="1:91" s="2" customFormat="1" ht="6.95" customHeight="1">
      <c r="A83" s="35"/>
      <c r="B83" s="36"/>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6"/>
      <c r="BE83" s="35"/>
    </row>
    <row r="84" spans="1:91" s="4" customFormat="1" ht="12" customHeight="1">
      <c r="B84" s="54"/>
      <c r="C84" s="28" t="s">
        <v>12</v>
      </c>
      <c r="L84" s="4" t="str">
        <f>K5</f>
        <v>E015zm2textOdpocet</v>
      </c>
      <c r="AR84" s="54"/>
    </row>
    <row r="85" spans="1:91" s="5" customFormat="1" ht="36.950000000000003" customHeight="1">
      <c r="B85" s="55"/>
      <c r="C85" s="56" t="s">
        <v>15</v>
      </c>
      <c r="L85" s="320" t="str">
        <f>K6</f>
        <v>Nadstavba prístavba SPŠ J. Murgaša,  Banská Bystrica- modernizácia odb. vzdelávania- zmena 1</v>
      </c>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R85" s="55"/>
    </row>
    <row r="86" spans="1:91" s="2" customFormat="1" ht="6.95" customHeight="1">
      <c r="A86" s="35"/>
      <c r="B86" s="36"/>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6"/>
      <c r="BE86" s="35"/>
    </row>
    <row r="87" spans="1:91" s="2" customFormat="1" ht="12" customHeight="1">
      <c r="A87" s="35"/>
      <c r="B87" s="36"/>
      <c r="C87" s="28" t="s">
        <v>19</v>
      </c>
      <c r="D87" s="35"/>
      <c r="E87" s="35"/>
      <c r="F87" s="35"/>
      <c r="G87" s="35"/>
      <c r="H87" s="35"/>
      <c r="I87" s="35"/>
      <c r="J87" s="35"/>
      <c r="K87" s="35"/>
      <c r="L87" s="57" t="str">
        <f>IF(K8="","",K8)</f>
        <v xml:space="preserve"> </v>
      </c>
      <c r="M87" s="35"/>
      <c r="N87" s="35"/>
      <c r="O87" s="35"/>
      <c r="P87" s="35"/>
      <c r="Q87" s="35"/>
      <c r="R87" s="35"/>
      <c r="S87" s="35"/>
      <c r="T87" s="35"/>
      <c r="U87" s="35"/>
      <c r="V87" s="35"/>
      <c r="W87" s="35"/>
      <c r="X87" s="35"/>
      <c r="Y87" s="35"/>
      <c r="Z87" s="35"/>
      <c r="AA87" s="35"/>
      <c r="AB87" s="35"/>
      <c r="AC87" s="35"/>
      <c r="AD87" s="35"/>
      <c r="AE87" s="35"/>
      <c r="AF87" s="35"/>
      <c r="AG87" s="35"/>
      <c r="AH87" s="35"/>
      <c r="AI87" s="28" t="s">
        <v>21</v>
      </c>
      <c r="AJ87" s="35"/>
      <c r="AK87" s="35"/>
      <c r="AL87" s="35"/>
      <c r="AM87" s="311">
        <f>IF(AN8= "","",AN8)</f>
        <v>44400</v>
      </c>
      <c r="AN87" s="311"/>
      <c r="AO87" s="35"/>
      <c r="AP87" s="35"/>
      <c r="AQ87" s="35"/>
      <c r="AR87" s="36"/>
      <c r="BE87" s="35"/>
    </row>
    <row r="88" spans="1:91" s="2" customFormat="1" ht="6.95" customHeight="1">
      <c r="A88" s="35"/>
      <c r="B88" s="36"/>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6"/>
      <c r="BE88" s="35"/>
    </row>
    <row r="89" spans="1:91" s="2" customFormat="1" ht="25.7" customHeight="1">
      <c r="A89" s="35"/>
      <c r="B89" s="36"/>
      <c r="C89" s="28" t="s">
        <v>22</v>
      </c>
      <c r="D89" s="35"/>
      <c r="E89" s="35"/>
      <c r="F89" s="35"/>
      <c r="G89" s="35"/>
      <c r="H89" s="35"/>
      <c r="I89" s="35"/>
      <c r="J89" s="35"/>
      <c r="K89" s="35"/>
      <c r="L89" s="4" t="str">
        <f>IF(E11= "","",E11)</f>
        <v>Banskobystrický samosprávny kraj, Nám. SNP 21 , BB</v>
      </c>
      <c r="M89" s="35"/>
      <c r="N89" s="35"/>
      <c r="O89" s="35"/>
      <c r="P89" s="35"/>
      <c r="Q89" s="35"/>
      <c r="R89" s="35"/>
      <c r="S89" s="35"/>
      <c r="T89" s="35"/>
      <c r="U89" s="35"/>
      <c r="V89" s="35"/>
      <c r="W89" s="35"/>
      <c r="X89" s="35"/>
      <c r="Y89" s="35"/>
      <c r="Z89" s="35"/>
      <c r="AA89" s="35"/>
      <c r="AB89" s="35"/>
      <c r="AC89" s="35"/>
      <c r="AD89" s="35"/>
      <c r="AE89" s="35"/>
      <c r="AF89" s="35"/>
      <c r="AG89" s="35"/>
      <c r="AH89" s="35"/>
      <c r="AI89" s="28" t="s">
        <v>28</v>
      </c>
      <c r="AJ89" s="35"/>
      <c r="AK89" s="35"/>
      <c r="AL89" s="35"/>
      <c r="AM89" s="312" t="str">
        <f>IF(E17="","",E17)</f>
        <v xml:space="preserve">Ing.arch. I. Teplan, Ing.arch. E. Teplanová ArtD. </v>
      </c>
      <c r="AN89" s="313"/>
      <c r="AO89" s="313"/>
      <c r="AP89" s="313"/>
      <c r="AQ89" s="35"/>
      <c r="AR89" s="36"/>
      <c r="AS89" s="316" t="s">
        <v>55</v>
      </c>
      <c r="AT89" s="317"/>
      <c r="AU89" s="59"/>
      <c r="AV89" s="59"/>
      <c r="AW89" s="59"/>
      <c r="AX89" s="59"/>
      <c r="AY89" s="59"/>
      <c r="AZ89" s="59"/>
      <c r="BA89" s="59"/>
      <c r="BB89" s="59"/>
      <c r="BC89" s="59"/>
      <c r="BD89" s="60"/>
      <c r="BE89" s="35"/>
    </row>
    <row r="90" spans="1:91" s="2" customFormat="1" ht="15.2" customHeight="1">
      <c r="A90" s="35"/>
      <c r="B90" s="36"/>
      <c r="C90" s="28" t="s">
        <v>26</v>
      </c>
      <c r="D90" s="35"/>
      <c r="E90" s="35"/>
      <c r="F90" s="35"/>
      <c r="G90" s="35"/>
      <c r="H90" s="35"/>
      <c r="I90" s="35"/>
      <c r="J90" s="35"/>
      <c r="K90" s="35"/>
      <c r="L90" s="4" t="str">
        <f>IF(E14= "Vyplň údaj","",E14)</f>
        <v/>
      </c>
      <c r="M90" s="35"/>
      <c r="N90" s="35"/>
      <c r="O90" s="35"/>
      <c r="P90" s="35"/>
      <c r="Q90" s="35"/>
      <c r="R90" s="35"/>
      <c r="S90" s="35"/>
      <c r="T90" s="35"/>
      <c r="U90" s="35"/>
      <c r="V90" s="35"/>
      <c r="W90" s="35"/>
      <c r="X90" s="35"/>
      <c r="Y90" s="35"/>
      <c r="Z90" s="35"/>
      <c r="AA90" s="35"/>
      <c r="AB90" s="35"/>
      <c r="AC90" s="35"/>
      <c r="AD90" s="35"/>
      <c r="AE90" s="35"/>
      <c r="AF90" s="35"/>
      <c r="AG90" s="35"/>
      <c r="AH90" s="35"/>
      <c r="AI90" s="28" t="s">
        <v>31</v>
      </c>
      <c r="AJ90" s="35"/>
      <c r="AK90" s="35"/>
      <c r="AL90" s="35"/>
      <c r="AM90" s="312" t="str">
        <f>IF(E20="","",E20)</f>
        <v xml:space="preserve"> </v>
      </c>
      <c r="AN90" s="313"/>
      <c r="AO90" s="313"/>
      <c r="AP90" s="313"/>
      <c r="AQ90" s="35"/>
      <c r="AR90" s="36"/>
      <c r="AS90" s="318"/>
      <c r="AT90" s="319"/>
      <c r="AU90" s="61"/>
      <c r="AV90" s="61"/>
      <c r="AW90" s="61"/>
      <c r="AX90" s="61"/>
      <c r="AY90" s="61"/>
      <c r="AZ90" s="61"/>
      <c r="BA90" s="61"/>
      <c r="BB90" s="61"/>
      <c r="BC90" s="61"/>
      <c r="BD90" s="62"/>
      <c r="BE90" s="35"/>
    </row>
    <row r="91" spans="1:91" s="2" customFormat="1" ht="10.9" customHeight="1">
      <c r="A91" s="35"/>
      <c r="B91" s="36"/>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6"/>
      <c r="AS91" s="318"/>
      <c r="AT91" s="319"/>
      <c r="AU91" s="61"/>
      <c r="AV91" s="61"/>
      <c r="AW91" s="61"/>
      <c r="AX91" s="61"/>
      <c r="AY91" s="61"/>
      <c r="AZ91" s="61"/>
      <c r="BA91" s="61"/>
      <c r="BB91" s="61"/>
      <c r="BC91" s="61"/>
      <c r="BD91" s="62"/>
      <c r="BE91" s="35"/>
    </row>
    <row r="92" spans="1:91" s="2" customFormat="1" ht="29.25" customHeight="1">
      <c r="A92" s="35"/>
      <c r="B92" s="36"/>
      <c r="C92" s="342" t="s">
        <v>56</v>
      </c>
      <c r="D92" s="308"/>
      <c r="E92" s="308"/>
      <c r="F92" s="308"/>
      <c r="G92" s="308"/>
      <c r="H92" s="63"/>
      <c r="I92" s="314" t="s">
        <v>57</v>
      </c>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7" t="s">
        <v>58</v>
      </c>
      <c r="AH92" s="308"/>
      <c r="AI92" s="308"/>
      <c r="AJ92" s="308"/>
      <c r="AK92" s="308"/>
      <c r="AL92" s="308"/>
      <c r="AM92" s="308"/>
      <c r="AN92" s="314" t="s">
        <v>59</v>
      </c>
      <c r="AO92" s="308"/>
      <c r="AP92" s="315"/>
      <c r="AQ92" s="64" t="s">
        <v>60</v>
      </c>
      <c r="AR92" s="36"/>
      <c r="AS92" s="65" t="s">
        <v>61</v>
      </c>
      <c r="AT92" s="66" t="s">
        <v>62</v>
      </c>
      <c r="AU92" s="66" t="s">
        <v>63</v>
      </c>
      <c r="AV92" s="66" t="s">
        <v>64</v>
      </c>
      <c r="AW92" s="66" t="s">
        <v>65</v>
      </c>
      <c r="AX92" s="66" t="s">
        <v>66</v>
      </c>
      <c r="AY92" s="66" t="s">
        <v>67</v>
      </c>
      <c r="AZ92" s="66" t="s">
        <v>68</v>
      </c>
      <c r="BA92" s="66" t="s">
        <v>69</v>
      </c>
      <c r="BB92" s="66" t="s">
        <v>70</v>
      </c>
      <c r="BC92" s="66" t="s">
        <v>71</v>
      </c>
      <c r="BD92" s="67" t="s">
        <v>72</v>
      </c>
      <c r="BE92" s="35"/>
    </row>
    <row r="93" spans="1:91" s="2" customFormat="1" ht="10.9" customHeight="1">
      <c r="A93" s="35"/>
      <c r="B93" s="36"/>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6"/>
      <c r="AS93" s="68"/>
      <c r="AT93" s="69"/>
      <c r="AU93" s="69"/>
      <c r="AV93" s="69"/>
      <c r="AW93" s="69"/>
      <c r="AX93" s="69"/>
      <c r="AY93" s="69"/>
      <c r="AZ93" s="69"/>
      <c r="BA93" s="69"/>
      <c r="BB93" s="69"/>
      <c r="BC93" s="69"/>
      <c r="BD93" s="70"/>
      <c r="BE93" s="35"/>
    </row>
    <row r="94" spans="1:91" s="6" customFormat="1" ht="32.450000000000003" customHeight="1">
      <c r="B94" s="71"/>
      <c r="C94" s="72" t="s">
        <v>73</v>
      </c>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322">
        <f>ROUND(AG95+AG105+SUM(AG108:AG110),2)</f>
        <v>0</v>
      </c>
      <c r="AH94" s="322"/>
      <c r="AI94" s="322"/>
      <c r="AJ94" s="322"/>
      <c r="AK94" s="322"/>
      <c r="AL94" s="322"/>
      <c r="AM94" s="322"/>
      <c r="AN94" s="298">
        <f t="shared" ref="AN94:AN112" si="0">SUM(AG94,AT94)</f>
        <v>0</v>
      </c>
      <c r="AO94" s="298"/>
      <c r="AP94" s="298"/>
      <c r="AQ94" s="75" t="s">
        <v>1</v>
      </c>
      <c r="AR94" s="71"/>
      <c r="AS94" s="76">
        <f>ROUND(AS95+AS105+SUM(AS108:AS110),2)</f>
        <v>0</v>
      </c>
      <c r="AT94" s="77">
        <f t="shared" ref="AT94:AT112" si="1">ROUND(SUM(AV94:AW94),2)</f>
        <v>0</v>
      </c>
      <c r="AU94" s="78">
        <f>ROUND(AU95+AU105+SUM(AU108:AU110),5)</f>
        <v>0</v>
      </c>
      <c r="AV94" s="77">
        <f>ROUND(AZ94*L32,2)</f>
        <v>0</v>
      </c>
      <c r="AW94" s="77">
        <f>ROUND(BA94*L33,2)</f>
        <v>0</v>
      </c>
      <c r="AX94" s="77">
        <f>ROUND(BB94*L32,2)</f>
        <v>0</v>
      </c>
      <c r="AY94" s="77">
        <f>ROUND(BC94*L33,2)</f>
        <v>0</v>
      </c>
      <c r="AZ94" s="77">
        <f>ROUND(AZ95+AZ105+SUM(AZ108:AZ110),2)</f>
        <v>0</v>
      </c>
      <c r="BA94" s="77">
        <f>ROUND(BA95+BA105+SUM(BA108:BA110),2)</f>
        <v>0</v>
      </c>
      <c r="BB94" s="77">
        <f>ROUND(BB95+BB105+SUM(BB108:BB110),2)</f>
        <v>0</v>
      </c>
      <c r="BC94" s="77">
        <f>ROUND(BC95+BC105+SUM(BC108:BC110),2)</f>
        <v>0</v>
      </c>
      <c r="BD94" s="79">
        <f>ROUND(BD95+BD105+SUM(BD108:BD110),2)</f>
        <v>0</v>
      </c>
      <c r="BS94" s="80" t="s">
        <v>74</v>
      </c>
      <c r="BT94" s="80" t="s">
        <v>75</v>
      </c>
      <c r="BU94" s="81" t="s">
        <v>76</v>
      </c>
      <c r="BV94" s="80" t="s">
        <v>77</v>
      </c>
      <c r="BW94" s="80" t="s">
        <v>4</v>
      </c>
      <c r="BX94" s="80" t="s">
        <v>78</v>
      </c>
      <c r="CL94" s="80" t="s">
        <v>1</v>
      </c>
    </row>
    <row r="95" spans="1:91" s="7" customFormat="1" ht="24.75" customHeight="1">
      <c r="B95" s="82"/>
      <c r="C95" s="83"/>
      <c r="D95" s="305" t="s">
        <v>79</v>
      </c>
      <c r="E95" s="305"/>
      <c r="F95" s="305"/>
      <c r="G95" s="305"/>
      <c r="H95" s="305"/>
      <c r="I95" s="84"/>
      <c r="J95" s="305" t="s">
        <v>80</v>
      </c>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3">
        <f>ROUND(AG96+SUM(AG97:AG101)+AG104,2)</f>
        <v>0</v>
      </c>
      <c r="AH95" s="302"/>
      <c r="AI95" s="302"/>
      <c r="AJ95" s="302"/>
      <c r="AK95" s="302"/>
      <c r="AL95" s="302"/>
      <c r="AM95" s="302"/>
      <c r="AN95" s="301">
        <f t="shared" si="0"/>
        <v>0</v>
      </c>
      <c r="AO95" s="302"/>
      <c r="AP95" s="302"/>
      <c r="AQ95" s="85" t="s">
        <v>81</v>
      </c>
      <c r="AR95" s="82"/>
      <c r="AS95" s="86">
        <f>ROUND(AS96+SUM(AS97:AS101)+AS104,2)</f>
        <v>0</v>
      </c>
      <c r="AT95" s="87">
        <f t="shared" si="1"/>
        <v>0</v>
      </c>
      <c r="AU95" s="88">
        <f>ROUND(AU96+SUM(AU97:AU101)+AU104,5)</f>
        <v>0</v>
      </c>
      <c r="AV95" s="87">
        <f>ROUND(AZ95*L32,2)</f>
        <v>0</v>
      </c>
      <c r="AW95" s="87">
        <f>ROUND(BA95*L33,2)</f>
        <v>0</v>
      </c>
      <c r="AX95" s="87">
        <f>ROUND(BB95*L32,2)</f>
        <v>0</v>
      </c>
      <c r="AY95" s="87">
        <f>ROUND(BC95*L33,2)</f>
        <v>0</v>
      </c>
      <c r="AZ95" s="87">
        <f>ROUND(AZ96+SUM(AZ97:AZ101)+AZ104,2)</f>
        <v>0</v>
      </c>
      <c r="BA95" s="87">
        <f>ROUND(BA96+SUM(BA97:BA101)+BA104,2)</f>
        <v>0</v>
      </c>
      <c r="BB95" s="87">
        <f>ROUND(BB96+SUM(BB97:BB101)+BB104,2)</f>
        <v>0</v>
      </c>
      <c r="BC95" s="87">
        <f>ROUND(BC96+SUM(BC97:BC101)+BC104,2)</f>
        <v>0</v>
      </c>
      <c r="BD95" s="89">
        <f>ROUND(BD96+SUM(BD97:BD101)+BD104,2)</f>
        <v>0</v>
      </c>
      <c r="BS95" s="90" t="s">
        <v>74</v>
      </c>
      <c r="BT95" s="90" t="s">
        <v>82</v>
      </c>
      <c r="BU95" s="90" t="s">
        <v>76</v>
      </c>
      <c r="BV95" s="90" t="s">
        <v>77</v>
      </c>
      <c r="BW95" s="90" t="s">
        <v>83</v>
      </c>
      <c r="BX95" s="90" t="s">
        <v>4</v>
      </c>
      <c r="CL95" s="90" t="s">
        <v>1</v>
      </c>
      <c r="CM95" s="90" t="s">
        <v>75</v>
      </c>
    </row>
    <row r="96" spans="1:91" s="4" customFormat="1" ht="23.25" customHeight="1">
      <c r="A96" s="91" t="s">
        <v>84</v>
      </c>
      <c r="B96" s="54"/>
      <c r="C96" s="10"/>
      <c r="D96" s="10"/>
      <c r="E96" s="300" t="s">
        <v>85</v>
      </c>
      <c r="F96" s="300"/>
      <c r="G96" s="300"/>
      <c r="H96" s="300"/>
      <c r="I96" s="300"/>
      <c r="J96" s="10"/>
      <c r="K96" s="300" t="s">
        <v>86</v>
      </c>
      <c r="L96" s="300"/>
      <c r="M96" s="300"/>
      <c r="N96" s="300"/>
      <c r="O96" s="300"/>
      <c r="P96" s="300"/>
      <c r="Q96" s="300"/>
      <c r="R96" s="300"/>
      <c r="S96" s="300"/>
      <c r="T96" s="300"/>
      <c r="U96" s="300"/>
      <c r="V96" s="300"/>
      <c r="W96" s="300"/>
      <c r="X96" s="300"/>
      <c r="Y96" s="300"/>
      <c r="Z96" s="300"/>
      <c r="AA96" s="300"/>
      <c r="AB96" s="300"/>
      <c r="AC96" s="300"/>
      <c r="AD96" s="300"/>
      <c r="AE96" s="300"/>
      <c r="AF96" s="300"/>
      <c r="AG96" s="297">
        <f>'E1.1 - E 1.1. Architekton...'!J34</f>
        <v>0</v>
      </c>
      <c r="AH96" s="304"/>
      <c r="AI96" s="304"/>
      <c r="AJ96" s="304"/>
      <c r="AK96" s="304"/>
      <c r="AL96" s="304"/>
      <c r="AM96" s="304"/>
      <c r="AN96" s="297">
        <f t="shared" si="0"/>
        <v>0</v>
      </c>
      <c r="AO96" s="304"/>
      <c r="AP96" s="304"/>
      <c r="AQ96" s="92" t="s">
        <v>87</v>
      </c>
      <c r="AR96" s="54"/>
      <c r="AS96" s="93">
        <v>0</v>
      </c>
      <c r="AT96" s="94">
        <f t="shared" si="1"/>
        <v>0</v>
      </c>
      <c r="AU96" s="95">
        <f>'E1.1 - E 1.1. Architekton...'!P154</f>
        <v>0</v>
      </c>
      <c r="AV96" s="94">
        <f>'E1.1 - E 1.1. Architekton...'!J37</f>
        <v>0</v>
      </c>
      <c r="AW96" s="94">
        <f>'E1.1 - E 1.1. Architekton...'!J38</f>
        <v>0</v>
      </c>
      <c r="AX96" s="94">
        <f>'E1.1 - E 1.1. Architekton...'!J39</f>
        <v>0</v>
      </c>
      <c r="AY96" s="94">
        <f>'E1.1 - E 1.1. Architekton...'!J40</f>
        <v>0</v>
      </c>
      <c r="AZ96" s="94">
        <f>'E1.1 - E 1.1. Architekton...'!F37</f>
        <v>0</v>
      </c>
      <c r="BA96" s="94">
        <f>'E1.1 - E 1.1. Architekton...'!F38</f>
        <v>0</v>
      </c>
      <c r="BB96" s="94">
        <f>'E1.1 - E 1.1. Architekton...'!F39</f>
        <v>0</v>
      </c>
      <c r="BC96" s="94">
        <f>'E1.1 - E 1.1. Architekton...'!F40</f>
        <v>0</v>
      </c>
      <c r="BD96" s="96">
        <f>'E1.1 - E 1.1. Architekton...'!F41</f>
        <v>0</v>
      </c>
      <c r="BT96" s="26" t="s">
        <v>88</v>
      </c>
      <c r="BV96" s="26" t="s">
        <v>77</v>
      </c>
      <c r="BW96" s="26" t="s">
        <v>89</v>
      </c>
      <c r="BX96" s="26" t="s">
        <v>83</v>
      </c>
      <c r="CL96" s="26" t="s">
        <v>1</v>
      </c>
    </row>
    <row r="97" spans="1:91" s="4" customFormat="1" ht="16.5" customHeight="1">
      <c r="A97" s="91" t="s">
        <v>84</v>
      </c>
      <c r="B97" s="54"/>
      <c r="C97" s="10"/>
      <c r="D97" s="10"/>
      <c r="E97" s="300" t="s">
        <v>90</v>
      </c>
      <c r="F97" s="300"/>
      <c r="G97" s="300"/>
      <c r="H97" s="300"/>
      <c r="I97" s="300"/>
      <c r="J97" s="10"/>
      <c r="K97" s="300" t="s">
        <v>91</v>
      </c>
      <c r="L97" s="300"/>
      <c r="M97" s="300"/>
      <c r="N97" s="300"/>
      <c r="O97" s="300"/>
      <c r="P97" s="300"/>
      <c r="Q97" s="300"/>
      <c r="R97" s="300"/>
      <c r="S97" s="300"/>
      <c r="T97" s="300"/>
      <c r="U97" s="300"/>
      <c r="V97" s="300"/>
      <c r="W97" s="300"/>
      <c r="X97" s="300"/>
      <c r="Y97" s="300"/>
      <c r="Z97" s="300"/>
      <c r="AA97" s="300"/>
      <c r="AB97" s="300"/>
      <c r="AC97" s="300"/>
      <c r="AD97" s="300"/>
      <c r="AE97" s="300"/>
      <c r="AF97" s="300"/>
      <c r="AG97" s="297">
        <f>'E1.3 - E 1.3. Zdravotechn...'!J34</f>
        <v>0</v>
      </c>
      <c r="AH97" s="304"/>
      <c r="AI97" s="304"/>
      <c r="AJ97" s="304"/>
      <c r="AK97" s="304"/>
      <c r="AL97" s="304"/>
      <c r="AM97" s="304"/>
      <c r="AN97" s="297">
        <f t="shared" si="0"/>
        <v>0</v>
      </c>
      <c r="AO97" s="304"/>
      <c r="AP97" s="304"/>
      <c r="AQ97" s="92" t="s">
        <v>87</v>
      </c>
      <c r="AR97" s="54"/>
      <c r="AS97" s="93">
        <v>0</v>
      </c>
      <c r="AT97" s="94">
        <f t="shared" si="1"/>
        <v>0</v>
      </c>
      <c r="AU97" s="95">
        <f>'E1.3 - E 1.3. Zdravotechn...'!P141</f>
        <v>0</v>
      </c>
      <c r="AV97" s="94">
        <f>'E1.3 - E 1.3. Zdravotechn...'!J37</f>
        <v>0</v>
      </c>
      <c r="AW97" s="94">
        <f>'E1.3 - E 1.3. Zdravotechn...'!J38</f>
        <v>0</v>
      </c>
      <c r="AX97" s="94">
        <f>'E1.3 - E 1.3. Zdravotechn...'!J39</f>
        <v>0</v>
      </c>
      <c r="AY97" s="94">
        <f>'E1.3 - E 1.3. Zdravotechn...'!J40</f>
        <v>0</v>
      </c>
      <c r="AZ97" s="94">
        <f>'E1.3 - E 1.3. Zdravotechn...'!F37</f>
        <v>0</v>
      </c>
      <c r="BA97" s="94">
        <f>'E1.3 - E 1.3. Zdravotechn...'!F38</f>
        <v>0</v>
      </c>
      <c r="BB97" s="94">
        <f>'E1.3 - E 1.3. Zdravotechn...'!F39</f>
        <v>0</v>
      </c>
      <c r="BC97" s="94">
        <f>'E1.3 - E 1.3. Zdravotechn...'!F40</f>
        <v>0</v>
      </c>
      <c r="BD97" s="96">
        <f>'E1.3 - E 1.3. Zdravotechn...'!F41</f>
        <v>0</v>
      </c>
      <c r="BT97" s="26" t="s">
        <v>88</v>
      </c>
      <c r="BV97" s="26" t="s">
        <v>77</v>
      </c>
      <c r="BW97" s="26" t="s">
        <v>92</v>
      </c>
      <c r="BX97" s="26" t="s">
        <v>83</v>
      </c>
      <c r="CL97" s="26" t="s">
        <v>1</v>
      </c>
    </row>
    <row r="98" spans="1:91" s="4" customFormat="1" ht="16.5" customHeight="1">
      <c r="A98" s="91" t="s">
        <v>84</v>
      </c>
      <c r="B98" s="54"/>
      <c r="C98" s="10"/>
      <c r="D98" s="10"/>
      <c r="E98" s="300" t="s">
        <v>93</v>
      </c>
      <c r="F98" s="300"/>
      <c r="G98" s="300"/>
      <c r="H98" s="300"/>
      <c r="I98" s="300"/>
      <c r="J98" s="10"/>
      <c r="K98" s="300" t="s">
        <v>94</v>
      </c>
      <c r="L98" s="300"/>
      <c r="M98" s="300"/>
      <c r="N98" s="300"/>
      <c r="O98" s="300"/>
      <c r="P98" s="300"/>
      <c r="Q98" s="300"/>
      <c r="R98" s="300"/>
      <c r="S98" s="300"/>
      <c r="T98" s="300"/>
      <c r="U98" s="300"/>
      <c r="V98" s="300"/>
      <c r="W98" s="300"/>
      <c r="X98" s="300"/>
      <c r="Y98" s="300"/>
      <c r="Z98" s="300"/>
      <c r="AA98" s="300"/>
      <c r="AB98" s="300"/>
      <c r="AC98" s="300"/>
      <c r="AD98" s="300"/>
      <c r="AE98" s="300"/>
      <c r="AF98" s="300"/>
      <c r="AG98" s="297">
        <f>'E1.4 - E1.4 Vykurovanie'!J34</f>
        <v>0</v>
      </c>
      <c r="AH98" s="304"/>
      <c r="AI98" s="304"/>
      <c r="AJ98" s="304"/>
      <c r="AK98" s="304"/>
      <c r="AL98" s="304"/>
      <c r="AM98" s="304"/>
      <c r="AN98" s="297">
        <f t="shared" si="0"/>
        <v>0</v>
      </c>
      <c r="AO98" s="304"/>
      <c r="AP98" s="304"/>
      <c r="AQ98" s="92" t="s">
        <v>87</v>
      </c>
      <c r="AR98" s="54"/>
      <c r="AS98" s="93">
        <v>0</v>
      </c>
      <c r="AT98" s="94">
        <f t="shared" si="1"/>
        <v>0</v>
      </c>
      <c r="AU98" s="95">
        <f>'E1.4 - E1.4 Vykurovanie'!P140</f>
        <v>0</v>
      </c>
      <c r="AV98" s="94">
        <f>'E1.4 - E1.4 Vykurovanie'!J37</f>
        <v>0</v>
      </c>
      <c r="AW98" s="94">
        <f>'E1.4 - E1.4 Vykurovanie'!J38</f>
        <v>0</v>
      </c>
      <c r="AX98" s="94">
        <f>'E1.4 - E1.4 Vykurovanie'!J39</f>
        <v>0</v>
      </c>
      <c r="AY98" s="94">
        <f>'E1.4 - E1.4 Vykurovanie'!J40</f>
        <v>0</v>
      </c>
      <c r="AZ98" s="94">
        <f>'E1.4 - E1.4 Vykurovanie'!F37</f>
        <v>0</v>
      </c>
      <c r="BA98" s="94">
        <f>'E1.4 - E1.4 Vykurovanie'!F38</f>
        <v>0</v>
      </c>
      <c r="BB98" s="94">
        <f>'E1.4 - E1.4 Vykurovanie'!F39</f>
        <v>0</v>
      </c>
      <c r="BC98" s="94">
        <f>'E1.4 - E1.4 Vykurovanie'!F40</f>
        <v>0</v>
      </c>
      <c r="BD98" s="96">
        <f>'E1.4 - E1.4 Vykurovanie'!F41</f>
        <v>0</v>
      </c>
      <c r="BT98" s="26" t="s">
        <v>88</v>
      </c>
      <c r="BV98" s="26" t="s">
        <v>77</v>
      </c>
      <c r="BW98" s="26" t="s">
        <v>95</v>
      </c>
      <c r="BX98" s="26" t="s">
        <v>83</v>
      </c>
      <c r="CL98" s="26" t="s">
        <v>1</v>
      </c>
    </row>
    <row r="99" spans="1:91" s="4" customFormat="1" ht="16.5" customHeight="1">
      <c r="A99" s="91" t="s">
        <v>84</v>
      </c>
      <c r="B99" s="54"/>
      <c r="C99" s="10"/>
      <c r="D99" s="10"/>
      <c r="E99" s="300" t="s">
        <v>96</v>
      </c>
      <c r="F99" s="300"/>
      <c r="G99" s="300"/>
      <c r="H99" s="300"/>
      <c r="I99" s="300"/>
      <c r="J99" s="10"/>
      <c r="K99" s="300" t="s">
        <v>97</v>
      </c>
      <c r="L99" s="300"/>
      <c r="M99" s="300"/>
      <c r="N99" s="300"/>
      <c r="O99" s="300"/>
      <c r="P99" s="300"/>
      <c r="Q99" s="300"/>
      <c r="R99" s="300"/>
      <c r="S99" s="300"/>
      <c r="T99" s="300"/>
      <c r="U99" s="300"/>
      <c r="V99" s="300"/>
      <c r="W99" s="300"/>
      <c r="X99" s="300"/>
      <c r="Y99" s="300"/>
      <c r="Z99" s="300"/>
      <c r="AA99" s="300"/>
      <c r="AB99" s="300"/>
      <c r="AC99" s="300"/>
      <c r="AD99" s="300"/>
      <c r="AE99" s="300"/>
      <c r="AF99" s="300"/>
      <c r="AG99" s="297">
        <f>'E1.5 - E 1.5  Vzduchotech...'!J34</f>
        <v>0</v>
      </c>
      <c r="AH99" s="304"/>
      <c r="AI99" s="304"/>
      <c r="AJ99" s="304"/>
      <c r="AK99" s="304"/>
      <c r="AL99" s="304"/>
      <c r="AM99" s="304"/>
      <c r="AN99" s="297">
        <f t="shared" si="0"/>
        <v>0</v>
      </c>
      <c r="AO99" s="304"/>
      <c r="AP99" s="304"/>
      <c r="AQ99" s="92" t="s">
        <v>87</v>
      </c>
      <c r="AR99" s="54"/>
      <c r="AS99" s="93">
        <v>0</v>
      </c>
      <c r="AT99" s="94">
        <f t="shared" si="1"/>
        <v>0</v>
      </c>
      <c r="AU99" s="95">
        <f>'E1.5 - E 1.5  Vzduchotech...'!P136</f>
        <v>0</v>
      </c>
      <c r="AV99" s="94">
        <f>'E1.5 - E 1.5  Vzduchotech...'!J37</f>
        <v>0</v>
      </c>
      <c r="AW99" s="94">
        <f>'E1.5 - E 1.5  Vzduchotech...'!J38</f>
        <v>0</v>
      </c>
      <c r="AX99" s="94">
        <f>'E1.5 - E 1.5  Vzduchotech...'!J39</f>
        <v>0</v>
      </c>
      <c r="AY99" s="94">
        <f>'E1.5 - E 1.5  Vzduchotech...'!J40</f>
        <v>0</v>
      </c>
      <c r="AZ99" s="94">
        <f>'E1.5 - E 1.5  Vzduchotech...'!F37</f>
        <v>0</v>
      </c>
      <c r="BA99" s="94">
        <f>'E1.5 - E 1.5  Vzduchotech...'!F38</f>
        <v>0</v>
      </c>
      <c r="BB99" s="94">
        <f>'E1.5 - E 1.5  Vzduchotech...'!F39</f>
        <v>0</v>
      </c>
      <c r="BC99" s="94">
        <f>'E1.5 - E 1.5  Vzduchotech...'!F40</f>
        <v>0</v>
      </c>
      <c r="BD99" s="96">
        <f>'E1.5 - E 1.5  Vzduchotech...'!F41</f>
        <v>0</v>
      </c>
      <c r="BT99" s="26" t="s">
        <v>88</v>
      </c>
      <c r="BV99" s="26" t="s">
        <v>77</v>
      </c>
      <c r="BW99" s="26" t="s">
        <v>98</v>
      </c>
      <c r="BX99" s="26" t="s">
        <v>83</v>
      </c>
      <c r="CL99" s="26" t="s">
        <v>1</v>
      </c>
    </row>
    <row r="100" spans="1:91" s="4" customFormat="1" ht="16.5" customHeight="1">
      <c r="A100" s="91" t="s">
        <v>84</v>
      </c>
      <c r="B100" s="54"/>
      <c r="C100" s="10"/>
      <c r="D100" s="10"/>
      <c r="E100" s="300" t="s">
        <v>99</v>
      </c>
      <c r="F100" s="300"/>
      <c r="G100" s="300"/>
      <c r="H100" s="300"/>
      <c r="I100" s="300"/>
      <c r="J100" s="10"/>
      <c r="K100" s="300" t="s">
        <v>100</v>
      </c>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297">
        <f>'E1.6 - E 1.6. Vnútorné sl...'!J34</f>
        <v>0</v>
      </c>
      <c r="AH100" s="304"/>
      <c r="AI100" s="304"/>
      <c r="AJ100" s="304"/>
      <c r="AK100" s="304"/>
      <c r="AL100" s="304"/>
      <c r="AM100" s="304"/>
      <c r="AN100" s="297">
        <f t="shared" si="0"/>
        <v>0</v>
      </c>
      <c r="AO100" s="304"/>
      <c r="AP100" s="304"/>
      <c r="AQ100" s="92" t="s">
        <v>87</v>
      </c>
      <c r="AR100" s="54"/>
      <c r="AS100" s="93">
        <v>0</v>
      </c>
      <c r="AT100" s="94">
        <f t="shared" si="1"/>
        <v>0</v>
      </c>
      <c r="AU100" s="95">
        <f>'E1.6 - E 1.6. Vnútorné sl...'!P131</f>
        <v>0</v>
      </c>
      <c r="AV100" s="94">
        <f>'E1.6 - E 1.6. Vnútorné sl...'!J37</f>
        <v>0</v>
      </c>
      <c r="AW100" s="94">
        <f>'E1.6 - E 1.6. Vnútorné sl...'!J38</f>
        <v>0</v>
      </c>
      <c r="AX100" s="94">
        <f>'E1.6 - E 1.6. Vnútorné sl...'!J39</f>
        <v>0</v>
      </c>
      <c r="AY100" s="94">
        <f>'E1.6 - E 1.6. Vnútorné sl...'!J40</f>
        <v>0</v>
      </c>
      <c r="AZ100" s="94">
        <f>'E1.6 - E 1.6. Vnútorné sl...'!F37</f>
        <v>0</v>
      </c>
      <c r="BA100" s="94">
        <f>'E1.6 - E 1.6. Vnútorné sl...'!F38</f>
        <v>0</v>
      </c>
      <c r="BB100" s="94">
        <f>'E1.6 - E 1.6. Vnútorné sl...'!F39</f>
        <v>0</v>
      </c>
      <c r="BC100" s="94">
        <f>'E1.6 - E 1.6. Vnútorné sl...'!F40</f>
        <v>0</v>
      </c>
      <c r="BD100" s="96">
        <f>'E1.6 - E 1.6. Vnútorné sl...'!F41</f>
        <v>0</v>
      </c>
      <c r="BT100" s="26" t="s">
        <v>88</v>
      </c>
      <c r="BV100" s="26" t="s">
        <v>77</v>
      </c>
      <c r="BW100" s="26" t="s">
        <v>101</v>
      </c>
      <c r="BX100" s="26" t="s">
        <v>83</v>
      </c>
      <c r="CL100" s="26" t="s">
        <v>1</v>
      </c>
    </row>
    <row r="101" spans="1:91" s="4" customFormat="1" ht="23.25" customHeight="1">
      <c r="B101" s="54"/>
      <c r="C101" s="10"/>
      <c r="D101" s="10"/>
      <c r="E101" s="300" t="s">
        <v>102</v>
      </c>
      <c r="F101" s="300"/>
      <c r="G101" s="300"/>
      <c r="H101" s="300"/>
      <c r="I101" s="300"/>
      <c r="J101" s="10"/>
      <c r="K101" s="300" t="s">
        <v>103</v>
      </c>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6">
        <f>ROUND(SUM(AG102:AG103),2)</f>
        <v>0</v>
      </c>
      <c r="AH101" s="304"/>
      <c r="AI101" s="304"/>
      <c r="AJ101" s="304"/>
      <c r="AK101" s="304"/>
      <c r="AL101" s="304"/>
      <c r="AM101" s="304"/>
      <c r="AN101" s="297">
        <f t="shared" si="0"/>
        <v>0</v>
      </c>
      <c r="AO101" s="304"/>
      <c r="AP101" s="304"/>
      <c r="AQ101" s="92" t="s">
        <v>87</v>
      </c>
      <c r="AR101" s="54"/>
      <c r="AS101" s="93">
        <f>ROUND(SUM(AS102:AS103),2)</f>
        <v>0</v>
      </c>
      <c r="AT101" s="94">
        <f t="shared" si="1"/>
        <v>0</v>
      </c>
      <c r="AU101" s="95">
        <f>ROUND(SUM(AU102:AU103),5)</f>
        <v>0</v>
      </c>
      <c r="AV101" s="94">
        <f>ROUND(AZ101*L32,2)</f>
        <v>0</v>
      </c>
      <c r="AW101" s="94">
        <f>ROUND(BA101*L33,2)</f>
        <v>0</v>
      </c>
      <c r="AX101" s="94">
        <f>ROUND(BB101*L32,2)</f>
        <v>0</v>
      </c>
      <c r="AY101" s="94">
        <f>ROUND(BC101*L33,2)</f>
        <v>0</v>
      </c>
      <c r="AZ101" s="94">
        <f>ROUND(SUM(AZ102:AZ103),2)</f>
        <v>0</v>
      </c>
      <c r="BA101" s="94">
        <f>ROUND(SUM(BA102:BA103),2)</f>
        <v>0</v>
      </c>
      <c r="BB101" s="94">
        <f>ROUND(SUM(BB102:BB103),2)</f>
        <v>0</v>
      </c>
      <c r="BC101" s="94">
        <f>ROUND(SUM(BC102:BC103),2)</f>
        <v>0</v>
      </c>
      <c r="BD101" s="96">
        <f>ROUND(SUM(BD102:BD103),2)</f>
        <v>0</v>
      </c>
      <c r="BS101" s="26" t="s">
        <v>74</v>
      </c>
      <c r="BT101" s="26" t="s">
        <v>88</v>
      </c>
      <c r="BV101" s="26" t="s">
        <v>77</v>
      </c>
      <c r="BW101" s="26" t="s">
        <v>104</v>
      </c>
      <c r="BX101" s="26" t="s">
        <v>83</v>
      </c>
      <c r="CL101" s="26" t="s">
        <v>1</v>
      </c>
    </row>
    <row r="102" spans="1:91" s="4" customFormat="1" ht="23.25" customHeight="1">
      <c r="A102" s="91" t="s">
        <v>84</v>
      </c>
      <c r="B102" s="54"/>
      <c r="C102" s="10"/>
      <c r="D102" s="10"/>
      <c r="E102" s="10"/>
      <c r="F102" s="300" t="s">
        <v>102</v>
      </c>
      <c r="G102" s="300"/>
      <c r="H102" s="300"/>
      <c r="I102" s="300"/>
      <c r="J102" s="300"/>
      <c r="K102" s="10"/>
      <c r="L102" s="300" t="s">
        <v>103</v>
      </c>
      <c r="M102" s="300"/>
      <c r="N102" s="300"/>
      <c r="O102" s="300"/>
      <c r="P102" s="300"/>
      <c r="Q102" s="300"/>
      <c r="R102" s="300"/>
      <c r="S102" s="300"/>
      <c r="T102" s="300"/>
      <c r="U102" s="300"/>
      <c r="V102" s="300"/>
      <c r="W102" s="300"/>
      <c r="X102" s="300"/>
      <c r="Y102" s="300"/>
      <c r="Z102" s="300"/>
      <c r="AA102" s="300"/>
      <c r="AB102" s="300"/>
      <c r="AC102" s="300"/>
      <c r="AD102" s="300"/>
      <c r="AE102" s="300"/>
      <c r="AF102" s="300"/>
      <c r="AG102" s="297">
        <f>'E1.7 - E 1.7  Umelé osvet...'!J34</f>
        <v>0</v>
      </c>
      <c r="AH102" s="304"/>
      <c r="AI102" s="304"/>
      <c r="AJ102" s="304"/>
      <c r="AK102" s="304"/>
      <c r="AL102" s="304"/>
      <c r="AM102" s="304"/>
      <c r="AN102" s="297">
        <f t="shared" si="0"/>
        <v>0</v>
      </c>
      <c r="AO102" s="304"/>
      <c r="AP102" s="304"/>
      <c r="AQ102" s="92" t="s">
        <v>87</v>
      </c>
      <c r="AR102" s="54"/>
      <c r="AS102" s="93">
        <v>0</v>
      </c>
      <c r="AT102" s="94">
        <f t="shared" si="1"/>
        <v>0</v>
      </c>
      <c r="AU102" s="95">
        <f>'E1.7 - E 1.7  Umelé osvet...'!P134</f>
        <v>0</v>
      </c>
      <c r="AV102" s="94">
        <f>'E1.7 - E 1.7  Umelé osvet...'!J37</f>
        <v>0</v>
      </c>
      <c r="AW102" s="94">
        <f>'E1.7 - E 1.7  Umelé osvet...'!J38</f>
        <v>0</v>
      </c>
      <c r="AX102" s="94">
        <f>'E1.7 - E 1.7  Umelé osvet...'!J39</f>
        <v>0</v>
      </c>
      <c r="AY102" s="94">
        <f>'E1.7 - E 1.7  Umelé osvet...'!J40</f>
        <v>0</v>
      </c>
      <c r="AZ102" s="94">
        <f>'E1.7 - E 1.7  Umelé osvet...'!F37</f>
        <v>0</v>
      </c>
      <c r="BA102" s="94">
        <f>'E1.7 - E 1.7  Umelé osvet...'!F38</f>
        <v>0</v>
      </c>
      <c r="BB102" s="94">
        <f>'E1.7 - E 1.7  Umelé osvet...'!F39</f>
        <v>0</v>
      </c>
      <c r="BC102" s="94">
        <f>'E1.7 - E 1.7  Umelé osvet...'!F40</f>
        <v>0</v>
      </c>
      <c r="BD102" s="96">
        <f>'E1.7 - E 1.7  Umelé osvet...'!F41</f>
        <v>0</v>
      </c>
      <c r="BT102" s="26" t="s">
        <v>105</v>
      </c>
      <c r="BU102" s="26" t="s">
        <v>106</v>
      </c>
      <c r="BV102" s="26" t="s">
        <v>77</v>
      </c>
      <c r="BW102" s="26" t="s">
        <v>104</v>
      </c>
      <c r="BX102" s="26" t="s">
        <v>83</v>
      </c>
      <c r="CL102" s="26" t="s">
        <v>1</v>
      </c>
    </row>
    <row r="103" spans="1:91" s="4" customFormat="1" ht="16.5" customHeight="1">
      <c r="A103" s="91" t="s">
        <v>84</v>
      </c>
      <c r="B103" s="54"/>
      <c r="C103" s="10"/>
      <c r="D103" s="10"/>
      <c r="E103" s="10"/>
      <c r="F103" s="300" t="s">
        <v>107</v>
      </c>
      <c r="G103" s="300"/>
      <c r="H103" s="300"/>
      <c r="I103" s="300"/>
      <c r="J103" s="300"/>
      <c r="K103" s="10"/>
      <c r="L103" s="300" t="s">
        <v>108</v>
      </c>
      <c r="M103" s="300"/>
      <c r="N103" s="300"/>
      <c r="O103" s="300"/>
      <c r="P103" s="300"/>
      <c r="Q103" s="300"/>
      <c r="R103" s="300"/>
      <c r="S103" s="300"/>
      <c r="T103" s="300"/>
      <c r="U103" s="300"/>
      <c r="V103" s="300"/>
      <c r="W103" s="300"/>
      <c r="X103" s="300"/>
      <c r="Y103" s="300"/>
      <c r="Z103" s="300"/>
      <c r="AA103" s="300"/>
      <c r="AB103" s="300"/>
      <c r="AC103" s="300"/>
      <c r="AD103" s="300"/>
      <c r="AE103" s="300"/>
      <c r="AF103" s="300"/>
      <c r="AG103" s="297">
        <f>'rozpis - rozpis materiálu...'!J36</f>
        <v>0</v>
      </c>
      <c r="AH103" s="304"/>
      <c r="AI103" s="304"/>
      <c r="AJ103" s="304"/>
      <c r="AK103" s="304"/>
      <c r="AL103" s="304"/>
      <c r="AM103" s="304"/>
      <c r="AN103" s="297">
        <f t="shared" si="0"/>
        <v>0</v>
      </c>
      <c r="AO103" s="304"/>
      <c r="AP103" s="304"/>
      <c r="AQ103" s="92" t="s">
        <v>87</v>
      </c>
      <c r="AR103" s="54"/>
      <c r="AS103" s="93">
        <v>0</v>
      </c>
      <c r="AT103" s="94">
        <f t="shared" si="1"/>
        <v>0</v>
      </c>
      <c r="AU103" s="95">
        <f>'rozpis - rozpis materiálu...'!P146</f>
        <v>0</v>
      </c>
      <c r="AV103" s="94">
        <f>'rozpis - rozpis materiálu...'!J39</f>
        <v>0</v>
      </c>
      <c r="AW103" s="94">
        <f>'rozpis - rozpis materiálu...'!J40</f>
        <v>0</v>
      </c>
      <c r="AX103" s="94">
        <f>'rozpis - rozpis materiálu...'!J41</f>
        <v>0</v>
      </c>
      <c r="AY103" s="94">
        <f>'rozpis - rozpis materiálu...'!J42</f>
        <v>0</v>
      </c>
      <c r="AZ103" s="94">
        <f>'rozpis - rozpis materiálu...'!F39</f>
        <v>0</v>
      </c>
      <c r="BA103" s="94">
        <f>'rozpis - rozpis materiálu...'!F40</f>
        <v>0</v>
      </c>
      <c r="BB103" s="94">
        <f>'rozpis - rozpis materiálu...'!F41</f>
        <v>0</v>
      </c>
      <c r="BC103" s="94">
        <f>'rozpis - rozpis materiálu...'!F42</f>
        <v>0</v>
      </c>
      <c r="BD103" s="96">
        <f>'rozpis - rozpis materiálu...'!F43</f>
        <v>0</v>
      </c>
      <c r="BT103" s="26" t="s">
        <v>105</v>
      </c>
      <c r="BV103" s="26" t="s">
        <v>77</v>
      </c>
      <c r="BW103" s="26" t="s">
        <v>109</v>
      </c>
      <c r="BX103" s="26" t="s">
        <v>104</v>
      </c>
      <c r="CL103" s="26" t="s">
        <v>1</v>
      </c>
    </row>
    <row r="104" spans="1:91" s="4" customFormat="1" ht="16.5" customHeight="1">
      <c r="A104" s="91" t="s">
        <v>84</v>
      </c>
      <c r="B104" s="54"/>
      <c r="C104" s="10"/>
      <c r="D104" s="10"/>
      <c r="E104" s="300" t="s">
        <v>110</v>
      </c>
      <c r="F104" s="300"/>
      <c r="G104" s="300"/>
      <c r="H104" s="300"/>
      <c r="I104" s="300"/>
      <c r="J104" s="10"/>
      <c r="K104" s="300" t="s">
        <v>111</v>
      </c>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297">
        <f>'E1.8 - E 1.8. Plynoinštal...'!J34</f>
        <v>0</v>
      </c>
      <c r="AH104" s="304"/>
      <c r="AI104" s="304"/>
      <c r="AJ104" s="304"/>
      <c r="AK104" s="304"/>
      <c r="AL104" s="304"/>
      <c r="AM104" s="304"/>
      <c r="AN104" s="297">
        <f t="shared" si="0"/>
        <v>0</v>
      </c>
      <c r="AO104" s="304"/>
      <c r="AP104" s="304"/>
      <c r="AQ104" s="92" t="s">
        <v>87</v>
      </c>
      <c r="AR104" s="54"/>
      <c r="AS104" s="93">
        <v>0</v>
      </c>
      <c r="AT104" s="94">
        <f t="shared" si="1"/>
        <v>0</v>
      </c>
      <c r="AU104" s="95">
        <f>'E1.8 - E 1.8. Plynoinštal...'!P137</f>
        <v>0</v>
      </c>
      <c r="AV104" s="94">
        <f>'E1.8 - E 1.8. Plynoinštal...'!J37</f>
        <v>0</v>
      </c>
      <c r="AW104" s="94">
        <f>'E1.8 - E 1.8. Plynoinštal...'!J38</f>
        <v>0</v>
      </c>
      <c r="AX104" s="94">
        <f>'E1.8 - E 1.8. Plynoinštal...'!J39</f>
        <v>0</v>
      </c>
      <c r="AY104" s="94">
        <f>'E1.8 - E 1.8. Plynoinštal...'!J40</f>
        <v>0</v>
      </c>
      <c r="AZ104" s="94">
        <f>'E1.8 - E 1.8. Plynoinštal...'!F37</f>
        <v>0</v>
      </c>
      <c r="BA104" s="94">
        <f>'E1.8 - E 1.8. Plynoinštal...'!F38</f>
        <v>0</v>
      </c>
      <c r="BB104" s="94">
        <f>'E1.8 - E 1.8. Plynoinštal...'!F39</f>
        <v>0</v>
      </c>
      <c r="BC104" s="94">
        <f>'E1.8 - E 1.8. Plynoinštal...'!F40</f>
        <v>0</v>
      </c>
      <c r="BD104" s="96">
        <f>'E1.8 - E 1.8. Plynoinštal...'!F41</f>
        <v>0</v>
      </c>
      <c r="BT104" s="26" t="s">
        <v>88</v>
      </c>
      <c r="BV104" s="26" t="s">
        <v>77</v>
      </c>
      <c r="BW104" s="26" t="s">
        <v>112</v>
      </c>
      <c r="BX104" s="26" t="s">
        <v>83</v>
      </c>
      <c r="CL104" s="26" t="s">
        <v>1</v>
      </c>
    </row>
    <row r="105" spans="1:91" s="7" customFormat="1" ht="16.5" customHeight="1">
      <c r="B105" s="82"/>
      <c r="C105" s="83"/>
      <c r="D105" s="305" t="s">
        <v>113</v>
      </c>
      <c r="E105" s="305"/>
      <c r="F105" s="305"/>
      <c r="G105" s="305"/>
      <c r="H105" s="305"/>
      <c r="I105" s="84"/>
      <c r="J105" s="305" t="s">
        <v>114</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3">
        <f>ROUND(SUM(AG106:AG107),2)</f>
        <v>0</v>
      </c>
      <c r="AH105" s="302"/>
      <c r="AI105" s="302"/>
      <c r="AJ105" s="302"/>
      <c r="AK105" s="302"/>
      <c r="AL105" s="302"/>
      <c r="AM105" s="302"/>
      <c r="AN105" s="301">
        <f t="shared" si="0"/>
        <v>0</v>
      </c>
      <c r="AO105" s="302"/>
      <c r="AP105" s="302"/>
      <c r="AQ105" s="85" t="s">
        <v>81</v>
      </c>
      <c r="AR105" s="82"/>
      <c r="AS105" s="86">
        <f>ROUND(SUM(AS106:AS107),2)</f>
        <v>0</v>
      </c>
      <c r="AT105" s="87">
        <f t="shared" si="1"/>
        <v>0</v>
      </c>
      <c r="AU105" s="88">
        <f>ROUND(SUM(AU106:AU107),5)</f>
        <v>0</v>
      </c>
      <c r="AV105" s="87">
        <f>ROUND(AZ105*L32,2)</f>
        <v>0</v>
      </c>
      <c r="AW105" s="87">
        <f>ROUND(BA105*L33,2)</f>
        <v>0</v>
      </c>
      <c r="AX105" s="87">
        <f>ROUND(BB105*L32,2)</f>
        <v>0</v>
      </c>
      <c r="AY105" s="87">
        <f>ROUND(BC105*L33,2)</f>
        <v>0</v>
      </c>
      <c r="AZ105" s="87">
        <f>ROUND(SUM(AZ106:AZ107),2)</f>
        <v>0</v>
      </c>
      <c r="BA105" s="87">
        <f>ROUND(SUM(BA106:BA107),2)</f>
        <v>0</v>
      </c>
      <c r="BB105" s="87">
        <f>ROUND(SUM(BB106:BB107),2)</f>
        <v>0</v>
      </c>
      <c r="BC105" s="87">
        <f>ROUND(SUM(BC106:BC107),2)</f>
        <v>0</v>
      </c>
      <c r="BD105" s="89">
        <f>ROUND(SUM(BD106:BD107),2)</f>
        <v>0</v>
      </c>
      <c r="BS105" s="90" t="s">
        <v>74</v>
      </c>
      <c r="BT105" s="90" t="s">
        <v>82</v>
      </c>
      <c r="BU105" s="90" t="s">
        <v>76</v>
      </c>
      <c r="BV105" s="90" t="s">
        <v>77</v>
      </c>
      <c r="BW105" s="90" t="s">
        <v>115</v>
      </c>
      <c r="BX105" s="90" t="s">
        <v>4</v>
      </c>
      <c r="CL105" s="90" t="s">
        <v>1</v>
      </c>
      <c r="CM105" s="90" t="s">
        <v>75</v>
      </c>
    </row>
    <row r="106" spans="1:91" s="4" customFormat="1" ht="23.25" customHeight="1">
      <c r="A106" s="91" t="s">
        <v>84</v>
      </c>
      <c r="B106" s="54"/>
      <c r="C106" s="10"/>
      <c r="D106" s="10"/>
      <c r="E106" s="300" t="s">
        <v>116</v>
      </c>
      <c r="F106" s="300"/>
      <c r="G106" s="300"/>
      <c r="H106" s="300"/>
      <c r="I106" s="300"/>
      <c r="J106" s="10"/>
      <c r="K106" s="300" t="s">
        <v>117</v>
      </c>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297">
        <f>'E2.1 - E 2.1. Architekton...'!J34</f>
        <v>0</v>
      </c>
      <c r="AH106" s="304"/>
      <c r="AI106" s="304"/>
      <c r="AJ106" s="304"/>
      <c r="AK106" s="304"/>
      <c r="AL106" s="304"/>
      <c r="AM106" s="304"/>
      <c r="AN106" s="297">
        <f t="shared" si="0"/>
        <v>0</v>
      </c>
      <c r="AO106" s="304"/>
      <c r="AP106" s="304"/>
      <c r="AQ106" s="92" t="s">
        <v>87</v>
      </c>
      <c r="AR106" s="54"/>
      <c r="AS106" s="93">
        <v>0</v>
      </c>
      <c r="AT106" s="94">
        <f t="shared" si="1"/>
        <v>0</v>
      </c>
      <c r="AU106" s="95">
        <f>'E2.1 - E 2.1. Architekton...'!P156</f>
        <v>0</v>
      </c>
      <c r="AV106" s="94">
        <f>'E2.1 - E 2.1. Architekton...'!J37</f>
        <v>0</v>
      </c>
      <c r="AW106" s="94">
        <f>'E2.1 - E 2.1. Architekton...'!J38</f>
        <v>0</v>
      </c>
      <c r="AX106" s="94">
        <f>'E2.1 - E 2.1. Architekton...'!J39</f>
        <v>0</v>
      </c>
      <c r="AY106" s="94">
        <f>'E2.1 - E 2.1. Architekton...'!J40</f>
        <v>0</v>
      </c>
      <c r="AZ106" s="94">
        <f>'E2.1 - E 2.1. Architekton...'!F37</f>
        <v>0</v>
      </c>
      <c r="BA106" s="94">
        <f>'E2.1 - E 2.1. Architekton...'!F38</f>
        <v>0</v>
      </c>
      <c r="BB106" s="94">
        <f>'E2.1 - E 2.1. Architekton...'!F39</f>
        <v>0</v>
      </c>
      <c r="BC106" s="94">
        <f>'E2.1 - E 2.1. Architekton...'!F40</f>
        <v>0</v>
      </c>
      <c r="BD106" s="96">
        <f>'E2.1 - E 2.1. Architekton...'!F41</f>
        <v>0</v>
      </c>
      <c r="BT106" s="26" t="s">
        <v>88</v>
      </c>
      <c r="BV106" s="26" t="s">
        <v>77</v>
      </c>
      <c r="BW106" s="26" t="s">
        <v>118</v>
      </c>
      <c r="BX106" s="26" t="s">
        <v>115</v>
      </c>
      <c r="CL106" s="26" t="s">
        <v>1</v>
      </c>
    </row>
    <row r="107" spans="1:91" s="4" customFormat="1" ht="23.25" customHeight="1">
      <c r="A107" s="91" t="s">
        <v>84</v>
      </c>
      <c r="B107" s="54"/>
      <c r="C107" s="10"/>
      <c r="D107" s="10"/>
      <c r="E107" s="300" t="s">
        <v>119</v>
      </c>
      <c r="F107" s="300"/>
      <c r="G107" s="300"/>
      <c r="H107" s="300"/>
      <c r="I107" s="300"/>
      <c r="J107" s="10"/>
      <c r="K107" s="300" t="s">
        <v>120</v>
      </c>
      <c r="L107" s="300"/>
      <c r="M107" s="300"/>
      <c r="N107" s="300"/>
      <c r="O107" s="300"/>
      <c r="P107" s="300"/>
      <c r="Q107" s="300"/>
      <c r="R107" s="300"/>
      <c r="S107" s="300"/>
      <c r="T107" s="300"/>
      <c r="U107" s="300"/>
      <c r="V107" s="300"/>
      <c r="W107" s="300"/>
      <c r="X107" s="300"/>
      <c r="Y107" s="300"/>
      <c r="Z107" s="300"/>
      <c r="AA107" s="300"/>
      <c r="AB107" s="300"/>
      <c r="AC107" s="300"/>
      <c r="AD107" s="300"/>
      <c r="AE107" s="300"/>
      <c r="AF107" s="300"/>
      <c r="AG107" s="297">
        <f>'E2.4 - E2.4.  Umelé osvet...'!J34</f>
        <v>0</v>
      </c>
      <c r="AH107" s="304"/>
      <c r="AI107" s="304"/>
      <c r="AJ107" s="304"/>
      <c r="AK107" s="304"/>
      <c r="AL107" s="304"/>
      <c r="AM107" s="304"/>
      <c r="AN107" s="297">
        <f t="shared" si="0"/>
        <v>0</v>
      </c>
      <c r="AO107" s="304"/>
      <c r="AP107" s="304"/>
      <c r="AQ107" s="92" t="s">
        <v>87</v>
      </c>
      <c r="AR107" s="54"/>
      <c r="AS107" s="93">
        <v>0</v>
      </c>
      <c r="AT107" s="94">
        <f t="shared" si="1"/>
        <v>0</v>
      </c>
      <c r="AU107" s="95">
        <f>'E2.4 - E2.4.  Umelé osvet...'!P134</f>
        <v>0</v>
      </c>
      <c r="AV107" s="94">
        <f>'E2.4 - E2.4.  Umelé osvet...'!J37</f>
        <v>0</v>
      </c>
      <c r="AW107" s="94">
        <f>'E2.4 - E2.4.  Umelé osvet...'!J38</f>
        <v>0</v>
      </c>
      <c r="AX107" s="94">
        <f>'E2.4 - E2.4.  Umelé osvet...'!J39</f>
        <v>0</v>
      </c>
      <c r="AY107" s="94">
        <f>'E2.4 - E2.4.  Umelé osvet...'!J40</f>
        <v>0</v>
      </c>
      <c r="AZ107" s="94">
        <f>'E2.4 - E2.4.  Umelé osvet...'!F37</f>
        <v>0</v>
      </c>
      <c r="BA107" s="94">
        <f>'E2.4 - E2.4.  Umelé osvet...'!F38</f>
        <v>0</v>
      </c>
      <c r="BB107" s="94">
        <f>'E2.4 - E2.4.  Umelé osvet...'!F39</f>
        <v>0</v>
      </c>
      <c r="BC107" s="94">
        <f>'E2.4 - E2.4.  Umelé osvet...'!F40</f>
        <v>0</v>
      </c>
      <c r="BD107" s="96">
        <f>'E2.4 - E2.4.  Umelé osvet...'!F41</f>
        <v>0</v>
      </c>
      <c r="BT107" s="26" t="s">
        <v>88</v>
      </c>
      <c r="BV107" s="26" t="s">
        <v>77</v>
      </c>
      <c r="BW107" s="26" t="s">
        <v>121</v>
      </c>
      <c r="BX107" s="26" t="s">
        <v>115</v>
      </c>
      <c r="CL107" s="26" t="s">
        <v>1</v>
      </c>
    </row>
    <row r="108" spans="1:91" s="7" customFormat="1" ht="16.5" customHeight="1">
      <c r="A108" s="91" t="s">
        <v>84</v>
      </c>
      <c r="B108" s="82"/>
      <c r="C108" s="83"/>
      <c r="D108" s="305" t="s">
        <v>122</v>
      </c>
      <c r="E108" s="305"/>
      <c r="F108" s="305"/>
      <c r="G108" s="305"/>
      <c r="H108" s="305"/>
      <c r="I108" s="84"/>
      <c r="J108" s="305" t="s">
        <v>123</v>
      </c>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1">
        <f>'03 - SO- 03 Prístupová sp...'!J32</f>
        <v>0</v>
      </c>
      <c r="AH108" s="302"/>
      <c r="AI108" s="302"/>
      <c r="AJ108" s="302"/>
      <c r="AK108" s="302"/>
      <c r="AL108" s="302"/>
      <c r="AM108" s="302"/>
      <c r="AN108" s="301">
        <f t="shared" si="0"/>
        <v>0</v>
      </c>
      <c r="AO108" s="302"/>
      <c r="AP108" s="302"/>
      <c r="AQ108" s="85" t="s">
        <v>81</v>
      </c>
      <c r="AR108" s="82"/>
      <c r="AS108" s="86">
        <v>0</v>
      </c>
      <c r="AT108" s="87">
        <f t="shared" si="1"/>
        <v>0</v>
      </c>
      <c r="AU108" s="88">
        <f>'03 - SO- 03 Prístupová sp...'!P134</f>
        <v>0</v>
      </c>
      <c r="AV108" s="87">
        <f>'03 - SO- 03 Prístupová sp...'!J35</f>
        <v>0</v>
      </c>
      <c r="AW108" s="87">
        <f>'03 - SO- 03 Prístupová sp...'!J36</f>
        <v>0</v>
      </c>
      <c r="AX108" s="87">
        <f>'03 - SO- 03 Prístupová sp...'!J37</f>
        <v>0</v>
      </c>
      <c r="AY108" s="87">
        <f>'03 - SO- 03 Prístupová sp...'!J38</f>
        <v>0</v>
      </c>
      <c r="AZ108" s="87">
        <f>'03 - SO- 03 Prístupová sp...'!F35</f>
        <v>0</v>
      </c>
      <c r="BA108" s="87">
        <f>'03 - SO- 03 Prístupová sp...'!F36</f>
        <v>0</v>
      </c>
      <c r="BB108" s="87">
        <f>'03 - SO- 03 Prístupová sp...'!F37</f>
        <v>0</v>
      </c>
      <c r="BC108" s="87">
        <f>'03 - SO- 03 Prístupová sp...'!F38</f>
        <v>0</v>
      </c>
      <c r="BD108" s="89">
        <f>'03 - SO- 03 Prístupová sp...'!F39</f>
        <v>0</v>
      </c>
      <c r="BT108" s="90" t="s">
        <v>82</v>
      </c>
      <c r="BV108" s="90" t="s">
        <v>77</v>
      </c>
      <c r="BW108" s="90" t="s">
        <v>124</v>
      </c>
      <c r="BX108" s="90" t="s">
        <v>4</v>
      </c>
      <c r="CL108" s="90" t="s">
        <v>1</v>
      </c>
      <c r="CM108" s="90" t="s">
        <v>75</v>
      </c>
    </row>
    <row r="109" spans="1:91" s="7" customFormat="1" ht="16.5" customHeight="1">
      <c r="A109" s="91" t="s">
        <v>84</v>
      </c>
      <c r="B109" s="82"/>
      <c r="C109" s="83"/>
      <c r="D109" s="305" t="s">
        <v>125</v>
      </c>
      <c r="E109" s="305"/>
      <c r="F109" s="305"/>
      <c r="G109" s="305"/>
      <c r="H109" s="305"/>
      <c r="I109" s="84"/>
      <c r="J109" s="305" t="s">
        <v>126</v>
      </c>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1">
        <f>'P01 - PS- 01 Fotovoltaika'!J32</f>
        <v>0</v>
      </c>
      <c r="AH109" s="302"/>
      <c r="AI109" s="302"/>
      <c r="AJ109" s="302"/>
      <c r="AK109" s="302"/>
      <c r="AL109" s="302"/>
      <c r="AM109" s="302"/>
      <c r="AN109" s="301">
        <f t="shared" si="0"/>
        <v>0</v>
      </c>
      <c r="AO109" s="302"/>
      <c r="AP109" s="302"/>
      <c r="AQ109" s="85" t="s">
        <v>127</v>
      </c>
      <c r="AR109" s="82"/>
      <c r="AS109" s="86">
        <v>0</v>
      </c>
      <c r="AT109" s="87">
        <f t="shared" si="1"/>
        <v>0</v>
      </c>
      <c r="AU109" s="88">
        <f>'P01 - PS- 01 Fotovoltaika'!P127</f>
        <v>0</v>
      </c>
      <c r="AV109" s="87">
        <f>'P01 - PS- 01 Fotovoltaika'!J35</f>
        <v>0</v>
      </c>
      <c r="AW109" s="87">
        <f>'P01 - PS- 01 Fotovoltaika'!J36</f>
        <v>0</v>
      </c>
      <c r="AX109" s="87">
        <f>'P01 - PS- 01 Fotovoltaika'!J37</f>
        <v>0</v>
      </c>
      <c r="AY109" s="87">
        <f>'P01 - PS- 01 Fotovoltaika'!J38</f>
        <v>0</v>
      </c>
      <c r="AZ109" s="87">
        <f>'P01 - PS- 01 Fotovoltaika'!F35</f>
        <v>0</v>
      </c>
      <c r="BA109" s="87">
        <f>'P01 - PS- 01 Fotovoltaika'!F36</f>
        <v>0</v>
      </c>
      <c r="BB109" s="87">
        <f>'P01 - PS- 01 Fotovoltaika'!F37</f>
        <v>0</v>
      </c>
      <c r="BC109" s="87">
        <f>'P01 - PS- 01 Fotovoltaika'!F38</f>
        <v>0</v>
      </c>
      <c r="BD109" s="89">
        <f>'P01 - PS- 01 Fotovoltaika'!F39</f>
        <v>0</v>
      </c>
      <c r="BT109" s="90" t="s">
        <v>82</v>
      </c>
      <c r="BV109" s="90" t="s">
        <v>77</v>
      </c>
      <c r="BW109" s="90" t="s">
        <v>128</v>
      </c>
      <c r="BX109" s="90" t="s">
        <v>4</v>
      </c>
      <c r="CL109" s="90" t="s">
        <v>1</v>
      </c>
      <c r="CM109" s="90" t="s">
        <v>75</v>
      </c>
    </row>
    <row r="110" spans="1:91" s="7" customFormat="1" ht="24.75" customHeight="1">
      <c r="B110" s="82"/>
      <c r="C110" s="83"/>
      <c r="D110" s="305" t="s">
        <v>129</v>
      </c>
      <c r="E110" s="305"/>
      <c r="F110" s="305"/>
      <c r="G110" s="305"/>
      <c r="H110" s="305"/>
      <c r="I110" s="84"/>
      <c r="J110" s="305" t="s">
        <v>130</v>
      </c>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3">
        <f>ROUND(SUM(AG111:AG112),2)</f>
        <v>0</v>
      </c>
      <c r="AH110" s="302"/>
      <c r="AI110" s="302"/>
      <c r="AJ110" s="302"/>
      <c r="AK110" s="302"/>
      <c r="AL110" s="302"/>
      <c r="AM110" s="302"/>
      <c r="AN110" s="301">
        <f t="shared" si="0"/>
        <v>0</v>
      </c>
      <c r="AO110" s="302"/>
      <c r="AP110" s="302"/>
      <c r="AQ110" s="85" t="s">
        <v>127</v>
      </c>
      <c r="AR110" s="82"/>
      <c r="AS110" s="86">
        <f>ROUND(SUM(AS111:AS112),2)</f>
        <v>0</v>
      </c>
      <c r="AT110" s="87">
        <f t="shared" si="1"/>
        <v>0</v>
      </c>
      <c r="AU110" s="88">
        <f>ROUND(SUM(AU111:AU112),5)</f>
        <v>0</v>
      </c>
      <c r="AV110" s="87">
        <f>ROUND(AZ110*L32,2)</f>
        <v>0</v>
      </c>
      <c r="AW110" s="87">
        <f>ROUND(BA110*L33,2)</f>
        <v>0</v>
      </c>
      <c r="AX110" s="87">
        <f>ROUND(BB110*L32,2)</f>
        <v>0</v>
      </c>
      <c r="AY110" s="87">
        <f>ROUND(BC110*L33,2)</f>
        <v>0</v>
      </c>
      <c r="AZ110" s="87">
        <f>ROUND(SUM(AZ111:AZ112),2)</f>
        <v>0</v>
      </c>
      <c r="BA110" s="87">
        <f>ROUND(SUM(BA111:BA112),2)</f>
        <v>0</v>
      </c>
      <c r="BB110" s="87">
        <f>ROUND(SUM(BB111:BB112),2)</f>
        <v>0</v>
      </c>
      <c r="BC110" s="87">
        <f>ROUND(SUM(BC111:BC112),2)</f>
        <v>0</v>
      </c>
      <c r="BD110" s="89">
        <f>ROUND(SUM(BD111:BD112),2)</f>
        <v>0</v>
      </c>
      <c r="BS110" s="90" t="s">
        <v>74</v>
      </c>
      <c r="BT110" s="90" t="s">
        <v>82</v>
      </c>
      <c r="BU110" s="90" t="s">
        <v>76</v>
      </c>
      <c r="BV110" s="90" t="s">
        <v>77</v>
      </c>
      <c r="BW110" s="90" t="s">
        <v>131</v>
      </c>
      <c r="BX110" s="90" t="s">
        <v>4</v>
      </c>
      <c r="CL110" s="90" t="s">
        <v>1</v>
      </c>
      <c r="CM110" s="90" t="s">
        <v>75</v>
      </c>
    </row>
    <row r="111" spans="1:91" s="4" customFormat="1" ht="24.75" customHeight="1">
      <c r="A111" s="91" t="s">
        <v>84</v>
      </c>
      <c r="B111" s="54"/>
      <c r="C111" s="10"/>
      <c r="D111" s="10"/>
      <c r="E111" s="300" t="s">
        <v>132</v>
      </c>
      <c r="F111" s="300"/>
      <c r="G111" s="300"/>
      <c r="H111" s="300"/>
      <c r="I111" s="300"/>
      <c r="J111" s="10"/>
      <c r="K111" s="300" t="s">
        <v>6039</v>
      </c>
      <c r="L111" s="300"/>
      <c r="M111" s="300"/>
      <c r="N111" s="300"/>
      <c r="O111" s="300"/>
      <c r="P111" s="300"/>
      <c r="Q111" s="300"/>
      <c r="R111" s="300"/>
      <c r="S111" s="300"/>
      <c r="T111" s="300"/>
      <c r="U111" s="300"/>
      <c r="V111" s="300"/>
      <c r="W111" s="300"/>
      <c r="X111" s="300"/>
      <c r="Y111" s="300"/>
      <c r="Z111" s="300"/>
      <c r="AA111" s="300"/>
      <c r="AB111" s="300"/>
      <c r="AC111" s="300"/>
      <c r="AD111" s="300"/>
      <c r="AE111" s="300"/>
      <c r="AF111" s="300"/>
      <c r="AG111" s="297">
        <f>'E5.1 - E5.1 Interiérové p...'!J34</f>
        <v>0</v>
      </c>
      <c r="AH111" s="304"/>
      <c r="AI111" s="304"/>
      <c r="AJ111" s="304"/>
      <c r="AK111" s="304"/>
      <c r="AL111" s="304"/>
      <c r="AM111" s="304"/>
      <c r="AN111" s="297">
        <f t="shared" si="0"/>
        <v>0</v>
      </c>
      <c r="AO111" s="304"/>
      <c r="AP111" s="304"/>
      <c r="AQ111" s="92" t="s">
        <v>87</v>
      </c>
      <c r="AR111" s="54"/>
      <c r="AS111" s="93">
        <v>0</v>
      </c>
      <c r="AT111" s="94">
        <f t="shared" si="1"/>
        <v>0</v>
      </c>
      <c r="AU111" s="95">
        <f>'E5.1 - E5.1 Interiérové p...'!P130</f>
        <v>0</v>
      </c>
      <c r="AV111" s="94">
        <f>'E5.1 - E5.1 Interiérové p...'!J37</f>
        <v>0</v>
      </c>
      <c r="AW111" s="94">
        <f>'E5.1 - E5.1 Interiérové p...'!J38</f>
        <v>0</v>
      </c>
      <c r="AX111" s="94">
        <f>'E5.1 - E5.1 Interiérové p...'!J39</f>
        <v>0</v>
      </c>
      <c r="AY111" s="94">
        <f>'E5.1 - E5.1 Interiérové p...'!J40</f>
        <v>0</v>
      </c>
      <c r="AZ111" s="94">
        <f>'E5.1 - E5.1 Interiérové p...'!F37</f>
        <v>0</v>
      </c>
      <c r="BA111" s="94">
        <f>'E5.1 - E5.1 Interiérové p...'!F38</f>
        <v>0</v>
      </c>
      <c r="BB111" s="94">
        <f>'E5.1 - E5.1 Interiérové p...'!F39</f>
        <v>0</v>
      </c>
      <c r="BC111" s="94">
        <f>'E5.1 - E5.1 Interiérové p...'!F40</f>
        <v>0</v>
      </c>
      <c r="BD111" s="96">
        <f>'E5.1 - E5.1 Interiérové p...'!F41</f>
        <v>0</v>
      </c>
      <c r="BT111" s="26" t="s">
        <v>88</v>
      </c>
      <c r="BV111" s="26" t="s">
        <v>77</v>
      </c>
      <c r="BW111" s="26" t="s">
        <v>133</v>
      </c>
      <c r="BX111" s="26" t="s">
        <v>131</v>
      </c>
      <c r="CL111" s="26" t="s">
        <v>1</v>
      </c>
    </row>
    <row r="112" spans="1:91" s="4" customFormat="1" ht="24" customHeight="1">
      <c r="A112" s="91" t="s">
        <v>84</v>
      </c>
      <c r="B112" s="54"/>
      <c r="C112" s="10"/>
      <c r="D112" s="10"/>
      <c r="E112" s="300" t="s">
        <v>134</v>
      </c>
      <c r="F112" s="300"/>
      <c r="G112" s="300"/>
      <c r="H112" s="300"/>
      <c r="I112" s="300"/>
      <c r="J112" s="10"/>
      <c r="K112" s="300" t="s">
        <v>6040</v>
      </c>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297">
        <f>'E5.2 - E 5.2. Technologic...'!J34</f>
        <v>0</v>
      </c>
      <c r="AH112" s="304"/>
      <c r="AI112" s="304"/>
      <c r="AJ112" s="304"/>
      <c r="AK112" s="304"/>
      <c r="AL112" s="304"/>
      <c r="AM112" s="304"/>
      <c r="AN112" s="297">
        <f t="shared" si="0"/>
        <v>0</v>
      </c>
      <c r="AO112" s="304"/>
      <c r="AP112" s="304"/>
      <c r="AQ112" s="92" t="s">
        <v>87</v>
      </c>
      <c r="AR112" s="54"/>
      <c r="AS112" s="97">
        <v>0</v>
      </c>
      <c r="AT112" s="98">
        <f t="shared" si="1"/>
        <v>0</v>
      </c>
      <c r="AU112" s="99">
        <f>'E5.2 - E 5.2. Technologic...'!P134</f>
        <v>0</v>
      </c>
      <c r="AV112" s="98">
        <f>'E5.2 - E 5.2. Technologic...'!J37</f>
        <v>0</v>
      </c>
      <c r="AW112" s="98">
        <f>'E5.2 - E 5.2. Technologic...'!J38</f>
        <v>0</v>
      </c>
      <c r="AX112" s="98">
        <f>'E5.2 - E 5.2. Technologic...'!J39</f>
        <v>0</v>
      </c>
      <c r="AY112" s="98">
        <f>'E5.2 - E 5.2. Technologic...'!J40</f>
        <v>0</v>
      </c>
      <c r="AZ112" s="98">
        <f>'E5.2 - E 5.2. Technologic...'!F37</f>
        <v>0</v>
      </c>
      <c r="BA112" s="98">
        <f>'E5.2 - E 5.2. Technologic...'!F38</f>
        <v>0</v>
      </c>
      <c r="BB112" s="98">
        <f>'E5.2 - E 5.2. Technologic...'!F39</f>
        <v>0</v>
      </c>
      <c r="BC112" s="98">
        <f>'E5.2 - E 5.2. Technologic...'!F40</f>
        <v>0</v>
      </c>
      <c r="BD112" s="100">
        <f>'E5.2 - E 5.2. Technologic...'!F41</f>
        <v>0</v>
      </c>
      <c r="BT112" s="26" t="s">
        <v>88</v>
      </c>
      <c r="BV112" s="26" t="s">
        <v>77</v>
      </c>
      <c r="BW112" s="26" t="s">
        <v>135</v>
      </c>
      <c r="BX112" s="26" t="s">
        <v>131</v>
      </c>
      <c r="CL112" s="26" t="s">
        <v>1</v>
      </c>
    </row>
    <row r="113" spans="1:89">
      <c r="B113" s="21"/>
      <c r="AR113" s="21"/>
    </row>
    <row r="114" spans="1:89" s="2" customFormat="1" ht="30" customHeight="1">
      <c r="A114" s="35"/>
      <c r="B114" s="36"/>
      <c r="C114" s="72" t="s">
        <v>136</v>
      </c>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298">
        <f>ROUND(SUM(AG115:AG118), 2)</f>
        <v>0</v>
      </c>
      <c r="AH114" s="298"/>
      <c r="AI114" s="298"/>
      <c r="AJ114" s="298"/>
      <c r="AK114" s="298"/>
      <c r="AL114" s="298"/>
      <c r="AM114" s="298"/>
      <c r="AN114" s="298">
        <f>ROUND(SUM(AN115:AN118), 2)</f>
        <v>0</v>
      </c>
      <c r="AO114" s="298"/>
      <c r="AP114" s="298"/>
      <c r="AQ114" s="101"/>
      <c r="AR114" s="36"/>
      <c r="AS114" s="65" t="s">
        <v>137</v>
      </c>
      <c r="AT114" s="66" t="s">
        <v>138</v>
      </c>
      <c r="AU114" s="66" t="s">
        <v>39</v>
      </c>
      <c r="AV114" s="67" t="s">
        <v>62</v>
      </c>
      <c r="AW114" s="35"/>
      <c r="AX114" s="35"/>
      <c r="AY114" s="35"/>
      <c r="AZ114" s="35"/>
      <c r="BA114" s="35"/>
      <c r="BB114" s="35"/>
      <c r="BC114" s="35"/>
      <c r="BD114" s="35"/>
      <c r="BE114" s="35"/>
    </row>
    <row r="115" spans="1:89" s="2" customFormat="1" ht="19.899999999999999" customHeight="1">
      <c r="A115" s="35"/>
      <c r="B115" s="36"/>
      <c r="C115" s="35"/>
      <c r="D115" s="295" t="s">
        <v>139</v>
      </c>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35"/>
      <c r="AD115" s="35"/>
      <c r="AE115" s="35"/>
      <c r="AF115" s="35"/>
      <c r="AG115" s="296">
        <f>ROUND(AG94 * AS115, 2)</f>
        <v>0</v>
      </c>
      <c r="AH115" s="297"/>
      <c r="AI115" s="297"/>
      <c r="AJ115" s="297"/>
      <c r="AK115" s="297"/>
      <c r="AL115" s="297"/>
      <c r="AM115" s="297"/>
      <c r="AN115" s="297">
        <f>ROUND(AG115 + AV115, 2)</f>
        <v>0</v>
      </c>
      <c r="AO115" s="297"/>
      <c r="AP115" s="297"/>
      <c r="AQ115" s="35"/>
      <c r="AR115" s="36"/>
      <c r="AS115" s="103">
        <v>0</v>
      </c>
      <c r="AT115" s="104" t="s">
        <v>140</v>
      </c>
      <c r="AU115" s="104" t="s">
        <v>40</v>
      </c>
      <c r="AV115" s="96">
        <f>ROUND(IF(AU115="základná",AG115*L32,IF(AU115="znížená",AG115*L33,0)), 2)</f>
        <v>0</v>
      </c>
      <c r="AW115" s="35"/>
      <c r="AX115" s="35"/>
      <c r="AY115" s="35"/>
      <c r="AZ115" s="35"/>
      <c r="BA115" s="35"/>
      <c r="BB115" s="35"/>
      <c r="BC115" s="35"/>
      <c r="BD115" s="35"/>
      <c r="BE115" s="35"/>
      <c r="BV115" s="18" t="s">
        <v>141</v>
      </c>
      <c r="BY115" s="105">
        <f>IF(AU115="základná",AV115,0)</f>
        <v>0</v>
      </c>
      <c r="BZ115" s="105">
        <f>IF(AU115="znížená",AV115,0)</f>
        <v>0</v>
      </c>
      <c r="CA115" s="105">
        <v>0</v>
      </c>
      <c r="CB115" s="105">
        <v>0</v>
      </c>
      <c r="CC115" s="105">
        <v>0</v>
      </c>
      <c r="CD115" s="105">
        <f>IF(AU115="základná",AG115,0)</f>
        <v>0</v>
      </c>
      <c r="CE115" s="105">
        <f>IF(AU115="znížená",AG115,0)</f>
        <v>0</v>
      </c>
      <c r="CF115" s="105">
        <f>IF(AU115="zákl. prenesená",AG115,0)</f>
        <v>0</v>
      </c>
      <c r="CG115" s="105">
        <f>IF(AU115="zníž. prenesená",AG115,0)</f>
        <v>0</v>
      </c>
      <c r="CH115" s="105">
        <f>IF(AU115="nulová",AG115,0)</f>
        <v>0</v>
      </c>
      <c r="CI115" s="18">
        <f>IF(AU115="základná",1,IF(AU115="znížená",2,IF(AU115="zákl. prenesená",4,IF(AU115="zníž. prenesená",5,3))))</f>
        <v>1</v>
      </c>
      <c r="CJ115" s="18">
        <f>IF(AT115="stavebná časť",1,IF(AT115="investičná časť",2,3))</f>
        <v>1</v>
      </c>
      <c r="CK115" s="18" t="str">
        <f>IF(D115="Vyplň vlastné","","x")</f>
        <v>x</v>
      </c>
    </row>
    <row r="116" spans="1:89" s="2" customFormat="1" ht="19.899999999999999" customHeight="1">
      <c r="A116" s="35"/>
      <c r="B116" s="36"/>
      <c r="C116" s="35"/>
      <c r="D116" s="294" t="s">
        <v>142</v>
      </c>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c r="AA116" s="295"/>
      <c r="AB116" s="295"/>
      <c r="AC116" s="35"/>
      <c r="AD116" s="35"/>
      <c r="AE116" s="35"/>
      <c r="AF116" s="35"/>
      <c r="AG116" s="296">
        <f>ROUND(AG94 * AS116, 2)</f>
        <v>0</v>
      </c>
      <c r="AH116" s="297"/>
      <c r="AI116" s="297"/>
      <c r="AJ116" s="297"/>
      <c r="AK116" s="297"/>
      <c r="AL116" s="297"/>
      <c r="AM116" s="297"/>
      <c r="AN116" s="297">
        <f>ROUND(AG116 + AV116, 2)</f>
        <v>0</v>
      </c>
      <c r="AO116" s="297"/>
      <c r="AP116" s="297"/>
      <c r="AQ116" s="35"/>
      <c r="AR116" s="36"/>
      <c r="AS116" s="103">
        <v>0</v>
      </c>
      <c r="AT116" s="104" t="s">
        <v>140</v>
      </c>
      <c r="AU116" s="104" t="s">
        <v>40</v>
      </c>
      <c r="AV116" s="96">
        <f>ROUND(IF(AU116="základná",AG116*L32,IF(AU116="znížená",AG116*L33,0)), 2)</f>
        <v>0</v>
      </c>
      <c r="AW116" s="35"/>
      <c r="AX116" s="35"/>
      <c r="AY116" s="35"/>
      <c r="AZ116" s="35"/>
      <c r="BA116" s="35"/>
      <c r="BB116" s="35"/>
      <c r="BC116" s="35"/>
      <c r="BD116" s="35"/>
      <c r="BE116" s="35"/>
      <c r="BV116" s="18" t="s">
        <v>143</v>
      </c>
      <c r="BY116" s="105">
        <f>IF(AU116="základná",AV116,0)</f>
        <v>0</v>
      </c>
      <c r="BZ116" s="105">
        <f>IF(AU116="znížená",AV116,0)</f>
        <v>0</v>
      </c>
      <c r="CA116" s="105">
        <v>0</v>
      </c>
      <c r="CB116" s="105">
        <v>0</v>
      </c>
      <c r="CC116" s="105">
        <v>0</v>
      </c>
      <c r="CD116" s="105">
        <f>IF(AU116="základná",AG116,0)</f>
        <v>0</v>
      </c>
      <c r="CE116" s="105">
        <f>IF(AU116="znížená",AG116,0)</f>
        <v>0</v>
      </c>
      <c r="CF116" s="105">
        <f>IF(AU116="zákl. prenesená",AG116,0)</f>
        <v>0</v>
      </c>
      <c r="CG116" s="105">
        <f>IF(AU116="zníž. prenesená",AG116,0)</f>
        <v>0</v>
      </c>
      <c r="CH116" s="105">
        <f>IF(AU116="nulová",AG116,0)</f>
        <v>0</v>
      </c>
      <c r="CI116" s="18">
        <f>IF(AU116="základná",1,IF(AU116="znížená",2,IF(AU116="zákl. prenesená",4,IF(AU116="zníž. prenesená",5,3))))</f>
        <v>1</v>
      </c>
      <c r="CJ116" s="18">
        <f>IF(AT116="stavebná časť",1,IF(AT116="investičná časť",2,3))</f>
        <v>1</v>
      </c>
      <c r="CK116" s="18" t="str">
        <f>IF(D116="Vyplň vlastné","","x")</f>
        <v/>
      </c>
    </row>
    <row r="117" spans="1:89" s="2" customFormat="1" ht="19.899999999999999" customHeight="1">
      <c r="A117" s="35"/>
      <c r="B117" s="36"/>
      <c r="C117" s="35"/>
      <c r="D117" s="294" t="s">
        <v>142</v>
      </c>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c r="AA117" s="295"/>
      <c r="AB117" s="295"/>
      <c r="AC117" s="35"/>
      <c r="AD117" s="35"/>
      <c r="AE117" s="35"/>
      <c r="AF117" s="35"/>
      <c r="AG117" s="296">
        <f>ROUND(AG94 * AS117, 2)</f>
        <v>0</v>
      </c>
      <c r="AH117" s="297"/>
      <c r="AI117" s="297"/>
      <c r="AJ117" s="297"/>
      <c r="AK117" s="297"/>
      <c r="AL117" s="297"/>
      <c r="AM117" s="297"/>
      <c r="AN117" s="297">
        <f>ROUND(AG117 + AV117, 2)</f>
        <v>0</v>
      </c>
      <c r="AO117" s="297"/>
      <c r="AP117" s="297"/>
      <c r="AQ117" s="35"/>
      <c r="AR117" s="36"/>
      <c r="AS117" s="103">
        <v>0</v>
      </c>
      <c r="AT117" s="104" t="s">
        <v>140</v>
      </c>
      <c r="AU117" s="104" t="s">
        <v>40</v>
      </c>
      <c r="AV117" s="96">
        <f>ROUND(IF(AU117="základná",AG117*L32,IF(AU117="znížená",AG117*L33,0)), 2)</f>
        <v>0</v>
      </c>
      <c r="AW117" s="35"/>
      <c r="AX117" s="35"/>
      <c r="AY117" s="35"/>
      <c r="AZ117" s="35"/>
      <c r="BA117" s="35"/>
      <c r="BB117" s="35"/>
      <c r="BC117" s="35"/>
      <c r="BD117" s="35"/>
      <c r="BE117" s="35"/>
      <c r="BV117" s="18" t="s">
        <v>143</v>
      </c>
      <c r="BY117" s="105">
        <f>IF(AU117="základná",AV117,0)</f>
        <v>0</v>
      </c>
      <c r="BZ117" s="105">
        <f>IF(AU117="znížená",AV117,0)</f>
        <v>0</v>
      </c>
      <c r="CA117" s="105">
        <v>0</v>
      </c>
      <c r="CB117" s="105">
        <v>0</v>
      </c>
      <c r="CC117" s="105">
        <v>0</v>
      </c>
      <c r="CD117" s="105">
        <f>IF(AU117="základná",AG117,0)</f>
        <v>0</v>
      </c>
      <c r="CE117" s="105">
        <f>IF(AU117="znížená",AG117,0)</f>
        <v>0</v>
      </c>
      <c r="CF117" s="105">
        <f>IF(AU117="zákl. prenesená",AG117,0)</f>
        <v>0</v>
      </c>
      <c r="CG117" s="105">
        <f>IF(AU117="zníž. prenesená",AG117,0)</f>
        <v>0</v>
      </c>
      <c r="CH117" s="105">
        <f>IF(AU117="nulová",AG117,0)</f>
        <v>0</v>
      </c>
      <c r="CI117" s="18">
        <f>IF(AU117="základná",1,IF(AU117="znížená",2,IF(AU117="zákl. prenesená",4,IF(AU117="zníž. prenesená",5,3))))</f>
        <v>1</v>
      </c>
      <c r="CJ117" s="18">
        <f>IF(AT117="stavebná časť",1,IF(AT117="investičná časť",2,3))</f>
        <v>1</v>
      </c>
      <c r="CK117" s="18" t="str">
        <f>IF(D117="Vyplň vlastné","","x")</f>
        <v/>
      </c>
    </row>
    <row r="118" spans="1:89" s="2" customFormat="1" ht="19.899999999999999" customHeight="1">
      <c r="A118" s="35"/>
      <c r="B118" s="36"/>
      <c r="C118" s="35"/>
      <c r="D118" s="294" t="s">
        <v>142</v>
      </c>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c r="AA118" s="295"/>
      <c r="AB118" s="295"/>
      <c r="AC118" s="35"/>
      <c r="AD118" s="35"/>
      <c r="AE118" s="35"/>
      <c r="AF118" s="35"/>
      <c r="AG118" s="296">
        <f>ROUND(AG94 * AS118, 2)</f>
        <v>0</v>
      </c>
      <c r="AH118" s="297"/>
      <c r="AI118" s="297"/>
      <c r="AJ118" s="297"/>
      <c r="AK118" s="297"/>
      <c r="AL118" s="297"/>
      <c r="AM118" s="297"/>
      <c r="AN118" s="297">
        <f>ROUND(AG118 + AV118, 2)</f>
        <v>0</v>
      </c>
      <c r="AO118" s="297"/>
      <c r="AP118" s="297"/>
      <c r="AQ118" s="35"/>
      <c r="AR118" s="36"/>
      <c r="AS118" s="106">
        <v>0</v>
      </c>
      <c r="AT118" s="107" t="s">
        <v>140</v>
      </c>
      <c r="AU118" s="107" t="s">
        <v>40</v>
      </c>
      <c r="AV118" s="100">
        <f>ROUND(IF(AU118="základná",AG118*L32,IF(AU118="znížená",AG118*L33,0)), 2)</f>
        <v>0</v>
      </c>
      <c r="AW118" s="35"/>
      <c r="AX118" s="35"/>
      <c r="AY118" s="35"/>
      <c r="AZ118" s="35"/>
      <c r="BA118" s="35"/>
      <c r="BB118" s="35"/>
      <c r="BC118" s="35"/>
      <c r="BD118" s="35"/>
      <c r="BE118" s="35"/>
      <c r="BV118" s="18" t="s">
        <v>143</v>
      </c>
      <c r="BY118" s="105">
        <f>IF(AU118="základná",AV118,0)</f>
        <v>0</v>
      </c>
      <c r="BZ118" s="105">
        <f>IF(AU118="znížená",AV118,0)</f>
        <v>0</v>
      </c>
      <c r="CA118" s="105">
        <v>0</v>
      </c>
      <c r="CB118" s="105">
        <v>0</v>
      </c>
      <c r="CC118" s="105">
        <v>0</v>
      </c>
      <c r="CD118" s="105">
        <f>IF(AU118="základná",AG118,0)</f>
        <v>0</v>
      </c>
      <c r="CE118" s="105">
        <f>IF(AU118="znížená",AG118,0)</f>
        <v>0</v>
      </c>
      <c r="CF118" s="105">
        <f>IF(AU118="zákl. prenesená",AG118,0)</f>
        <v>0</v>
      </c>
      <c r="CG118" s="105">
        <f>IF(AU118="zníž. prenesená",AG118,0)</f>
        <v>0</v>
      </c>
      <c r="CH118" s="105">
        <f>IF(AU118="nulová",AG118,0)</f>
        <v>0</v>
      </c>
      <c r="CI118" s="18">
        <f>IF(AU118="základná",1,IF(AU118="znížená",2,IF(AU118="zákl. prenesená",4,IF(AU118="zníž. prenesená",5,3))))</f>
        <v>1</v>
      </c>
      <c r="CJ118" s="18">
        <f>IF(AT118="stavebná časť",1,IF(AT118="investičná časť",2,3))</f>
        <v>1</v>
      </c>
      <c r="CK118" s="18" t="str">
        <f>IF(D118="Vyplň vlastné","","x")</f>
        <v/>
      </c>
    </row>
    <row r="119" spans="1:89" s="2" customFormat="1" ht="10.9" customHeight="1">
      <c r="A119" s="35"/>
      <c r="B119" s="36"/>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6"/>
      <c r="AS119" s="35"/>
      <c r="AT119" s="35"/>
      <c r="AU119" s="35"/>
      <c r="AV119" s="35"/>
      <c r="AW119" s="35"/>
      <c r="AX119" s="35"/>
      <c r="AY119" s="35"/>
      <c r="AZ119" s="35"/>
      <c r="BA119" s="35"/>
      <c r="BB119" s="35"/>
      <c r="BC119" s="35"/>
      <c r="BD119" s="35"/>
      <c r="BE119" s="35"/>
    </row>
    <row r="120" spans="1:89" s="2" customFormat="1" ht="30" customHeight="1">
      <c r="A120" s="35"/>
      <c r="B120" s="36"/>
      <c r="C120" s="108" t="s">
        <v>144</v>
      </c>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299">
        <f>ROUND(AG94 + AG114, 2)</f>
        <v>0</v>
      </c>
      <c r="AH120" s="299"/>
      <c r="AI120" s="299"/>
      <c r="AJ120" s="299"/>
      <c r="AK120" s="299"/>
      <c r="AL120" s="299"/>
      <c r="AM120" s="299"/>
      <c r="AN120" s="299">
        <f>ROUND(AN94 + AN114, 2)</f>
        <v>0</v>
      </c>
      <c r="AO120" s="299"/>
      <c r="AP120" s="299"/>
      <c r="AQ120" s="109"/>
      <c r="AR120" s="36"/>
      <c r="AS120" s="35"/>
      <c r="AT120" s="35"/>
      <c r="AU120" s="35"/>
      <c r="AV120" s="35"/>
      <c r="AW120" s="35"/>
      <c r="AX120" s="35"/>
      <c r="AY120" s="35"/>
      <c r="AZ120" s="35"/>
      <c r="BA120" s="35"/>
      <c r="BB120" s="35"/>
      <c r="BC120" s="35"/>
      <c r="BD120" s="35"/>
      <c r="BE120" s="35"/>
    </row>
    <row r="121" spans="1:89" s="2" customFormat="1" ht="6.95" customHeight="1">
      <c r="A121" s="35"/>
      <c r="B121" s="50"/>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36"/>
      <c r="AS121" s="35"/>
      <c r="AT121" s="35"/>
      <c r="AU121" s="35"/>
      <c r="AV121" s="35"/>
      <c r="AW121" s="35"/>
      <c r="AX121" s="35"/>
      <c r="AY121" s="35"/>
      <c r="AZ121" s="35"/>
      <c r="BA121" s="35"/>
      <c r="BB121" s="35"/>
      <c r="BC121" s="35"/>
      <c r="BD121" s="35"/>
      <c r="BE121" s="35"/>
    </row>
  </sheetData>
  <mergeCells count="128">
    <mergeCell ref="L102:AF102"/>
    <mergeCell ref="F102:J102"/>
    <mergeCell ref="F103:J103"/>
    <mergeCell ref="L103:AF103"/>
    <mergeCell ref="C92:G92"/>
    <mergeCell ref="I92:AF92"/>
    <mergeCell ref="D95:H95"/>
    <mergeCell ref="J95:AF95"/>
    <mergeCell ref="E96:I96"/>
    <mergeCell ref="K96:AF96"/>
    <mergeCell ref="K97:AF97"/>
    <mergeCell ref="E97:I97"/>
    <mergeCell ref="E98:I98"/>
    <mergeCell ref="K98:AF98"/>
    <mergeCell ref="K99:AF99"/>
    <mergeCell ref="E99:I99"/>
    <mergeCell ref="K100:AF100"/>
    <mergeCell ref="E100:I100"/>
    <mergeCell ref="K101:AF101"/>
    <mergeCell ref="E101:I101"/>
    <mergeCell ref="AK36:AO36"/>
    <mergeCell ref="W36:AE36"/>
    <mergeCell ref="L36:P36"/>
    <mergeCell ref="AK38:AO38"/>
    <mergeCell ref="X38:AB38"/>
    <mergeCell ref="W33:AE33"/>
    <mergeCell ref="AK33:AO33"/>
    <mergeCell ref="L33:P33"/>
    <mergeCell ref="AK34:AO34"/>
    <mergeCell ref="L34:P34"/>
    <mergeCell ref="W34:AE34"/>
    <mergeCell ref="W35:AE35"/>
    <mergeCell ref="L35:P35"/>
    <mergeCell ref="AK35:AO35"/>
    <mergeCell ref="AR2:BE2"/>
    <mergeCell ref="AG100:AM100"/>
    <mergeCell ref="AM87:AN87"/>
    <mergeCell ref="AM89:AP89"/>
    <mergeCell ref="AM90:AP90"/>
    <mergeCell ref="AN98:AP98"/>
    <mergeCell ref="AN92:AP92"/>
    <mergeCell ref="AS89:AT91"/>
    <mergeCell ref="L85:AO85"/>
    <mergeCell ref="AG94:AM94"/>
    <mergeCell ref="BE5:BE34"/>
    <mergeCell ref="K5:AO5"/>
    <mergeCell ref="K6:AO6"/>
    <mergeCell ref="E14:AJ14"/>
    <mergeCell ref="E23:AN23"/>
    <mergeCell ref="AK26:AO26"/>
    <mergeCell ref="AK27:AO27"/>
    <mergeCell ref="AK29:AO29"/>
    <mergeCell ref="AK31:AO31"/>
    <mergeCell ref="W31:AE31"/>
    <mergeCell ref="L31:P31"/>
    <mergeCell ref="AK32:AO32"/>
    <mergeCell ref="L32:P32"/>
    <mergeCell ref="W32:AE32"/>
    <mergeCell ref="AG102:AM102"/>
    <mergeCell ref="AG103:AM103"/>
    <mergeCell ref="AG104:AM104"/>
    <mergeCell ref="AG101:AM101"/>
    <mergeCell ref="AG98:AM98"/>
    <mergeCell ref="AG97:AM97"/>
    <mergeCell ref="AG96:AM96"/>
    <mergeCell ref="AG95:AM95"/>
    <mergeCell ref="AG92:AM92"/>
    <mergeCell ref="AG99:AM99"/>
    <mergeCell ref="AN103:AP103"/>
    <mergeCell ref="AN102:AP102"/>
    <mergeCell ref="AN101:AP101"/>
    <mergeCell ref="AN95:AP95"/>
    <mergeCell ref="AN96:AP96"/>
    <mergeCell ref="AN100:AP100"/>
    <mergeCell ref="AN97:AP97"/>
    <mergeCell ref="AN99:AP99"/>
    <mergeCell ref="AN104:AP104"/>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112:AP112"/>
    <mergeCell ref="AG112:AM112"/>
    <mergeCell ref="AN94:AP94"/>
    <mergeCell ref="K104:AF104"/>
    <mergeCell ref="E104:I104"/>
    <mergeCell ref="J105:AF105"/>
    <mergeCell ref="D105:H105"/>
    <mergeCell ref="E106:I106"/>
    <mergeCell ref="K106:AF106"/>
    <mergeCell ref="E107:I107"/>
    <mergeCell ref="K107:AF107"/>
    <mergeCell ref="J108:AF108"/>
    <mergeCell ref="D108:H108"/>
    <mergeCell ref="D109:H109"/>
    <mergeCell ref="J109:AF109"/>
    <mergeCell ref="J110:AF110"/>
    <mergeCell ref="D110:H110"/>
    <mergeCell ref="E111:I111"/>
    <mergeCell ref="K111:AF111"/>
    <mergeCell ref="E112:I112"/>
    <mergeCell ref="D118:AB118"/>
    <mergeCell ref="AG118:AM118"/>
    <mergeCell ref="AN118:AP118"/>
    <mergeCell ref="AG114:AM114"/>
    <mergeCell ref="AN114:AP114"/>
    <mergeCell ref="AG120:AM120"/>
    <mergeCell ref="AN120:AP120"/>
    <mergeCell ref="K112:AF112"/>
    <mergeCell ref="D115:AB115"/>
    <mergeCell ref="AN115:AP115"/>
    <mergeCell ref="AG115:AM115"/>
    <mergeCell ref="AN116:AP116"/>
    <mergeCell ref="D116:AB116"/>
    <mergeCell ref="AG116:AM116"/>
    <mergeCell ref="AG117:AM117"/>
    <mergeCell ref="D117:AB117"/>
    <mergeCell ref="AN117:AP117"/>
  </mergeCells>
  <dataValidations count="2">
    <dataValidation type="list" allowBlank="1" showInputMessage="1" showErrorMessage="1" error="Povolené sú hodnoty základná, znížená, nulová." sqref="AU114:AU118" xr:uid="{00000000-0002-0000-0000-000000000000}">
      <formula1>"základná, znížená, nulová"</formula1>
    </dataValidation>
    <dataValidation type="list" allowBlank="1" showInputMessage="1" showErrorMessage="1" error="Povolené sú hodnoty stavebná časť, technologická časť, investičná časť." sqref="AT114:AT118" xr:uid="{00000000-0002-0000-0000-000001000000}">
      <formula1>"stavebná časť, technologická časť, investičná časť"</formula1>
    </dataValidation>
  </dataValidations>
  <hyperlinks>
    <hyperlink ref="A96" location="'E1.1 - E 1.1. Architekton...'!C2" display="/" xr:uid="{00000000-0004-0000-0000-000000000000}"/>
    <hyperlink ref="A97" location="'E1.3 - E 1.3. Zdravotechn...'!C2" display="/" xr:uid="{00000000-0004-0000-0000-000001000000}"/>
    <hyperlink ref="A98" location="'E1.4 - E1.4 Vykurovanie'!C2" display="/" xr:uid="{00000000-0004-0000-0000-000002000000}"/>
    <hyperlink ref="A99" location="'E1.5 - E 1.5  Vzduchotech...'!C2" display="/" xr:uid="{00000000-0004-0000-0000-000003000000}"/>
    <hyperlink ref="A100" location="'E1.6 - E 1.6. Vnútorné sl...'!C2" display="/" xr:uid="{00000000-0004-0000-0000-000004000000}"/>
    <hyperlink ref="A102" location="'E1.7 - E 1.7  Umelé osvet...'!C2" display="/" xr:uid="{00000000-0004-0000-0000-000005000000}"/>
    <hyperlink ref="A103" location="'rozpis - rozpis materiálu...'!C2" display="/" xr:uid="{00000000-0004-0000-0000-000006000000}"/>
    <hyperlink ref="A104" location="'E1.8 - E 1.8. Plynoinštal...'!C2" display="/" xr:uid="{00000000-0004-0000-0000-000007000000}"/>
    <hyperlink ref="A106" location="'E2.1 - E 2.1. Architekton...'!C2" display="/" xr:uid="{00000000-0004-0000-0000-000008000000}"/>
    <hyperlink ref="A107" location="'E2.4 - E2.4.  Umelé osvet...'!C2" display="/" xr:uid="{00000000-0004-0000-0000-000009000000}"/>
    <hyperlink ref="A108" location="'03 - SO- 03 Prístupová sp...'!C2" display="/" xr:uid="{00000000-0004-0000-0000-00000A000000}"/>
    <hyperlink ref="A109" location="'P01 - PS- 01 Fotovoltaika'!C2" display="/" xr:uid="{00000000-0004-0000-0000-00000B000000}"/>
    <hyperlink ref="A111" location="'E5.1 - E5.1 Interiérové p...'!C2" display="/" xr:uid="{00000000-0004-0000-0000-00000C000000}"/>
    <hyperlink ref="A112" location="'E5.2 - E 5.2. Technologic...'!C2" display="/" xr:uid="{00000000-0004-0000-0000-00000D000000}"/>
  </hyperlink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BM669"/>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56" s="1" customFormat="1" ht="36.950000000000003" customHeight="1">
      <c r="L2" s="309" t="s">
        <v>5</v>
      </c>
      <c r="M2" s="310"/>
      <c r="N2" s="310"/>
      <c r="O2" s="310"/>
      <c r="P2" s="310"/>
      <c r="Q2" s="310"/>
      <c r="R2" s="310"/>
      <c r="S2" s="310"/>
      <c r="T2" s="310"/>
      <c r="U2" s="310"/>
      <c r="V2" s="310"/>
      <c r="AT2" s="18" t="s">
        <v>118</v>
      </c>
      <c r="AZ2" s="111" t="s">
        <v>4430</v>
      </c>
      <c r="BA2" s="111" t="s">
        <v>1</v>
      </c>
      <c r="BB2" s="111" t="s">
        <v>1</v>
      </c>
      <c r="BC2" s="111" t="s">
        <v>4431</v>
      </c>
      <c r="BD2" s="111" t="s">
        <v>88</v>
      </c>
    </row>
    <row r="3" spans="1:56" s="1" customFormat="1" ht="6.95" customHeight="1">
      <c r="B3" s="19"/>
      <c r="C3" s="20"/>
      <c r="D3" s="20"/>
      <c r="E3" s="20"/>
      <c r="F3" s="20"/>
      <c r="G3" s="20"/>
      <c r="H3" s="20"/>
      <c r="I3" s="20"/>
      <c r="J3" s="20"/>
      <c r="K3" s="20"/>
      <c r="L3" s="21"/>
      <c r="AT3" s="18" t="s">
        <v>75</v>
      </c>
      <c r="AZ3" s="111" t="s">
        <v>4432</v>
      </c>
      <c r="BA3" s="111" t="s">
        <v>1</v>
      </c>
      <c r="BB3" s="111" t="s">
        <v>1</v>
      </c>
      <c r="BC3" s="111" t="s">
        <v>4433</v>
      </c>
      <c r="BD3" s="111" t="s">
        <v>88</v>
      </c>
    </row>
    <row r="4" spans="1:56" s="1" customFormat="1" ht="24.95" customHeight="1">
      <c r="B4" s="21"/>
      <c r="D4" s="22" t="s">
        <v>149</v>
      </c>
      <c r="L4" s="21"/>
      <c r="M4" s="112" t="s">
        <v>9</v>
      </c>
      <c r="AT4" s="18" t="s">
        <v>3</v>
      </c>
      <c r="AZ4" s="111" t="s">
        <v>165</v>
      </c>
      <c r="BA4" s="111" t="s">
        <v>1</v>
      </c>
      <c r="BB4" s="111" t="s">
        <v>1</v>
      </c>
      <c r="BC4" s="111" t="s">
        <v>591</v>
      </c>
      <c r="BD4" s="111" t="s">
        <v>88</v>
      </c>
    </row>
    <row r="5" spans="1:56" s="1" customFormat="1" ht="6.95" customHeight="1">
      <c r="B5" s="21"/>
      <c r="L5" s="21"/>
      <c r="AZ5" s="111" t="s">
        <v>168</v>
      </c>
      <c r="BA5" s="111" t="s">
        <v>1</v>
      </c>
      <c r="BB5" s="111" t="s">
        <v>1</v>
      </c>
      <c r="BC5" s="111" t="s">
        <v>4434</v>
      </c>
      <c r="BD5" s="111" t="s">
        <v>88</v>
      </c>
    </row>
    <row r="6" spans="1:56" s="1" customFormat="1" ht="12" customHeight="1">
      <c r="B6" s="21"/>
      <c r="D6" s="28" t="s">
        <v>15</v>
      </c>
      <c r="L6" s="21"/>
      <c r="AZ6" s="111" t="s">
        <v>4435</v>
      </c>
      <c r="BA6" s="111" t="s">
        <v>1</v>
      </c>
      <c r="BB6" s="111" t="s">
        <v>1</v>
      </c>
      <c r="BC6" s="111" t="s">
        <v>4436</v>
      </c>
      <c r="BD6" s="111" t="s">
        <v>88</v>
      </c>
    </row>
    <row r="7" spans="1:56" s="1" customFormat="1" ht="26.25" customHeight="1">
      <c r="B7" s="21"/>
      <c r="E7" s="344" t="str">
        <f>'Rekapitulácia stavby'!K6</f>
        <v>Nadstavba prístavba SPŠ J. Murgaša,  Banská Bystrica- modernizácia odb. vzdelávania- zmena 1</v>
      </c>
      <c r="F7" s="346"/>
      <c r="G7" s="346"/>
      <c r="H7" s="346"/>
      <c r="L7" s="21"/>
      <c r="AZ7" s="111" t="s">
        <v>174</v>
      </c>
      <c r="BA7" s="111" t="s">
        <v>1</v>
      </c>
      <c r="BB7" s="111" t="s">
        <v>1</v>
      </c>
      <c r="BC7" s="111" t="s">
        <v>4437</v>
      </c>
      <c r="BD7" s="111" t="s">
        <v>88</v>
      </c>
    </row>
    <row r="8" spans="1:56" s="1" customFormat="1" ht="12" customHeight="1">
      <c r="B8" s="21"/>
      <c r="D8" s="28" t="s">
        <v>158</v>
      </c>
      <c r="L8" s="21"/>
      <c r="AZ8" s="111" t="s">
        <v>4438</v>
      </c>
      <c r="BA8" s="111" t="s">
        <v>1</v>
      </c>
      <c r="BB8" s="111" t="s">
        <v>1</v>
      </c>
      <c r="BC8" s="111" t="s">
        <v>4439</v>
      </c>
      <c r="BD8" s="111" t="s">
        <v>88</v>
      </c>
    </row>
    <row r="9" spans="1:56" s="2" customFormat="1" ht="16.5" customHeight="1">
      <c r="A9" s="35"/>
      <c r="B9" s="36"/>
      <c r="C9" s="35"/>
      <c r="D9" s="35"/>
      <c r="E9" s="344" t="s">
        <v>4440</v>
      </c>
      <c r="F9" s="343"/>
      <c r="G9" s="343"/>
      <c r="H9" s="343"/>
      <c r="I9" s="35"/>
      <c r="J9" s="35"/>
      <c r="K9" s="35"/>
      <c r="L9" s="45"/>
      <c r="S9" s="35"/>
      <c r="T9" s="35"/>
      <c r="U9" s="35"/>
      <c r="V9" s="35"/>
      <c r="W9" s="35"/>
      <c r="X9" s="35"/>
      <c r="Y9" s="35"/>
      <c r="Z9" s="35"/>
      <c r="AA9" s="35"/>
      <c r="AB9" s="35"/>
      <c r="AC9" s="35"/>
      <c r="AD9" s="35"/>
      <c r="AE9" s="35"/>
      <c r="AZ9" s="111" t="s">
        <v>191</v>
      </c>
      <c r="BA9" s="111" t="s">
        <v>1</v>
      </c>
      <c r="BB9" s="111" t="s">
        <v>1</v>
      </c>
      <c r="BC9" s="111" t="s">
        <v>4441</v>
      </c>
      <c r="BD9" s="111" t="s">
        <v>88</v>
      </c>
    </row>
    <row r="10" spans="1:5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c r="AZ10" s="111" t="s">
        <v>192</v>
      </c>
      <c r="BA10" s="111" t="s">
        <v>1</v>
      </c>
      <c r="BB10" s="111" t="s">
        <v>1</v>
      </c>
      <c r="BC10" s="111" t="s">
        <v>4442</v>
      </c>
      <c r="BD10" s="111" t="s">
        <v>88</v>
      </c>
    </row>
    <row r="11" spans="1:56" s="2" customFormat="1" ht="30" customHeight="1">
      <c r="A11" s="35"/>
      <c r="B11" s="36"/>
      <c r="C11" s="35"/>
      <c r="D11" s="35"/>
      <c r="E11" s="320" t="s">
        <v>4443</v>
      </c>
      <c r="F11" s="343"/>
      <c r="G11" s="343"/>
      <c r="H11" s="343"/>
      <c r="I11" s="35"/>
      <c r="J11" s="35"/>
      <c r="K11" s="35"/>
      <c r="L11" s="45"/>
      <c r="S11" s="35"/>
      <c r="T11" s="35"/>
      <c r="U11" s="35"/>
      <c r="V11" s="35"/>
      <c r="W11" s="35"/>
      <c r="X11" s="35"/>
      <c r="Y11" s="35"/>
      <c r="Z11" s="35"/>
      <c r="AA11" s="35"/>
      <c r="AB11" s="35"/>
      <c r="AC11" s="35"/>
      <c r="AD11" s="35"/>
      <c r="AE11" s="35"/>
      <c r="AZ11" s="111" t="s">
        <v>194</v>
      </c>
      <c r="BA11" s="111" t="s">
        <v>1</v>
      </c>
      <c r="BB11" s="111" t="s">
        <v>1</v>
      </c>
      <c r="BC11" s="111" t="s">
        <v>4444</v>
      </c>
      <c r="BD11" s="111" t="s">
        <v>88</v>
      </c>
    </row>
    <row r="12" spans="1:5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c r="AZ12" s="111" t="s">
        <v>196</v>
      </c>
      <c r="BA12" s="111" t="s">
        <v>1</v>
      </c>
      <c r="BB12" s="111" t="s">
        <v>1</v>
      </c>
      <c r="BC12" s="111" t="s">
        <v>370</v>
      </c>
      <c r="BD12" s="111" t="s">
        <v>88</v>
      </c>
    </row>
    <row r="13" spans="1:5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c r="AZ13" s="111" t="s">
        <v>200</v>
      </c>
      <c r="BA13" s="111" t="s">
        <v>1</v>
      </c>
      <c r="BB13" s="111" t="s">
        <v>1</v>
      </c>
      <c r="BC13" s="111" t="s">
        <v>4441</v>
      </c>
      <c r="BD13" s="111" t="s">
        <v>88</v>
      </c>
    </row>
    <row r="14" spans="1:5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c r="AZ14" s="111" t="s">
        <v>206</v>
      </c>
      <c r="BA14" s="111" t="s">
        <v>1</v>
      </c>
      <c r="BB14" s="111" t="s">
        <v>1</v>
      </c>
      <c r="BC14" s="111" t="s">
        <v>4441</v>
      </c>
      <c r="BD14" s="111" t="s">
        <v>88</v>
      </c>
    </row>
    <row r="15" spans="1:5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c r="AZ15" s="111" t="s">
        <v>4445</v>
      </c>
      <c r="BA15" s="111" t="s">
        <v>1</v>
      </c>
      <c r="BB15" s="111" t="s">
        <v>1</v>
      </c>
      <c r="BC15" s="111" t="s">
        <v>4446</v>
      </c>
      <c r="BD15" s="111" t="s">
        <v>88</v>
      </c>
    </row>
    <row r="16" spans="1:5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c r="AZ16" s="111" t="s">
        <v>4447</v>
      </c>
      <c r="BA16" s="111" t="s">
        <v>1</v>
      </c>
      <c r="BB16" s="111" t="s">
        <v>1</v>
      </c>
      <c r="BC16" s="111" t="s">
        <v>857</v>
      </c>
      <c r="BD16" s="111" t="s">
        <v>88</v>
      </c>
    </row>
    <row r="17" spans="1:56"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c r="AZ17" s="111" t="s">
        <v>4448</v>
      </c>
      <c r="BA17" s="111" t="s">
        <v>1</v>
      </c>
      <c r="BB17" s="111" t="s">
        <v>1</v>
      </c>
      <c r="BC17" s="111" t="s">
        <v>4444</v>
      </c>
      <c r="BD17" s="111" t="s">
        <v>88</v>
      </c>
    </row>
    <row r="18" spans="1:56"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c r="AZ18" s="111" t="s">
        <v>223</v>
      </c>
      <c r="BA18" s="111" t="s">
        <v>1</v>
      </c>
      <c r="BB18" s="111" t="s">
        <v>1</v>
      </c>
      <c r="BC18" s="111" t="s">
        <v>4449</v>
      </c>
      <c r="BD18" s="111" t="s">
        <v>88</v>
      </c>
    </row>
    <row r="19" spans="1:56"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c r="AZ19" s="111" t="s">
        <v>225</v>
      </c>
      <c r="BA19" s="111" t="s">
        <v>1</v>
      </c>
      <c r="BB19" s="111" t="s">
        <v>1</v>
      </c>
      <c r="BC19" s="111" t="s">
        <v>4446</v>
      </c>
      <c r="BD19" s="111" t="s">
        <v>88</v>
      </c>
    </row>
    <row r="20" spans="1:56"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c r="AZ20" s="111" t="s">
        <v>4450</v>
      </c>
      <c r="BA20" s="111" t="s">
        <v>1</v>
      </c>
      <c r="BB20" s="111" t="s">
        <v>1</v>
      </c>
      <c r="BC20" s="111" t="s">
        <v>4442</v>
      </c>
      <c r="BD20" s="111" t="s">
        <v>88</v>
      </c>
    </row>
    <row r="21" spans="1:56"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c r="AZ21" s="111" t="s">
        <v>4451</v>
      </c>
      <c r="BA21" s="111" t="s">
        <v>1</v>
      </c>
      <c r="BB21" s="111" t="s">
        <v>1</v>
      </c>
      <c r="BC21" s="111" t="s">
        <v>4444</v>
      </c>
      <c r="BD21" s="111" t="s">
        <v>88</v>
      </c>
    </row>
    <row r="22" spans="1:56"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c r="AZ22" s="111" t="s">
        <v>231</v>
      </c>
      <c r="BA22" s="111" t="s">
        <v>1</v>
      </c>
      <c r="BB22" s="111" t="s">
        <v>1</v>
      </c>
      <c r="BC22" s="111" t="s">
        <v>4452</v>
      </c>
      <c r="BD22" s="111" t="s">
        <v>88</v>
      </c>
    </row>
    <row r="23" spans="1:56"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c r="AZ23" s="111" t="s">
        <v>4453</v>
      </c>
      <c r="BA23" s="111" t="s">
        <v>1</v>
      </c>
      <c r="BB23" s="111" t="s">
        <v>1</v>
      </c>
      <c r="BC23" s="111" t="s">
        <v>4454</v>
      </c>
      <c r="BD23" s="111" t="s">
        <v>88</v>
      </c>
    </row>
    <row r="24" spans="1:56"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c r="AZ24" s="111" t="s">
        <v>255</v>
      </c>
      <c r="BA24" s="111" t="s">
        <v>1</v>
      </c>
      <c r="BB24" s="111" t="s">
        <v>1</v>
      </c>
      <c r="BC24" s="111" t="s">
        <v>4437</v>
      </c>
      <c r="BD24" s="111" t="s">
        <v>88</v>
      </c>
    </row>
    <row r="25" spans="1:56"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c r="AZ25" s="111" t="s">
        <v>256</v>
      </c>
      <c r="BA25" s="111" t="s">
        <v>1</v>
      </c>
      <c r="BB25" s="111" t="s">
        <v>1</v>
      </c>
      <c r="BC25" s="111" t="s">
        <v>4455</v>
      </c>
      <c r="BD25" s="111" t="s">
        <v>88</v>
      </c>
    </row>
    <row r="26" spans="1:56"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c r="AZ26" s="111" t="s">
        <v>262</v>
      </c>
      <c r="BA26" s="111" t="s">
        <v>1</v>
      </c>
      <c r="BB26" s="111" t="s">
        <v>1</v>
      </c>
      <c r="BC26" s="111" t="s">
        <v>4437</v>
      </c>
      <c r="BD26" s="111" t="s">
        <v>88</v>
      </c>
    </row>
    <row r="27" spans="1:56"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56"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56"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56"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56"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56"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J127</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ROUND((SUM(BE127:BE134) + SUM(BE156:BE668)),  2)</f>
        <v>0</v>
      </c>
      <c r="G37" s="35"/>
      <c r="H37" s="35"/>
      <c r="I37" s="120">
        <v>0.2</v>
      </c>
      <c r="J37" s="119">
        <f>ROUND(((SUM(BE127:BE134) + SUM(BE156:BE668))*I37),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ROUND((SUM(BF127:BF134) + SUM(BF156:BF668)),  2)</f>
        <v>0</v>
      </c>
      <c r="G38" s="35"/>
      <c r="H38" s="35"/>
      <c r="I38" s="120">
        <v>0.2</v>
      </c>
      <c r="J38" s="119">
        <f>ROUND(((SUM(BF127:BF134) + SUM(BF156:BF668))*I38),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ROUND((SUM(BG127:BG134) + SUM(BG156:BG668)),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ROUND((SUM(BH127:BH134) + SUM(BH156:BH668)),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ROUND((SUM(BI127:BI134) + SUM(BI156:BI668)),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4440</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30" customHeight="1">
      <c r="A89" s="35"/>
      <c r="B89" s="36"/>
      <c r="C89" s="35"/>
      <c r="D89" s="35"/>
      <c r="E89" s="320" t="str">
        <f>E11</f>
        <v xml:space="preserve">E2.1 - E 2.1. Architektonické a stavebné riešenie, E 2.2. Statika </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47"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47" s="2" customFormat="1" ht="22.9" customHeight="1">
      <c r="A98" s="35"/>
      <c r="B98" s="36"/>
      <c r="C98" s="130" t="s">
        <v>268</v>
      </c>
      <c r="D98" s="35"/>
      <c r="E98" s="35"/>
      <c r="F98" s="35"/>
      <c r="G98" s="35"/>
      <c r="H98" s="35"/>
      <c r="I98" s="35"/>
      <c r="J98" s="74">
        <f>J156</f>
        <v>0</v>
      </c>
      <c r="K98" s="35"/>
      <c r="L98" s="45"/>
      <c r="S98" s="35"/>
      <c r="T98" s="35"/>
      <c r="U98" s="35"/>
      <c r="V98" s="35"/>
      <c r="W98" s="35"/>
      <c r="X98" s="35"/>
      <c r="Y98" s="35"/>
      <c r="Z98" s="35"/>
      <c r="AA98" s="35"/>
      <c r="AB98" s="35"/>
      <c r="AC98" s="35"/>
      <c r="AD98" s="35"/>
      <c r="AE98" s="35"/>
      <c r="AU98" s="18" t="s">
        <v>269</v>
      </c>
    </row>
    <row r="99" spans="1:47" s="9" customFormat="1" ht="24.95" customHeight="1">
      <c r="B99" s="131"/>
      <c r="D99" s="132" t="s">
        <v>270</v>
      </c>
      <c r="E99" s="133"/>
      <c r="F99" s="133"/>
      <c r="G99" s="133"/>
      <c r="H99" s="133"/>
      <c r="I99" s="133"/>
      <c r="J99" s="134">
        <f>J157</f>
        <v>0</v>
      </c>
      <c r="L99" s="131"/>
    </row>
    <row r="100" spans="1:47" s="10" customFormat="1" ht="19.899999999999999" customHeight="1">
      <c r="B100" s="135"/>
      <c r="D100" s="136" t="s">
        <v>271</v>
      </c>
      <c r="E100" s="137"/>
      <c r="F100" s="137"/>
      <c r="G100" s="137"/>
      <c r="H100" s="137"/>
      <c r="I100" s="137"/>
      <c r="J100" s="138">
        <f>J171</f>
        <v>0</v>
      </c>
      <c r="L100" s="135"/>
    </row>
    <row r="101" spans="1:47" s="10" customFormat="1" ht="19.899999999999999" customHeight="1">
      <c r="B101" s="135"/>
      <c r="D101" s="136" t="s">
        <v>272</v>
      </c>
      <c r="E101" s="137"/>
      <c r="F101" s="137"/>
      <c r="G101" s="137"/>
      <c r="H101" s="137"/>
      <c r="I101" s="137"/>
      <c r="J101" s="138">
        <f>J193</f>
        <v>0</v>
      </c>
      <c r="L101" s="135"/>
    </row>
    <row r="102" spans="1:47" s="10" customFormat="1" ht="19.899999999999999" customHeight="1">
      <c r="B102" s="135"/>
      <c r="D102" s="136" t="s">
        <v>273</v>
      </c>
      <c r="E102" s="137"/>
      <c r="F102" s="137"/>
      <c r="G102" s="137"/>
      <c r="H102" s="137"/>
      <c r="I102" s="137"/>
      <c r="J102" s="138">
        <f>J227</f>
        <v>0</v>
      </c>
      <c r="L102" s="135"/>
    </row>
    <row r="103" spans="1:47" s="10" customFormat="1" ht="19.899999999999999" customHeight="1">
      <c r="B103" s="135"/>
      <c r="D103" s="136" t="s">
        <v>274</v>
      </c>
      <c r="E103" s="137"/>
      <c r="F103" s="137"/>
      <c r="G103" s="137"/>
      <c r="H103" s="137"/>
      <c r="I103" s="137"/>
      <c r="J103" s="138">
        <f>J234</f>
        <v>0</v>
      </c>
      <c r="L103" s="135"/>
    </row>
    <row r="104" spans="1:47" s="10" customFormat="1" ht="19.899999999999999" customHeight="1">
      <c r="B104" s="135"/>
      <c r="D104" s="136" t="s">
        <v>4456</v>
      </c>
      <c r="E104" s="137"/>
      <c r="F104" s="137"/>
      <c r="G104" s="137"/>
      <c r="H104" s="137"/>
      <c r="I104" s="137"/>
      <c r="J104" s="138">
        <f>J242</f>
        <v>0</v>
      </c>
      <c r="L104" s="135"/>
    </row>
    <row r="105" spans="1:47" s="10" customFormat="1" ht="19.899999999999999" customHeight="1">
      <c r="B105" s="135"/>
      <c r="D105" s="136" t="s">
        <v>275</v>
      </c>
      <c r="E105" s="137"/>
      <c r="F105" s="137"/>
      <c r="G105" s="137"/>
      <c r="H105" s="137"/>
      <c r="I105" s="137"/>
      <c r="J105" s="138">
        <f>J246</f>
        <v>0</v>
      </c>
      <c r="L105" s="135"/>
    </row>
    <row r="106" spans="1:47" s="10" customFormat="1" ht="19.899999999999999" customHeight="1">
      <c r="B106" s="135"/>
      <c r="D106" s="136" t="s">
        <v>276</v>
      </c>
      <c r="E106" s="137"/>
      <c r="F106" s="137"/>
      <c r="G106" s="137"/>
      <c r="H106" s="137"/>
      <c r="I106" s="137"/>
      <c r="J106" s="138">
        <f>J336</f>
        <v>0</v>
      </c>
      <c r="L106" s="135"/>
    </row>
    <row r="107" spans="1:47" s="10" customFormat="1" ht="19.899999999999999" customHeight="1">
      <c r="B107" s="135"/>
      <c r="D107" s="136" t="s">
        <v>277</v>
      </c>
      <c r="E107" s="137"/>
      <c r="F107" s="137"/>
      <c r="G107" s="137"/>
      <c r="H107" s="137"/>
      <c r="I107" s="137"/>
      <c r="J107" s="138">
        <f>J374</f>
        <v>0</v>
      </c>
      <c r="L107" s="135"/>
    </row>
    <row r="108" spans="1:47" s="9" customFormat="1" ht="24.95" customHeight="1">
      <c r="B108" s="131"/>
      <c r="D108" s="132" t="s">
        <v>278</v>
      </c>
      <c r="E108" s="133"/>
      <c r="F108" s="133"/>
      <c r="G108" s="133"/>
      <c r="H108" s="133"/>
      <c r="I108" s="133"/>
      <c r="J108" s="134">
        <f>J376</f>
        <v>0</v>
      </c>
      <c r="L108" s="131"/>
    </row>
    <row r="109" spans="1:47" s="10" customFormat="1" ht="19.899999999999999" customHeight="1">
      <c r="B109" s="135"/>
      <c r="D109" s="136" t="s">
        <v>279</v>
      </c>
      <c r="E109" s="137"/>
      <c r="F109" s="137"/>
      <c r="G109" s="137"/>
      <c r="H109" s="137"/>
      <c r="I109" s="137"/>
      <c r="J109" s="138">
        <f>J377</f>
        <v>0</v>
      </c>
      <c r="L109" s="135"/>
    </row>
    <row r="110" spans="1:47" s="10" customFormat="1" ht="19.899999999999999" customHeight="1">
      <c r="B110" s="135"/>
      <c r="D110" s="136" t="s">
        <v>280</v>
      </c>
      <c r="E110" s="137"/>
      <c r="F110" s="137"/>
      <c r="G110" s="137"/>
      <c r="H110" s="137"/>
      <c r="I110" s="137"/>
      <c r="J110" s="138">
        <f>J383</f>
        <v>0</v>
      </c>
      <c r="L110" s="135"/>
    </row>
    <row r="111" spans="1:47" s="10" customFormat="1" ht="19.899999999999999" customHeight="1">
      <c r="B111" s="135"/>
      <c r="D111" s="136" t="s">
        <v>281</v>
      </c>
      <c r="E111" s="137"/>
      <c r="F111" s="137"/>
      <c r="G111" s="137"/>
      <c r="H111" s="137"/>
      <c r="I111" s="137"/>
      <c r="J111" s="138">
        <f>J442</f>
        <v>0</v>
      </c>
      <c r="L111" s="135"/>
    </row>
    <row r="112" spans="1:47" s="10" customFormat="1" ht="19.899999999999999" customHeight="1">
      <c r="B112" s="135"/>
      <c r="D112" s="136" t="s">
        <v>4457</v>
      </c>
      <c r="E112" s="137"/>
      <c r="F112" s="137"/>
      <c r="G112" s="137"/>
      <c r="H112" s="137"/>
      <c r="I112" s="137"/>
      <c r="J112" s="138">
        <f>J478</f>
        <v>0</v>
      </c>
      <c r="L112" s="135"/>
    </row>
    <row r="113" spans="1:65" s="10" customFormat="1" ht="19.899999999999999" customHeight="1">
      <c r="B113" s="135"/>
      <c r="D113" s="136" t="s">
        <v>4458</v>
      </c>
      <c r="E113" s="137"/>
      <c r="F113" s="137"/>
      <c r="G113" s="137"/>
      <c r="H113" s="137"/>
      <c r="I113" s="137"/>
      <c r="J113" s="138">
        <f>J481</f>
        <v>0</v>
      </c>
      <c r="L113" s="135"/>
    </row>
    <row r="114" spans="1:65" s="10" customFormat="1" ht="19.899999999999999" customHeight="1">
      <c r="B114" s="135"/>
      <c r="D114" s="136" t="s">
        <v>283</v>
      </c>
      <c r="E114" s="137"/>
      <c r="F114" s="137"/>
      <c r="G114" s="137"/>
      <c r="H114" s="137"/>
      <c r="I114" s="137"/>
      <c r="J114" s="138">
        <f>J484</f>
        <v>0</v>
      </c>
      <c r="L114" s="135"/>
    </row>
    <row r="115" spans="1:65" s="10" customFormat="1" ht="19.899999999999999" customHeight="1">
      <c r="B115" s="135"/>
      <c r="D115" s="136" t="s">
        <v>284</v>
      </c>
      <c r="E115" s="137"/>
      <c r="F115" s="137"/>
      <c r="G115" s="137"/>
      <c r="H115" s="137"/>
      <c r="I115" s="137"/>
      <c r="J115" s="138">
        <f>J509</f>
        <v>0</v>
      </c>
      <c r="L115" s="135"/>
    </row>
    <row r="116" spans="1:65" s="10" customFormat="1" ht="19.899999999999999" customHeight="1">
      <c r="B116" s="135"/>
      <c r="D116" s="136" t="s">
        <v>285</v>
      </c>
      <c r="E116" s="137"/>
      <c r="F116" s="137"/>
      <c r="G116" s="137"/>
      <c r="H116" s="137"/>
      <c r="I116" s="137"/>
      <c r="J116" s="138">
        <f>J535</f>
        <v>0</v>
      </c>
      <c r="L116" s="135"/>
    </row>
    <row r="117" spans="1:65" s="10" customFormat="1" ht="19.899999999999999" customHeight="1">
      <c r="B117" s="135"/>
      <c r="D117" s="136" t="s">
        <v>286</v>
      </c>
      <c r="E117" s="137"/>
      <c r="F117" s="137"/>
      <c r="G117" s="137"/>
      <c r="H117" s="137"/>
      <c r="I117" s="137"/>
      <c r="J117" s="138">
        <f>J601</f>
        <v>0</v>
      </c>
      <c r="L117" s="135"/>
    </row>
    <row r="118" spans="1:65" s="10" customFormat="1" ht="19.899999999999999" customHeight="1">
      <c r="B118" s="135"/>
      <c r="D118" s="136" t="s">
        <v>287</v>
      </c>
      <c r="E118" s="137"/>
      <c r="F118" s="137"/>
      <c r="G118" s="137"/>
      <c r="H118" s="137"/>
      <c r="I118" s="137"/>
      <c r="J118" s="138">
        <f>J610</f>
        <v>0</v>
      </c>
      <c r="L118" s="135"/>
    </row>
    <row r="119" spans="1:65" s="10" customFormat="1" ht="19.899999999999999" customHeight="1">
      <c r="B119" s="135"/>
      <c r="D119" s="136" t="s">
        <v>288</v>
      </c>
      <c r="E119" s="137"/>
      <c r="F119" s="137"/>
      <c r="G119" s="137"/>
      <c r="H119" s="137"/>
      <c r="I119" s="137"/>
      <c r="J119" s="138">
        <f>J617</f>
        <v>0</v>
      </c>
      <c r="L119" s="135"/>
    </row>
    <row r="120" spans="1:65" s="10" customFormat="1" ht="19.899999999999999" customHeight="1">
      <c r="B120" s="135"/>
      <c r="D120" s="136" t="s">
        <v>289</v>
      </c>
      <c r="E120" s="137"/>
      <c r="F120" s="137"/>
      <c r="G120" s="137"/>
      <c r="H120" s="137"/>
      <c r="I120" s="137"/>
      <c r="J120" s="138">
        <f>J638</f>
        <v>0</v>
      </c>
      <c r="L120" s="135"/>
    </row>
    <row r="121" spans="1:65" s="10" customFormat="1" ht="19.899999999999999" customHeight="1">
      <c r="B121" s="135"/>
      <c r="D121" s="136" t="s">
        <v>290</v>
      </c>
      <c r="E121" s="137"/>
      <c r="F121" s="137"/>
      <c r="G121" s="137"/>
      <c r="H121" s="137"/>
      <c r="I121" s="137"/>
      <c r="J121" s="138">
        <f>J640</f>
        <v>0</v>
      </c>
      <c r="L121" s="135"/>
    </row>
    <row r="122" spans="1:65" s="9" customFormat="1" ht="24.95" customHeight="1">
      <c r="B122" s="131"/>
      <c r="D122" s="132" t="s">
        <v>4459</v>
      </c>
      <c r="E122" s="133"/>
      <c r="F122" s="133"/>
      <c r="G122" s="133"/>
      <c r="H122" s="133"/>
      <c r="I122" s="133"/>
      <c r="J122" s="134">
        <f>J652</f>
        <v>0</v>
      </c>
      <c r="L122" s="131"/>
    </row>
    <row r="123" spans="1:65" s="10" customFormat="1" ht="19.899999999999999" customHeight="1">
      <c r="B123" s="135"/>
      <c r="D123" s="136" t="s">
        <v>293</v>
      </c>
      <c r="E123" s="137"/>
      <c r="F123" s="137"/>
      <c r="G123" s="137"/>
      <c r="H123" s="137"/>
      <c r="I123" s="137"/>
      <c r="J123" s="138">
        <f>J653</f>
        <v>0</v>
      </c>
      <c r="L123" s="135"/>
    </row>
    <row r="124" spans="1:65" s="10" customFormat="1" ht="19.899999999999999" customHeight="1">
      <c r="B124" s="135"/>
      <c r="D124" s="136" t="s">
        <v>4460</v>
      </c>
      <c r="E124" s="137"/>
      <c r="F124" s="137"/>
      <c r="G124" s="137"/>
      <c r="H124" s="137"/>
      <c r="I124" s="137"/>
      <c r="J124" s="138">
        <f>J662</f>
        <v>0</v>
      </c>
      <c r="L124" s="135"/>
    </row>
    <row r="125" spans="1:65" s="2" customFormat="1" ht="21.75" customHeight="1">
      <c r="A125" s="35"/>
      <c r="B125" s="36"/>
      <c r="C125" s="35"/>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65" s="2" customFormat="1" ht="6.95" customHeight="1">
      <c r="A126" s="35"/>
      <c r="B126" s="36"/>
      <c r="C126" s="35"/>
      <c r="D126" s="35"/>
      <c r="E126" s="35"/>
      <c r="F126" s="35"/>
      <c r="G126" s="35"/>
      <c r="H126" s="35"/>
      <c r="I126" s="35"/>
      <c r="J126" s="35"/>
      <c r="K126" s="35"/>
      <c r="L126" s="45"/>
      <c r="S126" s="35"/>
      <c r="T126" s="35"/>
      <c r="U126" s="35"/>
      <c r="V126" s="35"/>
      <c r="W126" s="35"/>
      <c r="X126" s="35"/>
      <c r="Y126" s="35"/>
      <c r="Z126" s="35"/>
      <c r="AA126" s="35"/>
      <c r="AB126" s="35"/>
      <c r="AC126" s="35"/>
      <c r="AD126" s="35"/>
      <c r="AE126" s="35"/>
    </row>
    <row r="127" spans="1:65" s="2" customFormat="1" ht="29.25" customHeight="1">
      <c r="A127" s="35"/>
      <c r="B127" s="36"/>
      <c r="C127" s="130" t="s">
        <v>294</v>
      </c>
      <c r="D127" s="35"/>
      <c r="E127" s="35"/>
      <c r="F127" s="35"/>
      <c r="G127" s="35"/>
      <c r="H127" s="35"/>
      <c r="I127" s="35"/>
      <c r="J127" s="139">
        <f>ROUND(J128 + J129 + J130 + J131 + J132 + J133,2)</f>
        <v>0</v>
      </c>
      <c r="K127" s="35"/>
      <c r="L127" s="45"/>
      <c r="N127" s="140" t="s">
        <v>39</v>
      </c>
      <c r="S127" s="35"/>
      <c r="T127" s="35"/>
      <c r="U127" s="35"/>
      <c r="V127" s="35"/>
      <c r="W127" s="35"/>
      <c r="X127" s="35"/>
      <c r="Y127" s="35"/>
      <c r="Z127" s="35"/>
      <c r="AA127" s="35"/>
      <c r="AB127" s="35"/>
      <c r="AC127" s="35"/>
      <c r="AD127" s="35"/>
      <c r="AE127" s="35"/>
    </row>
    <row r="128" spans="1:65" s="2" customFormat="1" ht="18" customHeight="1">
      <c r="A128" s="35"/>
      <c r="B128" s="141"/>
      <c r="C128" s="142"/>
      <c r="D128" s="294" t="s">
        <v>295</v>
      </c>
      <c r="E128" s="345"/>
      <c r="F128" s="345"/>
      <c r="G128" s="142"/>
      <c r="H128" s="142"/>
      <c r="I128" s="142"/>
      <c r="J128" s="102">
        <v>0</v>
      </c>
      <c r="K128" s="142"/>
      <c r="L128" s="144"/>
      <c r="M128" s="145"/>
      <c r="N128" s="146" t="s">
        <v>41</v>
      </c>
      <c r="O128" s="145"/>
      <c r="P128" s="145"/>
      <c r="Q128" s="145"/>
      <c r="R128" s="145"/>
      <c r="S128" s="142"/>
      <c r="T128" s="142"/>
      <c r="U128" s="142"/>
      <c r="V128" s="142"/>
      <c r="W128" s="142"/>
      <c r="X128" s="142"/>
      <c r="Y128" s="142"/>
      <c r="Z128" s="142"/>
      <c r="AA128" s="142"/>
      <c r="AB128" s="142"/>
      <c r="AC128" s="142"/>
      <c r="AD128" s="142"/>
      <c r="AE128" s="142"/>
      <c r="AF128" s="145"/>
      <c r="AG128" s="145"/>
      <c r="AH128" s="145"/>
      <c r="AI128" s="145"/>
      <c r="AJ128" s="145"/>
      <c r="AK128" s="145"/>
      <c r="AL128" s="145"/>
      <c r="AM128" s="145"/>
      <c r="AN128" s="145"/>
      <c r="AO128" s="145"/>
      <c r="AP128" s="145"/>
      <c r="AQ128" s="145"/>
      <c r="AR128" s="145"/>
      <c r="AS128" s="145"/>
      <c r="AT128" s="145"/>
      <c r="AU128" s="145"/>
      <c r="AV128" s="145"/>
      <c r="AW128" s="145"/>
      <c r="AX128" s="145"/>
      <c r="AY128" s="147" t="s">
        <v>296</v>
      </c>
      <c r="AZ128" s="145"/>
      <c r="BA128" s="145"/>
      <c r="BB128" s="145"/>
      <c r="BC128" s="145"/>
      <c r="BD128" s="145"/>
      <c r="BE128" s="148">
        <f t="shared" ref="BE128:BE133" si="0">IF(N128="základná",J128,0)</f>
        <v>0</v>
      </c>
      <c r="BF128" s="148">
        <f t="shared" ref="BF128:BF133" si="1">IF(N128="znížená",J128,0)</f>
        <v>0</v>
      </c>
      <c r="BG128" s="148">
        <f t="shared" ref="BG128:BG133" si="2">IF(N128="zákl. prenesená",J128,0)</f>
        <v>0</v>
      </c>
      <c r="BH128" s="148">
        <f t="shared" ref="BH128:BH133" si="3">IF(N128="zníž. prenesená",J128,0)</f>
        <v>0</v>
      </c>
      <c r="BI128" s="148">
        <f t="shared" ref="BI128:BI133" si="4">IF(N128="nulová",J128,0)</f>
        <v>0</v>
      </c>
      <c r="BJ128" s="147" t="s">
        <v>88</v>
      </c>
      <c r="BK128" s="145"/>
      <c r="BL128" s="145"/>
      <c r="BM128" s="145"/>
    </row>
    <row r="129" spans="1:65" s="2" customFormat="1" ht="18" customHeight="1">
      <c r="A129" s="35"/>
      <c r="B129" s="141"/>
      <c r="C129" s="142"/>
      <c r="D129" s="294" t="s">
        <v>297</v>
      </c>
      <c r="E129" s="345"/>
      <c r="F129" s="345"/>
      <c r="G129" s="142"/>
      <c r="H129" s="142"/>
      <c r="I129" s="142"/>
      <c r="J129" s="102">
        <v>0</v>
      </c>
      <c r="K129" s="142"/>
      <c r="L129" s="144"/>
      <c r="M129" s="145"/>
      <c r="N129" s="146" t="s">
        <v>41</v>
      </c>
      <c r="O129" s="145"/>
      <c r="P129" s="145"/>
      <c r="Q129" s="145"/>
      <c r="R129" s="145"/>
      <c r="S129" s="142"/>
      <c r="T129" s="142"/>
      <c r="U129" s="142"/>
      <c r="V129" s="142"/>
      <c r="W129" s="142"/>
      <c r="X129" s="142"/>
      <c r="Y129" s="142"/>
      <c r="Z129" s="142"/>
      <c r="AA129" s="142"/>
      <c r="AB129" s="142"/>
      <c r="AC129" s="142"/>
      <c r="AD129" s="142"/>
      <c r="AE129" s="142"/>
      <c r="AF129" s="145"/>
      <c r="AG129" s="145"/>
      <c r="AH129" s="145"/>
      <c r="AI129" s="145"/>
      <c r="AJ129" s="145"/>
      <c r="AK129" s="145"/>
      <c r="AL129" s="145"/>
      <c r="AM129" s="145"/>
      <c r="AN129" s="145"/>
      <c r="AO129" s="145"/>
      <c r="AP129" s="145"/>
      <c r="AQ129" s="145"/>
      <c r="AR129" s="145"/>
      <c r="AS129" s="145"/>
      <c r="AT129" s="145"/>
      <c r="AU129" s="145"/>
      <c r="AV129" s="145"/>
      <c r="AW129" s="145"/>
      <c r="AX129" s="145"/>
      <c r="AY129" s="147" t="s">
        <v>296</v>
      </c>
      <c r="AZ129" s="145"/>
      <c r="BA129" s="145"/>
      <c r="BB129" s="145"/>
      <c r="BC129" s="145"/>
      <c r="BD129" s="145"/>
      <c r="BE129" s="148">
        <f t="shared" si="0"/>
        <v>0</v>
      </c>
      <c r="BF129" s="148">
        <f t="shared" si="1"/>
        <v>0</v>
      </c>
      <c r="BG129" s="148">
        <f t="shared" si="2"/>
        <v>0</v>
      </c>
      <c r="BH129" s="148">
        <f t="shared" si="3"/>
        <v>0</v>
      </c>
      <c r="BI129" s="148">
        <f t="shared" si="4"/>
        <v>0</v>
      </c>
      <c r="BJ129" s="147" t="s">
        <v>88</v>
      </c>
      <c r="BK129" s="145"/>
      <c r="BL129" s="145"/>
      <c r="BM129" s="145"/>
    </row>
    <row r="130" spans="1:65" s="2" customFormat="1" ht="18" customHeight="1">
      <c r="A130" s="35"/>
      <c r="B130" s="141"/>
      <c r="C130" s="142"/>
      <c r="D130" s="294" t="s">
        <v>298</v>
      </c>
      <c r="E130" s="345"/>
      <c r="F130" s="345"/>
      <c r="G130" s="142"/>
      <c r="H130" s="142"/>
      <c r="I130" s="142"/>
      <c r="J130" s="102">
        <v>0</v>
      </c>
      <c r="K130" s="142"/>
      <c r="L130" s="144"/>
      <c r="M130" s="145"/>
      <c r="N130" s="146" t="s">
        <v>41</v>
      </c>
      <c r="O130" s="145"/>
      <c r="P130" s="145"/>
      <c r="Q130" s="145"/>
      <c r="R130" s="145"/>
      <c r="S130" s="142"/>
      <c r="T130" s="142"/>
      <c r="U130" s="142"/>
      <c r="V130" s="142"/>
      <c r="W130" s="142"/>
      <c r="X130" s="142"/>
      <c r="Y130" s="142"/>
      <c r="Z130" s="142"/>
      <c r="AA130" s="142"/>
      <c r="AB130" s="142"/>
      <c r="AC130" s="142"/>
      <c r="AD130" s="142"/>
      <c r="AE130" s="142"/>
      <c r="AF130" s="145"/>
      <c r="AG130" s="145"/>
      <c r="AH130" s="145"/>
      <c r="AI130" s="145"/>
      <c r="AJ130" s="145"/>
      <c r="AK130" s="145"/>
      <c r="AL130" s="145"/>
      <c r="AM130" s="145"/>
      <c r="AN130" s="145"/>
      <c r="AO130" s="145"/>
      <c r="AP130" s="145"/>
      <c r="AQ130" s="145"/>
      <c r="AR130" s="145"/>
      <c r="AS130" s="145"/>
      <c r="AT130" s="145"/>
      <c r="AU130" s="145"/>
      <c r="AV130" s="145"/>
      <c r="AW130" s="145"/>
      <c r="AX130" s="145"/>
      <c r="AY130" s="147" t="s">
        <v>296</v>
      </c>
      <c r="AZ130" s="145"/>
      <c r="BA130" s="145"/>
      <c r="BB130" s="145"/>
      <c r="BC130" s="145"/>
      <c r="BD130" s="145"/>
      <c r="BE130" s="148">
        <f t="shared" si="0"/>
        <v>0</v>
      </c>
      <c r="BF130" s="148">
        <f t="shared" si="1"/>
        <v>0</v>
      </c>
      <c r="BG130" s="148">
        <f t="shared" si="2"/>
        <v>0</v>
      </c>
      <c r="BH130" s="148">
        <f t="shared" si="3"/>
        <v>0</v>
      </c>
      <c r="BI130" s="148">
        <f t="shared" si="4"/>
        <v>0</v>
      </c>
      <c r="BJ130" s="147" t="s">
        <v>88</v>
      </c>
      <c r="BK130" s="145"/>
      <c r="BL130" s="145"/>
      <c r="BM130" s="145"/>
    </row>
    <row r="131" spans="1:65" s="2" customFormat="1" ht="18" customHeight="1">
      <c r="A131" s="35"/>
      <c r="B131" s="141"/>
      <c r="C131" s="142"/>
      <c r="D131" s="294" t="s">
        <v>299</v>
      </c>
      <c r="E131" s="345"/>
      <c r="F131" s="345"/>
      <c r="G131" s="142"/>
      <c r="H131" s="142"/>
      <c r="I131" s="142"/>
      <c r="J131" s="102">
        <v>0</v>
      </c>
      <c r="K131" s="142"/>
      <c r="L131" s="144"/>
      <c r="M131" s="145"/>
      <c r="N131" s="146" t="s">
        <v>41</v>
      </c>
      <c r="O131" s="145"/>
      <c r="P131" s="145"/>
      <c r="Q131" s="145"/>
      <c r="R131" s="145"/>
      <c r="S131" s="142"/>
      <c r="T131" s="142"/>
      <c r="U131" s="142"/>
      <c r="V131" s="142"/>
      <c r="W131" s="142"/>
      <c r="X131" s="142"/>
      <c r="Y131" s="142"/>
      <c r="Z131" s="142"/>
      <c r="AA131" s="142"/>
      <c r="AB131" s="142"/>
      <c r="AC131" s="142"/>
      <c r="AD131" s="142"/>
      <c r="AE131" s="142"/>
      <c r="AF131" s="145"/>
      <c r="AG131" s="145"/>
      <c r="AH131" s="145"/>
      <c r="AI131" s="145"/>
      <c r="AJ131" s="145"/>
      <c r="AK131" s="145"/>
      <c r="AL131" s="145"/>
      <c r="AM131" s="145"/>
      <c r="AN131" s="145"/>
      <c r="AO131" s="145"/>
      <c r="AP131" s="145"/>
      <c r="AQ131" s="145"/>
      <c r="AR131" s="145"/>
      <c r="AS131" s="145"/>
      <c r="AT131" s="145"/>
      <c r="AU131" s="145"/>
      <c r="AV131" s="145"/>
      <c r="AW131" s="145"/>
      <c r="AX131" s="145"/>
      <c r="AY131" s="147" t="s">
        <v>296</v>
      </c>
      <c r="AZ131" s="145"/>
      <c r="BA131" s="145"/>
      <c r="BB131" s="145"/>
      <c r="BC131" s="145"/>
      <c r="BD131" s="145"/>
      <c r="BE131" s="148">
        <f t="shared" si="0"/>
        <v>0</v>
      </c>
      <c r="BF131" s="148">
        <f t="shared" si="1"/>
        <v>0</v>
      </c>
      <c r="BG131" s="148">
        <f t="shared" si="2"/>
        <v>0</v>
      </c>
      <c r="BH131" s="148">
        <f t="shared" si="3"/>
        <v>0</v>
      </c>
      <c r="BI131" s="148">
        <f t="shared" si="4"/>
        <v>0</v>
      </c>
      <c r="BJ131" s="147" t="s">
        <v>88</v>
      </c>
      <c r="BK131" s="145"/>
      <c r="BL131" s="145"/>
      <c r="BM131" s="145"/>
    </row>
    <row r="132" spans="1:65" s="2" customFormat="1" ht="18" customHeight="1">
      <c r="A132" s="35"/>
      <c r="B132" s="141"/>
      <c r="C132" s="142"/>
      <c r="D132" s="294" t="s">
        <v>300</v>
      </c>
      <c r="E132" s="345"/>
      <c r="F132" s="345"/>
      <c r="G132" s="142"/>
      <c r="H132" s="142"/>
      <c r="I132" s="142"/>
      <c r="J132" s="102">
        <v>0</v>
      </c>
      <c r="K132" s="142"/>
      <c r="L132" s="144"/>
      <c r="M132" s="145"/>
      <c r="N132" s="146" t="s">
        <v>41</v>
      </c>
      <c r="O132" s="145"/>
      <c r="P132" s="145"/>
      <c r="Q132" s="145"/>
      <c r="R132" s="145"/>
      <c r="S132" s="142"/>
      <c r="T132" s="142"/>
      <c r="U132" s="142"/>
      <c r="V132" s="142"/>
      <c r="W132" s="142"/>
      <c r="X132" s="142"/>
      <c r="Y132" s="142"/>
      <c r="Z132" s="142"/>
      <c r="AA132" s="142"/>
      <c r="AB132" s="142"/>
      <c r="AC132" s="142"/>
      <c r="AD132" s="142"/>
      <c r="AE132" s="142"/>
      <c r="AF132" s="145"/>
      <c r="AG132" s="145"/>
      <c r="AH132" s="145"/>
      <c r="AI132" s="145"/>
      <c r="AJ132" s="145"/>
      <c r="AK132" s="145"/>
      <c r="AL132" s="145"/>
      <c r="AM132" s="145"/>
      <c r="AN132" s="145"/>
      <c r="AO132" s="145"/>
      <c r="AP132" s="145"/>
      <c r="AQ132" s="145"/>
      <c r="AR132" s="145"/>
      <c r="AS132" s="145"/>
      <c r="AT132" s="145"/>
      <c r="AU132" s="145"/>
      <c r="AV132" s="145"/>
      <c r="AW132" s="145"/>
      <c r="AX132" s="145"/>
      <c r="AY132" s="147" t="s">
        <v>296</v>
      </c>
      <c r="AZ132" s="145"/>
      <c r="BA132" s="145"/>
      <c r="BB132" s="145"/>
      <c r="BC132" s="145"/>
      <c r="BD132" s="145"/>
      <c r="BE132" s="148">
        <f t="shared" si="0"/>
        <v>0</v>
      </c>
      <c r="BF132" s="148">
        <f t="shared" si="1"/>
        <v>0</v>
      </c>
      <c r="BG132" s="148">
        <f t="shared" si="2"/>
        <v>0</v>
      </c>
      <c r="BH132" s="148">
        <f t="shared" si="3"/>
        <v>0</v>
      </c>
      <c r="BI132" s="148">
        <f t="shared" si="4"/>
        <v>0</v>
      </c>
      <c r="BJ132" s="147" t="s">
        <v>88</v>
      </c>
      <c r="BK132" s="145"/>
      <c r="BL132" s="145"/>
      <c r="BM132" s="145"/>
    </row>
    <row r="133" spans="1:65" s="2" customFormat="1" ht="18" customHeight="1">
      <c r="A133" s="35"/>
      <c r="B133" s="141"/>
      <c r="C133" s="142"/>
      <c r="D133" s="143" t="s">
        <v>301</v>
      </c>
      <c r="E133" s="142"/>
      <c r="F133" s="142"/>
      <c r="G133" s="142"/>
      <c r="H133" s="142"/>
      <c r="I133" s="142"/>
      <c r="J133" s="102">
        <f>ROUND(J32*T133,2)</f>
        <v>0</v>
      </c>
      <c r="K133" s="142"/>
      <c r="L133" s="144"/>
      <c r="M133" s="145"/>
      <c r="N133" s="146" t="s">
        <v>41</v>
      </c>
      <c r="O133" s="145"/>
      <c r="P133" s="145"/>
      <c r="Q133" s="145"/>
      <c r="R133" s="145"/>
      <c r="S133" s="142"/>
      <c r="T133" s="142"/>
      <c r="U133" s="142"/>
      <c r="V133" s="142"/>
      <c r="W133" s="142"/>
      <c r="X133" s="142"/>
      <c r="Y133" s="142"/>
      <c r="Z133" s="142"/>
      <c r="AA133" s="142"/>
      <c r="AB133" s="142"/>
      <c r="AC133" s="142"/>
      <c r="AD133" s="142"/>
      <c r="AE133" s="142"/>
      <c r="AF133" s="145"/>
      <c r="AG133" s="145"/>
      <c r="AH133" s="145"/>
      <c r="AI133" s="145"/>
      <c r="AJ133" s="145"/>
      <c r="AK133" s="145"/>
      <c r="AL133" s="145"/>
      <c r="AM133" s="145"/>
      <c r="AN133" s="145"/>
      <c r="AO133" s="145"/>
      <c r="AP133" s="145"/>
      <c r="AQ133" s="145"/>
      <c r="AR133" s="145"/>
      <c r="AS133" s="145"/>
      <c r="AT133" s="145"/>
      <c r="AU133" s="145"/>
      <c r="AV133" s="145"/>
      <c r="AW133" s="145"/>
      <c r="AX133" s="145"/>
      <c r="AY133" s="147" t="s">
        <v>302</v>
      </c>
      <c r="AZ133" s="145"/>
      <c r="BA133" s="145"/>
      <c r="BB133" s="145"/>
      <c r="BC133" s="145"/>
      <c r="BD133" s="145"/>
      <c r="BE133" s="148">
        <f t="shared" si="0"/>
        <v>0</v>
      </c>
      <c r="BF133" s="148">
        <f t="shared" si="1"/>
        <v>0</v>
      </c>
      <c r="BG133" s="148">
        <f t="shared" si="2"/>
        <v>0</v>
      </c>
      <c r="BH133" s="148">
        <f t="shared" si="3"/>
        <v>0</v>
      </c>
      <c r="BI133" s="148">
        <f t="shared" si="4"/>
        <v>0</v>
      </c>
      <c r="BJ133" s="147" t="s">
        <v>88</v>
      </c>
      <c r="BK133" s="145"/>
      <c r="BL133" s="145"/>
      <c r="BM133" s="145"/>
    </row>
    <row r="134" spans="1:65" s="2" customFormat="1">
      <c r="A134" s="35"/>
      <c r="B134" s="36"/>
      <c r="C134" s="35"/>
      <c r="D134" s="35"/>
      <c r="E134" s="35"/>
      <c r="F134" s="35"/>
      <c r="G134" s="35"/>
      <c r="H134" s="35"/>
      <c r="I134" s="35"/>
      <c r="J134" s="35"/>
      <c r="K134" s="35"/>
      <c r="L134" s="45"/>
      <c r="S134" s="35"/>
      <c r="T134" s="35"/>
      <c r="U134" s="35"/>
      <c r="V134" s="35"/>
      <c r="W134" s="35"/>
      <c r="X134" s="35"/>
      <c r="Y134" s="35"/>
      <c r="Z134" s="35"/>
      <c r="AA134" s="35"/>
      <c r="AB134" s="35"/>
      <c r="AC134" s="35"/>
      <c r="AD134" s="35"/>
      <c r="AE134" s="35"/>
    </row>
    <row r="135" spans="1:65" s="2" customFormat="1" ht="29.25" customHeight="1">
      <c r="A135" s="35"/>
      <c r="B135" s="36"/>
      <c r="C135" s="108" t="s">
        <v>144</v>
      </c>
      <c r="D135" s="109"/>
      <c r="E135" s="109"/>
      <c r="F135" s="109"/>
      <c r="G135" s="109"/>
      <c r="H135" s="109"/>
      <c r="I135" s="109"/>
      <c r="J135" s="110">
        <f>ROUND(J98+J127,2)</f>
        <v>0</v>
      </c>
      <c r="K135" s="109"/>
      <c r="L135" s="45"/>
      <c r="S135" s="35"/>
      <c r="T135" s="35"/>
      <c r="U135" s="35"/>
      <c r="V135" s="35"/>
      <c r="W135" s="35"/>
      <c r="X135" s="35"/>
      <c r="Y135" s="35"/>
      <c r="Z135" s="35"/>
      <c r="AA135" s="35"/>
      <c r="AB135" s="35"/>
      <c r="AC135" s="35"/>
      <c r="AD135" s="35"/>
      <c r="AE135" s="35"/>
    </row>
    <row r="136" spans="1:65" s="2" customFormat="1" ht="6.95" customHeight="1">
      <c r="A136" s="35"/>
      <c r="B136" s="50"/>
      <c r="C136" s="51"/>
      <c r="D136" s="51"/>
      <c r="E136" s="51"/>
      <c r="F136" s="51"/>
      <c r="G136" s="51"/>
      <c r="H136" s="51"/>
      <c r="I136" s="51"/>
      <c r="J136" s="51"/>
      <c r="K136" s="51"/>
      <c r="L136" s="45"/>
      <c r="S136" s="35"/>
      <c r="T136" s="35"/>
      <c r="U136" s="35"/>
      <c r="V136" s="35"/>
      <c r="W136" s="35"/>
      <c r="X136" s="35"/>
      <c r="Y136" s="35"/>
      <c r="Z136" s="35"/>
      <c r="AA136" s="35"/>
      <c r="AB136" s="35"/>
      <c r="AC136" s="35"/>
      <c r="AD136" s="35"/>
      <c r="AE136" s="35"/>
    </row>
    <row r="140" spans="1:65" s="2" customFormat="1" ht="6.95" customHeight="1">
      <c r="A140" s="35"/>
      <c r="B140" s="52"/>
      <c r="C140" s="53"/>
      <c r="D140" s="53"/>
      <c r="E140" s="53"/>
      <c r="F140" s="53"/>
      <c r="G140" s="53"/>
      <c r="H140" s="53"/>
      <c r="I140" s="53"/>
      <c r="J140" s="53"/>
      <c r="K140" s="53"/>
      <c r="L140" s="45"/>
      <c r="S140" s="35"/>
      <c r="T140" s="35"/>
      <c r="U140" s="35"/>
      <c r="V140" s="35"/>
      <c r="W140" s="35"/>
      <c r="X140" s="35"/>
      <c r="Y140" s="35"/>
      <c r="Z140" s="35"/>
      <c r="AA140" s="35"/>
      <c r="AB140" s="35"/>
      <c r="AC140" s="35"/>
      <c r="AD140" s="35"/>
      <c r="AE140" s="35"/>
    </row>
    <row r="141" spans="1:65" s="2" customFormat="1" ht="24.95" customHeight="1">
      <c r="A141" s="35"/>
      <c r="B141" s="36"/>
      <c r="C141" s="22" t="s">
        <v>303</v>
      </c>
      <c r="D141" s="35"/>
      <c r="E141" s="35"/>
      <c r="F141" s="35"/>
      <c r="G141" s="35"/>
      <c r="H141" s="35"/>
      <c r="I141" s="35"/>
      <c r="J141" s="35"/>
      <c r="K141" s="35"/>
      <c r="L141" s="45"/>
      <c r="S141" s="35"/>
      <c r="T141" s="35"/>
      <c r="U141" s="35"/>
      <c r="V141" s="35"/>
      <c r="W141" s="35"/>
      <c r="X141" s="35"/>
      <c r="Y141" s="35"/>
      <c r="Z141" s="35"/>
      <c r="AA141" s="35"/>
      <c r="AB141" s="35"/>
      <c r="AC141" s="35"/>
      <c r="AD141" s="35"/>
      <c r="AE141" s="35"/>
    </row>
    <row r="142" spans="1:65" s="2" customFormat="1" ht="6.95" customHeight="1">
      <c r="A142" s="35"/>
      <c r="B142" s="36"/>
      <c r="C142" s="35"/>
      <c r="D142" s="35"/>
      <c r="E142" s="35"/>
      <c r="F142" s="35"/>
      <c r="G142" s="35"/>
      <c r="H142" s="35"/>
      <c r="I142" s="35"/>
      <c r="J142" s="35"/>
      <c r="K142" s="35"/>
      <c r="L142" s="45"/>
      <c r="S142" s="35"/>
      <c r="T142" s="35"/>
      <c r="U142" s="35"/>
      <c r="V142" s="35"/>
      <c r="W142" s="35"/>
      <c r="X142" s="35"/>
      <c r="Y142" s="35"/>
      <c r="Z142" s="35"/>
      <c r="AA142" s="35"/>
      <c r="AB142" s="35"/>
      <c r="AC142" s="35"/>
      <c r="AD142" s="35"/>
      <c r="AE142" s="35"/>
    </row>
    <row r="143" spans="1:65" s="2" customFormat="1" ht="12" customHeight="1">
      <c r="A143" s="35"/>
      <c r="B143" s="36"/>
      <c r="C143" s="28" t="s">
        <v>15</v>
      </c>
      <c r="D143" s="35"/>
      <c r="E143" s="35"/>
      <c r="F143" s="35"/>
      <c r="G143" s="35"/>
      <c r="H143" s="35"/>
      <c r="I143" s="35"/>
      <c r="J143" s="35"/>
      <c r="K143" s="35"/>
      <c r="L143" s="45"/>
      <c r="S143" s="35"/>
      <c r="T143" s="35"/>
      <c r="U143" s="35"/>
      <c r="V143" s="35"/>
      <c r="W143" s="35"/>
      <c r="X143" s="35"/>
      <c r="Y143" s="35"/>
      <c r="Z143" s="35"/>
      <c r="AA143" s="35"/>
      <c r="AB143" s="35"/>
      <c r="AC143" s="35"/>
      <c r="AD143" s="35"/>
      <c r="AE143" s="35"/>
    </row>
    <row r="144" spans="1:65" s="2" customFormat="1" ht="26.25" customHeight="1">
      <c r="A144" s="35"/>
      <c r="B144" s="36"/>
      <c r="C144" s="35"/>
      <c r="D144" s="35"/>
      <c r="E144" s="344" t="str">
        <f>E7</f>
        <v>Nadstavba prístavba SPŠ J. Murgaša,  Banská Bystrica- modernizácia odb. vzdelávania- zmena 1</v>
      </c>
      <c r="F144" s="346"/>
      <c r="G144" s="346"/>
      <c r="H144" s="346"/>
      <c r="I144" s="35"/>
      <c r="J144" s="35"/>
      <c r="K144" s="35"/>
      <c r="L144" s="45"/>
      <c r="S144" s="35"/>
      <c r="T144" s="35"/>
      <c r="U144" s="35"/>
      <c r="V144" s="35"/>
      <c r="W144" s="35"/>
      <c r="X144" s="35"/>
      <c r="Y144" s="35"/>
      <c r="Z144" s="35"/>
      <c r="AA144" s="35"/>
      <c r="AB144" s="35"/>
      <c r="AC144" s="35"/>
      <c r="AD144" s="35"/>
      <c r="AE144" s="35"/>
    </row>
    <row r="145" spans="1:65" s="1" customFormat="1" ht="12" customHeight="1">
      <c r="B145" s="21"/>
      <c r="C145" s="28" t="s">
        <v>158</v>
      </c>
      <c r="L145" s="21"/>
    </row>
    <row r="146" spans="1:65" s="2" customFormat="1" ht="16.5" customHeight="1">
      <c r="A146" s="35"/>
      <c r="B146" s="36"/>
      <c r="C146" s="35"/>
      <c r="D146" s="35"/>
      <c r="E146" s="344" t="s">
        <v>4440</v>
      </c>
      <c r="F146" s="343"/>
      <c r="G146" s="343"/>
      <c r="H146" s="343"/>
      <c r="I146" s="35"/>
      <c r="J146" s="35"/>
      <c r="K146" s="35"/>
      <c r="L146" s="45"/>
      <c r="S146" s="35"/>
      <c r="T146" s="35"/>
      <c r="U146" s="35"/>
      <c r="V146" s="35"/>
      <c r="W146" s="35"/>
      <c r="X146" s="35"/>
      <c r="Y146" s="35"/>
      <c r="Z146" s="35"/>
      <c r="AA146" s="35"/>
      <c r="AB146" s="35"/>
      <c r="AC146" s="35"/>
      <c r="AD146" s="35"/>
      <c r="AE146" s="35"/>
    </row>
    <row r="147" spans="1:65" s="2" customFormat="1" ht="12" customHeight="1">
      <c r="A147" s="35"/>
      <c r="B147" s="36"/>
      <c r="C147" s="28" t="s">
        <v>164</v>
      </c>
      <c r="D147" s="35"/>
      <c r="E147" s="35"/>
      <c r="F147" s="35"/>
      <c r="G147" s="35"/>
      <c r="H147" s="35"/>
      <c r="I147" s="35"/>
      <c r="J147" s="35"/>
      <c r="K147" s="35"/>
      <c r="L147" s="45"/>
      <c r="S147" s="35"/>
      <c r="T147" s="35"/>
      <c r="U147" s="35"/>
      <c r="V147" s="35"/>
      <c r="W147" s="35"/>
      <c r="X147" s="35"/>
      <c r="Y147" s="35"/>
      <c r="Z147" s="35"/>
      <c r="AA147" s="35"/>
      <c r="AB147" s="35"/>
      <c r="AC147" s="35"/>
      <c r="AD147" s="35"/>
      <c r="AE147" s="35"/>
    </row>
    <row r="148" spans="1:65" s="2" customFormat="1" ht="30" customHeight="1">
      <c r="A148" s="35"/>
      <c r="B148" s="36"/>
      <c r="C148" s="35"/>
      <c r="D148" s="35"/>
      <c r="E148" s="320" t="str">
        <f>E11</f>
        <v xml:space="preserve">E2.1 - E 2.1. Architektonické a stavebné riešenie, E 2.2. Statika </v>
      </c>
      <c r="F148" s="343"/>
      <c r="G148" s="343"/>
      <c r="H148" s="343"/>
      <c r="I148" s="35"/>
      <c r="J148" s="35"/>
      <c r="K148" s="35"/>
      <c r="L148" s="45"/>
      <c r="S148" s="35"/>
      <c r="T148" s="35"/>
      <c r="U148" s="35"/>
      <c r="V148" s="35"/>
      <c r="W148" s="35"/>
      <c r="X148" s="35"/>
      <c r="Y148" s="35"/>
      <c r="Z148" s="35"/>
      <c r="AA148" s="35"/>
      <c r="AB148" s="35"/>
      <c r="AC148" s="35"/>
      <c r="AD148" s="35"/>
      <c r="AE148" s="35"/>
    </row>
    <row r="149" spans="1:65" s="2" customFormat="1" ht="6.95" customHeight="1">
      <c r="A149" s="35"/>
      <c r="B149" s="36"/>
      <c r="C149" s="35"/>
      <c r="D149" s="35"/>
      <c r="E149" s="35"/>
      <c r="F149" s="35"/>
      <c r="G149" s="35"/>
      <c r="H149" s="35"/>
      <c r="I149" s="35"/>
      <c r="J149" s="35"/>
      <c r="K149" s="35"/>
      <c r="L149" s="45"/>
      <c r="S149" s="35"/>
      <c r="T149" s="35"/>
      <c r="U149" s="35"/>
      <c r="V149" s="35"/>
      <c r="W149" s="35"/>
      <c r="X149" s="35"/>
      <c r="Y149" s="35"/>
      <c r="Z149" s="35"/>
      <c r="AA149" s="35"/>
      <c r="AB149" s="35"/>
      <c r="AC149" s="35"/>
      <c r="AD149" s="35"/>
      <c r="AE149" s="35"/>
    </row>
    <row r="150" spans="1:65" s="2" customFormat="1" ht="12" customHeight="1">
      <c r="A150" s="35"/>
      <c r="B150" s="36"/>
      <c r="C150" s="28" t="s">
        <v>19</v>
      </c>
      <c r="D150" s="35"/>
      <c r="E150" s="35"/>
      <c r="F150" s="26" t="str">
        <f>F14</f>
        <v xml:space="preserve"> </v>
      </c>
      <c r="G150" s="35"/>
      <c r="H150" s="35"/>
      <c r="I150" s="28" t="s">
        <v>21</v>
      </c>
      <c r="J150" s="58">
        <f>IF(J14="","",J14)</f>
        <v>44400</v>
      </c>
      <c r="K150" s="35"/>
      <c r="L150" s="45"/>
      <c r="S150" s="35"/>
      <c r="T150" s="35"/>
      <c r="U150" s="35"/>
      <c r="V150" s="35"/>
      <c r="W150" s="35"/>
      <c r="X150" s="35"/>
      <c r="Y150" s="35"/>
      <c r="Z150" s="35"/>
      <c r="AA150" s="35"/>
      <c r="AB150" s="35"/>
      <c r="AC150" s="35"/>
      <c r="AD150" s="35"/>
      <c r="AE150" s="35"/>
    </row>
    <row r="151" spans="1:65" s="2" customFormat="1" ht="6.95" customHeight="1">
      <c r="A151" s="35"/>
      <c r="B151" s="36"/>
      <c r="C151" s="35"/>
      <c r="D151" s="35"/>
      <c r="E151" s="35"/>
      <c r="F151" s="35"/>
      <c r="G151" s="35"/>
      <c r="H151" s="35"/>
      <c r="I151" s="35"/>
      <c r="J151" s="35"/>
      <c r="K151" s="35"/>
      <c r="L151" s="45"/>
      <c r="S151" s="35"/>
      <c r="T151" s="35"/>
      <c r="U151" s="35"/>
      <c r="V151" s="35"/>
      <c r="W151" s="35"/>
      <c r="X151" s="35"/>
      <c r="Y151" s="35"/>
      <c r="Z151" s="35"/>
      <c r="AA151" s="35"/>
      <c r="AB151" s="35"/>
      <c r="AC151" s="35"/>
      <c r="AD151" s="35"/>
      <c r="AE151" s="35"/>
    </row>
    <row r="152" spans="1:65" s="2" customFormat="1" ht="40.15" customHeight="1">
      <c r="A152" s="35"/>
      <c r="B152" s="36"/>
      <c r="C152" s="28" t="s">
        <v>22</v>
      </c>
      <c r="D152" s="35"/>
      <c r="E152" s="35"/>
      <c r="F152" s="26" t="str">
        <f>E17</f>
        <v>Banskobystrický samosprávny kraj, Nám. SNP 21 , BB</v>
      </c>
      <c r="G152" s="35"/>
      <c r="H152" s="35"/>
      <c r="I152" s="28" t="s">
        <v>28</v>
      </c>
      <c r="J152" s="31" t="str">
        <f>E23</f>
        <v xml:space="preserve">Ing.arch. I. Teplan, Ing.arch. E. Teplanová ArtD. </v>
      </c>
      <c r="K152" s="35"/>
      <c r="L152" s="45"/>
      <c r="S152" s="35"/>
      <c r="T152" s="35"/>
      <c r="U152" s="35"/>
      <c r="V152" s="35"/>
      <c r="W152" s="35"/>
      <c r="X152" s="35"/>
      <c r="Y152" s="35"/>
      <c r="Z152" s="35"/>
      <c r="AA152" s="35"/>
      <c r="AB152" s="35"/>
      <c r="AC152" s="35"/>
      <c r="AD152" s="35"/>
      <c r="AE152" s="35"/>
    </row>
    <row r="153" spans="1:65" s="2" customFormat="1" ht="15.2" customHeight="1">
      <c r="A153" s="35"/>
      <c r="B153" s="36"/>
      <c r="C153" s="28" t="s">
        <v>26</v>
      </c>
      <c r="D153" s="35"/>
      <c r="E153" s="35"/>
      <c r="F153" s="26" t="str">
        <f>IF(E20="","",E20)</f>
        <v>Vyplň údaj</v>
      </c>
      <c r="G153" s="35"/>
      <c r="H153" s="35"/>
      <c r="I153" s="28" t="s">
        <v>31</v>
      </c>
      <c r="J153" s="31" t="str">
        <f>E26</f>
        <v xml:space="preserve"> </v>
      </c>
      <c r="K153" s="35"/>
      <c r="L153" s="45"/>
      <c r="S153" s="35"/>
      <c r="T153" s="35"/>
      <c r="U153" s="35"/>
      <c r="V153" s="35"/>
      <c r="W153" s="35"/>
      <c r="X153" s="35"/>
      <c r="Y153" s="35"/>
      <c r="Z153" s="35"/>
      <c r="AA153" s="35"/>
      <c r="AB153" s="35"/>
      <c r="AC153" s="35"/>
      <c r="AD153" s="35"/>
      <c r="AE153" s="35"/>
    </row>
    <row r="154" spans="1:65" s="2" customFormat="1" ht="10.35" customHeight="1">
      <c r="A154" s="35"/>
      <c r="B154" s="36"/>
      <c r="C154" s="35"/>
      <c r="D154" s="35"/>
      <c r="E154" s="35"/>
      <c r="F154" s="35"/>
      <c r="G154" s="35"/>
      <c r="H154" s="35"/>
      <c r="I154" s="35"/>
      <c r="J154" s="35"/>
      <c r="K154" s="35"/>
      <c r="L154" s="45"/>
      <c r="S154" s="35"/>
      <c r="T154" s="35"/>
      <c r="U154" s="35"/>
      <c r="V154" s="35"/>
      <c r="W154" s="35"/>
      <c r="X154" s="35"/>
      <c r="Y154" s="35"/>
      <c r="Z154" s="35"/>
      <c r="AA154" s="35"/>
      <c r="AB154" s="35"/>
      <c r="AC154" s="35"/>
      <c r="AD154" s="35"/>
      <c r="AE154" s="35"/>
    </row>
    <row r="155" spans="1:65" s="11" customFormat="1" ht="29.25" customHeight="1">
      <c r="A155" s="149"/>
      <c r="B155" s="150"/>
      <c r="C155" s="151" t="s">
        <v>304</v>
      </c>
      <c r="D155" s="152" t="s">
        <v>60</v>
      </c>
      <c r="E155" s="152" t="s">
        <v>56</v>
      </c>
      <c r="F155" s="152" t="s">
        <v>57</v>
      </c>
      <c r="G155" s="152" t="s">
        <v>305</v>
      </c>
      <c r="H155" s="152" t="s">
        <v>306</v>
      </c>
      <c r="I155" s="152" t="s">
        <v>307</v>
      </c>
      <c r="J155" s="153" t="s">
        <v>267</v>
      </c>
      <c r="K155" s="154" t="s">
        <v>308</v>
      </c>
      <c r="L155" s="155"/>
      <c r="M155" s="65" t="s">
        <v>1</v>
      </c>
      <c r="N155" s="66" t="s">
        <v>39</v>
      </c>
      <c r="O155" s="66" t="s">
        <v>309</v>
      </c>
      <c r="P155" s="66" t="s">
        <v>310</v>
      </c>
      <c r="Q155" s="66" t="s">
        <v>311</v>
      </c>
      <c r="R155" s="66" t="s">
        <v>312</v>
      </c>
      <c r="S155" s="66" t="s">
        <v>313</v>
      </c>
      <c r="T155" s="67" t="s">
        <v>314</v>
      </c>
      <c r="U155" s="149"/>
      <c r="V155" s="149"/>
      <c r="W155" s="149"/>
      <c r="X155" s="149"/>
      <c r="Y155" s="149"/>
      <c r="Z155" s="149"/>
      <c r="AA155" s="149"/>
      <c r="AB155" s="149"/>
      <c r="AC155" s="149"/>
      <c r="AD155" s="149"/>
      <c r="AE155" s="149"/>
    </row>
    <row r="156" spans="1:65" s="2" customFormat="1" ht="22.9" customHeight="1">
      <c r="A156" s="35"/>
      <c r="B156" s="36"/>
      <c r="C156" s="72" t="s">
        <v>208</v>
      </c>
      <c r="D156" s="35"/>
      <c r="E156" s="35"/>
      <c r="F156" s="35"/>
      <c r="G156" s="35"/>
      <c r="H156" s="35"/>
      <c r="I156" s="35"/>
      <c r="J156" s="156">
        <f>BK156</f>
        <v>0</v>
      </c>
      <c r="K156" s="35"/>
      <c r="L156" s="36"/>
      <c r="M156" s="68"/>
      <c r="N156" s="59"/>
      <c r="O156" s="69"/>
      <c r="P156" s="157">
        <f>P157+P376+P652</f>
        <v>0</v>
      </c>
      <c r="Q156" s="69"/>
      <c r="R156" s="157">
        <f>R157+R376+R652</f>
        <v>85.291904544999994</v>
      </c>
      <c r="S156" s="69"/>
      <c r="T156" s="158">
        <f>T157+T376+T652</f>
        <v>5.3022779000000009</v>
      </c>
      <c r="U156" s="35"/>
      <c r="V156" s="35"/>
      <c r="W156" s="35"/>
      <c r="X156" s="35"/>
      <c r="Y156" s="35"/>
      <c r="Z156" s="35"/>
      <c r="AA156" s="35"/>
      <c r="AB156" s="35"/>
      <c r="AC156" s="35"/>
      <c r="AD156" s="35"/>
      <c r="AE156" s="35"/>
      <c r="AT156" s="18" t="s">
        <v>74</v>
      </c>
      <c r="AU156" s="18" t="s">
        <v>269</v>
      </c>
      <c r="BK156" s="159">
        <f>BK157+BK376+BK652</f>
        <v>0</v>
      </c>
    </row>
    <row r="157" spans="1:65" s="12" customFormat="1" ht="25.9" customHeight="1">
      <c r="B157" s="160"/>
      <c r="D157" s="161" t="s">
        <v>74</v>
      </c>
      <c r="E157" s="162" t="s">
        <v>315</v>
      </c>
      <c r="F157" s="162" t="s">
        <v>316</v>
      </c>
      <c r="I157" s="163"/>
      <c r="J157" s="164">
        <f>BK157</f>
        <v>0</v>
      </c>
      <c r="L157" s="160"/>
      <c r="M157" s="165"/>
      <c r="N157" s="166"/>
      <c r="O157" s="166"/>
      <c r="P157" s="167">
        <f>P158+SUM(P159:P171)+P193+P227+P234+P242+P246+P336+P374</f>
        <v>0</v>
      </c>
      <c r="Q157" s="166"/>
      <c r="R157" s="167">
        <f>R158+SUM(R159:R171)+R193+R227+R234+R242+R246+R336+R374</f>
        <v>73.265262054999994</v>
      </c>
      <c r="S157" s="166"/>
      <c r="T157" s="168">
        <f>T158+SUM(T159:T171)+T193+T227+T234+T242+T246+T336+T374</f>
        <v>5.1960000000000006</v>
      </c>
      <c r="AR157" s="161" t="s">
        <v>82</v>
      </c>
      <c r="AT157" s="169" t="s">
        <v>74</v>
      </c>
      <c r="AU157" s="169" t="s">
        <v>75</v>
      </c>
      <c r="AY157" s="161" t="s">
        <v>317</v>
      </c>
      <c r="BK157" s="170">
        <f>BK158+SUM(BK159:BK171)+BK193+BK227+BK234+BK242+BK246+BK336+BK374</f>
        <v>0</v>
      </c>
    </row>
    <row r="158" spans="1:65" s="2" customFormat="1" ht="14.45" customHeight="1">
      <c r="A158" s="35"/>
      <c r="B158" s="141"/>
      <c r="C158" s="171" t="s">
        <v>1188</v>
      </c>
      <c r="D158" s="171" t="s">
        <v>318</v>
      </c>
      <c r="E158" s="172" t="s">
        <v>319</v>
      </c>
      <c r="F158" s="173" t="s">
        <v>320</v>
      </c>
      <c r="G158" s="174" t="s">
        <v>1</v>
      </c>
      <c r="H158" s="175">
        <v>0</v>
      </c>
      <c r="I158" s="176"/>
      <c r="J158" s="177">
        <f>ROUND(I158*H158,2)</f>
        <v>0</v>
      </c>
      <c r="K158" s="178"/>
      <c r="L158" s="36"/>
      <c r="M158" s="179" t="s">
        <v>1</v>
      </c>
      <c r="N158" s="180" t="s">
        <v>41</v>
      </c>
      <c r="O158" s="61"/>
      <c r="P158" s="181">
        <f>O158*H158</f>
        <v>0</v>
      </c>
      <c r="Q158" s="181">
        <v>1.7999999999999999E-2</v>
      </c>
      <c r="R158" s="181">
        <f>Q158*H158</f>
        <v>0</v>
      </c>
      <c r="S158" s="181">
        <v>0</v>
      </c>
      <c r="T158" s="182">
        <f>S158*H158</f>
        <v>0</v>
      </c>
      <c r="U158" s="35"/>
      <c r="V158" s="35"/>
      <c r="W158" s="35"/>
      <c r="X158" s="35"/>
      <c r="Y158" s="35"/>
      <c r="Z158" s="35"/>
      <c r="AA158" s="35"/>
      <c r="AB158" s="35"/>
      <c r="AC158" s="35"/>
      <c r="AD158" s="35"/>
      <c r="AE158" s="35"/>
      <c r="AR158" s="183" t="s">
        <v>321</v>
      </c>
      <c r="AT158" s="183" t="s">
        <v>318</v>
      </c>
      <c r="AU158" s="183" t="s">
        <v>82</v>
      </c>
      <c r="AY158" s="18" t="s">
        <v>317</v>
      </c>
      <c r="BE158" s="105">
        <f>IF(N158="základná",J158,0)</f>
        <v>0</v>
      </c>
      <c r="BF158" s="105">
        <f>IF(N158="znížená",J158,0)</f>
        <v>0</v>
      </c>
      <c r="BG158" s="105">
        <f>IF(N158="zákl. prenesená",J158,0)</f>
        <v>0</v>
      </c>
      <c r="BH158" s="105">
        <f>IF(N158="zníž. prenesená",J158,0)</f>
        <v>0</v>
      </c>
      <c r="BI158" s="105">
        <f>IF(N158="nulová",J158,0)</f>
        <v>0</v>
      </c>
      <c r="BJ158" s="18" t="s">
        <v>88</v>
      </c>
      <c r="BK158" s="105">
        <f>ROUND(I158*H158,2)</f>
        <v>0</v>
      </c>
      <c r="BL158" s="18" t="s">
        <v>321</v>
      </c>
      <c r="BM158" s="183" t="s">
        <v>4461</v>
      </c>
    </row>
    <row r="159" spans="1:65" s="13" customFormat="1" ht="22.5">
      <c r="B159" s="184"/>
      <c r="D159" s="185" t="s">
        <v>323</v>
      </c>
      <c r="E159" s="186" t="s">
        <v>1</v>
      </c>
      <c r="F159" s="187" t="s">
        <v>324</v>
      </c>
      <c r="H159" s="186" t="s">
        <v>1</v>
      </c>
      <c r="I159" s="188"/>
      <c r="L159" s="184"/>
      <c r="M159" s="189"/>
      <c r="N159" s="190"/>
      <c r="O159" s="190"/>
      <c r="P159" s="190"/>
      <c r="Q159" s="190"/>
      <c r="R159" s="190"/>
      <c r="S159" s="190"/>
      <c r="T159" s="191"/>
      <c r="AT159" s="186" t="s">
        <v>323</v>
      </c>
      <c r="AU159" s="186" t="s">
        <v>82</v>
      </c>
      <c r="AV159" s="13" t="s">
        <v>82</v>
      </c>
      <c r="AW159" s="13" t="s">
        <v>30</v>
      </c>
      <c r="AX159" s="13" t="s">
        <v>75</v>
      </c>
      <c r="AY159" s="186" t="s">
        <v>317</v>
      </c>
    </row>
    <row r="160" spans="1:65" s="13" customFormat="1" ht="22.5">
      <c r="B160" s="184"/>
      <c r="D160" s="185" t="s">
        <v>323</v>
      </c>
      <c r="E160" s="186" t="s">
        <v>1</v>
      </c>
      <c r="F160" s="187" t="s">
        <v>325</v>
      </c>
      <c r="H160" s="186" t="s">
        <v>1</v>
      </c>
      <c r="I160" s="188"/>
      <c r="L160" s="184"/>
      <c r="M160" s="189"/>
      <c r="N160" s="190"/>
      <c r="O160" s="190"/>
      <c r="P160" s="190"/>
      <c r="Q160" s="190"/>
      <c r="R160" s="190"/>
      <c r="S160" s="190"/>
      <c r="T160" s="191"/>
      <c r="AT160" s="186" t="s">
        <v>323</v>
      </c>
      <c r="AU160" s="186" t="s">
        <v>82</v>
      </c>
      <c r="AV160" s="13" t="s">
        <v>82</v>
      </c>
      <c r="AW160" s="13" t="s">
        <v>30</v>
      </c>
      <c r="AX160" s="13" t="s">
        <v>75</v>
      </c>
      <c r="AY160" s="186" t="s">
        <v>317</v>
      </c>
    </row>
    <row r="161" spans="1:65" s="13" customFormat="1" ht="22.5">
      <c r="B161" s="184"/>
      <c r="D161" s="185" t="s">
        <v>323</v>
      </c>
      <c r="E161" s="186" t="s">
        <v>1</v>
      </c>
      <c r="F161" s="187" t="s">
        <v>326</v>
      </c>
      <c r="H161" s="186" t="s">
        <v>1</v>
      </c>
      <c r="I161" s="188"/>
      <c r="L161" s="184"/>
      <c r="M161" s="189"/>
      <c r="N161" s="190"/>
      <c r="O161" s="190"/>
      <c r="P161" s="190"/>
      <c r="Q161" s="190"/>
      <c r="R161" s="190"/>
      <c r="S161" s="190"/>
      <c r="T161" s="191"/>
      <c r="AT161" s="186" t="s">
        <v>323</v>
      </c>
      <c r="AU161" s="186" t="s">
        <v>82</v>
      </c>
      <c r="AV161" s="13" t="s">
        <v>82</v>
      </c>
      <c r="AW161" s="13" t="s">
        <v>30</v>
      </c>
      <c r="AX161" s="13" t="s">
        <v>75</v>
      </c>
      <c r="AY161" s="186" t="s">
        <v>317</v>
      </c>
    </row>
    <row r="162" spans="1:65" s="13" customFormat="1" ht="22.5">
      <c r="B162" s="184"/>
      <c r="D162" s="185" t="s">
        <v>323</v>
      </c>
      <c r="E162" s="186" t="s">
        <v>1</v>
      </c>
      <c r="F162" s="187" t="s">
        <v>327</v>
      </c>
      <c r="H162" s="186" t="s">
        <v>1</v>
      </c>
      <c r="I162" s="188"/>
      <c r="L162" s="184"/>
      <c r="M162" s="189"/>
      <c r="N162" s="190"/>
      <c r="O162" s="190"/>
      <c r="P162" s="190"/>
      <c r="Q162" s="190"/>
      <c r="R162" s="190"/>
      <c r="S162" s="190"/>
      <c r="T162" s="191"/>
      <c r="AT162" s="186" t="s">
        <v>323</v>
      </c>
      <c r="AU162" s="186" t="s">
        <v>82</v>
      </c>
      <c r="AV162" s="13" t="s">
        <v>82</v>
      </c>
      <c r="AW162" s="13" t="s">
        <v>30</v>
      </c>
      <c r="AX162" s="13" t="s">
        <v>75</v>
      </c>
      <c r="AY162" s="186" t="s">
        <v>317</v>
      </c>
    </row>
    <row r="163" spans="1:65" s="13" customFormat="1" ht="33.75">
      <c r="B163" s="184"/>
      <c r="D163" s="185" t="s">
        <v>323</v>
      </c>
      <c r="E163" s="186" t="s">
        <v>1</v>
      </c>
      <c r="F163" s="187" t="s">
        <v>328</v>
      </c>
      <c r="H163" s="186" t="s">
        <v>1</v>
      </c>
      <c r="I163" s="188"/>
      <c r="L163" s="184"/>
      <c r="M163" s="189"/>
      <c r="N163" s="190"/>
      <c r="O163" s="190"/>
      <c r="P163" s="190"/>
      <c r="Q163" s="190"/>
      <c r="R163" s="190"/>
      <c r="S163" s="190"/>
      <c r="T163" s="191"/>
      <c r="AT163" s="186" t="s">
        <v>323</v>
      </c>
      <c r="AU163" s="186" t="s">
        <v>82</v>
      </c>
      <c r="AV163" s="13" t="s">
        <v>82</v>
      </c>
      <c r="AW163" s="13" t="s">
        <v>30</v>
      </c>
      <c r="AX163" s="13" t="s">
        <v>75</v>
      </c>
      <c r="AY163" s="186" t="s">
        <v>317</v>
      </c>
    </row>
    <row r="164" spans="1:65" s="13" customFormat="1" ht="22.5">
      <c r="B164" s="184"/>
      <c r="D164" s="185" t="s">
        <v>323</v>
      </c>
      <c r="E164" s="186" t="s">
        <v>1</v>
      </c>
      <c r="F164" s="187" t="s">
        <v>329</v>
      </c>
      <c r="H164" s="186" t="s">
        <v>1</v>
      </c>
      <c r="I164" s="188"/>
      <c r="L164" s="184"/>
      <c r="M164" s="189"/>
      <c r="N164" s="190"/>
      <c r="O164" s="190"/>
      <c r="P164" s="190"/>
      <c r="Q164" s="190"/>
      <c r="R164" s="190"/>
      <c r="S164" s="190"/>
      <c r="T164" s="191"/>
      <c r="AT164" s="186" t="s">
        <v>323</v>
      </c>
      <c r="AU164" s="186" t="s">
        <v>82</v>
      </c>
      <c r="AV164" s="13" t="s">
        <v>82</v>
      </c>
      <c r="AW164" s="13" t="s">
        <v>30</v>
      </c>
      <c r="AX164" s="13" t="s">
        <v>75</v>
      </c>
      <c r="AY164" s="186" t="s">
        <v>317</v>
      </c>
    </row>
    <row r="165" spans="1:65" s="13" customFormat="1" ht="33.75">
      <c r="B165" s="184"/>
      <c r="D165" s="185" t="s">
        <v>323</v>
      </c>
      <c r="E165" s="186" t="s">
        <v>1</v>
      </c>
      <c r="F165" s="187" t="s">
        <v>330</v>
      </c>
      <c r="H165" s="186" t="s">
        <v>1</v>
      </c>
      <c r="I165" s="188"/>
      <c r="L165" s="184"/>
      <c r="M165" s="189"/>
      <c r="N165" s="190"/>
      <c r="O165" s="190"/>
      <c r="P165" s="190"/>
      <c r="Q165" s="190"/>
      <c r="R165" s="190"/>
      <c r="S165" s="190"/>
      <c r="T165" s="191"/>
      <c r="AT165" s="186" t="s">
        <v>323</v>
      </c>
      <c r="AU165" s="186" t="s">
        <v>82</v>
      </c>
      <c r="AV165" s="13" t="s">
        <v>82</v>
      </c>
      <c r="AW165" s="13" t="s">
        <v>30</v>
      </c>
      <c r="AX165" s="13" t="s">
        <v>75</v>
      </c>
      <c r="AY165" s="186" t="s">
        <v>317</v>
      </c>
    </row>
    <row r="166" spans="1:65" s="13" customFormat="1" ht="22.5">
      <c r="B166" s="184"/>
      <c r="D166" s="185" t="s">
        <v>323</v>
      </c>
      <c r="E166" s="186" t="s">
        <v>1</v>
      </c>
      <c r="F166" s="187" t="s">
        <v>331</v>
      </c>
      <c r="H166" s="186" t="s">
        <v>1</v>
      </c>
      <c r="I166" s="188"/>
      <c r="L166" s="184"/>
      <c r="M166" s="189"/>
      <c r="N166" s="190"/>
      <c r="O166" s="190"/>
      <c r="P166" s="190"/>
      <c r="Q166" s="190"/>
      <c r="R166" s="190"/>
      <c r="S166" s="190"/>
      <c r="T166" s="191"/>
      <c r="AT166" s="186" t="s">
        <v>323</v>
      </c>
      <c r="AU166" s="186" t="s">
        <v>82</v>
      </c>
      <c r="AV166" s="13" t="s">
        <v>82</v>
      </c>
      <c r="AW166" s="13" t="s">
        <v>30</v>
      </c>
      <c r="AX166" s="13" t="s">
        <v>75</v>
      </c>
      <c r="AY166" s="186" t="s">
        <v>317</v>
      </c>
    </row>
    <row r="167" spans="1:65" s="13" customFormat="1" ht="22.5">
      <c r="B167" s="184"/>
      <c r="D167" s="185" t="s">
        <v>323</v>
      </c>
      <c r="E167" s="186" t="s">
        <v>1</v>
      </c>
      <c r="F167" s="187" t="s">
        <v>332</v>
      </c>
      <c r="H167" s="186" t="s">
        <v>1</v>
      </c>
      <c r="I167" s="188"/>
      <c r="L167" s="184"/>
      <c r="M167" s="189"/>
      <c r="N167" s="190"/>
      <c r="O167" s="190"/>
      <c r="P167" s="190"/>
      <c r="Q167" s="190"/>
      <c r="R167" s="190"/>
      <c r="S167" s="190"/>
      <c r="T167" s="191"/>
      <c r="AT167" s="186" t="s">
        <v>323</v>
      </c>
      <c r="AU167" s="186" t="s">
        <v>82</v>
      </c>
      <c r="AV167" s="13" t="s">
        <v>82</v>
      </c>
      <c r="AW167" s="13" t="s">
        <v>30</v>
      </c>
      <c r="AX167" s="13" t="s">
        <v>75</v>
      </c>
      <c r="AY167" s="186" t="s">
        <v>317</v>
      </c>
    </row>
    <row r="168" spans="1:65" s="13" customFormat="1">
      <c r="B168" s="184"/>
      <c r="D168" s="185" t="s">
        <v>323</v>
      </c>
      <c r="E168" s="186" t="s">
        <v>1</v>
      </c>
      <c r="F168" s="187" t="s">
        <v>333</v>
      </c>
      <c r="H168" s="186" t="s">
        <v>1</v>
      </c>
      <c r="I168" s="188"/>
      <c r="L168" s="184"/>
      <c r="M168" s="189"/>
      <c r="N168" s="190"/>
      <c r="O168" s="190"/>
      <c r="P168" s="190"/>
      <c r="Q168" s="190"/>
      <c r="R168" s="190"/>
      <c r="S168" s="190"/>
      <c r="T168" s="191"/>
      <c r="AT168" s="186" t="s">
        <v>323</v>
      </c>
      <c r="AU168" s="186" t="s">
        <v>82</v>
      </c>
      <c r="AV168" s="13" t="s">
        <v>82</v>
      </c>
      <c r="AW168" s="13" t="s">
        <v>30</v>
      </c>
      <c r="AX168" s="13" t="s">
        <v>75</v>
      </c>
      <c r="AY168" s="186" t="s">
        <v>317</v>
      </c>
    </row>
    <row r="169" spans="1:65" s="15" customFormat="1">
      <c r="B169" s="202"/>
      <c r="D169" s="185" t="s">
        <v>323</v>
      </c>
      <c r="E169" s="203" t="s">
        <v>1</v>
      </c>
      <c r="F169" s="204" t="s">
        <v>20</v>
      </c>
      <c r="H169" s="205">
        <v>0</v>
      </c>
      <c r="I169" s="206"/>
      <c r="L169" s="202"/>
      <c r="M169" s="207"/>
      <c r="N169" s="208"/>
      <c r="O169" s="208"/>
      <c r="P169" s="208"/>
      <c r="Q169" s="208"/>
      <c r="R169" s="208"/>
      <c r="S169" s="208"/>
      <c r="T169" s="209"/>
      <c r="AT169" s="203" t="s">
        <v>323</v>
      </c>
      <c r="AU169" s="203" t="s">
        <v>82</v>
      </c>
      <c r="AV169" s="15" t="s">
        <v>88</v>
      </c>
      <c r="AW169" s="15" t="s">
        <v>30</v>
      </c>
      <c r="AX169" s="15" t="s">
        <v>75</v>
      </c>
      <c r="AY169" s="203" t="s">
        <v>317</v>
      </c>
    </row>
    <row r="170" spans="1:65" s="14" customFormat="1">
      <c r="B170" s="192"/>
      <c r="D170" s="185" t="s">
        <v>323</v>
      </c>
      <c r="E170" s="193" t="s">
        <v>1</v>
      </c>
      <c r="F170" s="194" t="s">
        <v>334</v>
      </c>
      <c r="H170" s="195">
        <v>0</v>
      </c>
      <c r="I170" s="196"/>
      <c r="L170" s="192"/>
      <c r="M170" s="197"/>
      <c r="N170" s="198"/>
      <c r="O170" s="198"/>
      <c r="P170" s="198"/>
      <c r="Q170" s="198"/>
      <c r="R170" s="198"/>
      <c r="S170" s="198"/>
      <c r="T170" s="199"/>
      <c r="AT170" s="193" t="s">
        <v>323</v>
      </c>
      <c r="AU170" s="193" t="s">
        <v>82</v>
      </c>
      <c r="AV170" s="14" t="s">
        <v>321</v>
      </c>
      <c r="AW170" s="14" t="s">
        <v>30</v>
      </c>
      <c r="AX170" s="14" t="s">
        <v>82</v>
      </c>
      <c r="AY170" s="193" t="s">
        <v>317</v>
      </c>
    </row>
    <row r="171" spans="1:65" s="12" customFormat="1" ht="22.9" customHeight="1">
      <c r="B171" s="160"/>
      <c r="D171" s="161" t="s">
        <v>74</v>
      </c>
      <c r="E171" s="200" t="s">
        <v>82</v>
      </c>
      <c r="F171" s="200" t="s">
        <v>335</v>
      </c>
      <c r="I171" s="163"/>
      <c r="J171" s="201">
        <f>BK171</f>
        <v>0</v>
      </c>
      <c r="L171" s="160"/>
      <c r="M171" s="165"/>
      <c r="N171" s="166"/>
      <c r="O171" s="166"/>
      <c r="P171" s="167">
        <f>SUM(P172:P192)</f>
        <v>0</v>
      </c>
      <c r="Q171" s="166"/>
      <c r="R171" s="167">
        <f>SUM(R172:R192)</f>
        <v>0</v>
      </c>
      <c r="S171" s="166"/>
      <c r="T171" s="168">
        <f>SUM(T172:T192)</f>
        <v>0</v>
      </c>
      <c r="AR171" s="161" t="s">
        <v>82</v>
      </c>
      <c r="AT171" s="169" t="s">
        <v>74</v>
      </c>
      <c r="AU171" s="169" t="s">
        <v>82</v>
      </c>
      <c r="AY171" s="161" t="s">
        <v>317</v>
      </c>
      <c r="BK171" s="170">
        <f>SUM(BK172:BK192)</f>
        <v>0</v>
      </c>
    </row>
    <row r="172" spans="1:65" s="2" customFormat="1" ht="24.2" customHeight="1">
      <c r="A172" s="35"/>
      <c r="B172" s="141"/>
      <c r="C172" s="171" t="s">
        <v>105</v>
      </c>
      <c r="D172" s="171" t="s">
        <v>318</v>
      </c>
      <c r="E172" s="172" t="s">
        <v>336</v>
      </c>
      <c r="F172" s="173" t="s">
        <v>337</v>
      </c>
      <c r="G172" s="174" t="s">
        <v>338</v>
      </c>
      <c r="H172" s="175">
        <v>49.594999999999999</v>
      </c>
      <c r="I172" s="176"/>
      <c r="J172" s="177">
        <f>ROUND(I172*H172,2)</f>
        <v>0</v>
      </c>
      <c r="K172" s="178"/>
      <c r="L172" s="36"/>
      <c r="M172" s="179" t="s">
        <v>1</v>
      </c>
      <c r="N172" s="180" t="s">
        <v>41</v>
      </c>
      <c r="O172" s="61"/>
      <c r="P172" s="181">
        <f>O172*H172</f>
        <v>0</v>
      </c>
      <c r="Q172" s="181">
        <v>0</v>
      </c>
      <c r="R172" s="181">
        <f>Q172*H172</f>
        <v>0</v>
      </c>
      <c r="S172" s="181">
        <v>0</v>
      </c>
      <c r="T172" s="182">
        <f>S172*H172</f>
        <v>0</v>
      </c>
      <c r="U172" s="35"/>
      <c r="V172" s="35"/>
      <c r="W172" s="35"/>
      <c r="X172" s="35"/>
      <c r="Y172" s="35"/>
      <c r="Z172" s="35"/>
      <c r="AA172" s="35"/>
      <c r="AB172" s="35"/>
      <c r="AC172" s="35"/>
      <c r="AD172" s="35"/>
      <c r="AE172" s="35"/>
      <c r="AR172" s="183" t="s">
        <v>321</v>
      </c>
      <c r="AT172" s="183" t="s">
        <v>318</v>
      </c>
      <c r="AU172" s="183" t="s">
        <v>88</v>
      </c>
      <c r="AY172" s="18" t="s">
        <v>317</v>
      </c>
      <c r="BE172" s="105">
        <f>IF(N172="základná",J172,0)</f>
        <v>0</v>
      </c>
      <c r="BF172" s="105">
        <f>IF(N172="znížená",J172,0)</f>
        <v>0</v>
      </c>
      <c r="BG172" s="105">
        <f>IF(N172="zákl. prenesená",J172,0)</f>
        <v>0</v>
      </c>
      <c r="BH172" s="105">
        <f>IF(N172="zníž. prenesená",J172,0)</f>
        <v>0</v>
      </c>
      <c r="BI172" s="105">
        <f>IF(N172="nulová",J172,0)</f>
        <v>0</v>
      </c>
      <c r="BJ172" s="18" t="s">
        <v>88</v>
      </c>
      <c r="BK172" s="105">
        <f>ROUND(I172*H172,2)</f>
        <v>0</v>
      </c>
      <c r="BL172" s="18" t="s">
        <v>321</v>
      </c>
      <c r="BM172" s="183" t="s">
        <v>4462</v>
      </c>
    </row>
    <row r="173" spans="1:65" s="15" customFormat="1">
      <c r="B173" s="202"/>
      <c r="D173" s="185" t="s">
        <v>323</v>
      </c>
      <c r="E173" s="203" t="s">
        <v>1</v>
      </c>
      <c r="F173" s="204" t="s">
        <v>4463</v>
      </c>
      <c r="H173" s="205">
        <v>39.520000000000003</v>
      </c>
      <c r="I173" s="206"/>
      <c r="L173" s="202"/>
      <c r="M173" s="207"/>
      <c r="N173" s="208"/>
      <c r="O173" s="208"/>
      <c r="P173" s="208"/>
      <c r="Q173" s="208"/>
      <c r="R173" s="208"/>
      <c r="S173" s="208"/>
      <c r="T173" s="209"/>
      <c r="AT173" s="203" t="s">
        <v>323</v>
      </c>
      <c r="AU173" s="203" t="s">
        <v>88</v>
      </c>
      <c r="AV173" s="15" t="s">
        <v>88</v>
      </c>
      <c r="AW173" s="15" t="s">
        <v>30</v>
      </c>
      <c r="AX173" s="15" t="s">
        <v>75</v>
      </c>
      <c r="AY173" s="203" t="s">
        <v>317</v>
      </c>
    </row>
    <row r="174" spans="1:65" s="15" customFormat="1">
      <c r="B174" s="202"/>
      <c r="D174" s="185" t="s">
        <v>323</v>
      </c>
      <c r="E174" s="203" t="s">
        <v>1</v>
      </c>
      <c r="F174" s="204" t="s">
        <v>4464</v>
      </c>
      <c r="H174" s="205">
        <v>6.16</v>
      </c>
      <c r="I174" s="206"/>
      <c r="L174" s="202"/>
      <c r="M174" s="207"/>
      <c r="N174" s="208"/>
      <c r="O174" s="208"/>
      <c r="P174" s="208"/>
      <c r="Q174" s="208"/>
      <c r="R174" s="208"/>
      <c r="S174" s="208"/>
      <c r="T174" s="209"/>
      <c r="AT174" s="203" t="s">
        <v>323</v>
      </c>
      <c r="AU174" s="203" t="s">
        <v>88</v>
      </c>
      <c r="AV174" s="15" t="s">
        <v>88</v>
      </c>
      <c r="AW174" s="15" t="s">
        <v>30</v>
      </c>
      <c r="AX174" s="15" t="s">
        <v>75</v>
      </c>
      <c r="AY174" s="203" t="s">
        <v>317</v>
      </c>
    </row>
    <row r="175" spans="1:65" s="16" customFormat="1">
      <c r="B175" s="210"/>
      <c r="D175" s="185" t="s">
        <v>323</v>
      </c>
      <c r="E175" s="211" t="s">
        <v>1</v>
      </c>
      <c r="F175" s="212" t="s">
        <v>4465</v>
      </c>
      <c r="H175" s="213">
        <v>45.68</v>
      </c>
      <c r="I175" s="214"/>
      <c r="L175" s="210"/>
      <c r="M175" s="215"/>
      <c r="N175" s="216"/>
      <c r="O175" s="216"/>
      <c r="P175" s="216"/>
      <c r="Q175" s="216"/>
      <c r="R175" s="216"/>
      <c r="S175" s="216"/>
      <c r="T175" s="217"/>
      <c r="AT175" s="211" t="s">
        <v>323</v>
      </c>
      <c r="AU175" s="211" t="s">
        <v>88</v>
      </c>
      <c r="AV175" s="16" t="s">
        <v>105</v>
      </c>
      <c r="AW175" s="16" t="s">
        <v>30</v>
      </c>
      <c r="AX175" s="16" t="s">
        <v>75</v>
      </c>
      <c r="AY175" s="211" t="s">
        <v>317</v>
      </c>
    </row>
    <row r="176" spans="1:65" s="15" customFormat="1">
      <c r="B176" s="202"/>
      <c r="D176" s="185" t="s">
        <v>323</v>
      </c>
      <c r="E176" s="203" t="s">
        <v>1</v>
      </c>
      <c r="F176" s="204" t="s">
        <v>4466</v>
      </c>
      <c r="H176" s="205">
        <v>3.915</v>
      </c>
      <c r="I176" s="206"/>
      <c r="L176" s="202"/>
      <c r="M176" s="207"/>
      <c r="N176" s="208"/>
      <c r="O176" s="208"/>
      <c r="P176" s="208"/>
      <c r="Q176" s="208"/>
      <c r="R176" s="208"/>
      <c r="S176" s="208"/>
      <c r="T176" s="209"/>
      <c r="AT176" s="203" t="s">
        <v>323</v>
      </c>
      <c r="AU176" s="203" t="s">
        <v>88</v>
      </c>
      <c r="AV176" s="15" t="s">
        <v>88</v>
      </c>
      <c r="AW176" s="15" t="s">
        <v>30</v>
      </c>
      <c r="AX176" s="15" t="s">
        <v>75</v>
      </c>
      <c r="AY176" s="203" t="s">
        <v>317</v>
      </c>
    </row>
    <row r="177" spans="1:65" s="16" customFormat="1">
      <c r="B177" s="210"/>
      <c r="D177" s="185" t="s">
        <v>323</v>
      </c>
      <c r="E177" s="211" t="s">
        <v>1</v>
      </c>
      <c r="F177" s="212" t="s">
        <v>412</v>
      </c>
      <c r="H177" s="213">
        <v>3.915</v>
      </c>
      <c r="I177" s="214"/>
      <c r="L177" s="210"/>
      <c r="M177" s="215"/>
      <c r="N177" s="216"/>
      <c r="O177" s="216"/>
      <c r="P177" s="216"/>
      <c r="Q177" s="216"/>
      <c r="R177" s="216"/>
      <c r="S177" s="216"/>
      <c r="T177" s="217"/>
      <c r="AT177" s="211" t="s">
        <v>323</v>
      </c>
      <c r="AU177" s="211" t="s">
        <v>88</v>
      </c>
      <c r="AV177" s="16" t="s">
        <v>105</v>
      </c>
      <c r="AW177" s="16" t="s">
        <v>30</v>
      </c>
      <c r="AX177" s="16" t="s">
        <v>75</v>
      </c>
      <c r="AY177" s="211" t="s">
        <v>317</v>
      </c>
    </row>
    <row r="178" spans="1:65" s="14" customFormat="1">
      <c r="B178" s="192"/>
      <c r="D178" s="185" t="s">
        <v>323</v>
      </c>
      <c r="E178" s="193" t="s">
        <v>255</v>
      </c>
      <c r="F178" s="194" t="s">
        <v>4467</v>
      </c>
      <c r="H178" s="195">
        <v>49.594999999999999</v>
      </c>
      <c r="I178" s="196"/>
      <c r="L178" s="192"/>
      <c r="M178" s="197"/>
      <c r="N178" s="198"/>
      <c r="O178" s="198"/>
      <c r="P178" s="198"/>
      <c r="Q178" s="198"/>
      <c r="R178" s="198"/>
      <c r="S178" s="198"/>
      <c r="T178" s="199"/>
      <c r="AT178" s="193" t="s">
        <v>323</v>
      </c>
      <c r="AU178" s="193" t="s">
        <v>88</v>
      </c>
      <c r="AV178" s="14" t="s">
        <v>321</v>
      </c>
      <c r="AW178" s="14" t="s">
        <v>30</v>
      </c>
      <c r="AX178" s="14" t="s">
        <v>82</v>
      </c>
      <c r="AY178" s="193" t="s">
        <v>317</v>
      </c>
    </row>
    <row r="179" spans="1:65" s="2" customFormat="1" ht="24.2" customHeight="1">
      <c r="A179" s="35"/>
      <c r="B179" s="141"/>
      <c r="C179" s="171" t="s">
        <v>321</v>
      </c>
      <c r="D179" s="171" t="s">
        <v>318</v>
      </c>
      <c r="E179" s="172" t="s">
        <v>343</v>
      </c>
      <c r="F179" s="173" t="s">
        <v>344</v>
      </c>
      <c r="G179" s="174" t="s">
        <v>338</v>
      </c>
      <c r="H179" s="175">
        <v>49.594999999999999</v>
      </c>
      <c r="I179" s="176"/>
      <c r="J179" s="177">
        <f>ROUND(I179*H179,2)</f>
        <v>0</v>
      </c>
      <c r="K179" s="178"/>
      <c r="L179" s="36"/>
      <c r="M179" s="179" t="s">
        <v>1</v>
      </c>
      <c r="N179" s="180" t="s">
        <v>41</v>
      </c>
      <c r="O179" s="61"/>
      <c r="P179" s="181">
        <f>O179*H179</f>
        <v>0</v>
      </c>
      <c r="Q179" s="181">
        <v>0</v>
      </c>
      <c r="R179" s="181">
        <f>Q179*H179</f>
        <v>0</v>
      </c>
      <c r="S179" s="181">
        <v>0</v>
      </c>
      <c r="T179" s="182">
        <f>S179*H179</f>
        <v>0</v>
      </c>
      <c r="U179" s="35"/>
      <c r="V179" s="35"/>
      <c r="W179" s="35"/>
      <c r="X179" s="35"/>
      <c r="Y179" s="35"/>
      <c r="Z179" s="35"/>
      <c r="AA179" s="35"/>
      <c r="AB179" s="35"/>
      <c r="AC179" s="35"/>
      <c r="AD179" s="35"/>
      <c r="AE179" s="35"/>
      <c r="AR179" s="183" t="s">
        <v>321</v>
      </c>
      <c r="AT179" s="183" t="s">
        <v>318</v>
      </c>
      <c r="AU179" s="183" t="s">
        <v>88</v>
      </c>
      <c r="AY179" s="18" t="s">
        <v>317</v>
      </c>
      <c r="BE179" s="105">
        <f>IF(N179="základná",J179,0)</f>
        <v>0</v>
      </c>
      <c r="BF179" s="105">
        <f>IF(N179="znížená",J179,0)</f>
        <v>0</v>
      </c>
      <c r="BG179" s="105">
        <f>IF(N179="zákl. prenesená",J179,0)</f>
        <v>0</v>
      </c>
      <c r="BH179" s="105">
        <f>IF(N179="zníž. prenesená",J179,0)</f>
        <v>0</v>
      </c>
      <c r="BI179" s="105">
        <f>IF(N179="nulová",J179,0)</f>
        <v>0</v>
      </c>
      <c r="BJ179" s="18" t="s">
        <v>88</v>
      </c>
      <c r="BK179" s="105">
        <f>ROUND(I179*H179,2)</f>
        <v>0</v>
      </c>
      <c r="BL179" s="18" t="s">
        <v>321</v>
      </c>
      <c r="BM179" s="183" t="s">
        <v>4468</v>
      </c>
    </row>
    <row r="180" spans="1:65" s="2" customFormat="1" ht="24.2" customHeight="1">
      <c r="A180" s="35"/>
      <c r="B180" s="141"/>
      <c r="C180" s="171" t="s">
        <v>218</v>
      </c>
      <c r="D180" s="171" t="s">
        <v>318</v>
      </c>
      <c r="E180" s="172" t="s">
        <v>346</v>
      </c>
      <c r="F180" s="173" t="s">
        <v>347</v>
      </c>
      <c r="G180" s="174" t="s">
        <v>338</v>
      </c>
      <c r="H180" s="175">
        <v>49.594999999999999</v>
      </c>
      <c r="I180" s="176"/>
      <c r="J180" s="177">
        <f>ROUND(I180*H180,2)</f>
        <v>0</v>
      </c>
      <c r="K180" s="178"/>
      <c r="L180" s="36"/>
      <c r="M180" s="179" t="s">
        <v>1</v>
      </c>
      <c r="N180" s="180" t="s">
        <v>41</v>
      </c>
      <c r="O180" s="61"/>
      <c r="P180" s="181">
        <f>O180*H180</f>
        <v>0</v>
      </c>
      <c r="Q180" s="181">
        <v>0</v>
      </c>
      <c r="R180" s="181">
        <f>Q180*H180</f>
        <v>0</v>
      </c>
      <c r="S180" s="181">
        <v>0</v>
      </c>
      <c r="T180" s="182">
        <f>S180*H180</f>
        <v>0</v>
      </c>
      <c r="U180" s="35"/>
      <c r="V180" s="35"/>
      <c r="W180" s="35"/>
      <c r="X180" s="35"/>
      <c r="Y180" s="35"/>
      <c r="Z180" s="35"/>
      <c r="AA180" s="35"/>
      <c r="AB180" s="35"/>
      <c r="AC180" s="35"/>
      <c r="AD180" s="35"/>
      <c r="AE180" s="35"/>
      <c r="AR180" s="183" t="s">
        <v>321</v>
      </c>
      <c r="AT180" s="183" t="s">
        <v>318</v>
      </c>
      <c r="AU180" s="183" t="s">
        <v>88</v>
      </c>
      <c r="AY180" s="18" t="s">
        <v>317</v>
      </c>
      <c r="BE180" s="105">
        <f>IF(N180="základná",J180,0)</f>
        <v>0</v>
      </c>
      <c r="BF180" s="105">
        <f>IF(N180="znížená",J180,0)</f>
        <v>0</v>
      </c>
      <c r="BG180" s="105">
        <f>IF(N180="zákl. prenesená",J180,0)</f>
        <v>0</v>
      </c>
      <c r="BH180" s="105">
        <f>IF(N180="zníž. prenesená",J180,0)</f>
        <v>0</v>
      </c>
      <c r="BI180" s="105">
        <f>IF(N180="nulová",J180,0)</f>
        <v>0</v>
      </c>
      <c r="BJ180" s="18" t="s">
        <v>88</v>
      </c>
      <c r="BK180" s="105">
        <f>ROUND(I180*H180,2)</f>
        <v>0</v>
      </c>
      <c r="BL180" s="18" t="s">
        <v>321</v>
      </c>
      <c r="BM180" s="183" t="s">
        <v>4469</v>
      </c>
    </row>
    <row r="181" spans="1:65" s="15" customFormat="1">
      <c r="B181" s="202"/>
      <c r="D181" s="185" t="s">
        <v>323</v>
      </c>
      <c r="E181" s="203" t="s">
        <v>1</v>
      </c>
      <c r="F181" s="204" t="s">
        <v>255</v>
      </c>
      <c r="H181" s="205">
        <v>49.594999999999999</v>
      </c>
      <c r="I181" s="206"/>
      <c r="L181" s="202"/>
      <c r="M181" s="207"/>
      <c r="N181" s="208"/>
      <c r="O181" s="208"/>
      <c r="P181" s="208"/>
      <c r="Q181" s="208"/>
      <c r="R181" s="208"/>
      <c r="S181" s="208"/>
      <c r="T181" s="209"/>
      <c r="AT181" s="203" t="s">
        <v>323</v>
      </c>
      <c r="AU181" s="203" t="s">
        <v>88</v>
      </c>
      <c r="AV181" s="15" t="s">
        <v>88</v>
      </c>
      <c r="AW181" s="15" t="s">
        <v>30</v>
      </c>
      <c r="AX181" s="15" t="s">
        <v>75</v>
      </c>
      <c r="AY181" s="203" t="s">
        <v>317</v>
      </c>
    </row>
    <row r="182" spans="1:65" s="14" customFormat="1">
      <c r="B182" s="192"/>
      <c r="D182" s="185" t="s">
        <v>323</v>
      </c>
      <c r="E182" s="193" t="s">
        <v>262</v>
      </c>
      <c r="F182" s="194" t="s">
        <v>334</v>
      </c>
      <c r="H182" s="195">
        <v>49.594999999999999</v>
      </c>
      <c r="I182" s="196"/>
      <c r="L182" s="192"/>
      <c r="M182" s="197"/>
      <c r="N182" s="198"/>
      <c r="O182" s="198"/>
      <c r="P182" s="198"/>
      <c r="Q182" s="198"/>
      <c r="R182" s="198"/>
      <c r="S182" s="198"/>
      <c r="T182" s="199"/>
      <c r="AT182" s="193" t="s">
        <v>323</v>
      </c>
      <c r="AU182" s="193" t="s">
        <v>88</v>
      </c>
      <c r="AV182" s="14" t="s">
        <v>321</v>
      </c>
      <c r="AW182" s="14" t="s">
        <v>30</v>
      </c>
      <c r="AX182" s="14" t="s">
        <v>82</v>
      </c>
      <c r="AY182" s="193" t="s">
        <v>317</v>
      </c>
    </row>
    <row r="183" spans="1:65" s="2" customFormat="1" ht="37.9" customHeight="1">
      <c r="A183" s="35"/>
      <c r="B183" s="141"/>
      <c r="C183" s="171" t="s">
        <v>349</v>
      </c>
      <c r="D183" s="171" t="s">
        <v>318</v>
      </c>
      <c r="E183" s="172" t="s">
        <v>350</v>
      </c>
      <c r="F183" s="173" t="s">
        <v>351</v>
      </c>
      <c r="G183" s="174" t="s">
        <v>338</v>
      </c>
      <c r="H183" s="175">
        <v>347.16500000000002</v>
      </c>
      <c r="I183" s="176"/>
      <c r="J183" s="177">
        <f>ROUND(I183*H183,2)</f>
        <v>0</v>
      </c>
      <c r="K183" s="178"/>
      <c r="L183" s="36"/>
      <c r="M183" s="179" t="s">
        <v>1</v>
      </c>
      <c r="N183" s="180" t="s">
        <v>41</v>
      </c>
      <c r="O183" s="61"/>
      <c r="P183" s="181">
        <f>O183*H183</f>
        <v>0</v>
      </c>
      <c r="Q183" s="181">
        <v>0</v>
      </c>
      <c r="R183" s="181">
        <f>Q183*H183</f>
        <v>0</v>
      </c>
      <c r="S183" s="181">
        <v>0</v>
      </c>
      <c r="T183" s="182">
        <f>S183*H183</f>
        <v>0</v>
      </c>
      <c r="U183" s="35"/>
      <c r="V183" s="35"/>
      <c r="W183" s="35"/>
      <c r="X183" s="35"/>
      <c r="Y183" s="35"/>
      <c r="Z183" s="35"/>
      <c r="AA183" s="35"/>
      <c r="AB183" s="35"/>
      <c r="AC183" s="35"/>
      <c r="AD183" s="35"/>
      <c r="AE183" s="35"/>
      <c r="AR183" s="183" t="s">
        <v>321</v>
      </c>
      <c r="AT183" s="183" t="s">
        <v>318</v>
      </c>
      <c r="AU183" s="183" t="s">
        <v>88</v>
      </c>
      <c r="AY183" s="18" t="s">
        <v>317</v>
      </c>
      <c r="BE183" s="105">
        <f>IF(N183="základná",J183,0)</f>
        <v>0</v>
      </c>
      <c r="BF183" s="105">
        <f>IF(N183="znížená",J183,0)</f>
        <v>0</v>
      </c>
      <c r="BG183" s="105">
        <f>IF(N183="zákl. prenesená",J183,0)</f>
        <v>0</v>
      </c>
      <c r="BH183" s="105">
        <f>IF(N183="zníž. prenesená",J183,0)</f>
        <v>0</v>
      </c>
      <c r="BI183" s="105">
        <f>IF(N183="nulová",J183,0)</f>
        <v>0</v>
      </c>
      <c r="BJ183" s="18" t="s">
        <v>88</v>
      </c>
      <c r="BK183" s="105">
        <f>ROUND(I183*H183,2)</f>
        <v>0</v>
      </c>
      <c r="BL183" s="18" t="s">
        <v>321</v>
      </c>
      <c r="BM183" s="183" t="s">
        <v>4470</v>
      </c>
    </row>
    <row r="184" spans="1:65" s="15" customFormat="1">
      <c r="B184" s="202"/>
      <c r="D184" s="185" t="s">
        <v>323</v>
      </c>
      <c r="E184" s="203" t="s">
        <v>1</v>
      </c>
      <c r="F184" s="204" t="s">
        <v>262</v>
      </c>
      <c r="H184" s="205">
        <v>49.594999999999999</v>
      </c>
      <c r="I184" s="206"/>
      <c r="L184" s="202"/>
      <c r="M184" s="207"/>
      <c r="N184" s="208"/>
      <c r="O184" s="208"/>
      <c r="P184" s="208"/>
      <c r="Q184" s="208"/>
      <c r="R184" s="208"/>
      <c r="S184" s="208"/>
      <c r="T184" s="209"/>
      <c r="AT184" s="203" t="s">
        <v>323</v>
      </c>
      <c r="AU184" s="203" t="s">
        <v>88</v>
      </c>
      <c r="AV184" s="15" t="s">
        <v>88</v>
      </c>
      <c r="AW184" s="15" t="s">
        <v>30</v>
      </c>
      <c r="AX184" s="15" t="s">
        <v>75</v>
      </c>
      <c r="AY184" s="203" t="s">
        <v>317</v>
      </c>
    </row>
    <row r="185" spans="1:65" s="14" customFormat="1">
      <c r="B185" s="192"/>
      <c r="D185" s="185" t="s">
        <v>323</v>
      </c>
      <c r="E185" s="193" t="s">
        <v>1</v>
      </c>
      <c r="F185" s="194" t="s">
        <v>353</v>
      </c>
      <c r="H185" s="195">
        <v>49.594999999999999</v>
      </c>
      <c r="I185" s="196"/>
      <c r="L185" s="192"/>
      <c r="M185" s="197"/>
      <c r="N185" s="198"/>
      <c r="O185" s="198"/>
      <c r="P185" s="198"/>
      <c r="Q185" s="198"/>
      <c r="R185" s="198"/>
      <c r="S185" s="198"/>
      <c r="T185" s="199"/>
      <c r="AT185" s="193" t="s">
        <v>323</v>
      </c>
      <c r="AU185" s="193" t="s">
        <v>88</v>
      </c>
      <c r="AV185" s="14" t="s">
        <v>321</v>
      </c>
      <c r="AW185" s="14" t="s">
        <v>30</v>
      </c>
      <c r="AX185" s="14" t="s">
        <v>82</v>
      </c>
      <c r="AY185" s="193" t="s">
        <v>317</v>
      </c>
    </row>
    <row r="186" spans="1:65" s="15" customFormat="1">
      <c r="B186" s="202"/>
      <c r="D186" s="185" t="s">
        <v>323</v>
      </c>
      <c r="F186" s="204" t="s">
        <v>4471</v>
      </c>
      <c r="H186" s="205">
        <v>347.16500000000002</v>
      </c>
      <c r="I186" s="206"/>
      <c r="L186" s="202"/>
      <c r="M186" s="207"/>
      <c r="N186" s="208"/>
      <c r="O186" s="208"/>
      <c r="P186" s="208"/>
      <c r="Q186" s="208"/>
      <c r="R186" s="208"/>
      <c r="S186" s="208"/>
      <c r="T186" s="209"/>
      <c r="AT186" s="203" t="s">
        <v>323</v>
      </c>
      <c r="AU186" s="203" t="s">
        <v>88</v>
      </c>
      <c r="AV186" s="15" t="s">
        <v>88</v>
      </c>
      <c r="AW186" s="15" t="s">
        <v>3</v>
      </c>
      <c r="AX186" s="15" t="s">
        <v>82</v>
      </c>
      <c r="AY186" s="203" t="s">
        <v>317</v>
      </c>
    </row>
    <row r="187" spans="1:65" s="2" customFormat="1" ht="24.2" customHeight="1">
      <c r="A187" s="35"/>
      <c r="B187" s="141"/>
      <c r="C187" s="171" t="s">
        <v>355</v>
      </c>
      <c r="D187" s="171" t="s">
        <v>318</v>
      </c>
      <c r="E187" s="172" t="s">
        <v>356</v>
      </c>
      <c r="F187" s="173" t="s">
        <v>357</v>
      </c>
      <c r="G187" s="174" t="s">
        <v>338</v>
      </c>
      <c r="H187" s="175">
        <v>49.594999999999999</v>
      </c>
      <c r="I187" s="176"/>
      <c r="J187" s="177">
        <f>ROUND(I187*H187,2)</f>
        <v>0</v>
      </c>
      <c r="K187" s="178"/>
      <c r="L187" s="36"/>
      <c r="M187" s="179" t="s">
        <v>1</v>
      </c>
      <c r="N187" s="180" t="s">
        <v>41</v>
      </c>
      <c r="O187" s="61"/>
      <c r="P187" s="181">
        <f>O187*H187</f>
        <v>0</v>
      </c>
      <c r="Q187" s="181">
        <v>0</v>
      </c>
      <c r="R187" s="181">
        <f>Q187*H187</f>
        <v>0</v>
      </c>
      <c r="S187" s="181">
        <v>0</v>
      </c>
      <c r="T187" s="182">
        <f>S187*H187</f>
        <v>0</v>
      </c>
      <c r="U187" s="35"/>
      <c r="V187" s="35"/>
      <c r="W187" s="35"/>
      <c r="X187" s="35"/>
      <c r="Y187" s="35"/>
      <c r="Z187" s="35"/>
      <c r="AA187" s="35"/>
      <c r="AB187" s="35"/>
      <c r="AC187" s="35"/>
      <c r="AD187" s="35"/>
      <c r="AE187" s="35"/>
      <c r="AR187" s="183" t="s">
        <v>321</v>
      </c>
      <c r="AT187" s="183" t="s">
        <v>318</v>
      </c>
      <c r="AU187" s="183" t="s">
        <v>88</v>
      </c>
      <c r="AY187" s="18" t="s">
        <v>317</v>
      </c>
      <c r="BE187" s="105">
        <f>IF(N187="základná",J187,0)</f>
        <v>0</v>
      </c>
      <c r="BF187" s="105">
        <f>IF(N187="znížená",J187,0)</f>
        <v>0</v>
      </c>
      <c r="BG187" s="105">
        <f>IF(N187="zákl. prenesená",J187,0)</f>
        <v>0</v>
      </c>
      <c r="BH187" s="105">
        <f>IF(N187="zníž. prenesená",J187,0)</f>
        <v>0</v>
      </c>
      <c r="BI187" s="105">
        <f>IF(N187="nulová",J187,0)</f>
        <v>0</v>
      </c>
      <c r="BJ187" s="18" t="s">
        <v>88</v>
      </c>
      <c r="BK187" s="105">
        <f>ROUND(I187*H187,2)</f>
        <v>0</v>
      </c>
      <c r="BL187" s="18" t="s">
        <v>321</v>
      </c>
      <c r="BM187" s="183" t="s">
        <v>4472</v>
      </c>
    </row>
    <row r="188" spans="1:65" s="15" customFormat="1">
      <c r="B188" s="202"/>
      <c r="D188" s="185" t="s">
        <v>323</v>
      </c>
      <c r="E188" s="203" t="s">
        <v>174</v>
      </c>
      <c r="F188" s="204" t="s">
        <v>262</v>
      </c>
      <c r="H188" s="205">
        <v>49.594999999999999</v>
      </c>
      <c r="I188" s="206"/>
      <c r="L188" s="202"/>
      <c r="M188" s="207"/>
      <c r="N188" s="208"/>
      <c r="O188" s="208"/>
      <c r="P188" s="208"/>
      <c r="Q188" s="208"/>
      <c r="R188" s="208"/>
      <c r="S188" s="208"/>
      <c r="T188" s="209"/>
      <c r="AT188" s="203" t="s">
        <v>323</v>
      </c>
      <c r="AU188" s="203" t="s">
        <v>88</v>
      </c>
      <c r="AV188" s="15" t="s">
        <v>88</v>
      </c>
      <c r="AW188" s="15" t="s">
        <v>30</v>
      </c>
      <c r="AX188" s="15" t="s">
        <v>82</v>
      </c>
      <c r="AY188" s="203" t="s">
        <v>317</v>
      </c>
    </row>
    <row r="189" spans="1:65" s="2" customFormat="1" ht="24.2" customHeight="1">
      <c r="A189" s="35"/>
      <c r="B189" s="141"/>
      <c r="C189" s="171" t="s">
        <v>359</v>
      </c>
      <c r="D189" s="171" t="s">
        <v>318</v>
      </c>
      <c r="E189" s="172" t="s">
        <v>360</v>
      </c>
      <c r="F189" s="173" t="s">
        <v>361</v>
      </c>
      <c r="G189" s="174" t="s">
        <v>338</v>
      </c>
      <c r="H189" s="175">
        <v>49.594999999999999</v>
      </c>
      <c r="I189" s="176"/>
      <c r="J189" s="177">
        <f>ROUND(I189*H189,2)</f>
        <v>0</v>
      </c>
      <c r="K189" s="178"/>
      <c r="L189" s="36"/>
      <c r="M189" s="179" t="s">
        <v>1</v>
      </c>
      <c r="N189" s="180" t="s">
        <v>41</v>
      </c>
      <c r="O189" s="61"/>
      <c r="P189" s="181">
        <f>O189*H189</f>
        <v>0</v>
      </c>
      <c r="Q189" s="181">
        <v>0</v>
      </c>
      <c r="R189" s="181">
        <f>Q189*H189</f>
        <v>0</v>
      </c>
      <c r="S189" s="181">
        <v>0</v>
      </c>
      <c r="T189" s="182">
        <f>S189*H189</f>
        <v>0</v>
      </c>
      <c r="U189" s="35"/>
      <c r="V189" s="35"/>
      <c r="W189" s="35"/>
      <c r="X189" s="35"/>
      <c r="Y189" s="35"/>
      <c r="Z189" s="35"/>
      <c r="AA189" s="35"/>
      <c r="AB189" s="35"/>
      <c r="AC189" s="35"/>
      <c r="AD189" s="35"/>
      <c r="AE189" s="35"/>
      <c r="AR189" s="183" t="s">
        <v>321</v>
      </c>
      <c r="AT189" s="183" t="s">
        <v>318</v>
      </c>
      <c r="AU189" s="183" t="s">
        <v>88</v>
      </c>
      <c r="AY189" s="18" t="s">
        <v>317</v>
      </c>
      <c r="BE189" s="105">
        <f>IF(N189="základná",J189,0)</f>
        <v>0</v>
      </c>
      <c r="BF189" s="105">
        <f>IF(N189="znížená",J189,0)</f>
        <v>0</v>
      </c>
      <c r="BG189" s="105">
        <f>IF(N189="zákl. prenesená",J189,0)</f>
        <v>0</v>
      </c>
      <c r="BH189" s="105">
        <f>IF(N189="zníž. prenesená",J189,0)</f>
        <v>0</v>
      </c>
      <c r="BI189" s="105">
        <f>IF(N189="nulová",J189,0)</f>
        <v>0</v>
      </c>
      <c r="BJ189" s="18" t="s">
        <v>88</v>
      </c>
      <c r="BK189" s="105">
        <f>ROUND(I189*H189,2)</f>
        <v>0</v>
      </c>
      <c r="BL189" s="18" t="s">
        <v>321</v>
      </c>
      <c r="BM189" s="183" t="s">
        <v>4473</v>
      </c>
    </row>
    <row r="190" spans="1:65" s="15" customFormat="1">
      <c r="B190" s="202"/>
      <c r="D190" s="185" t="s">
        <v>323</v>
      </c>
      <c r="E190" s="203" t="s">
        <v>1</v>
      </c>
      <c r="F190" s="204" t="s">
        <v>262</v>
      </c>
      <c r="H190" s="205">
        <v>49.594999999999999</v>
      </c>
      <c r="I190" s="206"/>
      <c r="L190" s="202"/>
      <c r="M190" s="207"/>
      <c r="N190" s="208"/>
      <c r="O190" s="208"/>
      <c r="P190" s="208"/>
      <c r="Q190" s="208"/>
      <c r="R190" s="208"/>
      <c r="S190" s="208"/>
      <c r="T190" s="209"/>
      <c r="AT190" s="203" t="s">
        <v>323</v>
      </c>
      <c r="AU190" s="203" t="s">
        <v>88</v>
      </c>
      <c r="AV190" s="15" t="s">
        <v>88</v>
      </c>
      <c r="AW190" s="15" t="s">
        <v>30</v>
      </c>
      <c r="AX190" s="15" t="s">
        <v>82</v>
      </c>
      <c r="AY190" s="203" t="s">
        <v>317</v>
      </c>
    </row>
    <row r="191" spans="1:65" s="2" customFormat="1" ht="24.2" customHeight="1">
      <c r="A191" s="35"/>
      <c r="B191" s="141"/>
      <c r="C191" s="171" t="s">
        <v>363</v>
      </c>
      <c r="D191" s="171" t="s">
        <v>318</v>
      </c>
      <c r="E191" s="172" t="s">
        <v>364</v>
      </c>
      <c r="F191" s="173" t="s">
        <v>365</v>
      </c>
      <c r="G191" s="174" t="s">
        <v>366</v>
      </c>
      <c r="H191" s="175">
        <v>79.352000000000004</v>
      </c>
      <c r="I191" s="176"/>
      <c r="J191" s="177">
        <f>ROUND(I191*H191,2)</f>
        <v>0</v>
      </c>
      <c r="K191" s="178"/>
      <c r="L191" s="36"/>
      <c r="M191" s="179" t="s">
        <v>1</v>
      </c>
      <c r="N191" s="180" t="s">
        <v>41</v>
      </c>
      <c r="O191" s="61"/>
      <c r="P191" s="181">
        <f>O191*H191</f>
        <v>0</v>
      </c>
      <c r="Q191" s="181">
        <v>0</v>
      </c>
      <c r="R191" s="181">
        <f>Q191*H191</f>
        <v>0</v>
      </c>
      <c r="S191" s="181">
        <v>0</v>
      </c>
      <c r="T191" s="182">
        <f>S191*H191</f>
        <v>0</v>
      </c>
      <c r="U191" s="35"/>
      <c r="V191" s="35"/>
      <c r="W191" s="35"/>
      <c r="X191" s="35"/>
      <c r="Y191" s="35"/>
      <c r="Z191" s="35"/>
      <c r="AA191" s="35"/>
      <c r="AB191" s="35"/>
      <c r="AC191" s="35"/>
      <c r="AD191" s="35"/>
      <c r="AE191" s="35"/>
      <c r="AR191" s="183" t="s">
        <v>321</v>
      </c>
      <c r="AT191" s="183" t="s">
        <v>318</v>
      </c>
      <c r="AU191" s="183" t="s">
        <v>88</v>
      </c>
      <c r="AY191" s="18" t="s">
        <v>317</v>
      </c>
      <c r="BE191" s="105">
        <f>IF(N191="základná",J191,0)</f>
        <v>0</v>
      </c>
      <c r="BF191" s="105">
        <f>IF(N191="znížená",J191,0)</f>
        <v>0</v>
      </c>
      <c r="BG191" s="105">
        <f>IF(N191="zákl. prenesená",J191,0)</f>
        <v>0</v>
      </c>
      <c r="BH191" s="105">
        <f>IF(N191="zníž. prenesená",J191,0)</f>
        <v>0</v>
      </c>
      <c r="BI191" s="105">
        <f>IF(N191="nulová",J191,0)</f>
        <v>0</v>
      </c>
      <c r="BJ191" s="18" t="s">
        <v>88</v>
      </c>
      <c r="BK191" s="105">
        <f>ROUND(I191*H191,2)</f>
        <v>0</v>
      </c>
      <c r="BL191" s="18" t="s">
        <v>321</v>
      </c>
      <c r="BM191" s="183" t="s">
        <v>4474</v>
      </c>
    </row>
    <row r="192" spans="1:65" s="15" customFormat="1">
      <c r="B192" s="202"/>
      <c r="D192" s="185" t="s">
        <v>323</v>
      </c>
      <c r="E192" s="203" t="s">
        <v>1</v>
      </c>
      <c r="F192" s="204" t="s">
        <v>368</v>
      </c>
      <c r="H192" s="205">
        <v>79.352000000000004</v>
      </c>
      <c r="I192" s="206"/>
      <c r="L192" s="202"/>
      <c r="M192" s="207"/>
      <c r="N192" s="208"/>
      <c r="O192" s="208"/>
      <c r="P192" s="208"/>
      <c r="Q192" s="208"/>
      <c r="R192" s="208"/>
      <c r="S192" s="208"/>
      <c r="T192" s="209"/>
      <c r="AT192" s="203" t="s">
        <v>323</v>
      </c>
      <c r="AU192" s="203" t="s">
        <v>88</v>
      </c>
      <c r="AV192" s="15" t="s">
        <v>88</v>
      </c>
      <c r="AW192" s="15" t="s">
        <v>30</v>
      </c>
      <c r="AX192" s="15" t="s">
        <v>82</v>
      </c>
      <c r="AY192" s="203" t="s">
        <v>317</v>
      </c>
    </row>
    <row r="193" spans="1:65" s="12" customFormat="1" ht="22.9" customHeight="1">
      <c r="B193" s="160"/>
      <c r="D193" s="161" t="s">
        <v>74</v>
      </c>
      <c r="E193" s="200" t="s">
        <v>88</v>
      </c>
      <c r="F193" s="200" t="s">
        <v>369</v>
      </c>
      <c r="I193" s="163"/>
      <c r="J193" s="201">
        <f>BK193</f>
        <v>0</v>
      </c>
      <c r="L193" s="160"/>
      <c r="M193" s="165"/>
      <c r="N193" s="166"/>
      <c r="O193" s="166"/>
      <c r="P193" s="167">
        <f>SUM(P194:P226)</f>
        <v>0</v>
      </c>
      <c r="Q193" s="166"/>
      <c r="R193" s="167">
        <f>SUM(R194:R226)</f>
        <v>32.289897240000002</v>
      </c>
      <c r="S193" s="166"/>
      <c r="T193" s="168">
        <f>SUM(T194:T226)</f>
        <v>0</v>
      </c>
      <c r="AR193" s="161" t="s">
        <v>82</v>
      </c>
      <c r="AT193" s="169" t="s">
        <v>74</v>
      </c>
      <c r="AU193" s="169" t="s">
        <v>82</v>
      </c>
      <c r="AY193" s="161" t="s">
        <v>317</v>
      </c>
      <c r="BK193" s="170">
        <f>SUM(BK194:BK226)</f>
        <v>0</v>
      </c>
    </row>
    <row r="194" spans="1:65" s="2" customFormat="1" ht="24.2" customHeight="1">
      <c r="A194" s="35"/>
      <c r="B194" s="141"/>
      <c r="C194" s="171" t="s">
        <v>370</v>
      </c>
      <c r="D194" s="171" t="s">
        <v>318</v>
      </c>
      <c r="E194" s="172" t="s">
        <v>4475</v>
      </c>
      <c r="F194" s="173" t="s">
        <v>4476</v>
      </c>
      <c r="G194" s="174" t="s">
        <v>338</v>
      </c>
      <c r="H194" s="175">
        <v>0.77</v>
      </c>
      <c r="I194" s="176"/>
      <c r="J194" s="177">
        <f>ROUND(I194*H194,2)</f>
        <v>0</v>
      </c>
      <c r="K194" s="178"/>
      <c r="L194" s="36"/>
      <c r="M194" s="179" t="s">
        <v>1</v>
      </c>
      <c r="N194" s="180" t="s">
        <v>41</v>
      </c>
      <c r="O194" s="61"/>
      <c r="P194" s="181">
        <f>O194*H194</f>
        <v>0</v>
      </c>
      <c r="Q194" s="181">
        <v>2.0699999999999998</v>
      </c>
      <c r="R194" s="181">
        <f>Q194*H194</f>
        <v>1.5938999999999999</v>
      </c>
      <c r="S194" s="181">
        <v>0</v>
      </c>
      <c r="T194" s="182">
        <f>S194*H194</f>
        <v>0</v>
      </c>
      <c r="U194" s="35"/>
      <c r="V194" s="35"/>
      <c r="W194" s="35"/>
      <c r="X194" s="35"/>
      <c r="Y194" s="35"/>
      <c r="Z194" s="35"/>
      <c r="AA194" s="35"/>
      <c r="AB194" s="35"/>
      <c r="AC194" s="35"/>
      <c r="AD194" s="35"/>
      <c r="AE194" s="35"/>
      <c r="AR194" s="183" t="s">
        <v>321</v>
      </c>
      <c r="AT194" s="183" t="s">
        <v>318</v>
      </c>
      <c r="AU194" s="183" t="s">
        <v>88</v>
      </c>
      <c r="AY194" s="18" t="s">
        <v>317</v>
      </c>
      <c r="BE194" s="105">
        <f>IF(N194="základná",J194,0)</f>
        <v>0</v>
      </c>
      <c r="BF194" s="105">
        <f>IF(N194="znížená",J194,0)</f>
        <v>0</v>
      </c>
      <c r="BG194" s="105">
        <f>IF(N194="zákl. prenesená",J194,0)</f>
        <v>0</v>
      </c>
      <c r="BH194" s="105">
        <f>IF(N194="zníž. prenesená",J194,0)</f>
        <v>0</v>
      </c>
      <c r="BI194" s="105">
        <f>IF(N194="nulová",J194,0)</f>
        <v>0</v>
      </c>
      <c r="BJ194" s="18" t="s">
        <v>88</v>
      </c>
      <c r="BK194" s="105">
        <f>ROUND(I194*H194,2)</f>
        <v>0</v>
      </c>
      <c r="BL194" s="18" t="s">
        <v>321</v>
      </c>
      <c r="BM194" s="183" t="s">
        <v>4477</v>
      </c>
    </row>
    <row r="195" spans="1:65" s="15" customFormat="1">
      <c r="B195" s="202"/>
      <c r="D195" s="185" t="s">
        <v>323</v>
      </c>
      <c r="E195" s="203" t="s">
        <v>1</v>
      </c>
      <c r="F195" s="204" t="s">
        <v>4478</v>
      </c>
      <c r="H195" s="205">
        <v>0.69599999999999995</v>
      </c>
      <c r="I195" s="206"/>
      <c r="L195" s="202"/>
      <c r="M195" s="207"/>
      <c r="N195" s="208"/>
      <c r="O195" s="208"/>
      <c r="P195" s="208"/>
      <c r="Q195" s="208"/>
      <c r="R195" s="208"/>
      <c r="S195" s="208"/>
      <c r="T195" s="209"/>
      <c r="AT195" s="203" t="s">
        <v>323</v>
      </c>
      <c r="AU195" s="203" t="s">
        <v>88</v>
      </c>
      <c r="AV195" s="15" t="s">
        <v>88</v>
      </c>
      <c r="AW195" s="15" t="s">
        <v>30</v>
      </c>
      <c r="AX195" s="15" t="s">
        <v>75</v>
      </c>
      <c r="AY195" s="203" t="s">
        <v>317</v>
      </c>
    </row>
    <row r="196" spans="1:65" s="15" customFormat="1">
      <c r="B196" s="202"/>
      <c r="D196" s="185" t="s">
        <v>323</v>
      </c>
      <c r="E196" s="203" t="s">
        <v>1</v>
      </c>
      <c r="F196" s="204" t="s">
        <v>4479</v>
      </c>
      <c r="H196" s="205">
        <v>7.3999999999999996E-2</v>
      </c>
      <c r="I196" s="206"/>
      <c r="L196" s="202"/>
      <c r="M196" s="207"/>
      <c r="N196" s="208"/>
      <c r="O196" s="208"/>
      <c r="P196" s="208"/>
      <c r="Q196" s="208"/>
      <c r="R196" s="208"/>
      <c r="S196" s="208"/>
      <c r="T196" s="209"/>
      <c r="AT196" s="203" t="s">
        <v>323</v>
      </c>
      <c r="AU196" s="203" t="s">
        <v>88</v>
      </c>
      <c r="AV196" s="15" t="s">
        <v>88</v>
      </c>
      <c r="AW196" s="15" t="s">
        <v>30</v>
      </c>
      <c r="AX196" s="15" t="s">
        <v>75</v>
      </c>
      <c r="AY196" s="203" t="s">
        <v>317</v>
      </c>
    </row>
    <row r="197" spans="1:65" s="14" customFormat="1">
      <c r="B197" s="192"/>
      <c r="D197" s="185" t="s">
        <v>323</v>
      </c>
      <c r="E197" s="193" t="s">
        <v>1</v>
      </c>
      <c r="F197" s="194" t="s">
        <v>334</v>
      </c>
      <c r="H197" s="195">
        <v>0.77</v>
      </c>
      <c r="I197" s="196"/>
      <c r="L197" s="192"/>
      <c r="M197" s="197"/>
      <c r="N197" s="198"/>
      <c r="O197" s="198"/>
      <c r="P197" s="198"/>
      <c r="Q197" s="198"/>
      <c r="R197" s="198"/>
      <c r="S197" s="198"/>
      <c r="T197" s="199"/>
      <c r="AT197" s="193" t="s">
        <v>323</v>
      </c>
      <c r="AU197" s="193" t="s">
        <v>88</v>
      </c>
      <c r="AV197" s="14" t="s">
        <v>321</v>
      </c>
      <c r="AW197" s="14" t="s">
        <v>30</v>
      </c>
      <c r="AX197" s="14" t="s">
        <v>82</v>
      </c>
      <c r="AY197" s="193" t="s">
        <v>317</v>
      </c>
    </row>
    <row r="198" spans="1:65" s="2" customFormat="1" ht="14.45" customHeight="1">
      <c r="A198" s="35"/>
      <c r="B198" s="141"/>
      <c r="C198" s="171" t="s">
        <v>375</v>
      </c>
      <c r="D198" s="171" t="s">
        <v>318</v>
      </c>
      <c r="E198" s="172" t="s">
        <v>4480</v>
      </c>
      <c r="F198" s="173" t="s">
        <v>4481</v>
      </c>
      <c r="G198" s="174" t="s">
        <v>338</v>
      </c>
      <c r="H198" s="175">
        <v>5.7670000000000003</v>
      </c>
      <c r="I198" s="176"/>
      <c r="J198" s="177">
        <f>ROUND(I198*H198,2)</f>
        <v>0</v>
      </c>
      <c r="K198" s="178"/>
      <c r="L198" s="36"/>
      <c r="M198" s="179" t="s">
        <v>1</v>
      </c>
      <c r="N198" s="180" t="s">
        <v>41</v>
      </c>
      <c r="O198" s="61"/>
      <c r="P198" s="181">
        <f>O198*H198</f>
        <v>0</v>
      </c>
      <c r="Q198" s="181">
        <v>2.2151299999999998</v>
      </c>
      <c r="R198" s="181">
        <f>Q198*H198</f>
        <v>12.77465471</v>
      </c>
      <c r="S198" s="181">
        <v>0</v>
      </c>
      <c r="T198" s="182">
        <f>S198*H198</f>
        <v>0</v>
      </c>
      <c r="U198" s="35"/>
      <c r="V198" s="35"/>
      <c r="W198" s="35"/>
      <c r="X198" s="35"/>
      <c r="Y198" s="35"/>
      <c r="Z198" s="35"/>
      <c r="AA198" s="35"/>
      <c r="AB198" s="35"/>
      <c r="AC198" s="35"/>
      <c r="AD198" s="35"/>
      <c r="AE198" s="35"/>
      <c r="AR198" s="183" t="s">
        <v>321</v>
      </c>
      <c r="AT198" s="183" t="s">
        <v>318</v>
      </c>
      <c r="AU198" s="183" t="s">
        <v>88</v>
      </c>
      <c r="AY198" s="18" t="s">
        <v>317</v>
      </c>
      <c r="BE198" s="105">
        <f>IF(N198="základná",J198,0)</f>
        <v>0</v>
      </c>
      <c r="BF198" s="105">
        <f>IF(N198="znížená",J198,0)</f>
        <v>0</v>
      </c>
      <c r="BG198" s="105">
        <f>IF(N198="zákl. prenesená",J198,0)</f>
        <v>0</v>
      </c>
      <c r="BH198" s="105">
        <f>IF(N198="zníž. prenesená",J198,0)</f>
        <v>0</v>
      </c>
      <c r="BI198" s="105">
        <f>IF(N198="nulová",J198,0)</f>
        <v>0</v>
      </c>
      <c r="BJ198" s="18" t="s">
        <v>88</v>
      </c>
      <c r="BK198" s="105">
        <f>ROUND(I198*H198,2)</f>
        <v>0</v>
      </c>
      <c r="BL198" s="18" t="s">
        <v>321</v>
      </c>
      <c r="BM198" s="183" t="s">
        <v>4482</v>
      </c>
    </row>
    <row r="199" spans="1:65" s="15" customFormat="1">
      <c r="B199" s="202"/>
      <c r="D199" s="185" t="s">
        <v>323</v>
      </c>
      <c r="E199" s="203" t="s">
        <v>1</v>
      </c>
      <c r="F199" s="204" t="s">
        <v>4483</v>
      </c>
      <c r="H199" s="205">
        <v>5.5679999999999996</v>
      </c>
      <c r="I199" s="206"/>
      <c r="L199" s="202"/>
      <c r="M199" s="207"/>
      <c r="N199" s="208"/>
      <c r="O199" s="208"/>
      <c r="P199" s="208"/>
      <c r="Q199" s="208"/>
      <c r="R199" s="208"/>
      <c r="S199" s="208"/>
      <c r="T199" s="209"/>
      <c r="AT199" s="203" t="s">
        <v>323</v>
      </c>
      <c r="AU199" s="203" t="s">
        <v>88</v>
      </c>
      <c r="AV199" s="15" t="s">
        <v>88</v>
      </c>
      <c r="AW199" s="15" t="s">
        <v>30</v>
      </c>
      <c r="AX199" s="15" t="s">
        <v>75</v>
      </c>
      <c r="AY199" s="203" t="s">
        <v>317</v>
      </c>
    </row>
    <row r="200" spans="1:65" s="15" customFormat="1">
      <c r="B200" s="202"/>
      <c r="D200" s="185" t="s">
        <v>323</v>
      </c>
      <c r="E200" s="203" t="s">
        <v>1</v>
      </c>
      <c r="F200" s="204" t="s">
        <v>4479</v>
      </c>
      <c r="H200" s="205">
        <v>7.3999999999999996E-2</v>
      </c>
      <c r="I200" s="206"/>
      <c r="L200" s="202"/>
      <c r="M200" s="207"/>
      <c r="N200" s="208"/>
      <c r="O200" s="208"/>
      <c r="P200" s="208"/>
      <c r="Q200" s="208"/>
      <c r="R200" s="208"/>
      <c r="S200" s="208"/>
      <c r="T200" s="209"/>
      <c r="AT200" s="203" t="s">
        <v>323</v>
      </c>
      <c r="AU200" s="203" t="s">
        <v>88</v>
      </c>
      <c r="AV200" s="15" t="s">
        <v>88</v>
      </c>
      <c r="AW200" s="15" t="s">
        <v>30</v>
      </c>
      <c r="AX200" s="15" t="s">
        <v>75</v>
      </c>
      <c r="AY200" s="203" t="s">
        <v>317</v>
      </c>
    </row>
    <row r="201" spans="1:65" s="15" customFormat="1">
      <c r="B201" s="202"/>
      <c r="D201" s="185" t="s">
        <v>323</v>
      </c>
      <c r="E201" s="203" t="s">
        <v>1</v>
      </c>
      <c r="F201" s="204" t="s">
        <v>4484</v>
      </c>
      <c r="H201" s="205">
        <v>0.125</v>
      </c>
      <c r="I201" s="206"/>
      <c r="L201" s="202"/>
      <c r="M201" s="207"/>
      <c r="N201" s="208"/>
      <c r="O201" s="208"/>
      <c r="P201" s="208"/>
      <c r="Q201" s="208"/>
      <c r="R201" s="208"/>
      <c r="S201" s="208"/>
      <c r="T201" s="209"/>
      <c r="AT201" s="203" t="s">
        <v>323</v>
      </c>
      <c r="AU201" s="203" t="s">
        <v>88</v>
      </c>
      <c r="AV201" s="15" t="s">
        <v>88</v>
      </c>
      <c r="AW201" s="15" t="s">
        <v>30</v>
      </c>
      <c r="AX201" s="15" t="s">
        <v>75</v>
      </c>
      <c r="AY201" s="203" t="s">
        <v>317</v>
      </c>
    </row>
    <row r="202" spans="1:65" s="14" customFormat="1">
      <c r="B202" s="192"/>
      <c r="D202" s="185" t="s">
        <v>323</v>
      </c>
      <c r="E202" s="193" t="s">
        <v>1</v>
      </c>
      <c r="F202" s="194" t="s">
        <v>4485</v>
      </c>
      <c r="H202" s="195">
        <v>5.7670000000000003</v>
      </c>
      <c r="I202" s="196"/>
      <c r="L202" s="192"/>
      <c r="M202" s="197"/>
      <c r="N202" s="198"/>
      <c r="O202" s="198"/>
      <c r="P202" s="198"/>
      <c r="Q202" s="198"/>
      <c r="R202" s="198"/>
      <c r="S202" s="198"/>
      <c r="T202" s="199"/>
      <c r="AT202" s="193" t="s">
        <v>323</v>
      </c>
      <c r="AU202" s="193" t="s">
        <v>88</v>
      </c>
      <c r="AV202" s="14" t="s">
        <v>321</v>
      </c>
      <c r="AW202" s="14" t="s">
        <v>30</v>
      </c>
      <c r="AX202" s="14" t="s">
        <v>82</v>
      </c>
      <c r="AY202" s="193" t="s">
        <v>317</v>
      </c>
    </row>
    <row r="203" spans="1:65" s="2" customFormat="1" ht="14.45" customHeight="1">
      <c r="A203" s="35"/>
      <c r="B203" s="141"/>
      <c r="C203" s="171" t="s">
        <v>380</v>
      </c>
      <c r="D203" s="171" t="s">
        <v>318</v>
      </c>
      <c r="E203" s="172" t="s">
        <v>371</v>
      </c>
      <c r="F203" s="173" t="s">
        <v>372</v>
      </c>
      <c r="G203" s="174" t="s">
        <v>338</v>
      </c>
      <c r="H203" s="175">
        <v>0.42799999999999999</v>
      </c>
      <c r="I203" s="176"/>
      <c r="J203" s="177">
        <f>ROUND(I203*H203,2)</f>
        <v>0</v>
      </c>
      <c r="K203" s="178"/>
      <c r="L203" s="36"/>
      <c r="M203" s="179" t="s">
        <v>1</v>
      </c>
      <c r="N203" s="180" t="s">
        <v>41</v>
      </c>
      <c r="O203" s="61"/>
      <c r="P203" s="181">
        <f>O203*H203</f>
        <v>0</v>
      </c>
      <c r="Q203" s="181">
        <v>2.2121499999999998</v>
      </c>
      <c r="R203" s="181">
        <f>Q203*H203</f>
        <v>0.94680019999999987</v>
      </c>
      <c r="S203" s="181">
        <v>0</v>
      </c>
      <c r="T203" s="182">
        <f>S203*H203</f>
        <v>0</v>
      </c>
      <c r="U203" s="35"/>
      <c r="V203" s="35"/>
      <c r="W203" s="35"/>
      <c r="X203" s="35"/>
      <c r="Y203" s="35"/>
      <c r="Z203" s="35"/>
      <c r="AA203" s="35"/>
      <c r="AB203" s="35"/>
      <c r="AC203" s="35"/>
      <c r="AD203" s="35"/>
      <c r="AE203" s="35"/>
      <c r="AR203" s="183" t="s">
        <v>321</v>
      </c>
      <c r="AT203" s="183" t="s">
        <v>318</v>
      </c>
      <c r="AU203" s="183" t="s">
        <v>88</v>
      </c>
      <c r="AY203" s="18" t="s">
        <v>317</v>
      </c>
      <c r="BE203" s="105">
        <f>IF(N203="základná",J203,0)</f>
        <v>0</v>
      </c>
      <c r="BF203" s="105">
        <f>IF(N203="znížená",J203,0)</f>
        <v>0</v>
      </c>
      <c r="BG203" s="105">
        <f>IF(N203="zákl. prenesená",J203,0)</f>
        <v>0</v>
      </c>
      <c r="BH203" s="105">
        <f>IF(N203="zníž. prenesená",J203,0)</f>
        <v>0</v>
      </c>
      <c r="BI203" s="105">
        <f>IF(N203="nulová",J203,0)</f>
        <v>0</v>
      </c>
      <c r="BJ203" s="18" t="s">
        <v>88</v>
      </c>
      <c r="BK203" s="105">
        <f>ROUND(I203*H203,2)</f>
        <v>0</v>
      </c>
      <c r="BL203" s="18" t="s">
        <v>321</v>
      </c>
      <c r="BM203" s="183" t="s">
        <v>4486</v>
      </c>
    </row>
    <row r="204" spans="1:65" s="15" customFormat="1">
      <c r="B204" s="202"/>
      <c r="D204" s="185" t="s">
        <v>323</v>
      </c>
      <c r="E204" s="203" t="s">
        <v>1</v>
      </c>
      <c r="F204" s="204" t="s">
        <v>4487</v>
      </c>
      <c r="H204" s="205">
        <v>0.42799999999999999</v>
      </c>
      <c r="I204" s="206"/>
      <c r="L204" s="202"/>
      <c r="M204" s="207"/>
      <c r="N204" s="208"/>
      <c r="O204" s="208"/>
      <c r="P204" s="208"/>
      <c r="Q204" s="208"/>
      <c r="R204" s="208"/>
      <c r="S204" s="208"/>
      <c r="T204" s="209"/>
      <c r="AT204" s="203" t="s">
        <v>323</v>
      </c>
      <c r="AU204" s="203" t="s">
        <v>88</v>
      </c>
      <c r="AV204" s="15" t="s">
        <v>88</v>
      </c>
      <c r="AW204" s="15" t="s">
        <v>30</v>
      </c>
      <c r="AX204" s="15" t="s">
        <v>75</v>
      </c>
      <c r="AY204" s="203" t="s">
        <v>317</v>
      </c>
    </row>
    <row r="205" spans="1:65" s="14" customFormat="1">
      <c r="B205" s="192"/>
      <c r="D205" s="185" t="s">
        <v>323</v>
      </c>
      <c r="E205" s="193" t="s">
        <v>1</v>
      </c>
      <c r="F205" s="194" t="s">
        <v>334</v>
      </c>
      <c r="H205" s="195">
        <v>0.42799999999999999</v>
      </c>
      <c r="I205" s="196"/>
      <c r="L205" s="192"/>
      <c r="M205" s="197"/>
      <c r="N205" s="198"/>
      <c r="O205" s="198"/>
      <c r="P205" s="198"/>
      <c r="Q205" s="198"/>
      <c r="R205" s="198"/>
      <c r="S205" s="198"/>
      <c r="T205" s="199"/>
      <c r="AT205" s="193" t="s">
        <v>323</v>
      </c>
      <c r="AU205" s="193" t="s">
        <v>88</v>
      </c>
      <c r="AV205" s="14" t="s">
        <v>321</v>
      </c>
      <c r="AW205" s="14" t="s">
        <v>30</v>
      </c>
      <c r="AX205" s="14" t="s">
        <v>82</v>
      </c>
      <c r="AY205" s="193" t="s">
        <v>317</v>
      </c>
    </row>
    <row r="206" spans="1:65" s="2" customFormat="1" ht="14.45" customHeight="1">
      <c r="A206" s="35"/>
      <c r="B206" s="141"/>
      <c r="C206" s="171" t="s">
        <v>385</v>
      </c>
      <c r="D206" s="171" t="s">
        <v>318</v>
      </c>
      <c r="E206" s="172" t="s">
        <v>376</v>
      </c>
      <c r="F206" s="173" t="s">
        <v>377</v>
      </c>
      <c r="G206" s="174" t="s">
        <v>378</v>
      </c>
      <c r="H206" s="175">
        <v>3.04</v>
      </c>
      <c r="I206" s="176"/>
      <c r="J206" s="177">
        <f>ROUND(I206*H206,2)</f>
        <v>0</v>
      </c>
      <c r="K206" s="178"/>
      <c r="L206" s="36"/>
      <c r="M206" s="179" t="s">
        <v>1</v>
      </c>
      <c r="N206" s="180" t="s">
        <v>41</v>
      </c>
      <c r="O206" s="61"/>
      <c r="P206" s="181">
        <f>O206*H206</f>
        <v>0</v>
      </c>
      <c r="Q206" s="181">
        <v>4.0699999999999998E-3</v>
      </c>
      <c r="R206" s="181">
        <f>Q206*H206</f>
        <v>1.23728E-2</v>
      </c>
      <c r="S206" s="181">
        <v>0</v>
      </c>
      <c r="T206" s="182">
        <f>S206*H206</f>
        <v>0</v>
      </c>
      <c r="U206" s="35"/>
      <c r="V206" s="35"/>
      <c r="W206" s="35"/>
      <c r="X206" s="35"/>
      <c r="Y206" s="35"/>
      <c r="Z206" s="35"/>
      <c r="AA206" s="35"/>
      <c r="AB206" s="35"/>
      <c r="AC206" s="35"/>
      <c r="AD206" s="35"/>
      <c r="AE206" s="35"/>
      <c r="AR206" s="183" t="s">
        <v>321</v>
      </c>
      <c r="AT206" s="183" t="s">
        <v>318</v>
      </c>
      <c r="AU206" s="183" t="s">
        <v>88</v>
      </c>
      <c r="AY206" s="18" t="s">
        <v>317</v>
      </c>
      <c r="BE206" s="105">
        <f>IF(N206="základná",J206,0)</f>
        <v>0</v>
      </c>
      <c r="BF206" s="105">
        <f>IF(N206="znížená",J206,0)</f>
        <v>0</v>
      </c>
      <c r="BG206" s="105">
        <f>IF(N206="zákl. prenesená",J206,0)</f>
        <v>0</v>
      </c>
      <c r="BH206" s="105">
        <f>IF(N206="zníž. prenesená",J206,0)</f>
        <v>0</v>
      </c>
      <c r="BI206" s="105">
        <f>IF(N206="nulová",J206,0)</f>
        <v>0</v>
      </c>
      <c r="BJ206" s="18" t="s">
        <v>88</v>
      </c>
      <c r="BK206" s="105">
        <f>ROUND(I206*H206,2)</f>
        <v>0</v>
      </c>
      <c r="BL206" s="18" t="s">
        <v>321</v>
      </c>
      <c r="BM206" s="183" t="s">
        <v>4488</v>
      </c>
    </row>
    <row r="207" spans="1:65" s="15" customFormat="1">
      <c r="B207" s="202"/>
      <c r="D207" s="185" t="s">
        <v>323</v>
      </c>
      <c r="E207" s="203" t="s">
        <v>1</v>
      </c>
      <c r="F207" s="204" t="s">
        <v>4489</v>
      </c>
      <c r="H207" s="205">
        <v>3.04</v>
      </c>
      <c r="I207" s="206"/>
      <c r="L207" s="202"/>
      <c r="M207" s="207"/>
      <c r="N207" s="208"/>
      <c r="O207" s="208"/>
      <c r="P207" s="208"/>
      <c r="Q207" s="208"/>
      <c r="R207" s="208"/>
      <c r="S207" s="208"/>
      <c r="T207" s="209"/>
      <c r="AT207" s="203" t="s">
        <v>323</v>
      </c>
      <c r="AU207" s="203" t="s">
        <v>88</v>
      </c>
      <c r="AV207" s="15" t="s">
        <v>88</v>
      </c>
      <c r="AW207" s="15" t="s">
        <v>30</v>
      </c>
      <c r="AX207" s="15" t="s">
        <v>82</v>
      </c>
      <c r="AY207" s="203" t="s">
        <v>317</v>
      </c>
    </row>
    <row r="208" spans="1:65" s="2" customFormat="1" ht="24.2" customHeight="1">
      <c r="A208" s="35"/>
      <c r="B208" s="141"/>
      <c r="C208" s="171" t="s">
        <v>391</v>
      </c>
      <c r="D208" s="171" t="s">
        <v>318</v>
      </c>
      <c r="E208" s="172" t="s">
        <v>381</v>
      </c>
      <c r="F208" s="173" t="s">
        <v>382</v>
      </c>
      <c r="G208" s="174" t="s">
        <v>378</v>
      </c>
      <c r="H208" s="175">
        <v>3.04</v>
      </c>
      <c r="I208" s="176"/>
      <c r="J208" s="177">
        <f>ROUND(I208*H208,2)</f>
        <v>0</v>
      </c>
      <c r="K208" s="178"/>
      <c r="L208" s="36"/>
      <c r="M208" s="179" t="s">
        <v>1</v>
      </c>
      <c r="N208" s="180" t="s">
        <v>41</v>
      </c>
      <c r="O208" s="61"/>
      <c r="P208" s="181">
        <f>O208*H208</f>
        <v>0</v>
      </c>
      <c r="Q208" s="181">
        <v>0</v>
      </c>
      <c r="R208" s="181">
        <f>Q208*H208</f>
        <v>0</v>
      </c>
      <c r="S208" s="181">
        <v>0</v>
      </c>
      <c r="T208" s="182">
        <f>S208*H208</f>
        <v>0</v>
      </c>
      <c r="U208" s="35"/>
      <c r="V208" s="35"/>
      <c r="W208" s="35"/>
      <c r="X208" s="35"/>
      <c r="Y208" s="35"/>
      <c r="Z208" s="35"/>
      <c r="AA208" s="35"/>
      <c r="AB208" s="35"/>
      <c r="AC208" s="35"/>
      <c r="AD208" s="35"/>
      <c r="AE208" s="35"/>
      <c r="AR208" s="183" t="s">
        <v>321</v>
      </c>
      <c r="AT208" s="183" t="s">
        <v>318</v>
      </c>
      <c r="AU208" s="183" t="s">
        <v>88</v>
      </c>
      <c r="AY208" s="18" t="s">
        <v>317</v>
      </c>
      <c r="BE208" s="105">
        <f>IF(N208="základná",J208,0)</f>
        <v>0</v>
      </c>
      <c r="BF208" s="105">
        <f>IF(N208="znížená",J208,0)</f>
        <v>0</v>
      </c>
      <c r="BG208" s="105">
        <f>IF(N208="zákl. prenesená",J208,0)</f>
        <v>0</v>
      </c>
      <c r="BH208" s="105">
        <f>IF(N208="zníž. prenesená",J208,0)</f>
        <v>0</v>
      </c>
      <c r="BI208" s="105">
        <f>IF(N208="nulová",J208,0)</f>
        <v>0</v>
      </c>
      <c r="BJ208" s="18" t="s">
        <v>88</v>
      </c>
      <c r="BK208" s="105">
        <f>ROUND(I208*H208,2)</f>
        <v>0</v>
      </c>
      <c r="BL208" s="18" t="s">
        <v>321</v>
      </c>
      <c r="BM208" s="183" t="s">
        <v>4490</v>
      </c>
    </row>
    <row r="209" spans="1:65" s="2" customFormat="1" ht="24.2" customHeight="1">
      <c r="A209" s="35"/>
      <c r="B209" s="141"/>
      <c r="C209" s="171" t="s">
        <v>397</v>
      </c>
      <c r="D209" s="171" t="s">
        <v>318</v>
      </c>
      <c r="E209" s="172" t="s">
        <v>4491</v>
      </c>
      <c r="F209" s="173" t="s">
        <v>4492</v>
      </c>
      <c r="G209" s="174" t="s">
        <v>338</v>
      </c>
      <c r="H209" s="175">
        <v>2.911</v>
      </c>
      <c r="I209" s="176"/>
      <c r="J209" s="177">
        <f>ROUND(I209*H209,2)</f>
        <v>0</v>
      </c>
      <c r="K209" s="178"/>
      <c r="L209" s="36"/>
      <c r="M209" s="179" t="s">
        <v>1</v>
      </c>
      <c r="N209" s="180" t="s">
        <v>41</v>
      </c>
      <c r="O209" s="61"/>
      <c r="P209" s="181">
        <f>O209*H209</f>
        <v>0</v>
      </c>
      <c r="Q209" s="181">
        <v>2.3453400000000002</v>
      </c>
      <c r="R209" s="181">
        <f>Q209*H209</f>
        <v>6.8272847400000005</v>
      </c>
      <c r="S209" s="181">
        <v>0</v>
      </c>
      <c r="T209" s="182">
        <f>S209*H209</f>
        <v>0</v>
      </c>
      <c r="U209" s="35"/>
      <c r="V209" s="35"/>
      <c r="W209" s="35"/>
      <c r="X209" s="35"/>
      <c r="Y209" s="35"/>
      <c r="Z209" s="35"/>
      <c r="AA209" s="35"/>
      <c r="AB209" s="35"/>
      <c r="AC209" s="35"/>
      <c r="AD209" s="35"/>
      <c r="AE209" s="35"/>
      <c r="AR209" s="183" t="s">
        <v>321</v>
      </c>
      <c r="AT209" s="183" t="s">
        <v>318</v>
      </c>
      <c r="AU209" s="183" t="s">
        <v>88</v>
      </c>
      <c r="AY209" s="18" t="s">
        <v>317</v>
      </c>
      <c r="BE209" s="105">
        <f>IF(N209="základná",J209,0)</f>
        <v>0</v>
      </c>
      <c r="BF209" s="105">
        <f>IF(N209="znížená",J209,0)</f>
        <v>0</v>
      </c>
      <c r="BG209" s="105">
        <f>IF(N209="zákl. prenesená",J209,0)</f>
        <v>0</v>
      </c>
      <c r="BH209" s="105">
        <f>IF(N209="zníž. prenesená",J209,0)</f>
        <v>0</v>
      </c>
      <c r="BI209" s="105">
        <f>IF(N209="nulová",J209,0)</f>
        <v>0</v>
      </c>
      <c r="BJ209" s="18" t="s">
        <v>88</v>
      </c>
      <c r="BK209" s="105">
        <f>ROUND(I209*H209,2)</f>
        <v>0</v>
      </c>
      <c r="BL209" s="18" t="s">
        <v>321</v>
      </c>
      <c r="BM209" s="183" t="s">
        <v>4493</v>
      </c>
    </row>
    <row r="210" spans="1:65" s="15" customFormat="1">
      <c r="B210" s="202"/>
      <c r="D210" s="185" t="s">
        <v>323</v>
      </c>
      <c r="E210" s="203" t="s">
        <v>1</v>
      </c>
      <c r="F210" s="204" t="s">
        <v>4494</v>
      </c>
      <c r="H210" s="205">
        <v>2.7839999999999998</v>
      </c>
      <c r="I210" s="206"/>
      <c r="L210" s="202"/>
      <c r="M210" s="207"/>
      <c r="N210" s="208"/>
      <c r="O210" s="208"/>
      <c r="P210" s="208"/>
      <c r="Q210" s="208"/>
      <c r="R210" s="208"/>
      <c r="S210" s="208"/>
      <c r="T210" s="209"/>
      <c r="AT210" s="203" t="s">
        <v>323</v>
      </c>
      <c r="AU210" s="203" t="s">
        <v>88</v>
      </c>
      <c r="AV210" s="15" t="s">
        <v>88</v>
      </c>
      <c r="AW210" s="15" t="s">
        <v>30</v>
      </c>
      <c r="AX210" s="15" t="s">
        <v>75</v>
      </c>
      <c r="AY210" s="203" t="s">
        <v>317</v>
      </c>
    </row>
    <row r="211" spans="1:65" s="15" customFormat="1">
      <c r="B211" s="202"/>
      <c r="D211" s="185" t="s">
        <v>323</v>
      </c>
      <c r="E211" s="203" t="s">
        <v>1</v>
      </c>
      <c r="F211" s="204" t="s">
        <v>4495</v>
      </c>
      <c r="H211" s="205">
        <v>0.127</v>
      </c>
      <c r="I211" s="206"/>
      <c r="L211" s="202"/>
      <c r="M211" s="207"/>
      <c r="N211" s="208"/>
      <c r="O211" s="208"/>
      <c r="P211" s="208"/>
      <c r="Q211" s="208"/>
      <c r="R211" s="208"/>
      <c r="S211" s="208"/>
      <c r="T211" s="209"/>
      <c r="AT211" s="203" t="s">
        <v>323</v>
      </c>
      <c r="AU211" s="203" t="s">
        <v>88</v>
      </c>
      <c r="AV211" s="15" t="s">
        <v>88</v>
      </c>
      <c r="AW211" s="15" t="s">
        <v>30</v>
      </c>
      <c r="AX211" s="15" t="s">
        <v>75</v>
      </c>
      <c r="AY211" s="203" t="s">
        <v>317</v>
      </c>
    </row>
    <row r="212" spans="1:65" s="14" customFormat="1">
      <c r="B212" s="192"/>
      <c r="D212" s="185" t="s">
        <v>323</v>
      </c>
      <c r="E212" s="193" t="s">
        <v>1</v>
      </c>
      <c r="F212" s="194" t="s">
        <v>334</v>
      </c>
      <c r="H212" s="195">
        <v>2.911</v>
      </c>
      <c r="I212" s="196"/>
      <c r="L212" s="192"/>
      <c r="M212" s="197"/>
      <c r="N212" s="198"/>
      <c r="O212" s="198"/>
      <c r="P212" s="198"/>
      <c r="Q212" s="198"/>
      <c r="R212" s="198"/>
      <c r="S212" s="198"/>
      <c r="T212" s="199"/>
      <c r="AT212" s="193" t="s">
        <v>323</v>
      </c>
      <c r="AU212" s="193" t="s">
        <v>88</v>
      </c>
      <c r="AV212" s="14" t="s">
        <v>321</v>
      </c>
      <c r="AW212" s="14" t="s">
        <v>30</v>
      </c>
      <c r="AX212" s="14" t="s">
        <v>82</v>
      </c>
      <c r="AY212" s="193" t="s">
        <v>317</v>
      </c>
    </row>
    <row r="213" spans="1:65" s="2" customFormat="1" ht="24.2" customHeight="1">
      <c r="A213" s="35"/>
      <c r="B213" s="141"/>
      <c r="C213" s="171" t="s">
        <v>406</v>
      </c>
      <c r="D213" s="171" t="s">
        <v>318</v>
      </c>
      <c r="E213" s="172" t="s">
        <v>4496</v>
      </c>
      <c r="F213" s="173" t="s">
        <v>4497</v>
      </c>
      <c r="G213" s="174" t="s">
        <v>378</v>
      </c>
      <c r="H213" s="175">
        <v>5.2480000000000002</v>
      </c>
      <c r="I213" s="176"/>
      <c r="J213" s="177">
        <f>ROUND(I213*H213,2)</f>
        <v>0</v>
      </c>
      <c r="K213" s="178"/>
      <c r="L213" s="36"/>
      <c r="M213" s="179" t="s">
        <v>1</v>
      </c>
      <c r="N213" s="180" t="s">
        <v>41</v>
      </c>
      <c r="O213" s="61"/>
      <c r="P213" s="181">
        <f>O213*H213</f>
        <v>0</v>
      </c>
      <c r="Q213" s="181">
        <v>4.0699999999999998E-3</v>
      </c>
      <c r="R213" s="181">
        <f>Q213*H213</f>
        <v>2.1359360000000001E-2</v>
      </c>
      <c r="S213" s="181">
        <v>0</v>
      </c>
      <c r="T213" s="182">
        <f>S213*H213</f>
        <v>0</v>
      </c>
      <c r="U213" s="35"/>
      <c r="V213" s="35"/>
      <c r="W213" s="35"/>
      <c r="X213" s="35"/>
      <c r="Y213" s="35"/>
      <c r="Z213" s="35"/>
      <c r="AA213" s="35"/>
      <c r="AB213" s="35"/>
      <c r="AC213" s="35"/>
      <c r="AD213" s="35"/>
      <c r="AE213" s="35"/>
      <c r="AR213" s="183" t="s">
        <v>321</v>
      </c>
      <c r="AT213" s="183" t="s">
        <v>318</v>
      </c>
      <c r="AU213" s="183" t="s">
        <v>88</v>
      </c>
      <c r="AY213" s="18" t="s">
        <v>317</v>
      </c>
      <c r="BE213" s="105">
        <f>IF(N213="základná",J213,0)</f>
        <v>0</v>
      </c>
      <c r="BF213" s="105">
        <f>IF(N213="znížená",J213,0)</f>
        <v>0</v>
      </c>
      <c r="BG213" s="105">
        <f>IF(N213="zákl. prenesená",J213,0)</f>
        <v>0</v>
      </c>
      <c r="BH213" s="105">
        <f>IF(N213="zníž. prenesená",J213,0)</f>
        <v>0</v>
      </c>
      <c r="BI213" s="105">
        <f>IF(N213="nulová",J213,0)</f>
        <v>0</v>
      </c>
      <c r="BJ213" s="18" t="s">
        <v>88</v>
      </c>
      <c r="BK213" s="105">
        <f>ROUND(I213*H213,2)</f>
        <v>0</v>
      </c>
      <c r="BL213" s="18" t="s">
        <v>321</v>
      </c>
      <c r="BM213" s="183" t="s">
        <v>4498</v>
      </c>
    </row>
    <row r="214" spans="1:65" s="15" customFormat="1">
      <c r="B214" s="202"/>
      <c r="D214" s="185" t="s">
        <v>323</v>
      </c>
      <c r="E214" s="203" t="s">
        <v>1</v>
      </c>
      <c r="F214" s="204" t="s">
        <v>4499</v>
      </c>
      <c r="H214" s="205">
        <v>3.76</v>
      </c>
      <c r="I214" s="206"/>
      <c r="L214" s="202"/>
      <c r="M214" s="207"/>
      <c r="N214" s="208"/>
      <c r="O214" s="208"/>
      <c r="P214" s="208"/>
      <c r="Q214" s="208"/>
      <c r="R214" s="208"/>
      <c r="S214" s="208"/>
      <c r="T214" s="209"/>
      <c r="AT214" s="203" t="s">
        <v>323</v>
      </c>
      <c r="AU214" s="203" t="s">
        <v>88</v>
      </c>
      <c r="AV214" s="15" t="s">
        <v>88</v>
      </c>
      <c r="AW214" s="15" t="s">
        <v>30</v>
      </c>
      <c r="AX214" s="15" t="s">
        <v>75</v>
      </c>
      <c r="AY214" s="203" t="s">
        <v>317</v>
      </c>
    </row>
    <row r="215" spans="1:65" s="15" customFormat="1">
      <c r="B215" s="202"/>
      <c r="D215" s="185" t="s">
        <v>323</v>
      </c>
      <c r="E215" s="203" t="s">
        <v>1</v>
      </c>
      <c r="F215" s="204" t="s">
        <v>4500</v>
      </c>
      <c r="H215" s="205">
        <v>1.488</v>
      </c>
      <c r="I215" s="206"/>
      <c r="L215" s="202"/>
      <c r="M215" s="207"/>
      <c r="N215" s="208"/>
      <c r="O215" s="208"/>
      <c r="P215" s="208"/>
      <c r="Q215" s="208"/>
      <c r="R215" s="208"/>
      <c r="S215" s="208"/>
      <c r="T215" s="209"/>
      <c r="AT215" s="203" t="s">
        <v>323</v>
      </c>
      <c r="AU215" s="203" t="s">
        <v>88</v>
      </c>
      <c r="AV215" s="15" t="s">
        <v>88</v>
      </c>
      <c r="AW215" s="15" t="s">
        <v>30</v>
      </c>
      <c r="AX215" s="15" t="s">
        <v>75</v>
      </c>
      <c r="AY215" s="203" t="s">
        <v>317</v>
      </c>
    </row>
    <row r="216" spans="1:65" s="14" customFormat="1">
      <c r="B216" s="192"/>
      <c r="D216" s="185" t="s">
        <v>323</v>
      </c>
      <c r="E216" s="193" t="s">
        <v>1</v>
      </c>
      <c r="F216" s="194" t="s">
        <v>334</v>
      </c>
      <c r="H216" s="195">
        <v>5.2480000000000002</v>
      </c>
      <c r="I216" s="196"/>
      <c r="L216" s="192"/>
      <c r="M216" s="197"/>
      <c r="N216" s="198"/>
      <c r="O216" s="198"/>
      <c r="P216" s="198"/>
      <c r="Q216" s="198"/>
      <c r="R216" s="198"/>
      <c r="S216" s="198"/>
      <c r="T216" s="199"/>
      <c r="AT216" s="193" t="s">
        <v>323</v>
      </c>
      <c r="AU216" s="193" t="s">
        <v>88</v>
      </c>
      <c r="AV216" s="14" t="s">
        <v>321</v>
      </c>
      <c r="AW216" s="14" t="s">
        <v>30</v>
      </c>
      <c r="AX216" s="14" t="s">
        <v>82</v>
      </c>
      <c r="AY216" s="193" t="s">
        <v>317</v>
      </c>
    </row>
    <row r="217" spans="1:65" s="2" customFormat="1" ht="24.2" customHeight="1">
      <c r="A217" s="35"/>
      <c r="B217" s="141"/>
      <c r="C217" s="171" t="s">
        <v>413</v>
      </c>
      <c r="D217" s="171" t="s">
        <v>318</v>
      </c>
      <c r="E217" s="172" t="s">
        <v>4501</v>
      </c>
      <c r="F217" s="173" t="s">
        <v>4502</v>
      </c>
      <c r="G217" s="174" t="s">
        <v>378</v>
      </c>
      <c r="H217" s="175">
        <v>5.2480000000000002</v>
      </c>
      <c r="I217" s="176"/>
      <c r="J217" s="177">
        <f>ROUND(I217*H217,2)</f>
        <v>0</v>
      </c>
      <c r="K217" s="178"/>
      <c r="L217" s="36"/>
      <c r="M217" s="179" t="s">
        <v>1</v>
      </c>
      <c r="N217" s="180" t="s">
        <v>41</v>
      </c>
      <c r="O217" s="61"/>
      <c r="P217" s="181">
        <f>O217*H217</f>
        <v>0</v>
      </c>
      <c r="Q217" s="181">
        <v>0</v>
      </c>
      <c r="R217" s="181">
        <f>Q217*H217</f>
        <v>0</v>
      </c>
      <c r="S217" s="181">
        <v>0</v>
      </c>
      <c r="T217" s="182">
        <f>S217*H217</f>
        <v>0</v>
      </c>
      <c r="U217" s="35"/>
      <c r="V217" s="35"/>
      <c r="W217" s="35"/>
      <c r="X217" s="35"/>
      <c r="Y217" s="35"/>
      <c r="Z217" s="35"/>
      <c r="AA217" s="35"/>
      <c r="AB217" s="35"/>
      <c r="AC217" s="35"/>
      <c r="AD217" s="35"/>
      <c r="AE217" s="35"/>
      <c r="AR217" s="183" t="s">
        <v>321</v>
      </c>
      <c r="AT217" s="183" t="s">
        <v>318</v>
      </c>
      <c r="AU217" s="183" t="s">
        <v>88</v>
      </c>
      <c r="AY217" s="18" t="s">
        <v>317</v>
      </c>
      <c r="BE217" s="105">
        <f>IF(N217="základná",J217,0)</f>
        <v>0</v>
      </c>
      <c r="BF217" s="105">
        <f>IF(N217="znížená",J217,0)</f>
        <v>0</v>
      </c>
      <c r="BG217" s="105">
        <f>IF(N217="zákl. prenesená",J217,0)</f>
        <v>0</v>
      </c>
      <c r="BH217" s="105">
        <f>IF(N217="zníž. prenesená",J217,0)</f>
        <v>0</v>
      </c>
      <c r="BI217" s="105">
        <f>IF(N217="nulová",J217,0)</f>
        <v>0</v>
      </c>
      <c r="BJ217" s="18" t="s">
        <v>88</v>
      </c>
      <c r="BK217" s="105">
        <f>ROUND(I217*H217,2)</f>
        <v>0</v>
      </c>
      <c r="BL217" s="18" t="s">
        <v>321</v>
      </c>
      <c r="BM217" s="183" t="s">
        <v>4503</v>
      </c>
    </row>
    <row r="218" spans="1:65" s="2" customFormat="1" ht="24.2" customHeight="1">
      <c r="A218" s="35"/>
      <c r="B218" s="141"/>
      <c r="C218" s="171" t="s">
        <v>418</v>
      </c>
      <c r="D218" s="171" t="s">
        <v>318</v>
      </c>
      <c r="E218" s="172" t="s">
        <v>4504</v>
      </c>
      <c r="F218" s="173" t="s">
        <v>4505</v>
      </c>
      <c r="G218" s="174" t="s">
        <v>338</v>
      </c>
      <c r="H218" s="175">
        <v>4.1079999999999997</v>
      </c>
      <c r="I218" s="176"/>
      <c r="J218" s="177">
        <f>ROUND(I218*H218,2)</f>
        <v>0</v>
      </c>
      <c r="K218" s="178"/>
      <c r="L218" s="36"/>
      <c r="M218" s="179" t="s">
        <v>1</v>
      </c>
      <c r="N218" s="180" t="s">
        <v>41</v>
      </c>
      <c r="O218" s="61"/>
      <c r="P218" s="181">
        <f>O218*H218</f>
        <v>0</v>
      </c>
      <c r="Q218" s="181">
        <v>2.3453400000000002</v>
      </c>
      <c r="R218" s="181">
        <f>Q218*H218</f>
        <v>9.6346567200000006</v>
      </c>
      <c r="S218" s="181">
        <v>0</v>
      </c>
      <c r="T218" s="182">
        <f>S218*H218</f>
        <v>0</v>
      </c>
      <c r="U218" s="35"/>
      <c r="V218" s="35"/>
      <c r="W218" s="35"/>
      <c r="X218" s="35"/>
      <c r="Y218" s="35"/>
      <c r="Z218" s="35"/>
      <c r="AA218" s="35"/>
      <c r="AB218" s="35"/>
      <c r="AC218" s="35"/>
      <c r="AD218" s="35"/>
      <c r="AE218" s="35"/>
      <c r="AR218" s="183" t="s">
        <v>321</v>
      </c>
      <c r="AT218" s="183" t="s">
        <v>318</v>
      </c>
      <c r="AU218" s="183" t="s">
        <v>88</v>
      </c>
      <c r="AY218" s="18" t="s">
        <v>317</v>
      </c>
      <c r="BE218" s="105">
        <f>IF(N218="základná",J218,0)</f>
        <v>0</v>
      </c>
      <c r="BF218" s="105">
        <f>IF(N218="znížená",J218,0)</f>
        <v>0</v>
      </c>
      <c r="BG218" s="105">
        <f>IF(N218="zákl. prenesená",J218,0)</f>
        <v>0</v>
      </c>
      <c r="BH218" s="105">
        <f>IF(N218="zníž. prenesená",J218,0)</f>
        <v>0</v>
      </c>
      <c r="BI218" s="105">
        <f>IF(N218="nulová",J218,0)</f>
        <v>0</v>
      </c>
      <c r="BJ218" s="18" t="s">
        <v>88</v>
      </c>
      <c r="BK218" s="105">
        <f>ROUND(I218*H218,2)</f>
        <v>0</v>
      </c>
      <c r="BL218" s="18" t="s">
        <v>321</v>
      </c>
      <c r="BM218" s="183" t="s">
        <v>4506</v>
      </c>
    </row>
    <row r="219" spans="1:65" s="15" customFormat="1">
      <c r="B219" s="202"/>
      <c r="D219" s="185" t="s">
        <v>323</v>
      </c>
      <c r="E219" s="203" t="s">
        <v>1</v>
      </c>
      <c r="F219" s="204" t="s">
        <v>4507</v>
      </c>
      <c r="H219" s="205">
        <v>4.1079999999999997</v>
      </c>
      <c r="I219" s="206"/>
      <c r="L219" s="202"/>
      <c r="M219" s="207"/>
      <c r="N219" s="208"/>
      <c r="O219" s="208"/>
      <c r="P219" s="208"/>
      <c r="Q219" s="208"/>
      <c r="R219" s="208"/>
      <c r="S219" s="208"/>
      <c r="T219" s="209"/>
      <c r="AT219" s="203" t="s">
        <v>323</v>
      </c>
      <c r="AU219" s="203" t="s">
        <v>88</v>
      </c>
      <c r="AV219" s="15" t="s">
        <v>88</v>
      </c>
      <c r="AW219" s="15" t="s">
        <v>30</v>
      </c>
      <c r="AX219" s="15" t="s">
        <v>75</v>
      </c>
      <c r="AY219" s="203" t="s">
        <v>317</v>
      </c>
    </row>
    <row r="220" spans="1:65" s="14" customFormat="1">
      <c r="B220" s="192"/>
      <c r="D220" s="185" t="s">
        <v>323</v>
      </c>
      <c r="E220" s="193" t="s">
        <v>1</v>
      </c>
      <c r="F220" s="194" t="s">
        <v>4508</v>
      </c>
      <c r="H220" s="195">
        <v>4.1079999999999997</v>
      </c>
      <c r="I220" s="196"/>
      <c r="L220" s="192"/>
      <c r="M220" s="197"/>
      <c r="N220" s="198"/>
      <c r="O220" s="198"/>
      <c r="P220" s="198"/>
      <c r="Q220" s="198"/>
      <c r="R220" s="198"/>
      <c r="S220" s="198"/>
      <c r="T220" s="199"/>
      <c r="AT220" s="193" t="s">
        <v>323</v>
      </c>
      <c r="AU220" s="193" t="s">
        <v>88</v>
      </c>
      <c r="AV220" s="14" t="s">
        <v>321</v>
      </c>
      <c r="AW220" s="14" t="s">
        <v>30</v>
      </c>
      <c r="AX220" s="14" t="s">
        <v>82</v>
      </c>
      <c r="AY220" s="193" t="s">
        <v>317</v>
      </c>
    </row>
    <row r="221" spans="1:65" s="2" customFormat="1" ht="24.2" customHeight="1">
      <c r="A221" s="35"/>
      <c r="B221" s="141"/>
      <c r="C221" s="171" t="s">
        <v>424</v>
      </c>
      <c r="D221" s="171" t="s">
        <v>318</v>
      </c>
      <c r="E221" s="172" t="s">
        <v>4509</v>
      </c>
      <c r="F221" s="173" t="s">
        <v>4510</v>
      </c>
      <c r="G221" s="174" t="s">
        <v>378</v>
      </c>
      <c r="H221" s="175">
        <v>15.718</v>
      </c>
      <c r="I221" s="176"/>
      <c r="J221" s="177">
        <f>ROUND(I221*H221,2)</f>
        <v>0</v>
      </c>
      <c r="K221" s="178"/>
      <c r="L221" s="36"/>
      <c r="M221" s="179" t="s">
        <v>1</v>
      </c>
      <c r="N221" s="180" t="s">
        <v>41</v>
      </c>
      <c r="O221" s="61"/>
      <c r="P221" s="181">
        <f>O221*H221</f>
        <v>0</v>
      </c>
      <c r="Q221" s="181">
        <v>9.7000000000000005E-4</v>
      </c>
      <c r="R221" s="181">
        <f>Q221*H221</f>
        <v>1.5246460000000002E-2</v>
      </c>
      <c r="S221" s="181">
        <v>0</v>
      </c>
      <c r="T221" s="182">
        <f>S221*H221</f>
        <v>0</v>
      </c>
      <c r="U221" s="35"/>
      <c r="V221" s="35"/>
      <c r="W221" s="35"/>
      <c r="X221" s="35"/>
      <c r="Y221" s="35"/>
      <c r="Z221" s="35"/>
      <c r="AA221" s="35"/>
      <c r="AB221" s="35"/>
      <c r="AC221" s="35"/>
      <c r="AD221" s="35"/>
      <c r="AE221" s="35"/>
      <c r="AR221" s="183" t="s">
        <v>321</v>
      </c>
      <c r="AT221" s="183" t="s">
        <v>318</v>
      </c>
      <c r="AU221" s="183" t="s">
        <v>88</v>
      </c>
      <c r="AY221" s="18" t="s">
        <v>317</v>
      </c>
      <c r="BE221" s="105">
        <f>IF(N221="základná",J221,0)</f>
        <v>0</v>
      </c>
      <c r="BF221" s="105">
        <f>IF(N221="znížená",J221,0)</f>
        <v>0</v>
      </c>
      <c r="BG221" s="105">
        <f>IF(N221="zákl. prenesená",J221,0)</f>
        <v>0</v>
      </c>
      <c r="BH221" s="105">
        <f>IF(N221="zníž. prenesená",J221,0)</f>
        <v>0</v>
      </c>
      <c r="BI221" s="105">
        <f>IF(N221="nulová",J221,0)</f>
        <v>0</v>
      </c>
      <c r="BJ221" s="18" t="s">
        <v>88</v>
      </c>
      <c r="BK221" s="105">
        <f>ROUND(I221*H221,2)</f>
        <v>0</v>
      </c>
      <c r="BL221" s="18" t="s">
        <v>321</v>
      </c>
      <c r="BM221" s="183" t="s">
        <v>4511</v>
      </c>
    </row>
    <row r="222" spans="1:65" s="15" customFormat="1">
      <c r="B222" s="202"/>
      <c r="D222" s="185" t="s">
        <v>323</v>
      </c>
      <c r="E222" s="203" t="s">
        <v>1</v>
      </c>
      <c r="F222" s="204" t="s">
        <v>4512</v>
      </c>
      <c r="H222" s="205">
        <v>3.36</v>
      </c>
      <c r="I222" s="206"/>
      <c r="L222" s="202"/>
      <c r="M222" s="207"/>
      <c r="N222" s="208"/>
      <c r="O222" s="208"/>
      <c r="P222" s="208"/>
      <c r="Q222" s="208"/>
      <c r="R222" s="208"/>
      <c r="S222" s="208"/>
      <c r="T222" s="209"/>
      <c r="AT222" s="203" t="s">
        <v>323</v>
      </c>
      <c r="AU222" s="203" t="s">
        <v>88</v>
      </c>
      <c r="AV222" s="15" t="s">
        <v>88</v>
      </c>
      <c r="AW222" s="15" t="s">
        <v>30</v>
      </c>
      <c r="AX222" s="15" t="s">
        <v>75</v>
      </c>
      <c r="AY222" s="203" t="s">
        <v>317</v>
      </c>
    </row>
    <row r="223" spans="1:65" s="15" customFormat="1">
      <c r="B223" s="202"/>
      <c r="D223" s="185" t="s">
        <v>323</v>
      </c>
      <c r="E223" s="203" t="s">
        <v>1</v>
      </c>
      <c r="F223" s="204" t="s">
        <v>4513</v>
      </c>
      <c r="H223" s="205">
        <v>12.358000000000001</v>
      </c>
      <c r="I223" s="206"/>
      <c r="L223" s="202"/>
      <c r="M223" s="207"/>
      <c r="N223" s="208"/>
      <c r="O223" s="208"/>
      <c r="P223" s="208"/>
      <c r="Q223" s="208"/>
      <c r="R223" s="208"/>
      <c r="S223" s="208"/>
      <c r="T223" s="209"/>
      <c r="AT223" s="203" t="s">
        <v>323</v>
      </c>
      <c r="AU223" s="203" t="s">
        <v>88</v>
      </c>
      <c r="AV223" s="15" t="s">
        <v>88</v>
      </c>
      <c r="AW223" s="15" t="s">
        <v>30</v>
      </c>
      <c r="AX223" s="15" t="s">
        <v>75</v>
      </c>
      <c r="AY223" s="203" t="s">
        <v>317</v>
      </c>
    </row>
    <row r="224" spans="1:65" s="14" customFormat="1">
      <c r="B224" s="192"/>
      <c r="D224" s="185" t="s">
        <v>323</v>
      </c>
      <c r="E224" s="193" t="s">
        <v>1</v>
      </c>
      <c r="F224" s="194" t="s">
        <v>334</v>
      </c>
      <c r="H224" s="195">
        <v>15.718</v>
      </c>
      <c r="I224" s="196"/>
      <c r="L224" s="192"/>
      <c r="M224" s="197"/>
      <c r="N224" s="198"/>
      <c r="O224" s="198"/>
      <c r="P224" s="198"/>
      <c r="Q224" s="198"/>
      <c r="R224" s="198"/>
      <c r="S224" s="198"/>
      <c r="T224" s="199"/>
      <c r="AT224" s="193" t="s">
        <v>323</v>
      </c>
      <c r="AU224" s="193" t="s">
        <v>88</v>
      </c>
      <c r="AV224" s="14" t="s">
        <v>321</v>
      </c>
      <c r="AW224" s="14" t="s">
        <v>30</v>
      </c>
      <c r="AX224" s="14" t="s">
        <v>82</v>
      </c>
      <c r="AY224" s="193" t="s">
        <v>317</v>
      </c>
    </row>
    <row r="225" spans="1:65" s="2" customFormat="1" ht="24.2" customHeight="1">
      <c r="A225" s="35"/>
      <c r="B225" s="141"/>
      <c r="C225" s="171" t="s">
        <v>7</v>
      </c>
      <c r="D225" s="171" t="s">
        <v>318</v>
      </c>
      <c r="E225" s="172" t="s">
        <v>4514</v>
      </c>
      <c r="F225" s="173" t="s">
        <v>4515</v>
      </c>
      <c r="G225" s="174" t="s">
        <v>378</v>
      </c>
      <c r="H225" s="175">
        <v>15.718</v>
      </c>
      <c r="I225" s="176"/>
      <c r="J225" s="177">
        <f>ROUND(I225*H225,2)</f>
        <v>0</v>
      </c>
      <c r="K225" s="178"/>
      <c r="L225" s="36"/>
      <c r="M225" s="179" t="s">
        <v>1</v>
      </c>
      <c r="N225" s="180" t="s">
        <v>41</v>
      </c>
      <c r="O225" s="61"/>
      <c r="P225" s="181">
        <f>O225*H225</f>
        <v>0</v>
      </c>
      <c r="Q225" s="181">
        <v>0</v>
      </c>
      <c r="R225" s="181">
        <f>Q225*H225</f>
        <v>0</v>
      </c>
      <c r="S225" s="181">
        <v>0</v>
      </c>
      <c r="T225" s="182">
        <f>S225*H225</f>
        <v>0</v>
      </c>
      <c r="U225" s="35"/>
      <c r="V225" s="35"/>
      <c r="W225" s="35"/>
      <c r="X225" s="35"/>
      <c r="Y225" s="35"/>
      <c r="Z225" s="35"/>
      <c r="AA225" s="35"/>
      <c r="AB225" s="35"/>
      <c r="AC225" s="35"/>
      <c r="AD225" s="35"/>
      <c r="AE225" s="35"/>
      <c r="AR225" s="183" t="s">
        <v>321</v>
      </c>
      <c r="AT225" s="183" t="s">
        <v>318</v>
      </c>
      <c r="AU225" s="183" t="s">
        <v>88</v>
      </c>
      <c r="AY225" s="18" t="s">
        <v>317</v>
      </c>
      <c r="BE225" s="105">
        <f>IF(N225="základná",J225,0)</f>
        <v>0</v>
      </c>
      <c r="BF225" s="105">
        <f>IF(N225="znížená",J225,0)</f>
        <v>0</v>
      </c>
      <c r="BG225" s="105">
        <f>IF(N225="zákl. prenesená",J225,0)</f>
        <v>0</v>
      </c>
      <c r="BH225" s="105">
        <f>IF(N225="zníž. prenesená",J225,0)</f>
        <v>0</v>
      </c>
      <c r="BI225" s="105">
        <f>IF(N225="nulová",J225,0)</f>
        <v>0</v>
      </c>
      <c r="BJ225" s="18" t="s">
        <v>88</v>
      </c>
      <c r="BK225" s="105">
        <f>ROUND(I225*H225,2)</f>
        <v>0</v>
      </c>
      <c r="BL225" s="18" t="s">
        <v>321</v>
      </c>
      <c r="BM225" s="183" t="s">
        <v>4516</v>
      </c>
    </row>
    <row r="226" spans="1:65" s="2" customFormat="1" ht="24.2" customHeight="1">
      <c r="A226" s="35"/>
      <c r="B226" s="141"/>
      <c r="C226" s="171" t="s">
        <v>433</v>
      </c>
      <c r="D226" s="171" t="s">
        <v>318</v>
      </c>
      <c r="E226" s="172" t="s">
        <v>4517</v>
      </c>
      <c r="F226" s="173" t="s">
        <v>4518</v>
      </c>
      <c r="G226" s="174" t="s">
        <v>366</v>
      </c>
      <c r="H226" s="175">
        <v>0.45500000000000002</v>
      </c>
      <c r="I226" s="176"/>
      <c r="J226" s="177">
        <f>ROUND(I226*H226,2)</f>
        <v>0</v>
      </c>
      <c r="K226" s="178"/>
      <c r="L226" s="36"/>
      <c r="M226" s="179" t="s">
        <v>1</v>
      </c>
      <c r="N226" s="180" t="s">
        <v>41</v>
      </c>
      <c r="O226" s="61"/>
      <c r="P226" s="181">
        <f>O226*H226</f>
        <v>0</v>
      </c>
      <c r="Q226" s="181">
        <v>1.01895</v>
      </c>
      <c r="R226" s="181">
        <f>Q226*H226</f>
        <v>0.46362225000000001</v>
      </c>
      <c r="S226" s="181">
        <v>0</v>
      </c>
      <c r="T226" s="182">
        <f>S226*H226</f>
        <v>0</v>
      </c>
      <c r="U226" s="35"/>
      <c r="V226" s="35"/>
      <c r="W226" s="35"/>
      <c r="X226" s="35"/>
      <c r="Y226" s="35"/>
      <c r="Z226" s="35"/>
      <c r="AA226" s="35"/>
      <c r="AB226" s="35"/>
      <c r="AC226" s="35"/>
      <c r="AD226" s="35"/>
      <c r="AE226" s="35"/>
      <c r="AR226" s="183" t="s">
        <v>321</v>
      </c>
      <c r="AT226" s="183" t="s">
        <v>318</v>
      </c>
      <c r="AU226" s="183" t="s">
        <v>88</v>
      </c>
      <c r="AY226" s="18" t="s">
        <v>317</v>
      </c>
      <c r="BE226" s="105">
        <f>IF(N226="základná",J226,0)</f>
        <v>0</v>
      </c>
      <c r="BF226" s="105">
        <f>IF(N226="znížená",J226,0)</f>
        <v>0</v>
      </c>
      <c r="BG226" s="105">
        <f>IF(N226="zákl. prenesená",J226,0)</f>
        <v>0</v>
      </c>
      <c r="BH226" s="105">
        <f>IF(N226="zníž. prenesená",J226,0)</f>
        <v>0</v>
      </c>
      <c r="BI226" s="105">
        <f>IF(N226="nulová",J226,0)</f>
        <v>0</v>
      </c>
      <c r="BJ226" s="18" t="s">
        <v>88</v>
      </c>
      <c r="BK226" s="105">
        <f>ROUND(I226*H226,2)</f>
        <v>0</v>
      </c>
      <c r="BL226" s="18" t="s">
        <v>321</v>
      </c>
      <c r="BM226" s="183" t="s">
        <v>4519</v>
      </c>
    </row>
    <row r="227" spans="1:65" s="12" customFormat="1" ht="22.9" customHeight="1">
      <c r="B227" s="160"/>
      <c r="D227" s="161" t="s">
        <v>74</v>
      </c>
      <c r="E227" s="200" t="s">
        <v>105</v>
      </c>
      <c r="F227" s="200" t="s">
        <v>384</v>
      </c>
      <c r="I227" s="163"/>
      <c r="J227" s="201">
        <f>BK227</f>
        <v>0</v>
      </c>
      <c r="L227" s="160"/>
      <c r="M227" s="165"/>
      <c r="N227" s="166"/>
      <c r="O227" s="166"/>
      <c r="P227" s="167">
        <f>SUM(P228:P233)</f>
        <v>0</v>
      </c>
      <c r="Q227" s="166"/>
      <c r="R227" s="167">
        <f>SUM(R228:R233)</f>
        <v>3.1149768400000002</v>
      </c>
      <c r="S227" s="166"/>
      <c r="T227" s="168">
        <f>SUM(T228:T233)</f>
        <v>0</v>
      </c>
      <c r="AR227" s="161" t="s">
        <v>82</v>
      </c>
      <c r="AT227" s="169" t="s">
        <v>74</v>
      </c>
      <c r="AU227" s="169" t="s">
        <v>82</v>
      </c>
      <c r="AY227" s="161" t="s">
        <v>317</v>
      </c>
      <c r="BK227" s="170">
        <f>SUM(BK228:BK233)</f>
        <v>0</v>
      </c>
    </row>
    <row r="228" spans="1:65" s="2" customFormat="1" ht="24.2" customHeight="1">
      <c r="A228" s="35"/>
      <c r="B228" s="141"/>
      <c r="C228" s="171" t="s">
        <v>438</v>
      </c>
      <c r="D228" s="171" t="s">
        <v>318</v>
      </c>
      <c r="E228" s="172" t="s">
        <v>398</v>
      </c>
      <c r="F228" s="173" t="s">
        <v>399</v>
      </c>
      <c r="G228" s="174" t="s">
        <v>338</v>
      </c>
      <c r="H228" s="175">
        <v>3.4129999999999998</v>
      </c>
      <c r="I228" s="176"/>
      <c r="J228" s="177">
        <f>ROUND(I228*H228,2)</f>
        <v>0</v>
      </c>
      <c r="K228" s="178"/>
      <c r="L228" s="36"/>
      <c r="M228" s="179" t="s">
        <v>1</v>
      </c>
      <c r="N228" s="180" t="s">
        <v>41</v>
      </c>
      <c r="O228" s="61"/>
      <c r="P228" s="181">
        <f>O228*H228</f>
        <v>0</v>
      </c>
      <c r="Q228" s="181">
        <v>0.91268000000000005</v>
      </c>
      <c r="R228" s="181">
        <f>Q228*H228</f>
        <v>3.1149768400000002</v>
      </c>
      <c r="S228" s="181">
        <v>0</v>
      </c>
      <c r="T228" s="182">
        <f>S228*H228</f>
        <v>0</v>
      </c>
      <c r="U228" s="35"/>
      <c r="V228" s="35"/>
      <c r="W228" s="35"/>
      <c r="X228" s="35"/>
      <c r="Y228" s="35"/>
      <c r="Z228" s="35"/>
      <c r="AA228" s="35"/>
      <c r="AB228" s="35"/>
      <c r="AC228" s="35"/>
      <c r="AD228" s="35"/>
      <c r="AE228" s="35"/>
      <c r="AR228" s="183" t="s">
        <v>321</v>
      </c>
      <c r="AT228" s="183" t="s">
        <v>318</v>
      </c>
      <c r="AU228" s="183" t="s">
        <v>88</v>
      </c>
      <c r="AY228" s="18" t="s">
        <v>317</v>
      </c>
      <c r="BE228" s="105">
        <f>IF(N228="základná",J228,0)</f>
        <v>0</v>
      </c>
      <c r="BF228" s="105">
        <f>IF(N228="znížená",J228,0)</f>
        <v>0</v>
      </c>
      <c r="BG228" s="105">
        <f>IF(N228="zákl. prenesená",J228,0)</f>
        <v>0</v>
      </c>
      <c r="BH228" s="105">
        <f>IF(N228="zníž. prenesená",J228,0)</f>
        <v>0</v>
      </c>
      <c r="BI228" s="105">
        <f>IF(N228="nulová",J228,0)</f>
        <v>0</v>
      </c>
      <c r="BJ228" s="18" t="s">
        <v>88</v>
      </c>
      <c r="BK228" s="105">
        <f>ROUND(I228*H228,2)</f>
        <v>0</v>
      </c>
      <c r="BL228" s="18" t="s">
        <v>321</v>
      </c>
      <c r="BM228" s="183" t="s">
        <v>4520</v>
      </c>
    </row>
    <row r="229" spans="1:65" s="15" customFormat="1">
      <c r="B229" s="202"/>
      <c r="D229" s="185" t="s">
        <v>323</v>
      </c>
      <c r="E229" s="203" t="s">
        <v>1</v>
      </c>
      <c r="F229" s="204" t="s">
        <v>4521</v>
      </c>
      <c r="H229" s="205">
        <v>13.65</v>
      </c>
      <c r="I229" s="206"/>
      <c r="L229" s="202"/>
      <c r="M229" s="207"/>
      <c r="N229" s="208"/>
      <c r="O229" s="208"/>
      <c r="P229" s="208"/>
      <c r="Q229" s="208"/>
      <c r="R229" s="208"/>
      <c r="S229" s="208"/>
      <c r="T229" s="209"/>
      <c r="AT229" s="203" t="s">
        <v>323</v>
      </c>
      <c r="AU229" s="203" t="s">
        <v>88</v>
      </c>
      <c r="AV229" s="15" t="s">
        <v>88</v>
      </c>
      <c r="AW229" s="15" t="s">
        <v>30</v>
      </c>
      <c r="AX229" s="15" t="s">
        <v>75</v>
      </c>
      <c r="AY229" s="203" t="s">
        <v>317</v>
      </c>
    </row>
    <row r="230" spans="1:65" s="14" customFormat="1">
      <c r="B230" s="192"/>
      <c r="D230" s="185" t="s">
        <v>323</v>
      </c>
      <c r="E230" s="193" t="s">
        <v>256</v>
      </c>
      <c r="F230" s="194" t="s">
        <v>334</v>
      </c>
      <c r="H230" s="195">
        <v>13.65</v>
      </c>
      <c r="I230" s="196"/>
      <c r="L230" s="192"/>
      <c r="M230" s="197"/>
      <c r="N230" s="198"/>
      <c r="O230" s="198"/>
      <c r="P230" s="198"/>
      <c r="Q230" s="198"/>
      <c r="R230" s="198"/>
      <c r="S230" s="198"/>
      <c r="T230" s="199"/>
      <c r="AT230" s="193" t="s">
        <v>323</v>
      </c>
      <c r="AU230" s="193" t="s">
        <v>88</v>
      </c>
      <c r="AV230" s="14" t="s">
        <v>321</v>
      </c>
      <c r="AW230" s="14" t="s">
        <v>30</v>
      </c>
      <c r="AX230" s="14" t="s">
        <v>75</v>
      </c>
      <c r="AY230" s="193" t="s">
        <v>317</v>
      </c>
    </row>
    <row r="231" spans="1:65" s="15" customFormat="1">
      <c r="B231" s="202"/>
      <c r="D231" s="185" t="s">
        <v>323</v>
      </c>
      <c r="E231" s="203" t="s">
        <v>1</v>
      </c>
      <c r="F231" s="204" t="s">
        <v>405</v>
      </c>
      <c r="H231" s="205">
        <v>3.4129999999999998</v>
      </c>
      <c r="I231" s="206"/>
      <c r="L231" s="202"/>
      <c r="M231" s="207"/>
      <c r="N231" s="208"/>
      <c r="O231" s="208"/>
      <c r="P231" s="208"/>
      <c r="Q231" s="208"/>
      <c r="R231" s="208"/>
      <c r="S231" s="208"/>
      <c r="T231" s="209"/>
      <c r="AT231" s="203" t="s">
        <v>323</v>
      </c>
      <c r="AU231" s="203" t="s">
        <v>88</v>
      </c>
      <c r="AV231" s="15" t="s">
        <v>88</v>
      </c>
      <c r="AW231" s="15" t="s">
        <v>30</v>
      </c>
      <c r="AX231" s="15" t="s">
        <v>82</v>
      </c>
      <c r="AY231" s="203" t="s">
        <v>317</v>
      </c>
    </row>
    <row r="232" spans="1:65" s="2" customFormat="1" ht="24.2" customHeight="1">
      <c r="A232" s="35"/>
      <c r="B232" s="141"/>
      <c r="C232" s="171" t="s">
        <v>443</v>
      </c>
      <c r="D232" s="171" t="s">
        <v>318</v>
      </c>
      <c r="E232" s="172" t="s">
        <v>414</v>
      </c>
      <c r="F232" s="173" t="s">
        <v>415</v>
      </c>
      <c r="G232" s="174" t="s">
        <v>416</v>
      </c>
      <c r="H232" s="175">
        <v>1</v>
      </c>
      <c r="I232" s="176"/>
      <c r="J232" s="177">
        <f>ROUND(I232*H232,2)</f>
        <v>0</v>
      </c>
      <c r="K232" s="178"/>
      <c r="L232" s="36"/>
      <c r="M232" s="179" t="s">
        <v>1</v>
      </c>
      <c r="N232" s="180" t="s">
        <v>41</v>
      </c>
      <c r="O232" s="61"/>
      <c r="P232" s="181">
        <f>O232*H232</f>
        <v>0</v>
      </c>
      <c r="Q232" s="181">
        <v>0</v>
      </c>
      <c r="R232" s="181">
        <f>Q232*H232</f>
        <v>0</v>
      </c>
      <c r="S232" s="181">
        <v>0</v>
      </c>
      <c r="T232" s="182">
        <f>S232*H232</f>
        <v>0</v>
      </c>
      <c r="U232" s="35"/>
      <c r="V232" s="35"/>
      <c r="W232" s="35"/>
      <c r="X232" s="35"/>
      <c r="Y232" s="35"/>
      <c r="Z232" s="35"/>
      <c r="AA232" s="35"/>
      <c r="AB232" s="35"/>
      <c r="AC232" s="35"/>
      <c r="AD232" s="35"/>
      <c r="AE232" s="35"/>
      <c r="AR232" s="183" t="s">
        <v>321</v>
      </c>
      <c r="AT232" s="183" t="s">
        <v>318</v>
      </c>
      <c r="AU232" s="183" t="s">
        <v>88</v>
      </c>
      <c r="AY232" s="18" t="s">
        <v>317</v>
      </c>
      <c r="BE232" s="105">
        <f>IF(N232="základná",J232,0)</f>
        <v>0</v>
      </c>
      <c r="BF232" s="105">
        <f>IF(N232="znížená",J232,0)</f>
        <v>0</v>
      </c>
      <c r="BG232" s="105">
        <f>IF(N232="zákl. prenesená",J232,0)</f>
        <v>0</v>
      </c>
      <c r="BH232" s="105">
        <f>IF(N232="zníž. prenesená",J232,0)</f>
        <v>0</v>
      </c>
      <c r="BI232" s="105">
        <f>IF(N232="nulová",J232,0)</f>
        <v>0</v>
      </c>
      <c r="BJ232" s="18" t="s">
        <v>88</v>
      </c>
      <c r="BK232" s="105">
        <f>ROUND(I232*H232,2)</f>
        <v>0</v>
      </c>
      <c r="BL232" s="18" t="s">
        <v>321</v>
      </c>
      <c r="BM232" s="183" t="s">
        <v>4522</v>
      </c>
    </row>
    <row r="233" spans="1:65" s="2" customFormat="1" ht="14.45" customHeight="1">
      <c r="A233" s="35"/>
      <c r="B233" s="141"/>
      <c r="C233" s="218" t="s">
        <v>448</v>
      </c>
      <c r="D233" s="218" t="s">
        <v>419</v>
      </c>
      <c r="E233" s="219" t="s">
        <v>420</v>
      </c>
      <c r="F233" s="220" t="s">
        <v>421</v>
      </c>
      <c r="G233" s="221" t="s">
        <v>388</v>
      </c>
      <c r="H233" s="222">
        <v>6</v>
      </c>
      <c r="I233" s="223"/>
      <c r="J233" s="224">
        <f>ROUND(I233*H233,2)</f>
        <v>0</v>
      </c>
      <c r="K233" s="225"/>
      <c r="L233" s="226"/>
      <c r="M233" s="227" t="s">
        <v>1</v>
      </c>
      <c r="N233" s="228" t="s">
        <v>41</v>
      </c>
      <c r="O233" s="61"/>
      <c r="P233" s="181">
        <f>O233*H233</f>
        <v>0</v>
      </c>
      <c r="Q233" s="181">
        <v>0</v>
      </c>
      <c r="R233" s="181">
        <f>Q233*H233</f>
        <v>0</v>
      </c>
      <c r="S233" s="181">
        <v>0</v>
      </c>
      <c r="T233" s="182">
        <f>S233*H233</f>
        <v>0</v>
      </c>
      <c r="U233" s="35"/>
      <c r="V233" s="35"/>
      <c r="W233" s="35"/>
      <c r="X233" s="35"/>
      <c r="Y233" s="35"/>
      <c r="Z233" s="35"/>
      <c r="AA233" s="35"/>
      <c r="AB233" s="35"/>
      <c r="AC233" s="35"/>
      <c r="AD233" s="35"/>
      <c r="AE233" s="35"/>
      <c r="AR233" s="183" t="s">
        <v>359</v>
      </c>
      <c r="AT233" s="183" t="s">
        <v>419</v>
      </c>
      <c r="AU233" s="183" t="s">
        <v>88</v>
      </c>
      <c r="AY233" s="18" t="s">
        <v>317</v>
      </c>
      <c r="BE233" s="105">
        <f>IF(N233="základná",J233,0)</f>
        <v>0</v>
      </c>
      <c r="BF233" s="105">
        <f>IF(N233="znížená",J233,0)</f>
        <v>0</v>
      </c>
      <c r="BG233" s="105">
        <f>IF(N233="zákl. prenesená",J233,0)</f>
        <v>0</v>
      </c>
      <c r="BH233" s="105">
        <f>IF(N233="zníž. prenesená",J233,0)</f>
        <v>0</v>
      </c>
      <c r="BI233" s="105">
        <f>IF(N233="nulová",J233,0)</f>
        <v>0</v>
      </c>
      <c r="BJ233" s="18" t="s">
        <v>88</v>
      </c>
      <c r="BK233" s="105">
        <f>ROUND(I233*H233,2)</f>
        <v>0</v>
      </c>
      <c r="BL233" s="18" t="s">
        <v>321</v>
      </c>
      <c r="BM233" s="183" t="s">
        <v>4523</v>
      </c>
    </row>
    <row r="234" spans="1:65" s="12" customFormat="1" ht="22.9" customHeight="1">
      <c r="B234" s="160"/>
      <c r="D234" s="161" t="s">
        <v>74</v>
      </c>
      <c r="E234" s="200" t="s">
        <v>321</v>
      </c>
      <c r="F234" s="200" t="s">
        <v>423</v>
      </c>
      <c r="I234" s="163"/>
      <c r="J234" s="201">
        <f>BK234</f>
        <v>0</v>
      </c>
      <c r="L234" s="160"/>
      <c r="M234" s="165"/>
      <c r="N234" s="166"/>
      <c r="O234" s="166"/>
      <c r="P234" s="167">
        <f>SUM(P235:P241)</f>
        <v>0</v>
      </c>
      <c r="Q234" s="166"/>
      <c r="R234" s="167">
        <f>SUM(R235:R241)</f>
        <v>1.4747796</v>
      </c>
      <c r="S234" s="166"/>
      <c r="T234" s="168">
        <f>SUM(T235:T241)</f>
        <v>0</v>
      </c>
      <c r="AR234" s="161" t="s">
        <v>82</v>
      </c>
      <c r="AT234" s="169" t="s">
        <v>74</v>
      </c>
      <c r="AU234" s="169" t="s">
        <v>82</v>
      </c>
      <c r="AY234" s="161" t="s">
        <v>317</v>
      </c>
      <c r="BK234" s="170">
        <f>SUM(BK235:BK241)</f>
        <v>0</v>
      </c>
    </row>
    <row r="235" spans="1:65" s="2" customFormat="1" ht="24.2" customHeight="1">
      <c r="A235" s="35"/>
      <c r="B235" s="141"/>
      <c r="C235" s="171" t="s">
        <v>452</v>
      </c>
      <c r="D235" s="171" t="s">
        <v>318</v>
      </c>
      <c r="E235" s="172" t="s">
        <v>4524</v>
      </c>
      <c r="F235" s="173" t="s">
        <v>4525</v>
      </c>
      <c r="G235" s="174" t="s">
        <v>338</v>
      </c>
      <c r="H235" s="175">
        <v>0.57599999999999996</v>
      </c>
      <c r="I235" s="176"/>
      <c r="J235" s="177">
        <f>ROUND(I235*H235,2)</f>
        <v>0</v>
      </c>
      <c r="K235" s="178"/>
      <c r="L235" s="36"/>
      <c r="M235" s="179" t="s">
        <v>1</v>
      </c>
      <c r="N235" s="180" t="s">
        <v>41</v>
      </c>
      <c r="O235" s="61"/>
      <c r="P235" s="181">
        <f>O235*H235</f>
        <v>0</v>
      </c>
      <c r="Q235" s="181">
        <v>2.4018999999999999</v>
      </c>
      <c r="R235" s="181">
        <f>Q235*H235</f>
        <v>1.3834943999999998</v>
      </c>
      <c r="S235" s="181">
        <v>0</v>
      </c>
      <c r="T235" s="182">
        <f>S235*H235</f>
        <v>0</v>
      </c>
      <c r="U235" s="35"/>
      <c r="V235" s="35"/>
      <c r="W235" s="35"/>
      <c r="X235" s="35"/>
      <c r="Y235" s="35"/>
      <c r="Z235" s="35"/>
      <c r="AA235" s="35"/>
      <c r="AB235" s="35"/>
      <c r="AC235" s="35"/>
      <c r="AD235" s="35"/>
      <c r="AE235" s="35"/>
      <c r="AR235" s="183" t="s">
        <v>321</v>
      </c>
      <c r="AT235" s="183" t="s">
        <v>318</v>
      </c>
      <c r="AU235" s="183" t="s">
        <v>88</v>
      </c>
      <c r="AY235" s="18" t="s">
        <v>317</v>
      </c>
      <c r="BE235" s="105">
        <f>IF(N235="základná",J235,0)</f>
        <v>0</v>
      </c>
      <c r="BF235" s="105">
        <f>IF(N235="znížená",J235,0)</f>
        <v>0</v>
      </c>
      <c r="BG235" s="105">
        <f>IF(N235="zákl. prenesená",J235,0)</f>
        <v>0</v>
      </c>
      <c r="BH235" s="105">
        <f>IF(N235="zníž. prenesená",J235,0)</f>
        <v>0</v>
      </c>
      <c r="BI235" s="105">
        <f>IF(N235="nulová",J235,0)</f>
        <v>0</v>
      </c>
      <c r="BJ235" s="18" t="s">
        <v>88</v>
      </c>
      <c r="BK235" s="105">
        <f>ROUND(I235*H235,2)</f>
        <v>0</v>
      </c>
      <c r="BL235" s="18" t="s">
        <v>321</v>
      </c>
      <c r="BM235" s="183" t="s">
        <v>4526</v>
      </c>
    </row>
    <row r="236" spans="1:65" s="15" customFormat="1">
      <c r="B236" s="202"/>
      <c r="D236" s="185" t="s">
        <v>323</v>
      </c>
      <c r="E236" s="203" t="s">
        <v>1</v>
      </c>
      <c r="F236" s="204" t="s">
        <v>4527</v>
      </c>
      <c r="H236" s="205">
        <v>0.57599999999999996</v>
      </c>
      <c r="I236" s="206"/>
      <c r="L236" s="202"/>
      <c r="M236" s="207"/>
      <c r="N236" s="208"/>
      <c r="O236" s="208"/>
      <c r="P236" s="208"/>
      <c r="Q236" s="208"/>
      <c r="R236" s="208"/>
      <c r="S236" s="208"/>
      <c r="T236" s="209"/>
      <c r="AT236" s="203" t="s">
        <v>323</v>
      </c>
      <c r="AU236" s="203" t="s">
        <v>88</v>
      </c>
      <c r="AV236" s="15" t="s">
        <v>88</v>
      </c>
      <c r="AW236" s="15" t="s">
        <v>30</v>
      </c>
      <c r="AX236" s="15" t="s">
        <v>82</v>
      </c>
      <c r="AY236" s="203" t="s">
        <v>317</v>
      </c>
    </row>
    <row r="237" spans="1:65" s="2" customFormat="1" ht="24.2" customHeight="1">
      <c r="A237" s="35"/>
      <c r="B237" s="141"/>
      <c r="C237" s="171" t="s">
        <v>456</v>
      </c>
      <c r="D237" s="171" t="s">
        <v>318</v>
      </c>
      <c r="E237" s="172" t="s">
        <v>4528</v>
      </c>
      <c r="F237" s="173" t="s">
        <v>4529</v>
      </c>
      <c r="G237" s="174" t="s">
        <v>378</v>
      </c>
      <c r="H237" s="175">
        <v>9.6</v>
      </c>
      <c r="I237" s="176"/>
      <c r="J237" s="177">
        <f>ROUND(I237*H237,2)</f>
        <v>0</v>
      </c>
      <c r="K237" s="178"/>
      <c r="L237" s="36"/>
      <c r="M237" s="179" t="s">
        <v>1</v>
      </c>
      <c r="N237" s="180" t="s">
        <v>41</v>
      </c>
      <c r="O237" s="61"/>
      <c r="P237" s="181">
        <f>O237*H237</f>
        <v>0</v>
      </c>
      <c r="Q237" s="181">
        <v>3.8700000000000002E-3</v>
      </c>
      <c r="R237" s="181">
        <f>Q237*H237</f>
        <v>3.7151999999999998E-2</v>
      </c>
      <c r="S237" s="181">
        <v>0</v>
      </c>
      <c r="T237" s="182">
        <f>S237*H237</f>
        <v>0</v>
      </c>
      <c r="U237" s="35"/>
      <c r="V237" s="35"/>
      <c r="W237" s="35"/>
      <c r="X237" s="35"/>
      <c r="Y237" s="35"/>
      <c r="Z237" s="35"/>
      <c r="AA237" s="35"/>
      <c r="AB237" s="35"/>
      <c r="AC237" s="35"/>
      <c r="AD237" s="35"/>
      <c r="AE237" s="35"/>
      <c r="AR237" s="183" t="s">
        <v>321</v>
      </c>
      <c r="AT237" s="183" t="s">
        <v>318</v>
      </c>
      <c r="AU237" s="183" t="s">
        <v>88</v>
      </c>
      <c r="AY237" s="18" t="s">
        <v>317</v>
      </c>
      <c r="BE237" s="105">
        <f>IF(N237="základná",J237,0)</f>
        <v>0</v>
      </c>
      <c r="BF237" s="105">
        <f>IF(N237="znížená",J237,0)</f>
        <v>0</v>
      </c>
      <c r="BG237" s="105">
        <f>IF(N237="zákl. prenesená",J237,0)</f>
        <v>0</v>
      </c>
      <c r="BH237" s="105">
        <f>IF(N237="zníž. prenesená",J237,0)</f>
        <v>0</v>
      </c>
      <c r="BI237" s="105">
        <f>IF(N237="nulová",J237,0)</f>
        <v>0</v>
      </c>
      <c r="BJ237" s="18" t="s">
        <v>88</v>
      </c>
      <c r="BK237" s="105">
        <f>ROUND(I237*H237,2)</f>
        <v>0</v>
      </c>
      <c r="BL237" s="18" t="s">
        <v>321</v>
      </c>
      <c r="BM237" s="183" t="s">
        <v>4530</v>
      </c>
    </row>
    <row r="238" spans="1:65" s="15" customFormat="1">
      <c r="B238" s="202"/>
      <c r="D238" s="185" t="s">
        <v>323</v>
      </c>
      <c r="E238" s="203" t="s">
        <v>1</v>
      </c>
      <c r="F238" s="204" t="s">
        <v>4531</v>
      </c>
      <c r="H238" s="205">
        <v>9.6</v>
      </c>
      <c r="I238" s="206"/>
      <c r="L238" s="202"/>
      <c r="M238" s="207"/>
      <c r="N238" s="208"/>
      <c r="O238" s="208"/>
      <c r="P238" s="208"/>
      <c r="Q238" s="208"/>
      <c r="R238" s="208"/>
      <c r="S238" s="208"/>
      <c r="T238" s="209"/>
      <c r="AT238" s="203" t="s">
        <v>323</v>
      </c>
      <c r="AU238" s="203" t="s">
        <v>88</v>
      </c>
      <c r="AV238" s="15" t="s">
        <v>88</v>
      </c>
      <c r="AW238" s="15" t="s">
        <v>30</v>
      </c>
      <c r="AX238" s="15" t="s">
        <v>82</v>
      </c>
      <c r="AY238" s="203" t="s">
        <v>317</v>
      </c>
    </row>
    <row r="239" spans="1:65" s="2" customFormat="1" ht="24.2" customHeight="1">
      <c r="A239" s="35"/>
      <c r="B239" s="141"/>
      <c r="C239" s="171" t="s">
        <v>463</v>
      </c>
      <c r="D239" s="171" t="s">
        <v>318</v>
      </c>
      <c r="E239" s="172" t="s">
        <v>4532</v>
      </c>
      <c r="F239" s="173" t="s">
        <v>4533</v>
      </c>
      <c r="G239" s="174" t="s">
        <v>378</v>
      </c>
      <c r="H239" s="175">
        <v>9.6</v>
      </c>
      <c r="I239" s="176"/>
      <c r="J239" s="177">
        <f>ROUND(I239*H239,2)</f>
        <v>0</v>
      </c>
      <c r="K239" s="178"/>
      <c r="L239" s="36"/>
      <c r="M239" s="179" t="s">
        <v>1</v>
      </c>
      <c r="N239" s="180" t="s">
        <v>41</v>
      </c>
      <c r="O239" s="61"/>
      <c r="P239" s="181">
        <f>O239*H239</f>
        <v>0</v>
      </c>
      <c r="Q239" s="181">
        <v>0</v>
      </c>
      <c r="R239" s="181">
        <f>Q239*H239</f>
        <v>0</v>
      </c>
      <c r="S239" s="181">
        <v>0</v>
      </c>
      <c r="T239" s="182">
        <f>S239*H239</f>
        <v>0</v>
      </c>
      <c r="U239" s="35"/>
      <c r="V239" s="35"/>
      <c r="W239" s="35"/>
      <c r="X239" s="35"/>
      <c r="Y239" s="35"/>
      <c r="Z239" s="35"/>
      <c r="AA239" s="35"/>
      <c r="AB239" s="35"/>
      <c r="AC239" s="35"/>
      <c r="AD239" s="35"/>
      <c r="AE239" s="35"/>
      <c r="AR239" s="183" t="s">
        <v>321</v>
      </c>
      <c r="AT239" s="183" t="s">
        <v>318</v>
      </c>
      <c r="AU239" s="183" t="s">
        <v>88</v>
      </c>
      <c r="AY239" s="18" t="s">
        <v>317</v>
      </c>
      <c r="BE239" s="105">
        <f>IF(N239="základná",J239,0)</f>
        <v>0</v>
      </c>
      <c r="BF239" s="105">
        <f>IF(N239="znížená",J239,0)</f>
        <v>0</v>
      </c>
      <c r="BG239" s="105">
        <f>IF(N239="zákl. prenesená",J239,0)</f>
        <v>0</v>
      </c>
      <c r="BH239" s="105">
        <f>IF(N239="zníž. prenesená",J239,0)</f>
        <v>0</v>
      </c>
      <c r="BI239" s="105">
        <f>IF(N239="nulová",J239,0)</f>
        <v>0</v>
      </c>
      <c r="BJ239" s="18" t="s">
        <v>88</v>
      </c>
      <c r="BK239" s="105">
        <f>ROUND(I239*H239,2)</f>
        <v>0</v>
      </c>
      <c r="BL239" s="18" t="s">
        <v>321</v>
      </c>
      <c r="BM239" s="183" t="s">
        <v>4534</v>
      </c>
    </row>
    <row r="240" spans="1:65" s="2" customFormat="1" ht="37.9" customHeight="1">
      <c r="A240" s="35"/>
      <c r="B240" s="141"/>
      <c r="C240" s="171" t="s">
        <v>467</v>
      </c>
      <c r="D240" s="171" t="s">
        <v>318</v>
      </c>
      <c r="E240" s="172" t="s">
        <v>4535</v>
      </c>
      <c r="F240" s="173" t="s">
        <v>4536</v>
      </c>
      <c r="G240" s="174" t="s">
        <v>366</v>
      </c>
      <c r="H240" s="175">
        <v>4.4999999999999998E-2</v>
      </c>
      <c r="I240" s="176"/>
      <c r="J240" s="177">
        <f>ROUND(I240*H240,2)</f>
        <v>0</v>
      </c>
      <c r="K240" s="178"/>
      <c r="L240" s="36"/>
      <c r="M240" s="179" t="s">
        <v>1</v>
      </c>
      <c r="N240" s="180" t="s">
        <v>41</v>
      </c>
      <c r="O240" s="61"/>
      <c r="P240" s="181">
        <f>O240*H240</f>
        <v>0</v>
      </c>
      <c r="Q240" s="181">
        <v>1.20296</v>
      </c>
      <c r="R240" s="181">
        <f>Q240*H240</f>
        <v>5.4133199999999999E-2</v>
      </c>
      <c r="S240" s="181">
        <v>0</v>
      </c>
      <c r="T240" s="182">
        <f>S240*H240</f>
        <v>0</v>
      </c>
      <c r="U240" s="35"/>
      <c r="V240" s="35"/>
      <c r="W240" s="35"/>
      <c r="X240" s="35"/>
      <c r="Y240" s="35"/>
      <c r="Z240" s="35"/>
      <c r="AA240" s="35"/>
      <c r="AB240" s="35"/>
      <c r="AC240" s="35"/>
      <c r="AD240" s="35"/>
      <c r="AE240" s="35"/>
      <c r="AR240" s="183" t="s">
        <v>321</v>
      </c>
      <c r="AT240" s="183" t="s">
        <v>318</v>
      </c>
      <c r="AU240" s="183" t="s">
        <v>88</v>
      </c>
      <c r="AY240" s="18" t="s">
        <v>317</v>
      </c>
      <c r="BE240" s="105">
        <f>IF(N240="základná",J240,0)</f>
        <v>0</v>
      </c>
      <c r="BF240" s="105">
        <f>IF(N240="znížená",J240,0)</f>
        <v>0</v>
      </c>
      <c r="BG240" s="105">
        <f>IF(N240="zákl. prenesená",J240,0)</f>
        <v>0</v>
      </c>
      <c r="BH240" s="105">
        <f>IF(N240="zníž. prenesená",J240,0)</f>
        <v>0</v>
      </c>
      <c r="BI240" s="105">
        <f>IF(N240="nulová",J240,0)</f>
        <v>0</v>
      </c>
      <c r="BJ240" s="18" t="s">
        <v>88</v>
      </c>
      <c r="BK240" s="105">
        <f>ROUND(I240*H240,2)</f>
        <v>0</v>
      </c>
      <c r="BL240" s="18" t="s">
        <v>321</v>
      </c>
      <c r="BM240" s="183" t="s">
        <v>4537</v>
      </c>
    </row>
    <row r="241" spans="1:65" s="15" customFormat="1">
      <c r="B241" s="202"/>
      <c r="D241" s="185" t="s">
        <v>323</v>
      </c>
      <c r="E241" s="203" t="s">
        <v>1</v>
      </c>
      <c r="F241" s="204" t="s">
        <v>4538</v>
      </c>
      <c r="H241" s="205">
        <v>4.4999999999999998E-2</v>
      </c>
      <c r="I241" s="206"/>
      <c r="L241" s="202"/>
      <c r="M241" s="207"/>
      <c r="N241" s="208"/>
      <c r="O241" s="208"/>
      <c r="P241" s="208"/>
      <c r="Q241" s="208"/>
      <c r="R241" s="208"/>
      <c r="S241" s="208"/>
      <c r="T241" s="209"/>
      <c r="AT241" s="203" t="s">
        <v>323</v>
      </c>
      <c r="AU241" s="203" t="s">
        <v>88</v>
      </c>
      <c r="AV241" s="15" t="s">
        <v>88</v>
      </c>
      <c r="AW241" s="15" t="s">
        <v>30</v>
      </c>
      <c r="AX241" s="15" t="s">
        <v>82</v>
      </c>
      <c r="AY241" s="203" t="s">
        <v>317</v>
      </c>
    </row>
    <row r="242" spans="1:65" s="12" customFormat="1" ht="22.9" customHeight="1">
      <c r="B242" s="160"/>
      <c r="D242" s="161" t="s">
        <v>74</v>
      </c>
      <c r="E242" s="200" t="s">
        <v>218</v>
      </c>
      <c r="F242" s="200" t="s">
        <v>4539</v>
      </c>
      <c r="I242" s="163"/>
      <c r="J242" s="201">
        <f>BK242</f>
        <v>0</v>
      </c>
      <c r="L242" s="160"/>
      <c r="M242" s="165"/>
      <c r="N242" s="166"/>
      <c r="O242" s="166"/>
      <c r="P242" s="167">
        <f>SUM(P243:P245)</f>
        <v>0</v>
      </c>
      <c r="Q242" s="166"/>
      <c r="R242" s="167">
        <f>SUM(R243:R245)</f>
        <v>17.909689499999999</v>
      </c>
      <c r="S242" s="166"/>
      <c r="T242" s="168">
        <f>SUM(T243:T245)</f>
        <v>0</v>
      </c>
      <c r="AR242" s="161" t="s">
        <v>82</v>
      </c>
      <c r="AT242" s="169" t="s">
        <v>74</v>
      </c>
      <c r="AU242" s="169" t="s">
        <v>82</v>
      </c>
      <c r="AY242" s="161" t="s">
        <v>317</v>
      </c>
      <c r="BK242" s="170">
        <f>SUM(BK243:BK245)</f>
        <v>0</v>
      </c>
    </row>
    <row r="243" spans="1:65" s="2" customFormat="1" ht="24.2" customHeight="1">
      <c r="A243" s="35"/>
      <c r="B243" s="141"/>
      <c r="C243" s="171" t="s">
        <v>472</v>
      </c>
      <c r="D243" s="171" t="s">
        <v>318</v>
      </c>
      <c r="E243" s="172" t="s">
        <v>4540</v>
      </c>
      <c r="F243" s="173" t="s">
        <v>4541</v>
      </c>
      <c r="G243" s="174" t="s">
        <v>378</v>
      </c>
      <c r="H243" s="175">
        <v>13.05</v>
      </c>
      <c r="I243" s="176"/>
      <c r="J243" s="177">
        <f>ROUND(I243*H243,2)</f>
        <v>0</v>
      </c>
      <c r="K243" s="178"/>
      <c r="L243" s="36"/>
      <c r="M243" s="179" t="s">
        <v>1</v>
      </c>
      <c r="N243" s="180" t="s">
        <v>41</v>
      </c>
      <c r="O243" s="61"/>
      <c r="P243" s="181">
        <f>O243*H243</f>
        <v>0</v>
      </c>
      <c r="Q243" s="181">
        <v>0.39800000000000002</v>
      </c>
      <c r="R243" s="181">
        <f>Q243*H243</f>
        <v>5.1939000000000002</v>
      </c>
      <c r="S243" s="181">
        <v>0</v>
      </c>
      <c r="T243" s="182">
        <f>S243*H243</f>
        <v>0</v>
      </c>
      <c r="U243" s="35"/>
      <c r="V243" s="35"/>
      <c r="W243" s="35"/>
      <c r="X243" s="35"/>
      <c r="Y243" s="35"/>
      <c r="Z243" s="35"/>
      <c r="AA243" s="35"/>
      <c r="AB243" s="35"/>
      <c r="AC243" s="35"/>
      <c r="AD243" s="35"/>
      <c r="AE243" s="35"/>
      <c r="AR243" s="183" t="s">
        <v>321</v>
      </c>
      <c r="AT243" s="183" t="s">
        <v>318</v>
      </c>
      <c r="AU243" s="183" t="s">
        <v>88</v>
      </c>
      <c r="AY243" s="18" t="s">
        <v>317</v>
      </c>
      <c r="BE243" s="105">
        <f>IF(N243="základná",J243,0)</f>
        <v>0</v>
      </c>
      <c r="BF243" s="105">
        <f>IF(N243="znížená",J243,0)</f>
        <v>0</v>
      </c>
      <c r="BG243" s="105">
        <f>IF(N243="zákl. prenesená",J243,0)</f>
        <v>0</v>
      </c>
      <c r="BH243" s="105">
        <f>IF(N243="zníž. prenesená",J243,0)</f>
        <v>0</v>
      </c>
      <c r="BI243" s="105">
        <f>IF(N243="nulová",J243,0)</f>
        <v>0</v>
      </c>
      <c r="BJ243" s="18" t="s">
        <v>88</v>
      </c>
      <c r="BK243" s="105">
        <f>ROUND(I243*H243,2)</f>
        <v>0</v>
      </c>
      <c r="BL243" s="18" t="s">
        <v>321</v>
      </c>
      <c r="BM243" s="183" t="s">
        <v>4542</v>
      </c>
    </row>
    <row r="244" spans="1:65" s="2" customFormat="1" ht="37.9" customHeight="1">
      <c r="A244" s="35"/>
      <c r="B244" s="141"/>
      <c r="C244" s="171" t="s">
        <v>476</v>
      </c>
      <c r="D244" s="171" t="s">
        <v>318</v>
      </c>
      <c r="E244" s="172" t="s">
        <v>4543</v>
      </c>
      <c r="F244" s="173" t="s">
        <v>4544</v>
      </c>
      <c r="G244" s="174" t="s">
        <v>378</v>
      </c>
      <c r="H244" s="175">
        <v>13.05</v>
      </c>
      <c r="I244" s="176"/>
      <c r="J244" s="177">
        <f>ROUND(I244*H244,2)</f>
        <v>0</v>
      </c>
      <c r="K244" s="178"/>
      <c r="L244" s="36"/>
      <c r="M244" s="179" t="s">
        <v>1</v>
      </c>
      <c r="N244" s="180" t="s">
        <v>41</v>
      </c>
      <c r="O244" s="61"/>
      <c r="P244" s="181">
        <f>O244*H244</f>
        <v>0</v>
      </c>
      <c r="Q244" s="181">
        <v>0.47885</v>
      </c>
      <c r="R244" s="181">
        <f>Q244*H244</f>
        <v>6.2489924999999999</v>
      </c>
      <c r="S244" s="181">
        <v>0</v>
      </c>
      <c r="T244" s="182">
        <f>S244*H244</f>
        <v>0</v>
      </c>
      <c r="U244" s="35"/>
      <c r="V244" s="35"/>
      <c r="W244" s="35"/>
      <c r="X244" s="35"/>
      <c r="Y244" s="35"/>
      <c r="Z244" s="35"/>
      <c r="AA244" s="35"/>
      <c r="AB244" s="35"/>
      <c r="AC244" s="35"/>
      <c r="AD244" s="35"/>
      <c r="AE244" s="35"/>
      <c r="AR244" s="183" t="s">
        <v>321</v>
      </c>
      <c r="AT244" s="183" t="s">
        <v>318</v>
      </c>
      <c r="AU244" s="183" t="s">
        <v>88</v>
      </c>
      <c r="AY244" s="18" t="s">
        <v>317</v>
      </c>
      <c r="BE244" s="105">
        <f>IF(N244="základná",J244,0)</f>
        <v>0</v>
      </c>
      <c r="BF244" s="105">
        <f>IF(N244="znížená",J244,0)</f>
        <v>0</v>
      </c>
      <c r="BG244" s="105">
        <f>IF(N244="zákl. prenesená",J244,0)</f>
        <v>0</v>
      </c>
      <c r="BH244" s="105">
        <f>IF(N244="zníž. prenesená",J244,0)</f>
        <v>0</v>
      </c>
      <c r="BI244" s="105">
        <f>IF(N244="nulová",J244,0)</f>
        <v>0</v>
      </c>
      <c r="BJ244" s="18" t="s">
        <v>88</v>
      </c>
      <c r="BK244" s="105">
        <f>ROUND(I244*H244,2)</f>
        <v>0</v>
      </c>
      <c r="BL244" s="18" t="s">
        <v>321</v>
      </c>
      <c r="BM244" s="183" t="s">
        <v>4545</v>
      </c>
    </row>
    <row r="245" spans="1:65" s="2" customFormat="1" ht="24.2" customHeight="1">
      <c r="A245" s="35"/>
      <c r="B245" s="141"/>
      <c r="C245" s="171" t="s">
        <v>486</v>
      </c>
      <c r="D245" s="171" t="s">
        <v>318</v>
      </c>
      <c r="E245" s="172" t="s">
        <v>4546</v>
      </c>
      <c r="F245" s="173" t="s">
        <v>4547</v>
      </c>
      <c r="G245" s="174" t="s">
        <v>378</v>
      </c>
      <c r="H245" s="175">
        <v>13.05</v>
      </c>
      <c r="I245" s="176"/>
      <c r="J245" s="177">
        <f>ROUND(I245*H245,2)</f>
        <v>0</v>
      </c>
      <c r="K245" s="178"/>
      <c r="L245" s="36"/>
      <c r="M245" s="179" t="s">
        <v>1</v>
      </c>
      <c r="N245" s="180" t="s">
        <v>41</v>
      </c>
      <c r="O245" s="61"/>
      <c r="P245" s="181">
        <f>O245*H245</f>
        <v>0</v>
      </c>
      <c r="Q245" s="181">
        <v>0.49553999999999998</v>
      </c>
      <c r="R245" s="181">
        <f>Q245*H245</f>
        <v>6.4667969999999997</v>
      </c>
      <c r="S245" s="181">
        <v>0</v>
      </c>
      <c r="T245" s="182">
        <f>S245*H245</f>
        <v>0</v>
      </c>
      <c r="U245" s="35"/>
      <c r="V245" s="35"/>
      <c r="W245" s="35"/>
      <c r="X245" s="35"/>
      <c r="Y245" s="35"/>
      <c r="Z245" s="35"/>
      <c r="AA245" s="35"/>
      <c r="AB245" s="35"/>
      <c r="AC245" s="35"/>
      <c r="AD245" s="35"/>
      <c r="AE245" s="35"/>
      <c r="AR245" s="183" t="s">
        <v>321</v>
      </c>
      <c r="AT245" s="183" t="s">
        <v>318</v>
      </c>
      <c r="AU245" s="183" t="s">
        <v>88</v>
      </c>
      <c r="AY245" s="18" t="s">
        <v>317</v>
      </c>
      <c r="BE245" s="105">
        <f>IF(N245="základná",J245,0)</f>
        <v>0</v>
      </c>
      <c r="BF245" s="105">
        <f>IF(N245="znížená",J245,0)</f>
        <v>0</v>
      </c>
      <c r="BG245" s="105">
        <f>IF(N245="zákl. prenesená",J245,0)</f>
        <v>0</v>
      </c>
      <c r="BH245" s="105">
        <f>IF(N245="zníž. prenesená",J245,0)</f>
        <v>0</v>
      </c>
      <c r="BI245" s="105">
        <f>IF(N245="nulová",J245,0)</f>
        <v>0</v>
      </c>
      <c r="BJ245" s="18" t="s">
        <v>88</v>
      </c>
      <c r="BK245" s="105">
        <f>ROUND(I245*H245,2)</f>
        <v>0</v>
      </c>
      <c r="BL245" s="18" t="s">
        <v>321</v>
      </c>
      <c r="BM245" s="183" t="s">
        <v>4548</v>
      </c>
    </row>
    <row r="246" spans="1:65" s="12" customFormat="1" ht="22.9" customHeight="1">
      <c r="B246" s="160"/>
      <c r="D246" s="161" t="s">
        <v>74</v>
      </c>
      <c r="E246" s="200" t="s">
        <v>349</v>
      </c>
      <c r="F246" s="200" t="s">
        <v>437</v>
      </c>
      <c r="I246" s="163"/>
      <c r="J246" s="201">
        <f>BK246</f>
        <v>0</v>
      </c>
      <c r="L246" s="160"/>
      <c r="M246" s="165"/>
      <c r="N246" s="166"/>
      <c r="O246" s="166"/>
      <c r="P246" s="167">
        <f>SUM(P247:P335)</f>
        <v>0</v>
      </c>
      <c r="Q246" s="166"/>
      <c r="R246" s="167">
        <f>SUM(R247:R335)</f>
        <v>4.0997757550000005</v>
      </c>
      <c r="S246" s="166"/>
      <c r="T246" s="168">
        <f>SUM(T247:T335)</f>
        <v>0</v>
      </c>
      <c r="AR246" s="161" t="s">
        <v>82</v>
      </c>
      <c r="AT246" s="169" t="s">
        <v>74</v>
      </c>
      <c r="AU246" s="169" t="s">
        <v>82</v>
      </c>
      <c r="AY246" s="161" t="s">
        <v>317</v>
      </c>
      <c r="BK246" s="170">
        <f>SUM(BK247:BK335)</f>
        <v>0</v>
      </c>
    </row>
    <row r="247" spans="1:65" s="2" customFormat="1" ht="24.2" customHeight="1">
      <c r="A247" s="35"/>
      <c r="B247" s="141"/>
      <c r="C247" s="171" t="s">
        <v>494</v>
      </c>
      <c r="D247" s="171" t="s">
        <v>318</v>
      </c>
      <c r="E247" s="172" t="s">
        <v>439</v>
      </c>
      <c r="F247" s="173" t="s">
        <v>440</v>
      </c>
      <c r="G247" s="174" t="s">
        <v>441</v>
      </c>
      <c r="H247" s="175">
        <v>15</v>
      </c>
      <c r="I247" s="176"/>
      <c r="J247" s="177">
        <f>ROUND(I247*H247,2)</f>
        <v>0</v>
      </c>
      <c r="K247" s="178"/>
      <c r="L247" s="36"/>
      <c r="M247" s="179" t="s">
        <v>1</v>
      </c>
      <c r="N247" s="180" t="s">
        <v>41</v>
      </c>
      <c r="O247" s="61"/>
      <c r="P247" s="181">
        <f>O247*H247</f>
        <v>0</v>
      </c>
      <c r="Q247" s="181">
        <v>0</v>
      </c>
      <c r="R247" s="181">
        <f>Q247*H247</f>
        <v>0</v>
      </c>
      <c r="S247" s="181">
        <v>0</v>
      </c>
      <c r="T247" s="182">
        <f>S247*H247</f>
        <v>0</v>
      </c>
      <c r="U247" s="35"/>
      <c r="V247" s="35"/>
      <c r="W247" s="35"/>
      <c r="X247" s="35"/>
      <c r="Y247" s="35"/>
      <c r="Z247" s="35"/>
      <c r="AA247" s="35"/>
      <c r="AB247" s="35"/>
      <c r="AC247" s="35"/>
      <c r="AD247" s="35"/>
      <c r="AE247" s="35"/>
      <c r="AR247" s="183" t="s">
        <v>321</v>
      </c>
      <c r="AT247" s="183" t="s">
        <v>318</v>
      </c>
      <c r="AU247" s="183" t="s">
        <v>88</v>
      </c>
      <c r="AY247" s="18" t="s">
        <v>317</v>
      </c>
      <c r="BE247" s="105">
        <f>IF(N247="základná",J247,0)</f>
        <v>0</v>
      </c>
      <c r="BF247" s="105">
        <f>IF(N247="znížená",J247,0)</f>
        <v>0</v>
      </c>
      <c r="BG247" s="105">
        <f>IF(N247="zákl. prenesená",J247,0)</f>
        <v>0</v>
      </c>
      <c r="BH247" s="105">
        <f>IF(N247="zníž. prenesená",J247,0)</f>
        <v>0</v>
      </c>
      <c r="BI247" s="105">
        <f>IF(N247="nulová",J247,0)</f>
        <v>0</v>
      </c>
      <c r="BJ247" s="18" t="s">
        <v>88</v>
      </c>
      <c r="BK247" s="105">
        <f>ROUND(I247*H247,2)</f>
        <v>0</v>
      </c>
      <c r="BL247" s="18" t="s">
        <v>321</v>
      </c>
      <c r="BM247" s="183" t="s">
        <v>4549</v>
      </c>
    </row>
    <row r="248" spans="1:65" s="13" customFormat="1">
      <c r="B248" s="184"/>
      <c r="D248" s="185" t="s">
        <v>323</v>
      </c>
      <c r="E248" s="186" t="s">
        <v>1</v>
      </c>
      <c r="F248" s="187" t="s">
        <v>4550</v>
      </c>
      <c r="H248" s="186" t="s">
        <v>1</v>
      </c>
      <c r="I248" s="188"/>
      <c r="L248" s="184"/>
      <c r="M248" s="189"/>
      <c r="N248" s="190"/>
      <c r="O248" s="190"/>
      <c r="P248" s="190"/>
      <c r="Q248" s="190"/>
      <c r="R248" s="190"/>
      <c r="S248" s="190"/>
      <c r="T248" s="191"/>
      <c r="AT248" s="186" t="s">
        <v>323</v>
      </c>
      <c r="AU248" s="186" t="s">
        <v>88</v>
      </c>
      <c r="AV248" s="13" t="s">
        <v>82</v>
      </c>
      <c r="AW248" s="13" t="s">
        <v>30</v>
      </c>
      <c r="AX248" s="13" t="s">
        <v>75</v>
      </c>
      <c r="AY248" s="186" t="s">
        <v>317</v>
      </c>
    </row>
    <row r="249" spans="1:65" s="15" customFormat="1">
      <c r="B249" s="202"/>
      <c r="D249" s="185" t="s">
        <v>323</v>
      </c>
      <c r="E249" s="203" t="s">
        <v>1</v>
      </c>
      <c r="F249" s="204" t="s">
        <v>397</v>
      </c>
      <c r="H249" s="205">
        <v>15</v>
      </c>
      <c r="I249" s="206"/>
      <c r="L249" s="202"/>
      <c r="M249" s="207"/>
      <c r="N249" s="208"/>
      <c r="O249" s="208"/>
      <c r="P249" s="208"/>
      <c r="Q249" s="208"/>
      <c r="R249" s="208"/>
      <c r="S249" s="208"/>
      <c r="T249" s="209"/>
      <c r="AT249" s="203" t="s">
        <v>323</v>
      </c>
      <c r="AU249" s="203" t="s">
        <v>88</v>
      </c>
      <c r="AV249" s="15" t="s">
        <v>88</v>
      </c>
      <c r="AW249" s="15" t="s">
        <v>30</v>
      </c>
      <c r="AX249" s="15" t="s">
        <v>82</v>
      </c>
      <c r="AY249" s="203" t="s">
        <v>317</v>
      </c>
    </row>
    <row r="250" spans="1:65" s="2" customFormat="1" ht="24.2" customHeight="1">
      <c r="A250" s="35"/>
      <c r="B250" s="141"/>
      <c r="C250" s="171" t="s">
        <v>506</v>
      </c>
      <c r="D250" s="171" t="s">
        <v>318</v>
      </c>
      <c r="E250" s="172" t="s">
        <v>444</v>
      </c>
      <c r="F250" s="173" t="s">
        <v>445</v>
      </c>
      <c r="G250" s="174" t="s">
        <v>378</v>
      </c>
      <c r="H250" s="175">
        <v>10.32</v>
      </c>
      <c r="I250" s="176"/>
      <c r="J250" s="177">
        <f>ROUND(I250*H250,2)</f>
        <v>0</v>
      </c>
      <c r="K250" s="178"/>
      <c r="L250" s="36"/>
      <c r="M250" s="179" t="s">
        <v>1</v>
      </c>
      <c r="N250" s="180" t="s">
        <v>41</v>
      </c>
      <c r="O250" s="61"/>
      <c r="P250" s="181">
        <f>O250*H250</f>
        <v>0</v>
      </c>
      <c r="Q250" s="181">
        <v>3.7560000000000003E-2</v>
      </c>
      <c r="R250" s="181">
        <f>Q250*H250</f>
        <v>0.38761920000000005</v>
      </c>
      <c r="S250" s="181">
        <v>0</v>
      </c>
      <c r="T250" s="182">
        <f>S250*H250</f>
        <v>0</v>
      </c>
      <c r="U250" s="35"/>
      <c r="V250" s="35"/>
      <c r="W250" s="35"/>
      <c r="X250" s="35"/>
      <c r="Y250" s="35"/>
      <c r="Z250" s="35"/>
      <c r="AA250" s="35"/>
      <c r="AB250" s="35"/>
      <c r="AC250" s="35"/>
      <c r="AD250" s="35"/>
      <c r="AE250" s="35"/>
      <c r="AR250" s="183" t="s">
        <v>321</v>
      </c>
      <c r="AT250" s="183" t="s">
        <v>318</v>
      </c>
      <c r="AU250" s="183" t="s">
        <v>88</v>
      </c>
      <c r="AY250" s="18" t="s">
        <v>317</v>
      </c>
      <c r="BE250" s="105">
        <f>IF(N250="základná",J250,0)</f>
        <v>0</v>
      </c>
      <c r="BF250" s="105">
        <f>IF(N250="znížená",J250,0)</f>
        <v>0</v>
      </c>
      <c r="BG250" s="105">
        <f>IF(N250="zákl. prenesená",J250,0)</f>
        <v>0</v>
      </c>
      <c r="BH250" s="105">
        <f>IF(N250="zníž. prenesená",J250,0)</f>
        <v>0</v>
      </c>
      <c r="BI250" s="105">
        <f>IF(N250="nulová",J250,0)</f>
        <v>0</v>
      </c>
      <c r="BJ250" s="18" t="s">
        <v>88</v>
      </c>
      <c r="BK250" s="105">
        <f>ROUND(I250*H250,2)</f>
        <v>0</v>
      </c>
      <c r="BL250" s="18" t="s">
        <v>321</v>
      </c>
      <c r="BM250" s="183" t="s">
        <v>4551</v>
      </c>
    </row>
    <row r="251" spans="1:65" s="15" customFormat="1">
      <c r="B251" s="202"/>
      <c r="D251" s="185" t="s">
        <v>323</v>
      </c>
      <c r="E251" s="203" t="s">
        <v>1</v>
      </c>
      <c r="F251" s="204" t="s">
        <v>4552</v>
      </c>
      <c r="H251" s="205">
        <v>10.32</v>
      </c>
      <c r="I251" s="206"/>
      <c r="L251" s="202"/>
      <c r="M251" s="207"/>
      <c r="N251" s="208"/>
      <c r="O251" s="208"/>
      <c r="P251" s="208"/>
      <c r="Q251" s="208"/>
      <c r="R251" s="208"/>
      <c r="S251" s="208"/>
      <c r="T251" s="209"/>
      <c r="AT251" s="203" t="s">
        <v>323</v>
      </c>
      <c r="AU251" s="203" t="s">
        <v>88</v>
      </c>
      <c r="AV251" s="15" t="s">
        <v>88</v>
      </c>
      <c r="AW251" s="15" t="s">
        <v>30</v>
      </c>
      <c r="AX251" s="15" t="s">
        <v>75</v>
      </c>
      <c r="AY251" s="203" t="s">
        <v>317</v>
      </c>
    </row>
    <row r="252" spans="1:65" s="14" customFormat="1">
      <c r="B252" s="192"/>
      <c r="D252" s="185" t="s">
        <v>323</v>
      </c>
      <c r="E252" s="193" t="s">
        <v>1</v>
      </c>
      <c r="F252" s="194" t="s">
        <v>334</v>
      </c>
      <c r="H252" s="195">
        <v>10.32</v>
      </c>
      <c r="I252" s="196"/>
      <c r="L252" s="192"/>
      <c r="M252" s="197"/>
      <c r="N252" s="198"/>
      <c r="O252" s="198"/>
      <c r="P252" s="198"/>
      <c r="Q252" s="198"/>
      <c r="R252" s="198"/>
      <c r="S252" s="198"/>
      <c r="T252" s="199"/>
      <c r="AT252" s="193" t="s">
        <v>323</v>
      </c>
      <c r="AU252" s="193" t="s">
        <v>88</v>
      </c>
      <c r="AV252" s="14" t="s">
        <v>321</v>
      </c>
      <c r="AW252" s="14" t="s">
        <v>30</v>
      </c>
      <c r="AX252" s="14" t="s">
        <v>82</v>
      </c>
      <c r="AY252" s="193" t="s">
        <v>317</v>
      </c>
    </row>
    <row r="253" spans="1:65" s="2" customFormat="1" ht="24.2" customHeight="1">
      <c r="A253" s="35"/>
      <c r="B253" s="141"/>
      <c r="C253" s="171" t="s">
        <v>515</v>
      </c>
      <c r="D253" s="171" t="s">
        <v>318</v>
      </c>
      <c r="E253" s="172" t="s">
        <v>449</v>
      </c>
      <c r="F253" s="173" t="s">
        <v>450</v>
      </c>
      <c r="G253" s="174" t="s">
        <v>378</v>
      </c>
      <c r="H253" s="175">
        <v>27</v>
      </c>
      <c r="I253" s="176"/>
      <c r="J253" s="177">
        <f>ROUND(I253*H253,2)</f>
        <v>0</v>
      </c>
      <c r="K253" s="178"/>
      <c r="L253" s="36"/>
      <c r="M253" s="179" t="s">
        <v>1</v>
      </c>
      <c r="N253" s="180" t="s">
        <v>41</v>
      </c>
      <c r="O253" s="61"/>
      <c r="P253" s="181">
        <f>O253*H253</f>
        <v>0</v>
      </c>
      <c r="Q253" s="181">
        <v>2.0000000000000001E-4</v>
      </c>
      <c r="R253" s="181">
        <f>Q253*H253</f>
        <v>5.4000000000000003E-3</v>
      </c>
      <c r="S253" s="181">
        <v>0</v>
      </c>
      <c r="T253" s="182">
        <f>S253*H253</f>
        <v>0</v>
      </c>
      <c r="U253" s="35"/>
      <c r="V253" s="35"/>
      <c r="W253" s="35"/>
      <c r="X253" s="35"/>
      <c r="Y253" s="35"/>
      <c r="Z253" s="35"/>
      <c r="AA253" s="35"/>
      <c r="AB253" s="35"/>
      <c r="AC253" s="35"/>
      <c r="AD253" s="35"/>
      <c r="AE253" s="35"/>
      <c r="AR253" s="183" t="s">
        <v>321</v>
      </c>
      <c r="AT253" s="183" t="s">
        <v>318</v>
      </c>
      <c r="AU253" s="183" t="s">
        <v>88</v>
      </c>
      <c r="AY253" s="18" t="s">
        <v>317</v>
      </c>
      <c r="BE253" s="105">
        <f>IF(N253="základná",J253,0)</f>
        <v>0</v>
      </c>
      <c r="BF253" s="105">
        <f>IF(N253="znížená",J253,0)</f>
        <v>0</v>
      </c>
      <c r="BG253" s="105">
        <f>IF(N253="zákl. prenesená",J253,0)</f>
        <v>0</v>
      </c>
      <c r="BH253" s="105">
        <f>IF(N253="zníž. prenesená",J253,0)</f>
        <v>0</v>
      </c>
      <c r="BI253" s="105">
        <f>IF(N253="nulová",J253,0)</f>
        <v>0</v>
      </c>
      <c r="BJ253" s="18" t="s">
        <v>88</v>
      </c>
      <c r="BK253" s="105">
        <f>ROUND(I253*H253,2)</f>
        <v>0</v>
      </c>
      <c r="BL253" s="18" t="s">
        <v>321</v>
      </c>
      <c r="BM253" s="183" t="s">
        <v>4553</v>
      </c>
    </row>
    <row r="254" spans="1:65" s="15" customFormat="1">
      <c r="B254" s="202"/>
      <c r="D254" s="185" t="s">
        <v>323</v>
      </c>
      <c r="E254" s="203" t="s">
        <v>1</v>
      </c>
      <c r="F254" s="204" t="s">
        <v>4554</v>
      </c>
      <c r="H254" s="205">
        <v>27</v>
      </c>
      <c r="I254" s="206"/>
      <c r="L254" s="202"/>
      <c r="M254" s="207"/>
      <c r="N254" s="208"/>
      <c r="O254" s="208"/>
      <c r="P254" s="208"/>
      <c r="Q254" s="208"/>
      <c r="R254" s="208"/>
      <c r="S254" s="208"/>
      <c r="T254" s="209"/>
      <c r="AT254" s="203" t="s">
        <v>323</v>
      </c>
      <c r="AU254" s="203" t="s">
        <v>88</v>
      </c>
      <c r="AV254" s="15" t="s">
        <v>88</v>
      </c>
      <c r="AW254" s="15" t="s">
        <v>30</v>
      </c>
      <c r="AX254" s="15" t="s">
        <v>82</v>
      </c>
      <c r="AY254" s="203" t="s">
        <v>317</v>
      </c>
    </row>
    <row r="255" spans="1:65" s="2" customFormat="1" ht="24.2" customHeight="1">
      <c r="A255" s="35"/>
      <c r="B255" s="141"/>
      <c r="C255" s="171" t="s">
        <v>522</v>
      </c>
      <c r="D255" s="171" t="s">
        <v>318</v>
      </c>
      <c r="E255" s="172" t="s">
        <v>453</v>
      </c>
      <c r="F255" s="173" t="s">
        <v>454</v>
      </c>
      <c r="G255" s="174" t="s">
        <v>378</v>
      </c>
      <c r="H255" s="175">
        <v>27.3</v>
      </c>
      <c r="I255" s="176"/>
      <c r="J255" s="177">
        <f>ROUND(I255*H255,2)</f>
        <v>0</v>
      </c>
      <c r="K255" s="178"/>
      <c r="L255" s="36"/>
      <c r="M255" s="179" t="s">
        <v>1</v>
      </c>
      <c r="N255" s="180" t="s">
        <v>41</v>
      </c>
      <c r="O255" s="61"/>
      <c r="P255" s="181">
        <f>O255*H255</f>
        <v>0</v>
      </c>
      <c r="Q255" s="181">
        <v>4.9300000000000004E-3</v>
      </c>
      <c r="R255" s="181">
        <f>Q255*H255</f>
        <v>0.13458900000000001</v>
      </c>
      <c r="S255" s="181">
        <v>0</v>
      </c>
      <c r="T255" s="182">
        <f>S255*H255</f>
        <v>0</v>
      </c>
      <c r="U255" s="35"/>
      <c r="V255" s="35"/>
      <c r="W255" s="35"/>
      <c r="X255" s="35"/>
      <c r="Y255" s="35"/>
      <c r="Z255" s="35"/>
      <c r="AA255" s="35"/>
      <c r="AB255" s="35"/>
      <c r="AC255" s="35"/>
      <c r="AD255" s="35"/>
      <c r="AE255" s="35"/>
      <c r="AR255" s="183" t="s">
        <v>321</v>
      </c>
      <c r="AT255" s="183" t="s">
        <v>318</v>
      </c>
      <c r="AU255" s="183" t="s">
        <v>88</v>
      </c>
      <c r="AY255" s="18" t="s">
        <v>317</v>
      </c>
      <c r="BE255" s="105">
        <f>IF(N255="základná",J255,0)</f>
        <v>0</v>
      </c>
      <c r="BF255" s="105">
        <f>IF(N255="znížená",J255,0)</f>
        <v>0</v>
      </c>
      <c r="BG255" s="105">
        <f>IF(N255="zákl. prenesená",J255,0)</f>
        <v>0</v>
      </c>
      <c r="BH255" s="105">
        <f>IF(N255="zníž. prenesená",J255,0)</f>
        <v>0</v>
      </c>
      <c r="BI255" s="105">
        <f>IF(N255="nulová",J255,0)</f>
        <v>0</v>
      </c>
      <c r="BJ255" s="18" t="s">
        <v>88</v>
      </c>
      <c r="BK255" s="105">
        <f>ROUND(I255*H255,2)</f>
        <v>0</v>
      </c>
      <c r="BL255" s="18" t="s">
        <v>321</v>
      </c>
      <c r="BM255" s="183" t="s">
        <v>4555</v>
      </c>
    </row>
    <row r="256" spans="1:65" s="2" customFormat="1" ht="24.2" customHeight="1">
      <c r="A256" s="35"/>
      <c r="B256" s="141"/>
      <c r="C256" s="171" t="s">
        <v>527</v>
      </c>
      <c r="D256" s="171" t="s">
        <v>318</v>
      </c>
      <c r="E256" s="172" t="s">
        <v>457</v>
      </c>
      <c r="F256" s="173" t="s">
        <v>458</v>
      </c>
      <c r="G256" s="174" t="s">
        <v>378</v>
      </c>
      <c r="H256" s="175">
        <v>27.3</v>
      </c>
      <c r="I256" s="176"/>
      <c r="J256" s="177">
        <f>ROUND(I256*H256,2)</f>
        <v>0</v>
      </c>
      <c r="K256" s="178"/>
      <c r="L256" s="36"/>
      <c r="M256" s="179" t="s">
        <v>1</v>
      </c>
      <c r="N256" s="180" t="s">
        <v>41</v>
      </c>
      <c r="O256" s="61"/>
      <c r="P256" s="181">
        <f>O256*H256</f>
        <v>0</v>
      </c>
      <c r="Q256" s="181">
        <v>1.26E-2</v>
      </c>
      <c r="R256" s="181">
        <f>Q256*H256</f>
        <v>0.34398000000000001</v>
      </c>
      <c r="S256" s="181">
        <v>0</v>
      </c>
      <c r="T256" s="182">
        <f>S256*H256</f>
        <v>0</v>
      </c>
      <c r="U256" s="35"/>
      <c r="V256" s="35"/>
      <c r="W256" s="35"/>
      <c r="X256" s="35"/>
      <c r="Y256" s="35"/>
      <c r="Z256" s="35"/>
      <c r="AA256" s="35"/>
      <c r="AB256" s="35"/>
      <c r="AC256" s="35"/>
      <c r="AD256" s="35"/>
      <c r="AE256" s="35"/>
      <c r="AR256" s="183" t="s">
        <v>321</v>
      </c>
      <c r="AT256" s="183" t="s">
        <v>318</v>
      </c>
      <c r="AU256" s="183" t="s">
        <v>88</v>
      </c>
      <c r="AY256" s="18" t="s">
        <v>317</v>
      </c>
      <c r="BE256" s="105">
        <f>IF(N256="základná",J256,0)</f>
        <v>0</v>
      </c>
      <c r="BF256" s="105">
        <f>IF(N256="znížená",J256,0)</f>
        <v>0</v>
      </c>
      <c r="BG256" s="105">
        <f>IF(N256="zákl. prenesená",J256,0)</f>
        <v>0</v>
      </c>
      <c r="BH256" s="105">
        <f>IF(N256="zníž. prenesená",J256,0)</f>
        <v>0</v>
      </c>
      <c r="BI256" s="105">
        <f>IF(N256="nulová",J256,0)</f>
        <v>0</v>
      </c>
      <c r="BJ256" s="18" t="s">
        <v>88</v>
      </c>
      <c r="BK256" s="105">
        <f>ROUND(I256*H256,2)</f>
        <v>0</v>
      </c>
      <c r="BL256" s="18" t="s">
        <v>321</v>
      </c>
      <c r="BM256" s="183" t="s">
        <v>4556</v>
      </c>
    </row>
    <row r="257" spans="1:65" s="15" customFormat="1">
      <c r="B257" s="202"/>
      <c r="D257" s="185" t="s">
        <v>323</v>
      </c>
      <c r="E257" s="203" t="s">
        <v>1</v>
      </c>
      <c r="F257" s="204" t="s">
        <v>460</v>
      </c>
      <c r="H257" s="205">
        <v>27.3</v>
      </c>
      <c r="I257" s="206"/>
      <c r="L257" s="202"/>
      <c r="M257" s="207"/>
      <c r="N257" s="208"/>
      <c r="O257" s="208"/>
      <c r="P257" s="208"/>
      <c r="Q257" s="208"/>
      <c r="R257" s="208"/>
      <c r="S257" s="208"/>
      <c r="T257" s="209"/>
      <c r="AT257" s="203" t="s">
        <v>323</v>
      </c>
      <c r="AU257" s="203" t="s">
        <v>88</v>
      </c>
      <c r="AV257" s="15" t="s">
        <v>88</v>
      </c>
      <c r="AW257" s="15" t="s">
        <v>30</v>
      </c>
      <c r="AX257" s="15" t="s">
        <v>75</v>
      </c>
      <c r="AY257" s="203" t="s">
        <v>317</v>
      </c>
    </row>
    <row r="258" spans="1:65" s="14" customFormat="1">
      <c r="B258" s="192"/>
      <c r="D258" s="185" t="s">
        <v>323</v>
      </c>
      <c r="E258" s="193" t="s">
        <v>4453</v>
      </c>
      <c r="F258" s="194" t="s">
        <v>334</v>
      </c>
      <c r="H258" s="195">
        <v>27.3</v>
      </c>
      <c r="I258" s="196"/>
      <c r="L258" s="192"/>
      <c r="M258" s="197"/>
      <c r="N258" s="198"/>
      <c r="O258" s="198"/>
      <c r="P258" s="198"/>
      <c r="Q258" s="198"/>
      <c r="R258" s="198"/>
      <c r="S258" s="198"/>
      <c r="T258" s="199"/>
      <c r="AT258" s="193" t="s">
        <v>323</v>
      </c>
      <c r="AU258" s="193" t="s">
        <v>88</v>
      </c>
      <c r="AV258" s="14" t="s">
        <v>321</v>
      </c>
      <c r="AW258" s="14" t="s">
        <v>30</v>
      </c>
      <c r="AX258" s="14" t="s">
        <v>82</v>
      </c>
      <c r="AY258" s="193" t="s">
        <v>317</v>
      </c>
    </row>
    <row r="259" spans="1:65" s="2" customFormat="1" ht="24.2" customHeight="1">
      <c r="A259" s="35"/>
      <c r="B259" s="141"/>
      <c r="C259" s="171" t="s">
        <v>535</v>
      </c>
      <c r="D259" s="171" t="s">
        <v>318</v>
      </c>
      <c r="E259" s="172" t="s">
        <v>464</v>
      </c>
      <c r="F259" s="173" t="s">
        <v>465</v>
      </c>
      <c r="G259" s="174" t="s">
        <v>378</v>
      </c>
      <c r="H259" s="175">
        <v>27.3</v>
      </c>
      <c r="I259" s="176"/>
      <c r="J259" s="177">
        <f>ROUND(I259*H259,2)</f>
        <v>0</v>
      </c>
      <c r="K259" s="178"/>
      <c r="L259" s="36"/>
      <c r="M259" s="179" t="s">
        <v>1</v>
      </c>
      <c r="N259" s="180" t="s">
        <v>41</v>
      </c>
      <c r="O259" s="61"/>
      <c r="P259" s="181">
        <f>O259*H259</f>
        <v>0</v>
      </c>
      <c r="Q259" s="181">
        <v>5.5999999999999999E-3</v>
      </c>
      <c r="R259" s="181">
        <f>Q259*H259</f>
        <v>0.15288000000000002</v>
      </c>
      <c r="S259" s="181">
        <v>0</v>
      </c>
      <c r="T259" s="182">
        <f>S259*H259</f>
        <v>0</v>
      </c>
      <c r="U259" s="35"/>
      <c r="V259" s="35"/>
      <c r="W259" s="35"/>
      <c r="X259" s="35"/>
      <c r="Y259" s="35"/>
      <c r="Z259" s="35"/>
      <c r="AA259" s="35"/>
      <c r="AB259" s="35"/>
      <c r="AC259" s="35"/>
      <c r="AD259" s="35"/>
      <c r="AE259" s="35"/>
      <c r="AR259" s="183" t="s">
        <v>321</v>
      </c>
      <c r="AT259" s="183" t="s">
        <v>318</v>
      </c>
      <c r="AU259" s="183" t="s">
        <v>88</v>
      </c>
      <c r="AY259" s="18" t="s">
        <v>317</v>
      </c>
      <c r="BE259" s="105">
        <f>IF(N259="základná",J259,0)</f>
        <v>0</v>
      </c>
      <c r="BF259" s="105">
        <f>IF(N259="znížená",J259,0)</f>
        <v>0</v>
      </c>
      <c r="BG259" s="105">
        <f>IF(N259="zákl. prenesená",J259,0)</f>
        <v>0</v>
      </c>
      <c r="BH259" s="105">
        <f>IF(N259="zníž. prenesená",J259,0)</f>
        <v>0</v>
      </c>
      <c r="BI259" s="105">
        <f>IF(N259="nulová",J259,0)</f>
        <v>0</v>
      </c>
      <c r="BJ259" s="18" t="s">
        <v>88</v>
      </c>
      <c r="BK259" s="105">
        <f>ROUND(I259*H259,2)</f>
        <v>0</v>
      </c>
      <c r="BL259" s="18" t="s">
        <v>321</v>
      </c>
      <c r="BM259" s="183" t="s">
        <v>4557</v>
      </c>
    </row>
    <row r="260" spans="1:65" s="15" customFormat="1">
      <c r="B260" s="202"/>
      <c r="D260" s="185" t="s">
        <v>323</v>
      </c>
      <c r="E260" s="203" t="s">
        <v>1</v>
      </c>
      <c r="F260" s="204" t="s">
        <v>4453</v>
      </c>
      <c r="H260" s="205">
        <v>27.3</v>
      </c>
      <c r="I260" s="206"/>
      <c r="L260" s="202"/>
      <c r="M260" s="207"/>
      <c r="N260" s="208"/>
      <c r="O260" s="208"/>
      <c r="P260" s="208"/>
      <c r="Q260" s="208"/>
      <c r="R260" s="208"/>
      <c r="S260" s="208"/>
      <c r="T260" s="209"/>
      <c r="AT260" s="203" t="s">
        <v>323</v>
      </c>
      <c r="AU260" s="203" t="s">
        <v>88</v>
      </c>
      <c r="AV260" s="15" t="s">
        <v>88</v>
      </c>
      <c r="AW260" s="15" t="s">
        <v>30</v>
      </c>
      <c r="AX260" s="15" t="s">
        <v>82</v>
      </c>
      <c r="AY260" s="203" t="s">
        <v>317</v>
      </c>
    </row>
    <row r="261" spans="1:65" s="2" customFormat="1" ht="24.2" customHeight="1">
      <c r="A261" s="35"/>
      <c r="B261" s="141"/>
      <c r="C261" s="171" t="s">
        <v>540</v>
      </c>
      <c r="D261" s="171" t="s">
        <v>318</v>
      </c>
      <c r="E261" s="172" t="s">
        <v>468</v>
      </c>
      <c r="F261" s="173" t="s">
        <v>469</v>
      </c>
      <c r="G261" s="174" t="s">
        <v>470</v>
      </c>
      <c r="H261" s="175">
        <v>27.3</v>
      </c>
      <c r="I261" s="176"/>
      <c r="J261" s="177">
        <f>ROUND(I261*H261,2)</f>
        <v>0</v>
      </c>
      <c r="K261" s="178"/>
      <c r="L261" s="36"/>
      <c r="M261" s="179" t="s">
        <v>1</v>
      </c>
      <c r="N261" s="180" t="s">
        <v>41</v>
      </c>
      <c r="O261" s="61"/>
      <c r="P261" s="181">
        <f>O261*H261</f>
        <v>0</v>
      </c>
      <c r="Q261" s="181">
        <v>7.8750000000000003E-5</v>
      </c>
      <c r="R261" s="181">
        <f>Q261*H261</f>
        <v>2.1498750000000003E-3</v>
      </c>
      <c r="S261" s="181">
        <v>0</v>
      </c>
      <c r="T261" s="182">
        <f>S261*H261</f>
        <v>0</v>
      </c>
      <c r="U261" s="35"/>
      <c r="V261" s="35"/>
      <c r="W261" s="35"/>
      <c r="X261" s="35"/>
      <c r="Y261" s="35"/>
      <c r="Z261" s="35"/>
      <c r="AA261" s="35"/>
      <c r="AB261" s="35"/>
      <c r="AC261" s="35"/>
      <c r="AD261" s="35"/>
      <c r="AE261" s="35"/>
      <c r="AR261" s="183" t="s">
        <v>321</v>
      </c>
      <c r="AT261" s="183" t="s">
        <v>318</v>
      </c>
      <c r="AU261" s="183" t="s">
        <v>88</v>
      </c>
      <c r="AY261" s="18" t="s">
        <v>317</v>
      </c>
      <c r="BE261" s="105">
        <f>IF(N261="základná",J261,0)</f>
        <v>0</v>
      </c>
      <c r="BF261" s="105">
        <f>IF(N261="znížená",J261,0)</f>
        <v>0</v>
      </c>
      <c r="BG261" s="105">
        <f>IF(N261="zákl. prenesená",J261,0)</f>
        <v>0</v>
      </c>
      <c r="BH261" s="105">
        <f>IF(N261="zníž. prenesená",J261,0)</f>
        <v>0</v>
      </c>
      <c r="BI261" s="105">
        <f>IF(N261="nulová",J261,0)</f>
        <v>0</v>
      </c>
      <c r="BJ261" s="18" t="s">
        <v>88</v>
      </c>
      <c r="BK261" s="105">
        <f>ROUND(I261*H261,2)</f>
        <v>0</v>
      </c>
      <c r="BL261" s="18" t="s">
        <v>321</v>
      </c>
      <c r="BM261" s="183" t="s">
        <v>4558</v>
      </c>
    </row>
    <row r="262" spans="1:65" s="2" customFormat="1" ht="24.2" customHeight="1">
      <c r="A262" s="35"/>
      <c r="B262" s="141"/>
      <c r="C262" s="171" t="s">
        <v>544</v>
      </c>
      <c r="D262" s="171" t="s">
        <v>318</v>
      </c>
      <c r="E262" s="172" t="s">
        <v>473</v>
      </c>
      <c r="F262" s="173" t="s">
        <v>474</v>
      </c>
      <c r="G262" s="174" t="s">
        <v>441</v>
      </c>
      <c r="H262" s="175">
        <v>27.3</v>
      </c>
      <c r="I262" s="176"/>
      <c r="J262" s="177">
        <f>ROUND(I262*H262,2)</f>
        <v>0</v>
      </c>
      <c r="K262" s="178"/>
      <c r="L262" s="36"/>
      <c r="M262" s="179" t="s">
        <v>1</v>
      </c>
      <c r="N262" s="180" t="s">
        <v>41</v>
      </c>
      <c r="O262" s="61"/>
      <c r="P262" s="181">
        <f>O262*H262</f>
        <v>0</v>
      </c>
      <c r="Q262" s="181">
        <v>4.6000000000000001E-4</v>
      </c>
      <c r="R262" s="181">
        <f>Q262*H262</f>
        <v>1.2558000000000001E-2</v>
      </c>
      <c r="S262" s="181">
        <v>0</v>
      </c>
      <c r="T262" s="182">
        <f>S262*H262</f>
        <v>0</v>
      </c>
      <c r="U262" s="35"/>
      <c r="V262" s="35"/>
      <c r="W262" s="35"/>
      <c r="X262" s="35"/>
      <c r="Y262" s="35"/>
      <c r="Z262" s="35"/>
      <c r="AA262" s="35"/>
      <c r="AB262" s="35"/>
      <c r="AC262" s="35"/>
      <c r="AD262" s="35"/>
      <c r="AE262" s="35"/>
      <c r="AR262" s="183" t="s">
        <v>321</v>
      </c>
      <c r="AT262" s="183" t="s">
        <v>318</v>
      </c>
      <c r="AU262" s="183" t="s">
        <v>88</v>
      </c>
      <c r="AY262" s="18" t="s">
        <v>317</v>
      </c>
      <c r="BE262" s="105">
        <f>IF(N262="základná",J262,0)</f>
        <v>0</v>
      </c>
      <c r="BF262" s="105">
        <f>IF(N262="znížená",J262,0)</f>
        <v>0</v>
      </c>
      <c r="BG262" s="105">
        <f>IF(N262="zákl. prenesená",J262,0)</f>
        <v>0</v>
      </c>
      <c r="BH262" s="105">
        <f>IF(N262="zníž. prenesená",J262,0)</f>
        <v>0</v>
      </c>
      <c r="BI262" s="105">
        <f>IF(N262="nulová",J262,0)</f>
        <v>0</v>
      </c>
      <c r="BJ262" s="18" t="s">
        <v>88</v>
      </c>
      <c r="BK262" s="105">
        <f>ROUND(I262*H262,2)</f>
        <v>0</v>
      </c>
      <c r="BL262" s="18" t="s">
        <v>321</v>
      </c>
      <c r="BM262" s="183" t="s">
        <v>4559</v>
      </c>
    </row>
    <row r="263" spans="1:65" s="2" customFormat="1" ht="24.2" customHeight="1">
      <c r="A263" s="35"/>
      <c r="B263" s="141"/>
      <c r="C263" s="171" t="s">
        <v>551</v>
      </c>
      <c r="D263" s="171" t="s">
        <v>318</v>
      </c>
      <c r="E263" s="172" t="s">
        <v>477</v>
      </c>
      <c r="F263" s="173" t="s">
        <v>4560</v>
      </c>
      <c r="G263" s="174" t="s">
        <v>378</v>
      </c>
      <c r="H263" s="175">
        <v>4.6449999999999996</v>
      </c>
      <c r="I263" s="176"/>
      <c r="J263" s="177">
        <f>ROUND(I263*H263,2)</f>
        <v>0</v>
      </c>
      <c r="K263" s="178"/>
      <c r="L263" s="36"/>
      <c r="M263" s="179" t="s">
        <v>1</v>
      </c>
      <c r="N263" s="180" t="s">
        <v>41</v>
      </c>
      <c r="O263" s="61"/>
      <c r="P263" s="181">
        <f>O263*H263</f>
        <v>0</v>
      </c>
      <c r="Q263" s="181">
        <v>2.759E-2</v>
      </c>
      <c r="R263" s="181">
        <f>Q263*H263</f>
        <v>0.12815554999999998</v>
      </c>
      <c r="S263" s="181">
        <v>0</v>
      </c>
      <c r="T263" s="182">
        <f>S263*H263</f>
        <v>0</v>
      </c>
      <c r="U263" s="35"/>
      <c r="V263" s="35"/>
      <c r="W263" s="35"/>
      <c r="X263" s="35"/>
      <c r="Y263" s="35"/>
      <c r="Z263" s="35"/>
      <c r="AA263" s="35"/>
      <c r="AB263" s="35"/>
      <c r="AC263" s="35"/>
      <c r="AD263" s="35"/>
      <c r="AE263" s="35"/>
      <c r="AR263" s="183" t="s">
        <v>321</v>
      </c>
      <c r="AT263" s="183" t="s">
        <v>318</v>
      </c>
      <c r="AU263" s="183" t="s">
        <v>88</v>
      </c>
      <c r="AY263" s="18" t="s">
        <v>317</v>
      </c>
      <c r="BE263" s="105">
        <f>IF(N263="základná",J263,0)</f>
        <v>0</v>
      </c>
      <c r="BF263" s="105">
        <f>IF(N263="znížená",J263,0)</f>
        <v>0</v>
      </c>
      <c r="BG263" s="105">
        <f>IF(N263="zákl. prenesená",J263,0)</f>
        <v>0</v>
      </c>
      <c r="BH263" s="105">
        <f>IF(N263="zníž. prenesená",J263,0)</f>
        <v>0</v>
      </c>
      <c r="BI263" s="105">
        <f>IF(N263="nulová",J263,0)</f>
        <v>0</v>
      </c>
      <c r="BJ263" s="18" t="s">
        <v>88</v>
      </c>
      <c r="BK263" s="105">
        <f>ROUND(I263*H263,2)</f>
        <v>0</v>
      </c>
      <c r="BL263" s="18" t="s">
        <v>321</v>
      </c>
      <c r="BM263" s="183" t="s">
        <v>4561</v>
      </c>
    </row>
    <row r="264" spans="1:65" s="13" customFormat="1">
      <c r="B264" s="184"/>
      <c r="D264" s="185" t="s">
        <v>323</v>
      </c>
      <c r="E264" s="186" t="s">
        <v>1</v>
      </c>
      <c r="F264" s="187" t="s">
        <v>4562</v>
      </c>
      <c r="H264" s="186" t="s">
        <v>1</v>
      </c>
      <c r="I264" s="188"/>
      <c r="L264" s="184"/>
      <c r="M264" s="189"/>
      <c r="N264" s="190"/>
      <c r="O264" s="190"/>
      <c r="P264" s="190"/>
      <c r="Q264" s="190"/>
      <c r="R264" s="190"/>
      <c r="S264" s="190"/>
      <c r="T264" s="191"/>
      <c r="AT264" s="186" t="s">
        <v>323</v>
      </c>
      <c r="AU264" s="186" t="s">
        <v>88</v>
      </c>
      <c r="AV264" s="13" t="s">
        <v>82</v>
      </c>
      <c r="AW264" s="13" t="s">
        <v>30</v>
      </c>
      <c r="AX264" s="13" t="s">
        <v>75</v>
      </c>
      <c r="AY264" s="186" t="s">
        <v>317</v>
      </c>
    </row>
    <row r="265" spans="1:65" s="13" customFormat="1">
      <c r="B265" s="184"/>
      <c r="D265" s="185" t="s">
        <v>323</v>
      </c>
      <c r="E265" s="186" t="s">
        <v>1</v>
      </c>
      <c r="F265" s="187" t="s">
        <v>4563</v>
      </c>
      <c r="H265" s="186" t="s">
        <v>1</v>
      </c>
      <c r="I265" s="188"/>
      <c r="L265" s="184"/>
      <c r="M265" s="189"/>
      <c r="N265" s="190"/>
      <c r="O265" s="190"/>
      <c r="P265" s="190"/>
      <c r="Q265" s="190"/>
      <c r="R265" s="190"/>
      <c r="S265" s="190"/>
      <c r="T265" s="191"/>
      <c r="AT265" s="186" t="s">
        <v>323</v>
      </c>
      <c r="AU265" s="186" t="s">
        <v>88</v>
      </c>
      <c r="AV265" s="13" t="s">
        <v>82</v>
      </c>
      <c r="AW265" s="13" t="s">
        <v>30</v>
      </c>
      <c r="AX265" s="13" t="s">
        <v>75</v>
      </c>
      <c r="AY265" s="186" t="s">
        <v>317</v>
      </c>
    </row>
    <row r="266" spans="1:65" s="13" customFormat="1">
      <c r="B266" s="184"/>
      <c r="D266" s="185" t="s">
        <v>323</v>
      </c>
      <c r="E266" s="186" t="s">
        <v>1</v>
      </c>
      <c r="F266" s="187" t="s">
        <v>4564</v>
      </c>
      <c r="H266" s="186" t="s">
        <v>1</v>
      </c>
      <c r="I266" s="188"/>
      <c r="L266" s="184"/>
      <c r="M266" s="189"/>
      <c r="N266" s="190"/>
      <c r="O266" s="190"/>
      <c r="P266" s="190"/>
      <c r="Q266" s="190"/>
      <c r="R266" s="190"/>
      <c r="S266" s="190"/>
      <c r="T266" s="191"/>
      <c r="AT266" s="186" t="s">
        <v>323</v>
      </c>
      <c r="AU266" s="186" t="s">
        <v>88</v>
      </c>
      <c r="AV266" s="13" t="s">
        <v>82</v>
      </c>
      <c r="AW266" s="13" t="s">
        <v>30</v>
      </c>
      <c r="AX266" s="13" t="s">
        <v>75</v>
      </c>
      <c r="AY266" s="186" t="s">
        <v>317</v>
      </c>
    </row>
    <row r="267" spans="1:65" s="13" customFormat="1">
      <c r="B267" s="184"/>
      <c r="D267" s="185" t="s">
        <v>323</v>
      </c>
      <c r="E267" s="186" t="s">
        <v>1</v>
      </c>
      <c r="F267" s="187" t="s">
        <v>4565</v>
      </c>
      <c r="H267" s="186" t="s">
        <v>1</v>
      </c>
      <c r="I267" s="188"/>
      <c r="L267" s="184"/>
      <c r="M267" s="189"/>
      <c r="N267" s="190"/>
      <c r="O267" s="190"/>
      <c r="P267" s="190"/>
      <c r="Q267" s="190"/>
      <c r="R267" s="190"/>
      <c r="S267" s="190"/>
      <c r="T267" s="191"/>
      <c r="AT267" s="186" t="s">
        <v>323</v>
      </c>
      <c r="AU267" s="186" t="s">
        <v>88</v>
      </c>
      <c r="AV267" s="13" t="s">
        <v>82</v>
      </c>
      <c r="AW267" s="13" t="s">
        <v>30</v>
      </c>
      <c r="AX267" s="13" t="s">
        <v>75</v>
      </c>
      <c r="AY267" s="186" t="s">
        <v>317</v>
      </c>
    </row>
    <row r="268" spans="1:65" s="13" customFormat="1">
      <c r="B268" s="184"/>
      <c r="D268" s="185" t="s">
        <v>323</v>
      </c>
      <c r="E268" s="186" t="s">
        <v>1</v>
      </c>
      <c r="F268" s="187" t="s">
        <v>4566</v>
      </c>
      <c r="H268" s="186" t="s">
        <v>1</v>
      </c>
      <c r="I268" s="188"/>
      <c r="L268" s="184"/>
      <c r="M268" s="189"/>
      <c r="N268" s="190"/>
      <c r="O268" s="190"/>
      <c r="P268" s="190"/>
      <c r="Q268" s="190"/>
      <c r="R268" s="190"/>
      <c r="S268" s="190"/>
      <c r="T268" s="191"/>
      <c r="AT268" s="186" t="s">
        <v>323</v>
      </c>
      <c r="AU268" s="186" t="s">
        <v>88</v>
      </c>
      <c r="AV268" s="13" t="s">
        <v>82</v>
      </c>
      <c r="AW268" s="13" t="s">
        <v>30</v>
      </c>
      <c r="AX268" s="13" t="s">
        <v>75</v>
      </c>
      <c r="AY268" s="186" t="s">
        <v>317</v>
      </c>
    </row>
    <row r="269" spans="1:65" s="13" customFormat="1">
      <c r="B269" s="184"/>
      <c r="D269" s="185" t="s">
        <v>323</v>
      </c>
      <c r="E269" s="186" t="s">
        <v>1</v>
      </c>
      <c r="F269" s="187" t="s">
        <v>4567</v>
      </c>
      <c r="H269" s="186" t="s">
        <v>1</v>
      </c>
      <c r="I269" s="188"/>
      <c r="L269" s="184"/>
      <c r="M269" s="189"/>
      <c r="N269" s="190"/>
      <c r="O269" s="190"/>
      <c r="P269" s="190"/>
      <c r="Q269" s="190"/>
      <c r="R269" s="190"/>
      <c r="S269" s="190"/>
      <c r="T269" s="191"/>
      <c r="AT269" s="186" t="s">
        <v>323</v>
      </c>
      <c r="AU269" s="186" t="s">
        <v>88</v>
      </c>
      <c r="AV269" s="13" t="s">
        <v>82</v>
      </c>
      <c r="AW269" s="13" t="s">
        <v>30</v>
      </c>
      <c r="AX269" s="13" t="s">
        <v>75</v>
      </c>
      <c r="AY269" s="186" t="s">
        <v>317</v>
      </c>
    </row>
    <row r="270" spans="1:65" s="13" customFormat="1">
      <c r="B270" s="184"/>
      <c r="D270" s="185" t="s">
        <v>323</v>
      </c>
      <c r="E270" s="186" t="s">
        <v>1</v>
      </c>
      <c r="F270" s="187" t="s">
        <v>4568</v>
      </c>
      <c r="H270" s="186" t="s">
        <v>1</v>
      </c>
      <c r="I270" s="188"/>
      <c r="L270" s="184"/>
      <c r="M270" s="189"/>
      <c r="N270" s="190"/>
      <c r="O270" s="190"/>
      <c r="P270" s="190"/>
      <c r="Q270" s="190"/>
      <c r="R270" s="190"/>
      <c r="S270" s="190"/>
      <c r="T270" s="191"/>
      <c r="AT270" s="186" t="s">
        <v>323</v>
      </c>
      <c r="AU270" s="186" t="s">
        <v>88</v>
      </c>
      <c r="AV270" s="13" t="s">
        <v>82</v>
      </c>
      <c r="AW270" s="13" t="s">
        <v>30</v>
      </c>
      <c r="AX270" s="13" t="s">
        <v>75</v>
      </c>
      <c r="AY270" s="186" t="s">
        <v>317</v>
      </c>
    </row>
    <row r="271" spans="1:65" s="15" customFormat="1">
      <c r="B271" s="202"/>
      <c r="D271" s="185" t="s">
        <v>323</v>
      </c>
      <c r="E271" s="203" t="s">
        <v>1</v>
      </c>
      <c r="F271" s="204" t="s">
        <v>4569</v>
      </c>
      <c r="H271" s="205">
        <v>0.60499999999999998</v>
      </c>
      <c r="I271" s="206"/>
      <c r="L271" s="202"/>
      <c r="M271" s="207"/>
      <c r="N271" s="208"/>
      <c r="O271" s="208"/>
      <c r="P271" s="208"/>
      <c r="Q271" s="208"/>
      <c r="R271" s="208"/>
      <c r="S271" s="208"/>
      <c r="T271" s="209"/>
      <c r="AT271" s="203" t="s">
        <v>323</v>
      </c>
      <c r="AU271" s="203" t="s">
        <v>88</v>
      </c>
      <c r="AV271" s="15" t="s">
        <v>88</v>
      </c>
      <c r="AW271" s="15" t="s">
        <v>30</v>
      </c>
      <c r="AX271" s="15" t="s">
        <v>75</v>
      </c>
      <c r="AY271" s="203" t="s">
        <v>317</v>
      </c>
    </row>
    <row r="272" spans="1:65" s="15" customFormat="1">
      <c r="B272" s="202"/>
      <c r="D272" s="185" t="s">
        <v>323</v>
      </c>
      <c r="E272" s="203" t="s">
        <v>1</v>
      </c>
      <c r="F272" s="204" t="s">
        <v>4570</v>
      </c>
      <c r="H272" s="205">
        <v>2.0699999999999998</v>
      </c>
      <c r="I272" s="206"/>
      <c r="L272" s="202"/>
      <c r="M272" s="207"/>
      <c r="N272" s="208"/>
      <c r="O272" s="208"/>
      <c r="P272" s="208"/>
      <c r="Q272" s="208"/>
      <c r="R272" s="208"/>
      <c r="S272" s="208"/>
      <c r="T272" s="209"/>
      <c r="AT272" s="203" t="s">
        <v>323</v>
      </c>
      <c r="AU272" s="203" t="s">
        <v>88</v>
      </c>
      <c r="AV272" s="15" t="s">
        <v>88</v>
      </c>
      <c r="AW272" s="15" t="s">
        <v>30</v>
      </c>
      <c r="AX272" s="15" t="s">
        <v>75</v>
      </c>
      <c r="AY272" s="203" t="s">
        <v>317</v>
      </c>
    </row>
    <row r="273" spans="1:65" s="15" customFormat="1">
      <c r="B273" s="202"/>
      <c r="D273" s="185" t="s">
        <v>323</v>
      </c>
      <c r="E273" s="203" t="s">
        <v>1</v>
      </c>
      <c r="F273" s="204" t="s">
        <v>4571</v>
      </c>
      <c r="H273" s="205">
        <v>1.97</v>
      </c>
      <c r="I273" s="206"/>
      <c r="L273" s="202"/>
      <c r="M273" s="207"/>
      <c r="N273" s="208"/>
      <c r="O273" s="208"/>
      <c r="P273" s="208"/>
      <c r="Q273" s="208"/>
      <c r="R273" s="208"/>
      <c r="S273" s="208"/>
      <c r="T273" s="209"/>
      <c r="AT273" s="203" t="s">
        <v>323</v>
      </c>
      <c r="AU273" s="203" t="s">
        <v>88</v>
      </c>
      <c r="AV273" s="15" t="s">
        <v>88</v>
      </c>
      <c r="AW273" s="15" t="s">
        <v>30</v>
      </c>
      <c r="AX273" s="15" t="s">
        <v>75</v>
      </c>
      <c r="AY273" s="203" t="s">
        <v>317</v>
      </c>
    </row>
    <row r="274" spans="1:65" s="14" customFormat="1">
      <c r="B274" s="192"/>
      <c r="D274" s="185" t="s">
        <v>323</v>
      </c>
      <c r="E274" s="193" t="s">
        <v>4572</v>
      </c>
      <c r="F274" s="194" t="s">
        <v>334</v>
      </c>
      <c r="H274" s="195">
        <v>4.6449999999999996</v>
      </c>
      <c r="I274" s="196"/>
      <c r="L274" s="192"/>
      <c r="M274" s="197"/>
      <c r="N274" s="198"/>
      <c r="O274" s="198"/>
      <c r="P274" s="198"/>
      <c r="Q274" s="198"/>
      <c r="R274" s="198"/>
      <c r="S274" s="198"/>
      <c r="T274" s="199"/>
      <c r="AT274" s="193" t="s">
        <v>323</v>
      </c>
      <c r="AU274" s="193" t="s">
        <v>88</v>
      </c>
      <c r="AV274" s="14" t="s">
        <v>321</v>
      </c>
      <c r="AW274" s="14" t="s">
        <v>30</v>
      </c>
      <c r="AX274" s="14" t="s">
        <v>82</v>
      </c>
      <c r="AY274" s="193" t="s">
        <v>317</v>
      </c>
    </row>
    <row r="275" spans="1:65" s="2" customFormat="1" ht="24.2" customHeight="1">
      <c r="A275" s="35"/>
      <c r="B275" s="141"/>
      <c r="C275" s="171" t="s">
        <v>555</v>
      </c>
      <c r="D275" s="171" t="s">
        <v>318</v>
      </c>
      <c r="E275" s="172" t="s">
        <v>4573</v>
      </c>
      <c r="F275" s="173" t="s">
        <v>4574</v>
      </c>
      <c r="G275" s="174" t="s">
        <v>378</v>
      </c>
      <c r="H275" s="175">
        <v>0.96</v>
      </c>
      <c r="I275" s="176"/>
      <c r="J275" s="177">
        <f>ROUND(I275*H275,2)</f>
        <v>0</v>
      </c>
      <c r="K275" s="178"/>
      <c r="L275" s="36"/>
      <c r="M275" s="179" t="s">
        <v>1</v>
      </c>
      <c r="N275" s="180" t="s">
        <v>41</v>
      </c>
      <c r="O275" s="61"/>
      <c r="P275" s="181">
        <f>O275*H275</f>
        <v>0</v>
      </c>
      <c r="Q275" s="181">
        <v>2.759E-2</v>
      </c>
      <c r="R275" s="181">
        <f>Q275*H275</f>
        <v>2.64864E-2</v>
      </c>
      <c r="S275" s="181">
        <v>0</v>
      </c>
      <c r="T275" s="182">
        <f>S275*H275</f>
        <v>0</v>
      </c>
      <c r="U275" s="35"/>
      <c r="V275" s="35"/>
      <c r="W275" s="35"/>
      <c r="X275" s="35"/>
      <c r="Y275" s="35"/>
      <c r="Z275" s="35"/>
      <c r="AA275" s="35"/>
      <c r="AB275" s="35"/>
      <c r="AC275" s="35"/>
      <c r="AD275" s="35"/>
      <c r="AE275" s="35"/>
      <c r="AR275" s="183" t="s">
        <v>321</v>
      </c>
      <c r="AT275" s="183" t="s">
        <v>318</v>
      </c>
      <c r="AU275" s="183" t="s">
        <v>88</v>
      </c>
      <c r="AY275" s="18" t="s">
        <v>317</v>
      </c>
      <c r="BE275" s="105">
        <f>IF(N275="základná",J275,0)</f>
        <v>0</v>
      </c>
      <c r="BF275" s="105">
        <f>IF(N275="znížená",J275,0)</f>
        <v>0</v>
      </c>
      <c r="BG275" s="105">
        <f>IF(N275="zákl. prenesená",J275,0)</f>
        <v>0</v>
      </c>
      <c r="BH275" s="105">
        <f>IF(N275="zníž. prenesená",J275,0)</f>
        <v>0</v>
      </c>
      <c r="BI275" s="105">
        <f>IF(N275="nulová",J275,0)</f>
        <v>0</v>
      </c>
      <c r="BJ275" s="18" t="s">
        <v>88</v>
      </c>
      <c r="BK275" s="105">
        <f>ROUND(I275*H275,2)</f>
        <v>0</v>
      </c>
      <c r="BL275" s="18" t="s">
        <v>321</v>
      </c>
      <c r="BM275" s="183" t="s">
        <v>4575</v>
      </c>
    </row>
    <row r="276" spans="1:65" s="13" customFormat="1">
      <c r="B276" s="184"/>
      <c r="D276" s="185" t="s">
        <v>323</v>
      </c>
      <c r="E276" s="186" t="s">
        <v>1</v>
      </c>
      <c r="F276" s="187" t="s">
        <v>4576</v>
      </c>
      <c r="H276" s="186" t="s">
        <v>1</v>
      </c>
      <c r="I276" s="188"/>
      <c r="L276" s="184"/>
      <c r="M276" s="189"/>
      <c r="N276" s="190"/>
      <c r="O276" s="190"/>
      <c r="P276" s="190"/>
      <c r="Q276" s="190"/>
      <c r="R276" s="190"/>
      <c r="S276" s="190"/>
      <c r="T276" s="191"/>
      <c r="AT276" s="186" t="s">
        <v>323</v>
      </c>
      <c r="AU276" s="186" t="s">
        <v>88</v>
      </c>
      <c r="AV276" s="13" t="s">
        <v>82</v>
      </c>
      <c r="AW276" s="13" t="s">
        <v>30</v>
      </c>
      <c r="AX276" s="13" t="s">
        <v>75</v>
      </c>
      <c r="AY276" s="186" t="s">
        <v>317</v>
      </c>
    </row>
    <row r="277" spans="1:65" s="13" customFormat="1">
      <c r="B277" s="184"/>
      <c r="D277" s="185" t="s">
        <v>323</v>
      </c>
      <c r="E277" s="186" t="s">
        <v>1</v>
      </c>
      <c r="F277" s="187" t="s">
        <v>4577</v>
      </c>
      <c r="H277" s="186" t="s">
        <v>1</v>
      </c>
      <c r="I277" s="188"/>
      <c r="L277" s="184"/>
      <c r="M277" s="189"/>
      <c r="N277" s="190"/>
      <c r="O277" s="190"/>
      <c r="P277" s="190"/>
      <c r="Q277" s="190"/>
      <c r="R277" s="190"/>
      <c r="S277" s="190"/>
      <c r="T277" s="191"/>
      <c r="AT277" s="186" t="s">
        <v>323</v>
      </c>
      <c r="AU277" s="186" t="s">
        <v>88</v>
      </c>
      <c r="AV277" s="13" t="s">
        <v>82</v>
      </c>
      <c r="AW277" s="13" t="s">
        <v>30</v>
      </c>
      <c r="AX277" s="13" t="s">
        <v>75</v>
      </c>
      <c r="AY277" s="186" t="s">
        <v>317</v>
      </c>
    </row>
    <row r="278" spans="1:65" s="13" customFormat="1">
      <c r="B278" s="184"/>
      <c r="D278" s="185" t="s">
        <v>323</v>
      </c>
      <c r="E278" s="186" t="s">
        <v>1</v>
      </c>
      <c r="F278" s="187" t="s">
        <v>4578</v>
      </c>
      <c r="H278" s="186" t="s">
        <v>1</v>
      </c>
      <c r="I278" s="188"/>
      <c r="L278" s="184"/>
      <c r="M278" s="189"/>
      <c r="N278" s="190"/>
      <c r="O278" s="190"/>
      <c r="P278" s="190"/>
      <c r="Q278" s="190"/>
      <c r="R278" s="190"/>
      <c r="S278" s="190"/>
      <c r="T278" s="191"/>
      <c r="AT278" s="186" t="s">
        <v>323</v>
      </c>
      <c r="AU278" s="186" t="s">
        <v>88</v>
      </c>
      <c r="AV278" s="13" t="s">
        <v>82</v>
      </c>
      <c r="AW278" s="13" t="s">
        <v>30</v>
      </c>
      <c r="AX278" s="13" t="s">
        <v>75</v>
      </c>
      <c r="AY278" s="186" t="s">
        <v>317</v>
      </c>
    </row>
    <row r="279" spans="1:65" s="13" customFormat="1">
      <c r="B279" s="184"/>
      <c r="D279" s="185" t="s">
        <v>323</v>
      </c>
      <c r="E279" s="186" t="s">
        <v>1</v>
      </c>
      <c r="F279" s="187" t="s">
        <v>4564</v>
      </c>
      <c r="H279" s="186" t="s">
        <v>1</v>
      </c>
      <c r="I279" s="188"/>
      <c r="L279" s="184"/>
      <c r="M279" s="189"/>
      <c r="N279" s="190"/>
      <c r="O279" s="190"/>
      <c r="P279" s="190"/>
      <c r="Q279" s="190"/>
      <c r="R279" s="190"/>
      <c r="S279" s="190"/>
      <c r="T279" s="191"/>
      <c r="AT279" s="186" t="s">
        <v>323</v>
      </c>
      <c r="AU279" s="186" t="s">
        <v>88</v>
      </c>
      <c r="AV279" s="13" t="s">
        <v>82</v>
      </c>
      <c r="AW279" s="13" t="s">
        <v>30</v>
      </c>
      <c r="AX279" s="13" t="s">
        <v>75</v>
      </c>
      <c r="AY279" s="186" t="s">
        <v>317</v>
      </c>
    </row>
    <row r="280" spans="1:65" s="13" customFormat="1">
      <c r="B280" s="184"/>
      <c r="D280" s="185" t="s">
        <v>323</v>
      </c>
      <c r="E280" s="186" t="s">
        <v>1</v>
      </c>
      <c r="F280" s="187" t="s">
        <v>4565</v>
      </c>
      <c r="H280" s="186" t="s">
        <v>1</v>
      </c>
      <c r="I280" s="188"/>
      <c r="L280" s="184"/>
      <c r="M280" s="189"/>
      <c r="N280" s="190"/>
      <c r="O280" s="190"/>
      <c r="P280" s="190"/>
      <c r="Q280" s="190"/>
      <c r="R280" s="190"/>
      <c r="S280" s="190"/>
      <c r="T280" s="191"/>
      <c r="AT280" s="186" t="s">
        <v>323</v>
      </c>
      <c r="AU280" s="186" t="s">
        <v>88</v>
      </c>
      <c r="AV280" s="13" t="s">
        <v>82</v>
      </c>
      <c r="AW280" s="13" t="s">
        <v>30</v>
      </c>
      <c r="AX280" s="13" t="s">
        <v>75</v>
      </c>
      <c r="AY280" s="186" t="s">
        <v>317</v>
      </c>
    </row>
    <row r="281" spans="1:65" s="13" customFormat="1">
      <c r="B281" s="184"/>
      <c r="D281" s="185" t="s">
        <v>323</v>
      </c>
      <c r="E281" s="186" t="s">
        <v>1</v>
      </c>
      <c r="F281" s="187" t="s">
        <v>4579</v>
      </c>
      <c r="H281" s="186" t="s">
        <v>1</v>
      </c>
      <c r="I281" s="188"/>
      <c r="L281" s="184"/>
      <c r="M281" s="189"/>
      <c r="N281" s="190"/>
      <c r="O281" s="190"/>
      <c r="P281" s="190"/>
      <c r="Q281" s="190"/>
      <c r="R281" s="190"/>
      <c r="S281" s="190"/>
      <c r="T281" s="191"/>
      <c r="AT281" s="186" t="s">
        <v>323</v>
      </c>
      <c r="AU281" s="186" t="s">
        <v>88</v>
      </c>
      <c r="AV281" s="13" t="s">
        <v>82</v>
      </c>
      <c r="AW281" s="13" t="s">
        <v>30</v>
      </c>
      <c r="AX281" s="13" t="s">
        <v>75</v>
      </c>
      <c r="AY281" s="186" t="s">
        <v>317</v>
      </c>
    </row>
    <row r="282" spans="1:65" s="13" customFormat="1">
      <c r="B282" s="184"/>
      <c r="D282" s="185" t="s">
        <v>323</v>
      </c>
      <c r="E282" s="186" t="s">
        <v>1</v>
      </c>
      <c r="F282" s="187" t="s">
        <v>4568</v>
      </c>
      <c r="H282" s="186" t="s">
        <v>1</v>
      </c>
      <c r="I282" s="188"/>
      <c r="L282" s="184"/>
      <c r="M282" s="189"/>
      <c r="N282" s="190"/>
      <c r="O282" s="190"/>
      <c r="P282" s="190"/>
      <c r="Q282" s="190"/>
      <c r="R282" s="190"/>
      <c r="S282" s="190"/>
      <c r="T282" s="191"/>
      <c r="AT282" s="186" t="s">
        <v>323</v>
      </c>
      <c r="AU282" s="186" t="s">
        <v>88</v>
      </c>
      <c r="AV282" s="13" t="s">
        <v>82</v>
      </c>
      <c r="AW282" s="13" t="s">
        <v>30</v>
      </c>
      <c r="AX282" s="13" t="s">
        <v>75</v>
      </c>
      <c r="AY282" s="186" t="s">
        <v>317</v>
      </c>
    </row>
    <row r="283" spans="1:65" s="13" customFormat="1">
      <c r="B283" s="184"/>
      <c r="D283" s="185" t="s">
        <v>323</v>
      </c>
      <c r="E283" s="186" t="s">
        <v>1</v>
      </c>
      <c r="F283" s="187" t="s">
        <v>4580</v>
      </c>
      <c r="H283" s="186" t="s">
        <v>1</v>
      </c>
      <c r="I283" s="188"/>
      <c r="L283" s="184"/>
      <c r="M283" s="189"/>
      <c r="N283" s="190"/>
      <c r="O283" s="190"/>
      <c r="P283" s="190"/>
      <c r="Q283" s="190"/>
      <c r="R283" s="190"/>
      <c r="S283" s="190"/>
      <c r="T283" s="191"/>
      <c r="AT283" s="186" t="s">
        <v>323</v>
      </c>
      <c r="AU283" s="186" t="s">
        <v>88</v>
      </c>
      <c r="AV283" s="13" t="s">
        <v>82</v>
      </c>
      <c r="AW283" s="13" t="s">
        <v>30</v>
      </c>
      <c r="AX283" s="13" t="s">
        <v>75</v>
      </c>
      <c r="AY283" s="186" t="s">
        <v>317</v>
      </c>
    </row>
    <row r="284" spans="1:65" s="15" customFormat="1">
      <c r="B284" s="202"/>
      <c r="D284" s="185" t="s">
        <v>323</v>
      </c>
      <c r="E284" s="203" t="s">
        <v>1</v>
      </c>
      <c r="F284" s="204" t="s">
        <v>4581</v>
      </c>
      <c r="H284" s="205">
        <v>0.96</v>
      </c>
      <c r="I284" s="206"/>
      <c r="L284" s="202"/>
      <c r="M284" s="207"/>
      <c r="N284" s="208"/>
      <c r="O284" s="208"/>
      <c r="P284" s="208"/>
      <c r="Q284" s="208"/>
      <c r="R284" s="208"/>
      <c r="S284" s="208"/>
      <c r="T284" s="209"/>
      <c r="AT284" s="203" t="s">
        <v>323</v>
      </c>
      <c r="AU284" s="203" t="s">
        <v>88</v>
      </c>
      <c r="AV284" s="15" t="s">
        <v>88</v>
      </c>
      <c r="AW284" s="15" t="s">
        <v>30</v>
      </c>
      <c r="AX284" s="15" t="s">
        <v>75</v>
      </c>
      <c r="AY284" s="203" t="s">
        <v>317</v>
      </c>
    </row>
    <row r="285" spans="1:65" s="14" customFormat="1">
      <c r="B285" s="192"/>
      <c r="D285" s="185" t="s">
        <v>323</v>
      </c>
      <c r="E285" s="193" t="s">
        <v>1</v>
      </c>
      <c r="F285" s="194" t="s">
        <v>334</v>
      </c>
      <c r="H285" s="195">
        <v>0.96</v>
      </c>
      <c r="I285" s="196"/>
      <c r="L285" s="192"/>
      <c r="M285" s="197"/>
      <c r="N285" s="198"/>
      <c r="O285" s="198"/>
      <c r="P285" s="198"/>
      <c r="Q285" s="198"/>
      <c r="R285" s="198"/>
      <c r="S285" s="198"/>
      <c r="T285" s="199"/>
      <c r="AT285" s="193" t="s">
        <v>323</v>
      </c>
      <c r="AU285" s="193" t="s">
        <v>88</v>
      </c>
      <c r="AV285" s="14" t="s">
        <v>321</v>
      </c>
      <c r="AW285" s="14" t="s">
        <v>30</v>
      </c>
      <c r="AX285" s="14" t="s">
        <v>82</v>
      </c>
      <c r="AY285" s="193" t="s">
        <v>317</v>
      </c>
    </row>
    <row r="286" spans="1:65" s="2" customFormat="1" ht="24.2" customHeight="1">
      <c r="A286" s="35"/>
      <c r="B286" s="141"/>
      <c r="C286" s="171" t="s">
        <v>559</v>
      </c>
      <c r="D286" s="171" t="s">
        <v>318</v>
      </c>
      <c r="E286" s="172" t="s">
        <v>4582</v>
      </c>
      <c r="F286" s="173" t="s">
        <v>4583</v>
      </c>
      <c r="G286" s="174" t="s">
        <v>378</v>
      </c>
      <c r="H286" s="175">
        <v>14.561</v>
      </c>
      <c r="I286" s="176"/>
      <c r="J286" s="177">
        <f>ROUND(I286*H286,2)</f>
        <v>0</v>
      </c>
      <c r="K286" s="178"/>
      <c r="L286" s="36"/>
      <c r="M286" s="179" t="s">
        <v>1</v>
      </c>
      <c r="N286" s="180" t="s">
        <v>41</v>
      </c>
      <c r="O286" s="61"/>
      <c r="P286" s="181">
        <f>O286*H286</f>
        <v>0</v>
      </c>
      <c r="Q286" s="181">
        <v>2.759E-2</v>
      </c>
      <c r="R286" s="181">
        <f>Q286*H286</f>
        <v>0.40173798999999999</v>
      </c>
      <c r="S286" s="181">
        <v>0</v>
      </c>
      <c r="T286" s="182">
        <f>S286*H286</f>
        <v>0</v>
      </c>
      <c r="U286" s="35"/>
      <c r="V286" s="35"/>
      <c r="W286" s="35"/>
      <c r="X286" s="35"/>
      <c r="Y286" s="35"/>
      <c r="Z286" s="35"/>
      <c r="AA286" s="35"/>
      <c r="AB286" s="35"/>
      <c r="AC286" s="35"/>
      <c r="AD286" s="35"/>
      <c r="AE286" s="35"/>
      <c r="AR286" s="183" t="s">
        <v>321</v>
      </c>
      <c r="AT286" s="183" t="s">
        <v>318</v>
      </c>
      <c r="AU286" s="183" t="s">
        <v>88</v>
      </c>
      <c r="AY286" s="18" t="s">
        <v>317</v>
      </c>
      <c r="BE286" s="105">
        <f>IF(N286="základná",J286,0)</f>
        <v>0</v>
      </c>
      <c r="BF286" s="105">
        <f>IF(N286="znížená",J286,0)</f>
        <v>0</v>
      </c>
      <c r="BG286" s="105">
        <f>IF(N286="zákl. prenesená",J286,0)</f>
        <v>0</v>
      </c>
      <c r="BH286" s="105">
        <f>IF(N286="zníž. prenesená",J286,0)</f>
        <v>0</v>
      </c>
      <c r="BI286" s="105">
        <f>IF(N286="nulová",J286,0)</f>
        <v>0</v>
      </c>
      <c r="BJ286" s="18" t="s">
        <v>88</v>
      </c>
      <c r="BK286" s="105">
        <f>ROUND(I286*H286,2)</f>
        <v>0</v>
      </c>
      <c r="BL286" s="18" t="s">
        <v>321</v>
      </c>
      <c r="BM286" s="183" t="s">
        <v>4584</v>
      </c>
    </row>
    <row r="287" spans="1:65" s="13" customFormat="1">
      <c r="B287" s="184"/>
      <c r="D287" s="185" t="s">
        <v>323</v>
      </c>
      <c r="E287" s="186" t="s">
        <v>1</v>
      </c>
      <c r="F287" s="187" t="s">
        <v>4585</v>
      </c>
      <c r="H287" s="186" t="s">
        <v>1</v>
      </c>
      <c r="I287" s="188"/>
      <c r="L287" s="184"/>
      <c r="M287" s="189"/>
      <c r="N287" s="190"/>
      <c r="O287" s="190"/>
      <c r="P287" s="190"/>
      <c r="Q287" s="190"/>
      <c r="R287" s="190"/>
      <c r="S287" s="190"/>
      <c r="T287" s="191"/>
      <c r="AT287" s="186" t="s">
        <v>323</v>
      </c>
      <c r="AU287" s="186" t="s">
        <v>88</v>
      </c>
      <c r="AV287" s="13" t="s">
        <v>82</v>
      </c>
      <c r="AW287" s="13" t="s">
        <v>30</v>
      </c>
      <c r="AX287" s="13" t="s">
        <v>75</v>
      </c>
      <c r="AY287" s="186" t="s">
        <v>317</v>
      </c>
    </row>
    <row r="288" spans="1:65" s="13" customFormat="1">
      <c r="B288" s="184"/>
      <c r="D288" s="185" t="s">
        <v>323</v>
      </c>
      <c r="E288" s="186" t="s">
        <v>1</v>
      </c>
      <c r="F288" s="187" t="s">
        <v>4563</v>
      </c>
      <c r="H288" s="186" t="s">
        <v>1</v>
      </c>
      <c r="I288" s="188"/>
      <c r="L288" s="184"/>
      <c r="M288" s="189"/>
      <c r="N288" s="190"/>
      <c r="O288" s="190"/>
      <c r="P288" s="190"/>
      <c r="Q288" s="190"/>
      <c r="R288" s="190"/>
      <c r="S288" s="190"/>
      <c r="T288" s="191"/>
      <c r="AT288" s="186" t="s">
        <v>323</v>
      </c>
      <c r="AU288" s="186" t="s">
        <v>88</v>
      </c>
      <c r="AV288" s="13" t="s">
        <v>82</v>
      </c>
      <c r="AW288" s="13" t="s">
        <v>30</v>
      </c>
      <c r="AX288" s="13" t="s">
        <v>75</v>
      </c>
      <c r="AY288" s="186" t="s">
        <v>317</v>
      </c>
    </row>
    <row r="289" spans="1:65" s="13" customFormat="1" ht="22.5">
      <c r="B289" s="184"/>
      <c r="D289" s="185" t="s">
        <v>323</v>
      </c>
      <c r="E289" s="186" t="s">
        <v>1</v>
      </c>
      <c r="F289" s="187" t="s">
        <v>4586</v>
      </c>
      <c r="H289" s="186" t="s">
        <v>1</v>
      </c>
      <c r="I289" s="188"/>
      <c r="L289" s="184"/>
      <c r="M289" s="189"/>
      <c r="N289" s="190"/>
      <c r="O289" s="190"/>
      <c r="P289" s="190"/>
      <c r="Q289" s="190"/>
      <c r="R289" s="190"/>
      <c r="S289" s="190"/>
      <c r="T289" s="191"/>
      <c r="AT289" s="186" t="s">
        <v>323</v>
      </c>
      <c r="AU289" s="186" t="s">
        <v>88</v>
      </c>
      <c r="AV289" s="13" t="s">
        <v>82</v>
      </c>
      <c r="AW289" s="13" t="s">
        <v>30</v>
      </c>
      <c r="AX289" s="13" t="s">
        <v>75</v>
      </c>
      <c r="AY289" s="186" t="s">
        <v>317</v>
      </c>
    </row>
    <row r="290" spans="1:65" s="13" customFormat="1">
      <c r="B290" s="184"/>
      <c r="D290" s="185" t="s">
        <v>323</v>
      </c>
      <c r="E290" s="186" t="s">
        <v>1</v>
      </c>
      <c r="F290" s="187" t="s">
        <v>500</v>
      </c>
      <c r="H290" s="186" t="s">
        <v>1</v>
      </c>
      <c r="I290" s="188"/>
      <c r="L290" s="184"/>
      <c r="M290" s="189"/>
      <c r="N290" s="190"/>
      <c r="O290" s="190"/>
      <c r="P290" s="190"/>
      <c r="Q290" s="190"/>
      <c r="R290" s="190"/>
      <c r="S290" s="190"/>
      <c r="T290" s="191"/>
      <c r="AT290" s="186" t="s">
        <v>323</v>
      </c>
      <c r="AU290" s="186" t="s">
        <v>88</v>
      </c>
      <c r="AV290" s="13" t="s">
        <v>82</v>
      </c>
      <c r="AW290" s="13" t="s">
        <v>30</v>
      </c>
      <c r="AX290" s="13" t="s">
        <v>75</v>
      </c>
      <c r="AY290" s="186" t="s">
        <v>317</v>
      </c>
    </row>
    <row r="291" spans="1:65" s="13" customFormat="1">
      <c r="B291" s="184"/>
      <c r="D291" s="185" t="s">
        <v>323</v>
      </c>
      <c r="E291" s="186" t="s">
        <v>1</v>
      </c>
      <c r="F291" s="187" t="s">
        <v>501</v>
      </c>
      <c r="H291" s="186" t="s">
        <v>1</v>
      </c>
      <c r="I291" s="188"/>
      <c r="L291" s="184"/>
      <c r="M291" s="189"/>
      <c r="N291" s="190"/>
      <c r="O291" s="190"/>
      <c r="P291" s="190"/>
      <c r="Q291" s="190"/>
      <c r="R291" s="190"/>
      <c r="S291" s="190"/>
      <c r="T291" s="191"/>
      <c r="AT291" s="186" t="s">
        <v>323</v>
      </c>
      <c r="AU291" s="186" t="s">
        <v>88</v>
      </c>
      <c r="AV291" s="13" t="s">
        <v>82</v>
      </c>
      <c r="AW291" s="13" t="s">
        <v>30</v>
      </c>
      <c r="AX291" s="13" t="s">
        <v>75</v>
      </c>
      <c r="AY291" s="186" t="s">
        <v>317</v>
      </c>
    </row>
    <row r="292" spans="1:65" s="13" customFormat="1" ht="22.5">
      <c r="B292" s="184"/>
      <c r="D292" s="185" t="s">
        <v>323</v>
      </c>
      <c r="E292" s="186" t="s">
        <v>1</v>
      </c>
      <c r="F292" s="187" t="s">
        <v>4587</v>
      </c>
      <c r="H292" s="186" t="s">
        <v>1</v>
      </c>
      <c r="I292" s="188"/>
      <c r="L292" s="184"/>
      <c r="M292" s="189"/>
      <c r="N292" s="190"/>
      <c r="O292" s="190"/>
      <c r="P292" s="190"/>
      <c r="Q292" s="190"/>
      <c r="R292" s="190"/>
      <c r="S292" s="190"/>
      <c r="T292" s="191"/>
      <c r="AT292" s="186" t="s">
        <v>323</v>
      </c>
      <c r="AU292" s="186" t="s">
        <v>88</v>
      </c>
      <c r="AV292" s="13" t="s">
        <v>82</v>
      </c>
      <c r="AW292" s="13" t="s">
        <v>30</v>
      </c>
      <c r="AX292" s="13" t="s">
        <v>75</v>
      </c>
      <c r="AY292" s="186" t="s">
        <v>317</v>
      </c>
    </row>
    <row r="293" spans="1:65" s="13" customFormat="1">
      <c r="B293" s="184"/>
      <c r="D293" s="185" t="s">
        <v>323</v>
      </c>
      <c r="E293" s="186" t="s">
        <v>1</v>
      </c>
      <c r="F293" s="187" t="s">
        <v>4588</v>
      </c>
      <c r="H293" s="186" t="s">
        <v>1</v>
      </c>
      <c r="I293" s="188"/>
      <c r="L293" s="184"/>
      <c r="M293" s="189"/>
      <c r="N293" s="190"/>
      <c r="O293" s="190"/>
      <c r="P293" s="190"/>
      <c r="Q293" s="190"/>
      <c r="R293" s="190"/>
      <c r="S293" s="190"/>
      <c r="T293" s="191"/>
      <c r="AT293" s="186" t="s">
        <v>323</v>
      </c>
      <c r="AU293" s="186" t="s">
        <v>88</v>
      </c>
      <c r="AV293" s="13" t="s">
        <v>82</v>
      </c>
      <c r="AW293" s="13" t="s">
        <v>30</v>
      </c>
      <c r="AX293" s="13" t="s">
        <v>75</v>
      </c>
      <c r="AY293" s="186" t="s">
        <v>317</v>
      </c>
    </row>
    <row r="294" spans="1:65" s="15" customFormat="1">
      <c r="B294" s="202"/>
      <c r="D294" s="185" t="s">
        <v>323</v>
      </c>
      <c r="E294" s="203" t="s">
        <v>1</v>
      </c>
      <c r="F294" s="204" t="s">
        <v>4589</v>
      </c>
      <c r="H294" s="205">
        <v>14.561</v>
      </c>
      <c r="I294" s="206"/>
      <c r="L294" s="202"/>
      <c r="M294" s="207"/>
      <c r="N294" s="208"/>
      <c r="O294" s="208"/>
      <c r="P294" s="208"/>
      <c r="Q294" s="208"/>
      <c r="R294" s="208"/>
      <c r="S294" s="208"/>
      <c r="T294" s="209"/>
      <c r="AT294" s="203" t="s">
        <v>323</v>
      </c>
      <c r="AU294" s="203" t="s">
        <v>88</v>
      </c>
      <c r="AV294" s="15" t="s">
        <v>88</v>
      </c>
      <c r="AW294" s="15" t="s">
        <v>30</v>
      </c>
      <c r="AX294" s="15" t="s">
        <v>75</v>
      </c>
      <c r="AY294" s="203" t="s">
        <v>317</v>
      </c>
    </row>
    <row r="295" spans="1:65" s="14" customFormat="1">
      <c r="B295" s="192"/>
      <c r="D295" s="185" t="s">
        <v>323</v>
      </c>
      <c r="E295" s="193" t="s">
        <v>4590</v>
      </c>
      <c r="F295" s="194" t="s">
        <v>334</v>
      </c>
      <c r="H295" s="195">
        <v>14.561</v>
      </c>
      <c r="I295" s="196"/>
      <c r="L295" s="192"/>
      <c r="M295" s="197"/>
      <c r="N295" s="198"/>
      <c r="O295" s="198"/>
      <c r="P295" s="198"/>
      <c r="Q295" s="198"/>
      <c r="R295" s="198"/>
      <c r="S295" s="198"/>
      <c r="T295" s="199"/>
      <c r="AT295" s="193" t="s">
        <v>323</v>
      </c>
      <c r="AU295" s="193" t="s">
        <v>88</v>
      </c>
      <c r="AV295" s="14" t="s">
        <v>321</v>
      </c>
      <c r="AW295" s="14" t="s">
        <v>30</v>
      </c>
      <c r="AX295" s="14" t="s">
        <v>82</v>
      </c>
      <c r="AY295" s="193" t="s">
        <v>317</v>
      </c>
    </row>
    <row r="296" spans="1:65" s="2" customFormat="1" ht="24.2" customHeight="1">
      <c r="A296" s="35"/>
      <c r="B296" s="141"/>
      <c r="C296" s="171" t="s">
        <v>565</v>
      </c>
      <c r="D296" s="171" t="s">
        <v>318</v>
      </c>
      <c r="E296" s="172" t="s">
        <v>4591</v>
      </c>
      <c r="F296" s="173" t="s">
        <v>4592</v>
      </c>
      <c r="G296" s="174" t="s">
        <v>378</v>
      </c>
      <c r="H296" s="175">
        <v>6.0209999999999999</v>
      </c>
      <c r="I296" s="176"/>
      <c r="J296" s="177">
        <f>ROUND(I296*H296,2)</f>
        <v>0</v>
      </c>
      <c r="K296" s="178"/>
      <c r="L296" s="36"/>
      <c r="M296" s="179" t="s">
        <v>1</v>
      </c>
      <c r="N296" s="180" t="s">
        <v>41</v>
      </c>
      <c r="O296" s="61"/>
      <c r="P296" s="181">
        <f>O296*H296</f>
        <v>0</v>
      </c>
      <c r="Q296" s="181">
        <v>2.759E-2</v>
      </c>
      <c r="R296" s="181">
        <f>Q296*H296</f>
        <v>0.16611939000000001</v>
      </c>
      <c r="S296" s="181">
        <v>0</v>
      </c>
      <c r="T296" s="182">
        <f>S296*H296</f>
        <v>0</v>
      </c>
      <c r="U296" s="35"/>
      <c r="V296" s="35"/>
      <c r="W296" s="35"/>
      <c r="X296" s="35"/>
      <c r="Y296" s="35"/>
      <c r="Z296" s="35"/>
      <c r="AA296" s="35"/>
      <c r="AB296" s="35"/>
      <c r="AC296" s="35"/>
      <c r="AD296" s="35"/>
      <c r="AE296" s="35"/>
      <c r="AR296" s="183" t="s">
        <v>321</v>
      </c>
      <c r="AT296" s="183" t="s">
        <v>318</v>
      </c>
      <c r="AU296" s="183" t="s">
        <v>88</v>
      </c>
      <c r="AY296" s="18" t="s">
        <v>317</v>
      </c>
      <c r="BE296" s="105">
        <f>IF(N296="základná",J296,0)</f>
        <v>0</v>
      </c>
      <c r="BF296" s="105">
        <f>IF(N296="znížená",J296,0)</f>
        <v>0</v>
      </c>
      <c r="BG296" s="105">
        <f>IF(N296="zákl. prenesená",J296,0)</f>
        <v>0</v>
      </c>
      <c r="BH296" s="105">
        <f>IF(N296="zníž. prenesená",J296,0)</f>
        <v>0</v>
      </c>
      <c r="BI296" s="105">
        <f>IF(N296="nulová",J296,0)</f>
        <v>0</v>
      </c>
      <c r="BJ296" s="18" t="s">
        <v>88</v>
      </c>
      <c r="BK296" s="105">
        <f>ROUND(I296*H296,2)</f>
        <v>0</v>
      </c>
      <c r="BL296" s="18" t="s">
        <v>321</v>
      </c>
      <c r="BM296" s="183" t="s">
        <v>4593</v>
      </c>
    </row>
    <row r="297" spans="1:65" s="13" customFormat="1">
      <c r="B297" s="184"/>
      <c r="D297" s="185" t="s">
        <v>323</v>
      </c>
      <c r="E297" s="186" t="s">
        <v>1</v>
      </c>
      <c r="F297" s="187" t="s">
        <v>4594</v>
      </c>
      <c r="H297" s="186" t="s">
        <v>1</v>
      </c>
      <c r="I297" s="188"/>
      <c r="L297" s="184"/>
      <c r="M297" s="189"/>
      <c r="N297" s="190"/>
      <c r="O297" s="190"/>
      <c r="P297" s="190"/>
      <c r="Q297" s="190"/>
      <c r="R297" s="190"/>
      <c r="S297" s="190"/>
      <c r="T297" s="191"/>
      <c r="AT297" s="186" t="s">
        <v>323</v>
      </c>
      <c r="AU297" s="186" t="s">
        <v>88</v>
      </c>
      <c r="AV297" s="13" t="s">
        <v>82</v>
      </c>
      <c r="AW297" s="13" t="s">
        <v>30</v>
      </c>
      <c r="AX297" s="13" t="s">
        <v>75</v>
      </c>
      <c r="AY297" s="186" t="s">
        <v>317</v>
      </c>
    </row>
    <row r="298" spans="1:65" s="13" customFormat="1" ht="22.5">
      <c r="B298" s="184"/>
      <c r="D298" s="185" t="s">
        <v>323</v>
      </c>
      <c r="E298" s="186" t="s">
        <v>1</v>
      </c>
      <c r="F298" s="187" t="s">
        <v>4595</v>
      </c>
      <c r="H298" s="186" t="s">
        <v>1</v>
      </c>
      <c r="I298" s="188"/>
      <c r="L298" s="184"/>
      <c r="M298" s="189"/>
      <c r="N298" s="190"/>
      <c r="O298" s="190"/>
      <c r="P298" s="190"/>
      <c r="Q298" s="190"/>
      <c r="R298" s="190"/>
      <c r="S298" s="190"/>
      <c r="T298" s="191"/>
      <c r="AT298" s="186" t="s">
        <v>323</v>
      </c>
      <c r="AU298" s="186" t="s">
        <v>88</v>
      </c>
      <c r="AV298" s="13" t="s">
        <v>82</v>
      </c>
      <c r="AW298" s="13" t="s">
        <v>30</v>
      </c>
      <c r="AX298" s="13" t="s">
        <v>75</v>
      </c>
      <c r="AY298" s="186" t="s">
        <v>317</v>
      </c>
    </row>
    <row r="299" spans="1:65" s="13" customFormat="1" ht="22.5">
      <c r="B299" s="184"/>
      <c r="D299" s="185" t="s">
        <v>323</v>
      </c>
      <c r="E299" s="186" t="s">
        <v>1</v>
      </c>
      <c r="F299" s="187" t="s">
        <v>4596</v>
      </c>
      <c r="H299" s="186" t="s">
        <v>1</v>
      </c>
      <c r="I299" s="188"/>
      <c r="L299" s="184"/>
      <c r="M299" s="189"/>
      <c r="N299" s="190"/>
      <c r="O299" s="190"/>
      <c r="P299" s="190"/>
      <c r="Q299" s="190"/>
      <c r="R299" s="190"/>
      <c r="S299" s="190"/>
      <c r="T299" s="191"/>
      <c r="AT299" s="186" t="s">
        <v>323</v>
      </c>
      <c r="AU299" s="186" t="s">
        <v>88</v>
      </c>
      <c r="AV299" s="13" t="s">
        <v>82</v>
      </c>
      <c r="AW299" s="13" t="s">
        <v>30</v>
      </c>
      <c r="AX299" s="13" t="s">
        <v>75</v>
      </c>
      <c r="AY299" s="186" t="s">
        <v>317</v>
      </c>
    </row>
    <row r="300" spans="1:65" s="13" customFormat="1">
      <c r="B300" s="184"/>
      <c r="D300" s="185" t="s">
        <v>323</v>
      </c>
      <c r="E300" s="186" t="s">
        <v>1</v>
      </c>
      <c r="F300" s="187" t="s">
        <v>500</v>
      </c>
      <c r="H300" s="186" t="s">
        <v>1</v>
      </c>
      <c r="I300" s="188"/>
      <c r="L300" s="184"/>
      <c r="M300" s="189"/>
      <c r="N300" s="190"/>
      <c r="O300" s="190"/>
      <c r="P300" s="190"/>
      <c r="Q300" s="190"/>
      <c r="R300" s="190"/>
      <c r="S300" s="190"/>
      <c r="T300" s="191"/>
      <c r="AT300" s="186" t="s">
        <v>323</v>
      </c>
      <c r="AU300" s="186" t="s">
        <v>88</v>
      </c>
      <c r="AV300" s="13" t="s">
        <v>82</v>
      </c>
      <c r="AW300" s="13" t="s">
        <v>30</v>
      </c>
      <c r="AX300" s="13" t="s">
        <v>75</v>
      </c>
      <c r="AY300" s="186" t="s">
        <v>317</v>
      </c>
    </row>
    <row r="301" spans="1:65" s="13" customFormat="1">
      <c r="B301" s="184"/>
      <c r="D301" s="185" t="s">
        <v>323</v>
      </c>
      <c r="E301" s="186" t="s">
        <v>1</v>
      </c>
      <c r="F301" s="187" t="s">
        <v>501</v>
      </c>
      <c r="H301" s="186" t="s">
        <v>1</v>
      </c>
      <c r="I301" s="188"/>
      <c r="L301" s="184"/>
      <c r="M301" s="189"/>
      <c r="N301" s="190"/>
      <c r="O301" s="190"/>
      <c r="P301" s="190"/>
      <c r="Q301" s="190"/>
      <c r="R301" s="190"/>
      <c r="S301" s="190"/>
      <c r="T301" s="191"/>
      <c r="AT301" s="186" t="s">
        <v>323</v>
      </c>
      <c r="AU301" s="186" t="s">
        <v>88</v>
      </c>
      <c r="AV301" s="13" t="s">
        <v>82</v>
      </c>
      <c r="AW301" s="13" t="s">
        <v>30</v>
      </c>
      <c r="AX301" s="13" t="s">
        <v>75</v>
      </c>
      <c r="AY301" s="186" t="s">
        <v>317</v>
      </c>
    </row>
    <row r="302" spans="1:65" s="13" customFormat="1" ht="22.5">
      <c r="B302" s="184"/>
      <c r="D302" s="185" t="s">
        <v>323</v>
      </c>
      <c r="E302" s="186" t="s">
        <v>1</v>
      </c>
      <c r="F302" s="187" t="s">
        <v>4597</v>
      </c>
      <c r="H302" s="186" t="s">
        <v>1</v>
      </c>
      <c r="I302" s="188"/>
      <c r="L302" s="184"/>
      <c r="M302" s="189"/>
      <c r="N302" s="190"/>
      <c r="O302" s="190"/>
      <c r="P302" s="190"/>
      <c r="Q302" s="190"/>
      <c r="R302" s="190"/>
      <c r="S302" s="190"/>
      <c r="T302" s="191"/>
      <c r="AT302" s="186" t="s">
        <v>323</v>
      </c>
      <c r="AU302" s="186" t="s">
        <v>88</v>
      </c>
      <c r="AV302" s="13" t="s">
        <v>82</v>
      </c>
      <c r="AW302" s="13" t="s">
        <v>30</v>
      </c>
      <c r="AX302" s="13" t="s">
        <v>75</v>
      </c>
      <c r="AY302" s="186" t="s">
        <v>317</v>
      </c>
    </row>
    <row r="303" spans="1:65" s="13" customFormat="1">
      <c r="B303" s="184"/>
      <c r="D303" s="185" t="s">
        <v>323</v>
      </c>
      <c r="E303" s="186" t="s">
        <v>1</v>
      </c>
      <c r="F303" s="187" t="s">
        <v>4588</v>
      </c>
      <c r="H303" s="186" t="s">
        <v>1</v>
      </c>
      <c r="I303" s="188"/>
      <c r="L303" s="184"/>
      <c r="M303" s="189"/>
      <c r="N303" s="190"/>
      <c r="O303" s="190"/>
      <c r="P303" s="190"/>
      <c r="Q303" s="190"/>
      <c r="R303" s="190"/>
      <c r="S303" s="190"/>
      <c r="T303" s="191"/>
      <c r="AT303" s="186" t="s">
        <v>323</v>
      </c>
      <c r="AU303" s="186" t="s">
        <v>88</v>
      </c>
      <c r="AV303" s="13" t="s">
        <v>82</v>
      </c>
      <c r="AW303" s="13" t="s">
        <v>30</v>
      </c>
      <c r="AX303" s="13" t="s">
        <v>75</v>
      </c>
      <c r="AY303" s="186" t="s">
        <v>317</v>
      </c>
    </row>
    <row r="304" spans="1:65" s="15" customFormat="1">
      <c r="B304" s="202"/>
      <c r="D304" s="185" t="s">
        <v>323</v>
      </c>
      <c r="E304" s="203" t="s">
        <v>1</v>
      </c>
      <c r="F304" s="204" t="s">
        <v>4598</v>
      </c>
      <c r="H304" s="205">
        <v>3.8370000000000002</v>
      </c>
      <c r="I304" s="206"/>
      <c r="L304" s="202"/>
      <c r="M304" s="207"/>
      <c r="N304" s="208"/>
      <c r="O304" s="208"/>
      <c r="P304" s="208"/>
      <c r="Q304" s="208"/>
      <c r="R304" s="208"/>
      <c r="S304" s="208"/>
      <c r="T304" s="209"/>
      <c r="AT304" s="203" t="s">
        <v>323</v>
      </c>
      <c r="AU304" s="203" t="s">
        <v>88</v>
      </c>
      <c r="AV304" s="15" t="s">
        <v>88</v>
      </c>
      <c r="AW304" s="15" t="s">
        <v>30</v>
      </c>
      <c r="AX304" s="15" t="s">
        <v>75</v>
      </c>
      <c r="AY304" s="203" t="s">
        <v>317</v>
      </c>
    </row>
    <row r="305" spans="1:65" s="15" customFormat="1">
      <c r="B305" s="202"/>
      <c r="D305" s="185" t="s">
        <v>323</v>
      </c>
      <c r="E305" s="203" t="s">
        <v>1</v>
      </c>
      <c r="F305" s="204" t="s">
        <v>4599</v>
      </c>
      <c r="H305" s="205">
        <v>2.1840000000000002</v>
      </c>
      <c r="I305" s="206"/>
      <c r="L305" s="202"/>
      <c r="M305" s="207"/>
      <c r="N305" s="208"/>
      <c r="O305" s="208"/>
      <c r="P305" s="208"/>
      <c r="Q305" s="208"/>
      <c r="R305" s="208"/>
      <c r="S305" s="208"/>
      <c r="T305" s="209"/>
      <c r="AT305" s="203" t="s">
        <v>323</v>
      </c>
      <c r="AU305" s="203" t="s">
        <v>88</v>
      </c>
      <c r="AV305" s="15" t="s">
        <v>88</v>
      </c>
      <c r="AW305" s="15" t="s">
        <v>30</v>
      </c>
      <c r="AX305" s="15" t="s">
        <v>75</v>
      </c>
      <c r="AY305" s="203" t="s">
        <v>317</v>
      </c>
    </row>
    <row r="306" spans="1:65" s="14" customFormat="1">
      <c r="B306" s="192"/>
      <c r="D306" s="185" t="s">
        <v>323</v>
      </c>
      <c r="E306" s="193" t="s">
        <v>4600</v>
      </c>
      <c r="F306" s="194" t="s">
        <v>334</v>
      </c>
      <c r="H306" s="195">
        <v>6.0209999999999999</v>
      </c>
      <c r="I306" s="196"/>
      <c r="L306" s="192"/>
      <c r="M306" s="197"/>
      <c r="N306" s="198"/>
      <c r="O306" s="198"/>
      <c r="P306" s="198"/>
      <c r="Q306" s="198"/>
      <c r="R306" s="198"/>
      <c r="S306" s="198"/>
      <c r="T306" s="199"/>
      <c r="AT306" s="193" t="s">
        <v>323</v>
      </c>
      <c r="AU306" s="193" t="s">
        <v>88</v>
      </c>
      <c r="AV306" s="14" t="s">
        <v>321</v>
      </c>
      <c r="AW306" s="14" t="s">
        <v>30</v>
      </c>
      <c r="AX306" s="14" t="s">
        <v>82</v>
      </c>
      <c r="AY306" s="193" t="s">
        <v>317</v>
      </c>
    </row>
    <row r="307" spans="1:65" s="2" customFormat="1" ht="24.2" customHeight="1">
      <c r="A307" s="35"/>
      <c r="B307" s="141"/>
      <c r="C307" s="171" t="s">
        <v>570</v>
      </c>
      <c r="D307" s="171" t="s">
        <v>318</v>
      </c>
      <c r="E307" s="172" t="s">
        <v>4601</v>
      </c>
      <c r="F307" s="173" t="s">
        <v>4602</v>
      </c>
      <c r="G307" s="174" t="s">
        <v>378</v>
      </c>
      <c r="H307" s="175">
        <v>2.8370000000000002</v>
      </c>
      <c r="I307" s="176"/>
      <c r="J307" s="177">
        <f>ROUND(I307*H307,2)</f>
        <v>0</v>
      </c>
      <c r="K307" s="178"/>
      <c r="L307" s="36"/>
      <c r="M307" s="179" t="s">
        <v>1</v>
      </c>
      <c r="N307" s="180" t="s">
        <v>41</v>
      </c>
      <c r="O307" s="61"/>
      <c r="P307" s="181">
        <f>O307*H307</f>
        <v>0</v>
      </c>
      <c r="Q307" s="181">
        <v>2.759E-2</v>
      </c>
      <c r="R307" s="181">
        <f>Q307*H307</f>
        <v>7.8272830000000002E-2</v>
      </c>
      <c r="S307" s="181">
        <v>0</v>
      </c>
      <c r="T307" s="182">
        <f>S307*H307</f>
        <v>0</v>
      </c>
      <c r="U307" s="35"/>
      <c r="V307" s="35"/>
      <c r="W307" s="35"/>
      <c r="X307" s="35"/>
      <c r="Y307" s="35"/>
      <c r="Z307" s="35"/>
      <c r="AA307" s="35"/>
      <c r="AB307" s="35"/>
      <c r="AC307" s="35"/>
      <c r="AD307" s="35"/>
      <c r="AE307" s="35"/>
      <c r="AR307" s="183" t="s">
        <v>321</v>
      </c>
      <c r="AT307" s="183" t="s">
        <v>318</v>
      </c>
      <c r="AU307" s="183" t="s">
        <v>88</v>
      </c>
      <c r="AY307" s="18" t="s">
        <v>317</v>
      </c>
      <c r="BE307" s="105">
        <f>IF(N307="základná",J307,0)</f>
        <v>0</v>
      </c>
      <c r="BF307" s="105">
        <f>IF(N307="znížená",J307,0)</f>
        <v>0</v>
      </c>
      <c r="BG307" s="105">
        <f>IF(N307="zákl. prenesená",J307,0)</f>
        <v>0</v>
      </c>
      <c r="BH307" s="105">
        <f>IF(N307="zníž. prenesená",J307,0)</f>
        <v>0</v>
      </c>
      <c r="BI307" s="105">
        <f>IF(N307="nulová",J307,0)</f>
        <v>0</v>
      </c>
      <c r="BJ307" s="18" t="s">
        <v>88</v>
      </c>
      <c r="BK307" s="105">
        <f>ROUND(I307*H307,2)</f>
        <v>0</v>
      </c>
      <c r="BL307" s="18" t="s">
        <v>321</v>
      </c>
      <c r="BM307" s="183" t="s">
        <v>4603</v>
      </c>
    </row>
    <row r="308" spans="1:65" s="13" customFormat="1">
      <c r="B308" s="184"/>
      <c r="D308" s="185" t="s">
        <v>323</v>
      </c>
      <c r="E308" s="186" t="s">
        <v>1</v>
      </c>
      <c r="F308" s="187" t="s">
        <v>4604</v>
      </c>
      <c r="H308" s="186" t="s">
        <v>1</v>
      </c>
      <c r="I308" s="188"/>
      <c r="L308" s="184"/>
      <c r="M308" s="189"/>
      <c r="N308" s="190"/>
      <c r="O308" s="190"/>
      <c r="P308" s="190"/>
      <c r="Q308" s="190"/>
      <c r="R308" s="190"/>
      <c r="S308" s="190"/>
      <c r="T308" s="191"/>
      <c r="AT308" s="186" t="s">
        <v>323</v>
      </c>
      <c r="AU308" s="186" t="s">
        <v>88</v>
      </c>
      <c r="AV308" s="13" t="s">
        <v>82</v>
      </c>
      <c r="AW308" s="13" t="s">
        <v>30</v>
      </c>
      <c r="AX308" s="13" t="s">
        <v>75</v>
      </c>
      <c r="AY308" s="186" t="s">
        <v>317</v>
      </c>
    </row>
    <row r="309" spans="1:65" s="13" customFormat="1" ht="22.5">
      <c r="B309" s="184"/>
      <c r="D309" s="185" t="s">
        <v>323</v>
      </c>
      <c r="E309" s="186" t="s">
        <v>1</v>
      </c>
      <c r="F309" s="187" t="s">
        <v>481</v>
      </c>
      <c r="H309" s="186" t="s">
        <v>1</v>
      </c>
      <c r="I309" s="188"/>
      <c r="L309" s="184"/>
      <c r="M309" s="189"/>
      <c r="N309" s="190"/>
      <c r="O309" s="190"/>
      <c r="P309" s="190"/>
      <c r="Q309" s="190"/>
      <c r="R309" s="190"/>
      <c r="S309" s="190"/>
      <c r="T309" s="191"/>
      <c r="AT309" s="186" t="s">
        <v>323</v>
      </c>
      <c r="AU309" s="186" t="s">
        <v>88</v>
      </c>
      <c r="AV309" s="13" t="s">
        <v>82</v>
      </c>
      <c r="AW309" s="13" t="s">
        <v>30</v>
      </c>
      <c r="AX309" s="13" t="s">
        <v>75</v>
      </c>
      <c r="AY309" s="186" t="s">
        <v>317</v>
      </c>
    </row>
    <row r="310" spans="1:65" s="13" customFormat="1" ht="22.5">
      <c r="B310" s="184"/>
      <c r="D310" s="185" t="s">
        <v>323</v>
      </c>
      <c r="E310" s="186" t="s">
        <v>1</v>
      </c>
      <c r="F310" s="187" t="s">
        <v>4605</v>
      </c>
      <c r="H310" s="186" t="s">
        <v>1</v>
      </c>
      <c r="I310" s="188"/>
      <c r="L310" s="184"/>
      <c r="M310" s="189"/>
      <c r="N310" s="190"/>
      <c r="O310" s="190"/>
      <c r="P310" s="190"/>
      <c r="Q310" s="190"/>
      <c r="R310" s="190"/>
      <c r="S310" s="190"/>
      <c r="T310" s="191"/>
      <c r="AT310" s="186" t="s">
        <v>323</v>
      </c>
      <c r="AU310" s="186" t="s">
        <v>88</v>
      </c>
      <c r="AV310" s="13" t="s">
        <v>82</v>
      </c>
      <c r="AW310" s="13" t="s">
        <v>30</v>
      </c>
      <c r="AX310" s="13" t="s">
        <v>75</v>
      </c>
      <c r="AY310" s="186" t="s">
        <v>317</v>
      </c>
    </row>
    <row r="311" spans="1:65" s="13" customFormat="1">
      <c r="B311" s="184"/>
      <c r="D311" s="185" t="s">
        <v>323</v>
      </c>
      <c r="E311" s="186" t="s">
        <v>1</v>
      </c>
      <c r="F311" s="187" t="s">
        <v>483</v>
      </c>
      <c r="H311" s="186" t="s">
        <v>1</v>
      </c>
      <c r="I311" s="188"/>
      <c r="L311" s="184"/>
      <c r="M311" s="189"/>
      <c r="N311" s="190"/>
      <c r="O311" s="190"/>
      <c r="P311" s="190"/>
      <c r="Q311" s="190"/>
      <c r="R311" s="190"/>
      <c r="S311" s="190"/>
      <c r="T311" s="191"/>
      <c r="AT311" s="186" t="s">
        <v>323</v>
      </c>
      <c r="AU311" s="186" t="s">
        <v>88</v>
      </c>
      <c r="AV311" s="13" t="s">
        <v>82</v>
      </c>
      <c r="AW311" s="13" t="s">
        <v>30</v>
      </c>
      <c r="AX311" s="13" t="s">
        <v>75</v>
      </c>
      <c r="AY311" s="186" t="s">
        <v>317</v>
      </c>
    </row>
    <row r="312" spans="1:65" s="15" customFormat="1">
      <c r="B312" s="202"/>
      <c r="D312" s="185" t="s">
        <v>323</v>
      </c>
      <c r="E312" s="203" t="s">
        <v>1</v>
      </c>
      <c r="F312" s="204" t="s">
        <v>4606</v>
      </c>
      <c r="H312" s="205">
        <v>2.8370000000000002</v>
      </c>
      <c r="I312" s="206"/>
      <c r="L312" s="202"/>
      <c r="M312" s="207"/>
      <c r="N312" s="208"/>
      <c r="O312" s="208"/>
      <c r="P312" s="208"/>
      <c r="Q312" s="208"/>
      <c r="R312" s="208"/>
      <c r="S312" s="208"/>
      <c r="T312" s="209"/>
      <c r="AT312" s="203" t="s">
        <v>323</v>
      </c>
      <c r="AU312" s="203" t="s">
        <v>88</v>
      </c>
      <c r="AV312" s="15" t="s">
        <v>88</v>
      </c>
      <c r="AW312" s="15" t="s">
        <v>30</v>
      </c>
      <c r="AX312" s="15" t="s">
        <v>75</v>
      </c>
      <c r="AY312" s="203" t="s">
        <v>317</v>
      </c>
    </row>
    <row r="313" spans="1:65" s="14" customFormat="1">
      <c r="B313" s="192"/>
      <c r="D313" s="185" t="s">
        <v>323</v>
      </c>
      <c r="E313" s="193" t="s">
        <v>4607</v>
      </c>
      <c r="F313" s="194" t="s">
        <v>334</v>
      </c>
      <c r="H313" s="195">
        <v>2.8370000000000002</v>
      </c>
      <c r="I313" s="196"/>
      <c r="L313" s="192"/>
      <c r="M313" s="197"/>
      <c r="N313" s="198"/>
      <c r="O313" s="198"/>
      <c r="P313" s="198"/>
      <c r="Q313" s="198"/>
      <c r="R313" s="198"/>
      <c r="S313" s="198"/>
      <c r="T313" s="199"/>
      <c r="AT313" s="193" t="s">
        <v>323</v>
      </c>
      <c r="AU313" s="193" t="s">
        <v>88</v>
      </c>
      <c r="AV313" s="14" t="s">
        <v>321</v>
      </c>
      <c r="AW313" s="14" t="s">
        <v>30</v>
      </c>
      <c r="AX313" s="14" t="s">
        <v>82</v>
      </c>
      <c r="AY313" s="193" t="s">
        <v>317</v>
      </c>
    </row>
    <row r="314" spans="1:65" s="2" customFormat="1" ht="24.2" customHeight="1">
      <c r="A314" s="35"/>
      <c r="B314" s="141"/>
      <c r="C314" s="171" t="s">
        <v>576</v>
      </c>
      <c r="D314" s="171" t="s">
        <v>318</v>
      </c>
      <c r="E314" s="172" t="s">
        <v>4608</v>
      </c>
      <c r="F314" s="173" t="s">
        <v>4609</v>
      </c>
      <c r="G314" s="174" t="s">
        <v>378</v>
      </c>
      <c r="H314" s="175">
        <v>1.8</v>
      </c>
      <c r="I314" s="176"/>
      <c r="J314" s="177">
        <f>ROUND(I314*H314,2)</f>
        <v>0</v>
      </c>
      <c r="K314" s="178"/>
      <c r="L314" s="36"/>
      <c r="M314" s="179" t="s">
        <v>1</v>
      </c>
      <c r="N314" s="180" t="s">
        <v>41</v>
      </c>
      <c r="O314" s="61"/>
      <c r="P314" s="181">
        <f>O314*H314</f>
        <v>0</v>
      </c>
      <c r="Q314" s="181">
        <v>2.759E-2</v>
      </c>
      <c r="R314" s="181">
        <f>Q314*H314</f>
        <v>4.9661999999999998E-2</v>
      </c>
      <c r="S314" s="181">
        <v>0</v>
      </c>
      <c r="T314" s="182">
        <f>S314*H314</f>
        <v>0</v>
      </c>
      <c r="U314" s="35"/>
      <c r="V314" s="35"/>
      <c r="W314" s="35"/>
      <c r="X314" s="35"/>
      <c r="Y314" s="35"/>
      <c r="Z314" s="35"/>
      <c r="AA314" s="35"/>
      <c r="AB314" s="35"/>
      <c r="AC314" s="35"/>
      <c r="AD314" s="35"/>
      <c r="AE314" s="35"/>
      <c r="AR314" s="183" t="s">
        <v>321</v>
      </c>
      <c r="AT314" s="183" t="s">
        <v>318</v>
      </c>
      <c r="AU314" s="183" t="s">
        <v>88</v>
      </c>
      <c r="AY314" s="18" t="s">
        <v>317</v>
      </c>
      <c r="BE314" s="105">
        <f>IF(N314="základná",J314,0)</f>
        <v>0</v>
      </c>
      <c r="BF314" s="105">
        <f>IF(N314="znížená",J314,0)</f>
        <v>0</v>
      </c>
      <c r="BG314" s="105">
        <f>IF(N314="zákl. prenesená",J314,0)</f>
        <v>0</v>
      </c>
      <c r="BH314" s="105">
        <f>IF(N314="zníž. prenesená",J314,0)</f>
        <v>0</v>
      </c>
      <c r="BI314" s="105">
        <f>IF(N314="nulová",J314,0)</f>
        <v>0</v>
      </c>
      <c r="BJ314" s="18" t="s">
        <v>88</v>
      </c>
      <c r="BK314" s="105">
        <f>ROUND(I314*H314,2)</f>
        <v>0</v>
      </c>
      <c r="BL314" s="18" t="s">
        <v>321</v>
      </c>
      <c r="BM314" s="183" t="s">
        <v>4610</v>
      </c>
    </row>
    <row r="315" spans="1:65" s="13" customFormat="1">
      <c r="B315" s="184"/>
      <c r="D315" s="185" t="s">
        <v>323</v>
      </c>
      <c r="E315" s="186" t="s">
        <v>1</v>
      </c>
      <c r="F315" s="187" t="s">
        <v>4611</v>
      </c>
      <c r="H315" s="186" t="s">
        <v>1</v>
      </c>
      <c r="I315" s="188"/>
      <c r="L315" s="184"/>
      <c r="M315" s="189"/>
      <c r="N315" s="190"/>
      <c r="O315" s="190"/>
      <c r="P315" s="190"/>
      <c r="Q315" s="190"/>
      <c r="R315" s="190"/>
      <c r="S315" s="190"/>
      <c r="T315" s="191"/>
      <c r="AT315" s="186" t="s">
        <v>323</v>
      </c>
      <c r="AU315" s="186" t="s">
        <v>88</v>
      </c>
      <c r="AV315" s="13" t="s">
        <v>82</v>
      </c>
      <c r="AW315" s="13" t="s">
        <v>30</v>
      </c>
      <c r="AX315" s="13" t="s">
        <v>75</v>
      </c>
      <c r="AY315" s="186" t="s">
        <v>317</v>
      </c>
    </row>
    <row r="316" spans="1:65" s="13" customFormat="1">
      <c r="B316" s="184"/>
      <c r="D316" s="185" t="s">
        <v>323</v>
      </c>
      <c r="E316" s="186" t="s">
        <v>1</v>
      </c>
      <c r="F316" s="187" t="s">
        <v>4563</v>
      </c>
      <c r="H316" s="186" t="s">
        <v>1</v>
      </c>
      <c r="I316" s="188"/>
      <c r="L316" s="184"/>
      <c r="M316" s="189"/>
      <c r="N316" s="190"/>
      <c r="O316" s="190"/>
      <c r="P316" s="190"/>
      <c r="Q316" s="190"/>
      <c r="R316" s="190"/>
      <c r="S316" s="190"/>
      <c r="T316" s="191"/>
      <c r="AT316" s="186" t="s">
        <v>323</v>
      </c>
      <c r="AU316" s="186" t="s">
        <v>88</v>
      </c>
      <c r="AV316" s="13" t="s">
        <v>82</v>
      </c>
      <c r="AW316" s="13" t="s">
        <v>30</v>
      </c>
      <c r="AX316" s="13" t="s">
        <v>75</v>
      </c>
      <c r="AY316" s="186" t="s">
        <v>317</v>
      </c>
    </row>
    <row r="317" spans="1:65" s="13" customFormat="1" ht="22.5">
      <c r="B317" s="184"/>
      <c r="D317" s="185" t="s">
        <v>323</v>
      </c>
      <c r="E317" s="186" t="s">
        <v>1</v>
      </c>
      <c r="F317" s="187" t="s">
        <v>4612</v>
      </c>
      <c r="H317" s="186" t="s">
        <v>1</v>
      </c>
      <c r="I317" s="188"/>
      <c r="L317" s="184"/>
      <c r="M317" s="189"/>
      <c r="N317" s="190"/>
      <c r="O317" s="190"/>
      <c r="P317" s="190"/>
      <c r="Q317" s="190"/>
      <c r="R317" s="190"/>
      <c r="S317" s="190"/>
      <c r="T317" s="191"/>
      <c r="AT317" s="186" t="s">
        <v>323</v>
      </c>
      <c r="AU317" s="186" t="s">
        <v>88</v>
      </c>
      <c r="AV317" s="13" t="s">
        <v>82</v>
      </c>
      <c r="AW317" s="13" t="s">
        <v>30</v>
      </c>
      <c r="AX317" s="13" t="s">
        <v>75</v>
      </c>
      <c r="AY317" s="186" t="s">
        <v>317</v>
      </c>
    </row>
    <row r="318" spans="1:65" s="13" customFormat="1">
      <c r="B318" s="184"/>
      <c r="D318" s="185" t="s">
        <v>323</v>
      </c>
      <c r="E318" s="186" t="s">
        <v>1</v>
      </c>
      <c r="F318" s="187" t="s">
        <v>500</v>
      </c>
      <c r="H318" s="186" t="s">
        <v>1</v>
      </c>
      <c r="I318" s="188"/>
      <c r="L318" s="184"/>
      <c r="M318" s="189"/>
      <c r="N318" s="190"/>
      <c r="O318" s="190"/>
      <c r="P318" s="190"/>
      <c r="Q318" s="190"/>
      <c r="R318" s="190"/>
      <c r="S318" s="190"/>
      <c r="T318" s="191"/>
      <c r="AT318" s="186" t="s">
        <v>323</v>
      </c>
      <c r="AU318" s="186" t="s">
        <v>88</v>
      </c>
      <c r="AV318" s="13" t="s">
        <v>82</v>
      </c>
      <c r="AW318" s="13" t="s">
        <v>30</v>
      </c>
      <c r="AX318" s="13" t="s">
        <v>75</v>
      </c>
      <c r="AY318" s="186" t="s">
        <v>317</v>
      </c>
    </row>
    <row r="319" spans="1:65" s="13" customFormat="1">
      <c r="B319" s="184"/>
      <c r="D319" s="185" t="s">
        <v>323</v>
      </c>
      <c r="E319" s="186" t="s">
        <v>1</v>
      </c>
      <c r="F319" s="187" t="s">
        <v>501</v>
      </c>
      <c r="H319" s="186" t="s">
        <v>1</v>
      </c>
      <c r="I319" s="188"/>
      <c r="L319" s="184"/>
      <c r="M319" s="189"/>
      <c r="N319" s="190"/>
      <c r="O319" s="190"/>
      <c r="P319" s="190"/>
      <c r="Q319" s="190"/>
      <c r="R319" s="190"/>
      <c r="S319" s="190"/>
      <c r="T319" s="191"/>
      <c r="AT319" s="186" t="s">
        <v>323</v>
      </c>
      <c r="AU319" s="186" t="s">
        <v>88</v>
      </c>
      <c r="AV319" s="13" t="s">
        <v>82</v>
      </c>
      <c r="AW319" s="13" t="s">
        <v>30</v>
      </c>
      <c r="AX319" s="13" t="s">
        <v>75</v>
      </c>
      <c r="AY319" s="186" t="s">
        <v>317</v>
      </c>
    </row>
    <row r="320" spans="1:65" s="13" customFormat="1">
      <c r="B320" s="184"/>
      <c r="D320" s="185" t="s">
        <v>323</v>
      </c>
      <c r="E320" s="186" t="s">
        <v>1</v>
      </c>
      <c r="F320" s="187" t="s">
        <v>4613</v>
      </c>
      <c r="H320" s="186" t="s">
        <v>1</v>
      </c>
      <c r="I320" s="188"/>
      <c r="L320" s="184"/>
      <c r="M320" s="189"/>
      <c r="N320" s="190"/>
      <c r="O320" s="190"/>
      <c r="P320" s="190"/>
      <c r="Q320" s="190"/>
      <c r="R320" s="190"/>
      <c r="S320" s="190"/>
      <c r="T320" s="191"/>
      <c r="AT320" s="186" t="s">
        <v>323</v>
      </c>
      <c r="AU320" s="186" t="s">
        <v>88</v>
      </c>
      <c r="AV320" s="13" t="s">
        <v>82</v>
      </c>
      <c r="AW320" s="13" t="s">
        <v>30</v>
      </c>
      <c r="AX320" s="13" t="s">
        <v>75</v>
      </c>
      <c r="AY320" s="186" t="s">
        <v>317</v>
      </c>
    </row>
    <row r="321" spans="1:65" s="15" customFormat="1">
      <c r="B321" s="202"/>
      <c r="D321" s="185" t="s">
        <v>323</v>
      </c>
      <c r="E321" s="203" t="s">
        <v>1</v>
      </c>
      <c r="F321" s="204" t="s">
        <v>4614</v>
      </c>
      <c r="H321" s="205">
        <v>1.8</v>
      </c>
      <c r="I321" s="206"/>
      <c r="L321" s="202"/>
      <c r="M321" s="207"/>
      <c r="N321" s="208"/>
      <c r="O321" s="208"/>
      <c r="P321" s="208"/>
      <c r="Q321" s="208"/>
      <c r="R321" s="208"/>
      <c r="S321" s="208"/>
      <c r="T321" s="209"/>
      <c r="AT321" s="203" t="s">
        <v>323</v>
      </c>
      <c r="AU321" s="203" t="s">
        <v>88</v>
      </c>
      <c r="AV321" s="15" t="s">
        <v>88</v>
      </c>
      <c r="AW321" s="15" t="s">
        <v>30</v>
      </c>
      <c r="AX321" s="15" t="s">
        <v>75</v>
      </c>
      <c r="AY321" s="203" t="s">
        <v>317</v>
      </c>
    </row>
    <row r="322" spans="1:65" s="14" customFormat="1">
      <c r="B322" s="192"/>
      <c r="D322" s="185" t="s">
        <v>323</v>
      </c>
      <c r="E322" s="193" t="s">
        <v>1</v>
      </c>
      <c r="F322" s="194" t="s">
        <v>334</v>
      </c>
      <c r="H322" s="195">
        <v>1.8</v>
      </c>
      <c r="I322" s="196"/>
      <c r="L322" s="192"/>
      <c r="M322" s="197"/>
      <c r="N322" s="198"/>
      <c r="O322" s="198"/>
      <c r="P322" s="198"/>
      <c r="Q322" s="198"/>
      <c r="R322" s="198"/>
      <c r="S322" s="198"/>
      <c r="T322" s="199"/>
      <c r="AT322" s="193" t="s">
        <v>323</v>
      </c>
      <c r="AU322" s="193" t="s">
        <v>88</v>
      </c>
      <c r="AV322" s="14" t="s">
        <v>321</v>
      </c>
      <c r="AW322" s="14" t="s">
        <v>30</v>
      </c>
      <c r="AX322" s="14" t="s">
        <v>82</v>
      </c>
      <c r="AY322" s="193" t="s">
        <v>317</v>
      </c>
    </row>
    <row r="323" spans="1:65" s="2" customFormat="1" ht="24.2" customHeight="1">
      <c r="A323" s="35"/>
      <c r="B323" s="141"/>
      <c r="C323" s="171" t="s">
        <v>580</v>
      </c>
      <c r="D323" s="171" t="s">
        <v>318</v>
      </c>
      <c r="E323" s="172" t="s">
        <v>523</v>
      </c>
      <c r="F323" s="173" t="s">
        <v>524</v>
      </c>
      <c r="G323" s="174" t="s">
        <v>378</v>
      </c>
      <c r="H323" s="175">
        <v>30.824000000000002</v>
      </c>
      <c r="I323" s="176"/>
      <c r="J323" s="177">
        <f>ROUND(I323*H323,2)</f>
        <v>0</v>
      </c>
      <c r="K323" s="178"/>
      <c r="L323" s="36"/>
      <c r="M323" s="179" t="s">
        <v>1</v>
      </c>
      <c r="N323" s="180" t="s">
        <v>41</v>
      </c>
      <c r="O323" s="61"/>
      <c r="P323" s="181">
        <f>O323*H323</f>
        <v>0</v>
      </c>
      <c r="Q323" s="181">
        <v>1.9730000000000001E-2</v>
      </c>
      <c r="R323" s="181">
        <f>Q323*H323</f>
        <v>0.60815752000000012</v>
      </c>
      <c r="S323" s="181">
        <v>0</v>
      </c>
      <c r="T323" s="182">
        <f>S323*H323</f>
        <v>0</v>
      </c>
      <c r="U323" s="35"/>
      <c r="V323" s="35"/>
      <c r="W323" s="35"/>
      <c r="X323" s="35"/>
      <c r="Y323" s="35"/>
      <c r="Z323" s="35"/>
      <c r="AA323" s="35"/>
      <c r="AB323" s="35"/>
      <c r="AC323" s="35"/>
      <c r="AD323" s="35"/>
      <c r="AE323" s="35"/>
      <c r="AR323" s="183" t="s">
        <v>321</v>
      </c>
      <c r="AT323" s="183" t="s">
        <v>318</v>
      </c>
      <c r="AU323" s="183" t="s">
        <v>88</v>
      </c>
      <c r="AY323" s="18" t="s">
        <v>317</v>
      </c>
      <c r="BE323" s="105">
        <f>IF(N323="základná",J323,0)</f>
        <v>0</v>
      </c>
      <c r="BF323" s="105">
        <f>IF(N323="znížená",J323,0)</f>
        <v>0</v>
      </c>
      <c r="BG323" s="105">
        <f>IF(N323="zákl. prenesená",J323,0)</f>
        <v>0</v>
      </c>
      <c r="BH323" s="105">
        <f>IF(N323="zníž. prenesená",J323,0)</f>
        <v>0</v>
      </c>
      <c r="BI323" s="105">
        <f>IF(N323="nulová",J323,0)</f>
        <v>0</v>
      </c>
      <c r="BJ323" s="18" t="s">
        <v>88</v>
      </c>
      <c r="BK323" s="105">
        <f>ROUND(I323*H323,2)</f>
        <v>0</v>
      </c>
      <c r="BL323" s="18" t="s">
        <v>321</v>
      </c>
      <c r="BM323" s="183" t="s">
        <v>4615</v>
      </c>
    </row>
    <row r="324" spans="1:65" s="15" customFormat="1">
      <c r="B324" s="202"/>
      <c r="D324" s="185" t="s">
        <v>323</v>
      </c>
      <c r="E324" s="203" t="s">
        <v>1</v>
      </c>
      <c r="F324" s="204" t="s">
        <v>4616</v>
      </c>
      <c r="H324" s="205">
        <v>30.824000000000002</v>
      </c>
      <c r="I324" s="206"/>
      <c r="L324" s="202"/>
      <c r="M324" s="207"/>
      <c r="N324" s="208"/>
      <c r="O324" s="208"/>
      <c r="P324" s="208"/>
      <c r="Q324" s="208"/>
      <c r="R324" s="208"/>
      <c r="S324" s="208"/>
      <c r="T324" s="209"/>
      <c r="AT324" s="203" t="s">
        <v>323</v>
      </c>
      <c r="AU324" s="203" t="s">
        <v>88</v>
      </c>
      <c r="AV324" s="15" t="s">
        <v>88</v>
      </c>
      <c r="AW324" s="15" t="s">
        <v>30</v>
      </c>
      <c r="AX324" s="15" t="s">
        <v>82</v>
      </c>
      <c r="AY324" s="203" t="s">
        <v>317</v>
      </c>
    </row>
    <row r="325" spans="1:65" s="2" customFormat="1" ht="24.2" customHeight="1">
      <c r="A325" s="35"/>
      <c r="B325" s="141"/>
      <c r="C325" s="171" t="s">
        <v>586</v>
      </c>
      <c r="D325" s="171" t="s">
        <v>318</v>
      </c>
      <c r="E325" s="172" t="s">
        <v>571</v>
      </c>
      <c r="F325" s="173" t="s">
        <v>572</v>
      </c>
      <c r="G325" s="174" t="s">
        <v>378</v>
      </c>
      <c r="H325" s="175">
        <v>1.6</v>
      </c>
      <c r="I325" s="176"/>
      <c r="J325" s="177">
        <f>ROUND(I325*H325,2)</f>
        <v>0</v>
      </c>
      <c r="K325" s="178"/>
      <c r="L325" s="36"/>
      <c r="M325" s="179" t="s">
        <v>1</v>
      </c>
      <c r="N325" s="180" t="s">
        <v>41</v>
      </c>
      <c r="O325" s="61"/>
      <c r="P325" s="181">
        <f>O325*H325</f>
        <v>0</v>
      </c>
      <c r="Q325" s="181">
        <v>7.9020000000000007E-2</v>
      </c>
      <c r="R325" s="181">
        <f>Q325*H325</f>
        <v>0.12643200000000002</v>
      </c>
      <c r="S325" s="181">
        <v>0</v>
      </c>
      <c r="T325" s="182">
        <f>S325*H325</f>
        <v>0</v>
      </c>
      <c r="U325" s="35"/>
      <c r="V325" s="35"/>
      <c r="W325" s="35"/>
      <c r="X325" s="35"/>
      <c r="Y325" s="35"/>
      <c r="Z325" s="35"/>
      <c r="AA325" s="35"/>
      <c r="AB325" s="35"/>
      <c r="AC325" s="35"/>
      <c r="AD325" s="35"/>
      <c r="AE325" s="35"/>
      <c r="AR325" s="183" t="s">
        <v>321</v>
      </c>
      <c r="AT325" s="183" t="s">
        <v>318</v>
      </c>
      <c r="AU325" s="183" t="s">
        <v>88</v>
      </c>
      <c r="AY325" s="18" t="s">
        <v>317</v>
      </c>
      <c r="BE325" s="105">
        <f>IF(N325="základná",J325,0)</f>
        <v>0</v>
      </c>
      <c r="BF325" s="105">
        <f>IF(N325="znížená",J325,0)</f>
        <v>0</v>
      </c>
      <c r="BG325" s="105">
        <f>IF(N325="zákl. prenesená",J325,0)</f>
        <v>0</v>
      </c>
      <c r="BH325" s="105">
        <f>IF(N325="zníž. prenesená",J325,0)</f>
        <v>0</v>
      </c>
      <c r="BI325" s="105">
        <f>IF(N325="nulová",J325,0)</f>
        <v>0</v>
      </c>
      <c r="BJ325" s="18" t="s">
        <v>88</v>
      </c>
      <c r="BK325" s="105">
        <f>ROUND(I325*H325,2)</f>
        <v>0</v>
      </c>
      <c r="BL325" s="18" t="s">
        <v>321</v>
      </c>
      <c r="BM325" s="183" t="s">
        <v>4617</v>
      </c>
    </row>
    <row r="326" spans="1:65" s="13" customFormat="1">
      <c r="B326" s="184"/>
      <c r="D326" s="185" t="s">
        <v>323</v>
      </c>
      <c r="E326" s="186" t="s">
        <v>1</v>
      </c>
      <c r="F326" s="187" t="s">
        <v>574</v>
      </c>
      <c r="H326" s="186" t="s">
        <v>1</v>
      </c>
      <c r="I326" s="188"/>
      <c r="L326" s="184"/>
      <c r="M326" s="189"/>
      <c r="N326" s="190"/>
      <c r="O326" s="190"/>
      <c r="P326" s="190"/>
      <c r="Q326" s="190"/>
      <c r="R326" s="190"/>
      <c r="S326" s="190"/>
      <c r="T326" s="191"/>
      <c r="AT326" s="186" t="s">
        <v>323</v>
      </c>
      <c r="AU326" s="186" t="s">
        <v>88</v>
      </c>
      <c r="AV326" s="13" t="s">
        <v>82</v>
      </c>
      <c r="AW326" s="13" t="s">
        <v>30</v>
      </c>
      <c r="AX326" s="13" t="s">
        <v>75</v>
      </c>
      <c r="AY326" s="186" t="s">
        <v>317</v>
      </c>
    </row>
    <row r="327" spans="1:65" s="15" customFormat="1">
      <c r="B327" s="202"/>
      <c r="D327" s="185" t="s">
        <v>323</v>
      </c>
      <c r="E327" s="203" t="s">
        <v>1</v>
      </c>
      <c r="F327" s="204" t="s">
        <v>4618</v>
      </c>
      <c r="H327" s="205">
        <v>1.6</v>
      </c>
      <c r="I327" s="206"/>
      <c r="L327" s="202"/>
      <c r="M327" s="207"/>
      <c r="N327" s="208"/>
      <c r="O327" s="208"/>
      <c r="P327" s="208"/>
      <c r="Q327" s="208"/>
      <c r="R327" s="208"/>
      <c r="S327" s="208"/>
      <c r="T327" s="209"/>
      <c r="AT327" s="203" t="s">
        <v>323</v>
      </c>
      <c r="AU327" s="203" t="s">
        <v>88</v>
      </c>
      <c r="AV327" s="15" t="s">
        <v>88</v>
      </c>
      <c r="AW327" s="15" t="s">
        <v>30</v>
      </c>
      <c r="AX327" s="15" t="s">
        <v>75</v>
      </c>
      <c r="AY327" s="203" t="s">
        <v>317</v>
      </c>
    </row>
    <row r="328" spans="1:65" s="14" customFormat="1">
      <c r="B328" s="192"/>
      <c r="D328" s="185" t="s">
        <v>323</v>
      </c>
      <c r="E328" s="193" t="s">
        <v>152</v>
      </c>
      <c r="F328" s="194" t="s">
        <v>334</v>
      </c>
      <c r="H328" s="195">
        <v>1.6</v>
      </c>
      <c r="I328" s="196"/>
      <c r="L328" s="192"/>
      <c r="M328" s="197"/>
      <c r="N328" s="198"/>
      <c r="O328" s="198"/>
      <c r="P328" s="198"/>
      <c r="Q328" s="198"/>
      <c r="R328" s="198"/>
      <c r="S328" s="198"/>
      <c r="T328" s="199"/>
      <c r="AT328" s="193" t="s">
        <v>323</v>
      </c>
      <c r="AU328" s="193" t="s">
        <v>88</v>
      </c>
      <c r="AV328" s="14" t="s">
        <v>321</v>
      </c>
      <c r="AW328" s="14" t="s">
        <v>30</v>
      </c>
      <c r="AX328" s="14" t="s">
        <v>82</v>
      </c>
      <c r="AY328" s="193" t="s">
        <v>317</v>
      </c>
    </row>
    <row r="329" spans="1:65" s="2" customFormat="1" ht="24.2" customHeight="1">
      <c r="A329" s="35"/>
      <c r="B329" s="141"/>
      <c r="C329" s="171" t="s">
        <v>591</v>
      </c>
      <c r="D329" s="171" t="s">
        <v>318</v>
      </c>
      <c r="E329" s="172" t="s">
        <v>566</v>
      </c>
      <c r="F329" s="173" t="s">
        <v>567</v>
      </c>
      <c r="G329" s="174" t="s">
        <v>378</v>
      </c>
      <c r="H329" s="175">
        <v>2.5</v>
      </c>
      <c r="I329" s="176"/>
      <c r="J329" s="177">
        <f>ROUND(I329*H329,2)</f>
        <v>0</v>
      </c>
      <c r="K329" s="178"/>
      <c r="L329" s="36"/>
      <c r="M329" s="179" t="s">
        <v>1</v>
      </c>
      <c r="N329" s="180" t="s">
        <v>41</v>
      </c>
      <c r="O329" s="61"/>
      <c r="P329" s="181">
        <f>O329*H329</f>
        <v>0</v>
      </c>
      <c r="Q329" s="181">
        <v>8.8059999999999999E-2</v>
      </c>
      <c r="R329" s="181">
        <f>Q329*H329</f>
        <v>0.22015000000000001</v>
      </c>
      <c r="S329" s="181">
        <v>0</v>
      </c>
      <c r="T329" s="182">
        <f>S329*H329</f>
        <v>0</v>
      </c>
      <c r="U329" s="35"/>
      <c r="V329" s="35"/>
      <c r="W329" s="35"/>
      <c r="X329" s="35"/>
      <c r="Y329" s="35"/>
      <c r="Z329" s="35"/>
      <c r="AA329" s="35"/>
      <c r="AB329" s="35"/>
      <c r="AC329" s="35"/>
      <c r="AD329" s="35"/>
      <c r="AE329" s="35"/>
      <c r="AR329" s="183" t="s">
        <v>321</v>
      </c>
      <c r="AT329" s="183" t="s">
        <v>318</v>
      </c>
      <c r="AU329" s="183" t="s">
        <v>88</v>
      </c>
      <c r="AY329" s="18" t="s">
        <v>317</v>
      </c>
      <c r="BE329" s="105">
        <f>IF(N329="základná",J329,0)</f>
        <v>0</v>
      </c>
      <c r="BF329" s="105">
        <f>IF(N329="znížená",J329,0)</f>
        <v>0</v>
      </c>
      <c r="BG329" s="105">
        <f>IF(N329="zákl. prenesená",J329,0)</f>
        <v>0</v>
      </c>
      <c r="BH329" s="105">
        <f>IF(N329="zníž. prenesená",J329,0)</f>
        <v>0</v>
      </c>
      <c r="BI329" s="105">
        <f>IF(N329="nulová",J329,0)</f>
        <v>0</v>
      </c>
      <c r="BJ329" s="18" t="s">
        <v>88</v>
      </c>
      <c r="BK329" s="105">
        <f>ROUND(I329*H329,2)</f>
        <v>0</v>
      </c>
      <c r="BL329" s="18" t="s">
        <v>321</v>
      </c>
      <c r="BM329" s="183" t="s">
        <v>4619</v>
      </c>
    </row>
    <row r="330" spans="1:65" s="2" customFormat="1" ht="24.2" customHeight="1">
      <c r="A330" s="35"/>
      <c r="B330" s="141"/>
      <c r="C330" s="171" t="s">
        <v>596</v>
      </c>
      <c r="D330" s="171" t="s">
        <v>318</v>
      </c>
      <c r="E330" s="172" t="s">
        <v>4620</v>
      </c>
      <c r="F330" s="173" t="s">
        <v>4621</v>
      </c>
      <c r="G330" s="174" t="s">
        <v>378</v>
      </c>
      <c r="H330" s="175">
        <v>3.36</v>
      </c>
      <c r="I330" s="176"/>
      <c r="J330" s="177">
        <f>ROUND(I330*H330,2)</f>
        <v>0</v>
      </c>
      <c r="K330" s="178"/>
      <c r="L330" s="36"/>
      <c r="M330" s="179" t="s">
        <v>1</v>
      </c>
      <c r="N330" s="180" t="s">
        <v>41</v>
      </c>
      <c r="O330" s="61"/>
      <c r="P330" s="181">
        <f>O330*H330</f>
        <v>0</v>
      </c>
      <c r="Q330" s="181">
        <v>9.7850000000000006E-2</v>
      </c>
      <c r="R330" s="181">
        <f>Q330*H330</f>
        <v>0.32877600000000001</v>
      </c>
      <c r="S330" s="181">
        <v>0</v>
      </c>
      <c r="T330" s="182">
        <f>S330*H330</f>
        <v>0</v>
      </c>
      <c r="U330" s="35"/>
      <c r="V330" s="35"/>
      <c r="W330" s="35"/>
      <c r="X330" s="35"/>
      <c r="Y330" s="35"/>
      <c r="Z330" s="35"/>
      <c r="AA330" s="35"/>
      <c r="AB330" s="35"/>
      <c r="AC330" s="35"/>
      <c r="AD330" s="35"/>
      <c r="AE330" s="35"/>
      <c r="AR330" s="183" t="s">
        <v>321</v>
      </c>
      <c r="AT330" s="183" t="s">
        <v>318</v>
      </c>
      <c r="AU330" s="183" t="s">
        <v>88</v>
      </c>
      <c r="AY330" s="18" t="s">
        <v>317</v>
      </c>
      <c r="BE330" s="105">
        <f>IF(N330="základná",J330,0)</f>
        <v>0</v>
      </c>
      <c r="BF330" s="105">
        <f>IF(N330="znížená",J330,0)</f>
        <v>0</v>
      </c>
      <c r="BG330" s="105">
        <f>IF(N330="zákl. prenesená",J330,0)</f>
        <v>0</v>
      </c>
      <c r="BH330" s="105">
        <f>IF(N330="zníž. prenesená",J330,0)</f>
        <v>0</v>
      </c>
      <c r="BI330" s="105">
        <f>IF(N330="nulová",J330,0)</f>
        <v>0</v>
      </c>
      <c r="BJ330" s="18" t="s">
        <v>88</v>
      </c>
      <c r="BK330" s="105">
        <f>ROUND(I330*H330,2)</f>
        <v>0</v>
      </c>
      <c r="BL330" s="18" t="s">
        <v>321</v>
      </c>
      <c r="BM330" s="183" t="s">
        <v>4622</v>
      </c>
    </row>
    <row r="331" spans="1:65" s="15" customFormat="1">
      <c r="B331" s="202"/>
      <c r="D331" s="185" t="s">
        <v>323</v>
      </c>
      <c r="E331" s="203" t="s">
        <v>1</v>
      </c>
      <c r="F331" s="204" t="s">
        <v>4623</v>
      </c>
      <c r="H331" s="205">
        <v>3.36</v>
      </c>
      <c r="I331" s="206"/>
      <c r="L331" s="202"/>
      <c r="M331" s="207"/>
      <c r="N331" s="208"/>
      <c r="O331" s="208"/>
      <c r="P331" s="208"/>
      <c r="Q331" s="208"/>
      <c r="R331" s="208"/>
      <c r="S331" s="208"/>
      <c r="T331" s="209"/>
      <c r="AT331" s="203" t="s">
        <v>323</v>
      </c>
      <c r="AU331" s="203" t="s">
        <v>88</v>
      </c>
      <c r="AV331" s="15" t="s">
        <v>88</v>
      </c>
      <c r="AW331" s="15" t="s">
        <v>30</v>
      </c>
      <c r="AX331" s="15" t="s">
        <v>82</v>
      </c>
      <c r="AY331" s="203" t="s">
        <v>317</v>
      </c>
    </row>
    <row r="332" spans="1:65" s="2" customFormat="1" ht="24.2" customHeight="1">
      <c r="A332" s="35"/>
      <c r="B332" s="141"/>
      <c r="C332" s="171" t="s">
        <v>603</v>
      </c>
      <c r="D332" s="171" t="s">
        <v>318</v>
      </c>
      <c r="E332" s="172" t="s">
        <v>4624</v>
      </c>
      <c r="F332" s="173" t="s">
        <v>4625</v>
      </c>
      <c r="G332" s="174" t="s">
        <v>378</v>
      </c>
      <c r="H332" s="175">
        <v>5</v>
      </c>
      <c r="I332" s="176"/>
      <c r="J332" s="177">
        <f>ROUND(I332*H332,2)</f>
        <v>0</v>
      </c>
      <c r="K332" s="178"/>
      <c r="L332" s="36"/>
      <c r="M332" s="179" t="s">
        <v>1</v>
      </c>
      <c r="N332" s="180" t="s">
        <v>41</v>
      </c>
      <c r="O332" s="61"/>
      <c r="P332" s="181">
        <f>O332*H332</f>
        <v>0</v>
      </c>
      <c r="Q332" s="181">
        <v>0.17613000000000001</v>
      </c>
      <c r="R332" s="181">
        <f>Q332*H332</f>
        <v>0.88065000000000004</v>
      </c>
      <c r="S332" s="181">
        <v>0</v>
      </c>
      <c r="T332" s="182">
        <f>S332*H332</f>
        <v>0</v>
      </c>
      <c r="U332" s="35"/>
      <c r="V332" s="35"/>
      <c r="W332" s="35"/>
      <c r="X332" s="35"/>
      <c r="Y332" s="35"/>
      <c r="Z332" s="35"/>
      <c r="AA332" s="35"/>
      <c r="AB332" s="35"/>
      <c r="AC332" s="35"/>
      <c r="AD332" s="35"/>
      <c r="AE332" s="35"/>
      <c r="AR332" s="183" t="s">
        <v>321</v>
      </c>
      <c r="AT332" s="183" t="s">
        <v>318</v>
      </c>
      <c r="AU332" s="183" t="s">
        <v>88</v>
      </c>
      <c r="AY332" s="18" t="s">
        <v>317</v>
      </c>
      <c r="BE332" s="105">
        <f>IF(N332="základná",J332,0)</f>
        <v>0</v>
      </c>
      <c r="BF332" s="105">
        <f>IF(N332="znížená",J332,0)</f>
        <v>0</v>
      </c>
      <c r="BG332" s="105">
        <f>IF(N332="zákl. prenesená",J332,0)</f>
        <v>0</v>
      </c>
      <c r="BH332" s="105">
        <f>IF(N332="zníž. prenesená",J332,0)</f>
        <v>0</v>
      </c>
      <c r="BI332" s="105">
        <f>IF(N332="nulová",J332,0)</f>
        <v>0</v>
      </c>
      <c r="BJ332" s="18" t="s">
        <v>88</v>
      </c>
      <c r="BK332" s="105">
        <f>ROUND(I332*H332,2)</f>
        <v>0</v>
      </c>
      <c r="BL332" s="18" t="s">
        <v>321</v>
      </c>
      <c r="BM332" s="183" t="s">
        <v>4626</v>
      </c>
    </row>
    <row r="333" spans="1:65" s="15" customFormat="1">
      <c r="B333" s="202"/>
      <c r="D333" s="185" t="s">
        <v>323</v>
      </c>
      <c r="E333" s="203" t="s">
        <v>1</v>
      </c>
      <c r="F333" s="204" t="s">
        <v>4627</v>
      </c>
      <c r="H333" s="205">
        <v>5</v>
      </c>
      <c r="I333" s="206"/>
      <c r="L333" s="202"/>
      <c r="M333" s="207"/>
      <c r="N333" s="208"/>
      <c r="O333" s="208"/>
      <c r="P333" s="208"/>
      <c r="Q333" s="208"/>
      <c r="R333" s="208"/>
      <c r="S333" s="208"/>
      <c r="T333" s="209"/>
      <c r="AT333" s="203" t="s">
        <v>323</v>
      </c>
      <c r="AU333" s="203" t="s">
        <v>88</v>
      </c>
      <c r="AV333" s="15" t="s">
        <v>88</v>
      </c>
      <c r="AW333" s="15" t="s">
        <v>30</v>
      </c>
      <c r="AX333" s="15" t="s">
        <v>82</v>
      </c>
      <c r="AY333" s="203" t="s">
        <v>317</v>
      </c>
    </row>
    <row r="334" spans="1:65" s="2" customFormat="1" ht="14.45" customHeight="1">
      <c r="A334" s="35"/>
      <c r="B334" s="141"/>
      <c r="C334" s="171" t="s">
        <v>608</v>
      </c>
      <c r="D334" s="171" t="s">
        <v>318</v>
      </c>
      <c r="E334" s="172" t="s">
        <v>4628</v>
      </c>
      <c r="F334" s="173" t="s">
        <v>4629</v>
      </c>
      <c r="G334" s="174" t="s">
        <v>378</v>
      </c>
      <c r="H334" s="175">
        <v>10</v>
      </c>
      <c r="I334" s="176"/>
      <c r="J334" s="177">
        <f>ROUND(I334*H334,2)</f>
        <v>0</v>
      </c>
      <c r="K334" s="178"/>
      <c r="L334" s="36"/>
      <c r="M334" s="179" t="s">
        <v>1</v>
      </c>
      <c r="N334" s="180" t="s">
        <v>41</v>
      </c>
      <c r="O334" s="61"/>
      <c r="P334" s="181">
        <f>O334*H334</f>
        <v>0</v>
      </c>
      <c r="Q334" s="181">
        <v>4.5999999999999999E-3</v>
      </c>
      <c r="R334" s="181">
        <f>Q334*H334</f>
        <v>4.5999999999999999E-2</v>
      </c>
      <c r="S334" s="181">
        <v>0</v>
      </c>
      <c r="T334" s="182">
        <f>S334*H334</f>
        <v>0</v>
      </c>
      <c r="U334" s="35"/>
      <c r="V334" s="35"/>
      <c r="W334" s="35"/>
      <c r="X334" s="35"/>
      <c r="Y334" s="35"/>
      <c r="Z334" s="35"/>
      <c r="AA334" s="35"/>
      <c r="AB334" s="35"/>
      <c r="AC334" s="35"/>
      <c r="AD334" s="35"/>
      <c r="AE334" s="35"/>
      <c r="AR334" s="183" t="s">
        <v>321</v>
      </c>
      <c r="AT334" s="183" t="s">
        <v>318</v>
      </c>
      <c r="AU334" s="183" t="s">
        <v>88</v>
      </c>
      <c r="AY334" s="18" t="s">
        <v>317</v>
      </c>
      <c r="BE334" s="105">
        <f>IF(N334="základná",J334,0)</f>
        <v>0</v>
      </c>
      <c r="BF334" s="105">
        <f>IF(N334="znížená",J334,0)</f>
        <v>0</v>
      </c>
      <c r="BG334" s="105">
        <f>IF(N334="zákl. prenesená",J334,0)</f>
        <v>0</v>
      </c>
      <c r="BH334" s="105">
        <f>IF(N334="zníž. prenesená",J334,0)</f>
        <v>0</v>
      </c>
      <c r="BI334" s="105">
        <f>IF(N334="nulová",J334,0)</f>
        <v>0</v>
      </c>
      <c r="BJ334" s="18" t="s">
        <v>88</v>
      </c>
      <c r="BK334" s="105">
        <f>ROUND(I334*H334,2)</f>
        <v>0</v>
      </c>
      <c r="BL334" s="18" t="s">
        <v>321</v>
      </c>
      <c r="BM334" s="183" t="s">
        <v>4630</v>
      </c>
    </row>
    <row r="335" spans="1:65" s="15" customFormat="1">
      <c r="B335" s="202"/>
      <c r="D335" s="185" t="s">
        <v>323</v>
      </c>
      <c r="E335" s="203" t="s">
        <v>1</v>
      </c>
      <c r="F335" s="204" t="s">
        <v>4631</v>
      </c>
      <c r="H335" s="205">
        <v>10</v>
      </c>
      <c r="I335" s="206"/>
      <c r="L335" s="202"/>
      <c r="M335" s="207"/>
      <c r="N335" s="208"/>
      <c r="O335" s="208"/>
      <c r="P335" s="208"/>
      <c r="Q335" s="208"/>
      <c r="R335" s="208"/>
      <c r="S335" s="208"/>
      <c r="T335" s="209"/>
      <c r="AT335" s="203" t="s">
        <v>323</v>
      </c>
      <c r="AU335" s="203" t="s">
        <v>88</v>
      </c>
      <c r="AV335" s="15" t="s">
        <v>88</v>
      </c>
      <c r="AW335" s="15" t="s">
        <v>30</v>
      </c>
      <c r="AX335" s="15" t="s">
        <v>82</v>
      </c>
      <c r="AY335" s="203" t="s">
        <v>317</v>
      </c>
    </row>
    <row r="336" spans="1:65" s="12" customFormat="1" ht="22.9" customHeight="1">
      <c r="B336" s="160"/>
      <c r="D336" s="161" t="s">
        <v>74</v>
      </c>
      <c r="E336" s="200" t="s">
        <v>363</v>
      </c>
      <c r="F336" s="200" t="s">
        <v>590</v>
      </c>
      <c r="I336" s="163"/>
      <c r="J336" s="201">
        <f>BK336</f>
        <v>0</v>
      </c>
      <c r="L336" s="160"/>
      <c r="M336" s="165"/>
      <c r="N336" s="166"/>
      <c r="O336" s="166"/>
      <c r="P336" s="167">
        <f>SUM(P337:P373)</f>
        <v>0</v>
      </c>
      <c r="Q336" s="166"/>
      <c r="R336" s="167">
        <f>SUM(R337:R373)</f>
        <v>14.37614312</v>
      </c>
      <c r="S336" s="166"/>
      <c r="T336" s="168">
        <f>SUM(T337:T373)</f>
        <v>5.1960000000000006</v>
      </c>
      <c r="AR336" s="161" t="s">
        <v>82</v>
      </c>
      <c r="AT336" s="169" t="s">
        <v>74</v>
      </c>
      <c r="AU336" s="169" t="s">
        <v>82</v>
      </c>
      <c r="AY336" s="161" t="s">
        <v>317</v>
      </c>
      <c r="BK336" s="170">
        <f>SUM(BK337:BK373)</f>
        <v>0</v>
      </c>
    </row>
    <row r="337" spans="1:65" s="2" customFormat="1" ht="24.2" customHeight="1">
      <c r="A337" s="35"/>
      <c r="B337" s="141"/>
      <c r="C337" s="171" t="s">
        <v>612</v>
      </c>
      <c r="D337" s="171" t="s">
        <v>318</v>
      </c>
      <c r="E337" s="172" t="s">
        <v>597</v>
      </c>
      <c r="F337" s="173" t="s">
        <v>598</v>
      </c>
      <c r="G337" s="174" t="s">
        <v>378</v>
      </c>
      <c r="H337" s="175">
        <v>277.38799999999998</v>
      </c>
      <c r="I337" s="176"/>
      <c r="J337" s="177">
        <f>ROUND(I337*H337,2)</f>
        <v>0</v>
      </c>
      <c r="K337" s="178"/>
      <c r="L337" s="36"/>
      <c r="M337" s="179" t="s">
        <v>1</v>
      </c>
      <c r="N337" s="180" t="s">
        <v>41</v>
      </c>
      <c r="O337" s="61"/>
      <c r="P337" s="181">
        <f>O337*H337</f>
        <v>0</v>
      </c>
      <c r="Q337" s="181">
        <v>2.572E-2</v>
      </c>
      <c r="R337" s="181">
        <f>Q337*H337</f>
        <v>7.134419359999999</v>
      </c>
      <c r="S337" s="181">
        <v>0</v>
      </c>
      <c r="T337" s="182">
        <f>S337*H337</f>
        <v>0</v>
      </c>
      <c r="U337" s="35"/>
      <c r="V337" s="35"/>
      <c r="W337" s="35"/>
      <c r="X337" s="35"/>
      <c r="Y337" s="35"/>
      <c r="Z337" s="35"/>
      <c r="AA337" s="35"/>
      <c r="AB337" s="35"/>
      <c r="AC337" s="35"/>
      <c r="AD337" s="35"/>
      <c r="AE337" s="35"/>
      <c r="AR337" s="183" t="s">
        <v>321</v>
      </c>
      <c r="AT337" s="183" t="s">
        <v>318</v>
      </c>
      <c r="AU337" s="183" t="s">
        <v>88</v>
      </c>
      <c r="AY337" s="18" t="s">
        <v>317</v>
      </c>
      <c r="BE337" s="105">
        <f>IF(N337="základná",J337,0)</f>
        <v>0</v>
      </c>
      <c r="BF337" s="105">
        <f>IF(N337="znížená",J337,0)</f>
        <v>0</v>
      </c>
      <c r="BG337" s="105">
        <f>IF(N337="zákl. prenesená",J337,0)</f>
        <v>0</v>
      </c>
      <c r="BH337" s="105">
        <f>IF(N337="zníž. prenesená",J337,0)</f>
        <v>0</v>
      </c>
      <c r="BI337" s="105">
        <f>IF(N337="nulová",J337,0)</f>
        <v>0</v>
      </c>
      <c r="BJ337" s="18" t="s">
        <v>88</v>
      </c>
      <c r="BK337" s="105">
        <f>ROUND(I337*H337,2)</f>
        <v>0</v>
      </c>
      <c r="BL337" s="18" t="s">
        <v>321</v>
      </c>
      <c r="BM337" s="183" t="s">
        <v>4632</v>
      </c>
    </row>
    <row r="338" spans="1:65" s="15" customFormat="1">
      <c r="B338" s="202"/>
      <c r="D338" s="185" t="s">
        <v>323</v>
      </c>
      <c r="E338" s="203" t="s">
        <v>1</v>
      </c>
      <c r="F338" s="204" t="s">
        <v>4633</v>
      </c>
      <c r="H338" s="205">
        <v>140.828</v>
      </c>
      <c r="I338" s="206"/>
      <c r="L338" s="202"/>
      <c r="M338" s="207"/>
      <c r="N338" s="208"/>
      <c r="O338" s="208"/>
      <c r="P338" s="208"/>
      <c r="Q338" s="208"/>
      <c r="R338" s="208"/>
      <c r="S338" s="208"/>
      <c r="T338" s="209"/>
      <c r="AT338" s="203" t="s">
        <v>323</v>
      </c>
      <c r="AU338" s="203" t="s">
        <v>88</v>
      </c>
      <c r="AV338" s="15" t="s">
        <v>88</v>
      </c>
      <c r="AW338" s="15" t="s">
        <v>30</v>
      </c>
      <c r="AX338" s="15" t="s">
        <v>75</v>
      </c>
      <c r="AY338" s="203" t="s">
        <v>317</v>
      </c>
    </row>
    <row r="339" spans="1:65" s="15" customFormat="1">
      <c r="B339" s="202"/>
      <c r="D339" s="185" t="s">
        <v>323</v>
      </c>
      <c r="E339" s="203" t="s">
        <v>1</v>
      </c>
      <c r="F339" s="204" t="s">
        <v>4634</v>
      </c>
      <c r="H339" s="205">
        <v>136.56</v>
      </c>
      <c r="I339" s="206"/>
      <c r="L339" s="202"/>
      <c r="M339" s="207"/>
      <c r="N339" s="208"/>
      <c r="O339" s="208"/>
      <c r="P339" s="208"/>
      <c r="Q339" s="208"/>
      <c r="R339" s="208"/>
      <c r="S339" s="208"/>
      <c r="T339" s="209"/>
      <c r="AT339" s="203" t="s">
        <v>323</v>
      </c>
      <c r="AU339" s="203" t="s">
        <v>88</v>
      </c>
      <c r="AV339" s="15" t="s">
        <v>88</v>
      </c>
      <c r="AW339" s="15" t="s">
        <v>30</v>
      </c>
      <c r="AX339" s="15" t="s">
        <v>75</v>
      </c>
      <c r="AY339" s="203" t="s">
        <v>317</v>
      </c>
    </row>
    <row r="340" spans="1:65" s="14" customFormat="1">
      <c r="B340" s="192"/>
      <c r="D340" s="185" t="s">
        <v>323</v>
      </c>
      <c r="E340" s="193" t="s">
        <v>4432</v>
      </c>
      <c r="F340" s="194" t="s">
        <v>334</v>
      </c>
      <c r="H340" s="195">
        <v>277.38799999999998</v>
      </c>
      <c r="I340" s="196"/>
      <c r="L340" s="192"/>
      <c r="M340" s="197"/>
      <c r="N340" s="198"/>
      <c r="O340" s="198"/>
      <c r="P340" s="198"/>
      <c r="Q340" s="198"/>
      <c r="R340" s="198"/>
      <c r="S340" s="198"/>
      <c r="T340" s="199"/>
      <c r="AT340" s="193" t="s">
        <v>323</v>
      </c>
      <c r="AU340" s="193" t="s">
        <v>88</v>
      </c>
      <c r="AV340" s="14" t="s">
        <v>321</v>
      </c>
      <c r="AW340" s="14" t="s">
        <v>30</v>
      </c>
      <c r="AX340" s="14" t="s">
        <v>82</v>
      </c>
      <c r="AY340" s="193" t="s">
        <v>317</v>
      </c>
    </row>
    <row r="341" spans="1:65" s="2" customFormat="1" ht="37.9" customHeight="1">
      <c r="A341" s="35"/>
      <c r="B341" s="141"/>
      <c r="C341" s="171" t="s">
        <v>616</v>
      </c>
      <c r="D341" s="171" t="s">
        <v>318</v>
      </c>
      <c r="E341" s="172" t="s">
        <v>604</v>
      </c>
      <c r="F341" s="173" t="s">
        <v>605</v>
      </c>
      <c r="G341" s="174" t="s">
        <v>378</v>
      </c>
      <c r="H341" s="175">
        <v>554.77599999999995</v>
      </c>
      <c r="I341" s="176"/>
      <c r="J341" s="177">
        <f>ROUND(I341*H341,2)</f>
        <v>0</v>
      </c>
      <c r="K341" s="178"/>
      <c r="L341" s="36"/>
      <c r="M341" s="179" t="s">
        <v>1</v>
      </c>
      <c r="N341" s="180" t="s">
        <v>41</v>
      </c>
      <c r="O341" s="61"/>
      <c r="P341" s="181">
        <f>O341*H341</f>
        <v>0</v>
      </c>
      <c r="Q341" s="181">
        <v>0</v>
      </c>
      <c r="R341" s="181">
        <f>Q341*H341</f>
        <v>0</v>
      </c>
      <c r="S341" s="181">
        <v>0</v>
      </c>
      <c r="T341" s="182">
        <f>S341*H341</f>
        <v>0</v>
      </c>
      <c r="U341" s="35"/>
      <c r="V341" s="35"/>
      <c r="W341" s="35"/>
      <c r="X341" s="35"/>
      <c r="Y341" s="35"/>
      <c r="Z341" s="35"/>
      <c r="AA341" s="35"/>
      <c r="AB341" s="35"/>
      <c r="AC341" s="35"/>
      <c r="AD341" s="35"/>
      <c r="AE341" s="35"/>
      <c r="AR341" s="183" t="s">
        <v>321</v>
      </c>
      <c r="AT341" s="183" t="s">
        <v>318</v>
      </c>
      <c r="AU341" s="183" t="s">
        <v>88</v>
      </c>
      <c r="AY341" s="18" t="s">
        <v>317</v>
      </c>
      <c r="BE341" s="105">
        <f>IF(N341="základná",J341,0)</f>
        <v>0</v>
      </c>
      <c r="BF341" s="105">
        <f>IF(N341="znížená",J341,0)</f>
        <v>0</v>
      </c>
      <c r="BG341" s="105">
        <f>IF(N341="zákl. prenesená",J341,0)</f>
        <v>0</v>
      </c>
      <c r="BH341" s="105">
        <f>IF(N341="zníž. prenesená",J341,0)</f>
        <v>0</v>
      </c>
      <c r="BI341" s="105">
        <f>IF(N341="nulová",J341,0)</f>
        <v>0</v>
      </c>
      <c r="BJ341" s="18" t="s">
        <v>88</v>
      </c>
      <c r="BK341" s="105">
        <f>ROUND(I341*H341,2)</f>
        <v>0</v>
      </c>
      <c r="BL341" s="18" t="s">
        <v>321</v>
      </c>
      <c r="BM341" s="183" t="s">
        <v>4635</v>
      </c>
    </row>
    <row r="342" spans="1:65" s="15" customFormat="1">
      <c r="B342" s="202"/>
      <c r="D342" s="185" t="s">
        <v>323</v>
      </c>
      <c r="E342" s="203" t="s">
        <v>1</v>
      </c>
      <c r="F342" s="204" t="s">
        <v>4636</v>
      </c>
      <c r="H342" s="205">
        <v>554.77599999999995</v>
      </c>
      <c r="I342" s="206"/>
      <c r="L342" s="202"/>
      <c r="M342" s="207"/>
      <c r="N342" s="208"/>
      <c r="O342" s="208"/>
      <c r="P342" s="208"/>
      <c r="Q342" s="208"/>
      <c r="R342" s="208"/>
      <c r="S342" s="208"/>
      <c r="T342" s="209"/>
      <c r="AT342" s="203" t="s">
        <v>323</v>
      </c>
      <c r="AU342" s="203" t="s">
        <v>88</v>
      </c>
      <c r="AV342" s="15" t="s">
        <v>88</v>
      </c>
      <c r="AW342" s="15" t="s">
        <v>30</v>
      </c>
      <c r="AX342" s="15" t="s">
        <v>82</v>
      </c>
      <c r="AY342" s="203" t="s">
        <v>317</v>
      </c>
    </row>
    <row r="343" spans="1:65" s="2" customFormat="1" ht="24.2" customHeight="1">
      <c r="A343" s="35"/>
      <c r="B343" s="141"/>
      <c r="C343" s="171" t="s">
        <v>620</v>
      </c>
      <c r="D343" s="171" t="s">
        <v>318</v>
      </c>
      <c r="E343" s="172" t="s">
        <v>609</v>
      </c>
      <c r="F343" s="173" t="s">
        <v>610</v>
      </c>
      <c r="G343" s="174" t="s">
        <v>378</v>
      </c>
      <c r="H343" s="175">
        <v>277.38799999999998</v>
      </c>
      <c r="I343" s="176"/>
      <c r="J343" s="177">
        <f>ROUND(I343*H343,2)</f>
        <v>0</v>
      </c>
      <c r="K343" s="178"/>
      <c r="L343" s="36"/>
      <c r="M343" s="179" t="s">
        <v>1</v>
      </c>
      <c r="N343" s="180" t="s">
        <v>41</v>
      </c>
      <c r="O343" s="61"/>
      <c r="P343" s="181">
        <f>O343*H343</f>
        <v>0</v>
      </c>
      <c r="Q343" s="181">
        <v>2.572E-2</v>
      </c>
      <c r="R343" s="181">
        <f>Q343*H343</f>
        <v>7.134419359999999</v>
      </c>
      <c r="S343" s="181">
        <v>0</v>
      </c>
      <c r="T343" s="182">
        <f>S343*H343</f>
        <v>0</v>
      </c>
      <c r="U343" s="35"/>
      <c r="V343" s="35"/>
      <c r="W343" s="35"/>
      <c r="X343" s="35"/>
      <c r="Y343" s="35"/>
      <c r="Z343" s="35"/>
      <c r="AA343" s="35"/>
      <c r="AB343" s="35"/>
      <c r="AC343" s="35"/>
      <c r="AD343" s="35"/>
      <c r="AE343" s="35"/>
      <c r="AR343" s="183" t="s">
        <v>321</v>
      </c>
      <c r="AT343" s="183" t="s">
        <v>318</v>
      </c>
      <c r="AU343" s="183" t="s">
        <v>88</v>
      </c>
      <c r="AY343" s="18" t="s">
        <v>317</v>
      </c>
      <c r="BE343" s="105">
        <f>IF(N343="základná",J343,0)</f>
        <v>0</v>
      </c>
      <c r="BF343" s="105">
        <f>IF(N343="znížená",J343,0)</f>
        <v>0</v>
      </c>
      <c r="BG343" s="105">
        <f>IF(N343="zákl. prenesená",J343,0)</f>
        <v>0</v>
      </c>
      <c r="BH343" s="105">
        <f>IF(N343="zníž. prenesená",J343,0)</f>
        <v>0</v>
      </c>
      <c r="BI343" s="105">
        <f>IF(N343="nulová",J343,0)</f>
        <v>0</v>
      </c>
      <c r="BJ343" s="18" t="s">
        <v>88</v>
      </c>
      <c r="BK343" s="105">
        <f>ROUND(I343*H343,2)</f>
        <v>0</v>
      </c>
      <c r="BL343" s="18" t="s">
        <v>321</v>
      </c>
      <c r="BM343" s="183" t="s">
        <v>4637</v>
      </c>
    </row>
    <row r="344" spans="1:65" s="15" customFormat="1">
      <c r="B344" s="202"/>
      <c r="D344" s="185" t="s">
        <v>323</v>
      </c>
      <c r="E344" s="203" t="s">
        <v>1</v>
      </c>
      <c r="F344" s="204" t="s">
        <v>4432</v>
      </c>
      <c r="H344" s="205">
        <v>277.38799999999998</v>
      </c>
      <c r="I344" s="206"/>
      <c r="L344" s="202"/>
      <c r="M344" s="207"/>
      <c r="N344" s="208"/>
      <c r="O344" s="208"/>
      <c r="P344" s="208"/>
      <c r="Q344" s="208"/>
      <c r="R344" s="208"/>
      <c r="S344" s="208"/>
      <c r="T344" s="209"/>
      <c r="AT344" s="203" t="s">
        <v>323</v>
      </c>
      <c r="AU344" s="203" t="s">
        <v>88</v>
      </c>
      <c r="AV344" s="15" t="s">
        <v>88</v>
      </c>
      <c r="AW344" s="15" t="s">
        <v>30</v>
      </c>
      <c r="AX344" s="15" t="s">
        <v>82</v>
      </c>
      <c r="AY344" s="203" t="s">
        <v>317</v>
      </c>
    </row>
    <row r="345" spans="1:65" s="2" customFormat="1" ht="24.2" customHeight="1">
      <c r="A345" s="35"/>
      <c r="B345" s="141"/>
      <c r="C345" s="171" t="s">
        <v>625</v>
      </c>
      <c r="D345" s="171" t="s">
        <v>318</v>
      </c>
      <c r="E345" s="172" t="s">
        <v>626</v>
      </c>
      <c r="F345" s="173" t="s">
        <v>627</v>
      </c>
      <c r="G345" s="174" t="s">
        <v>378</v>
      </c>
      <c r="H345" s="175">
        <v>15</v>
      </c>
      <c r="I345" s="176"/>
      <c r="J345" s="177">
        <f>ROUND(I345*H345,2)</f>
        <v>0</v>
      </c>
      <c r="K345" s="178"/>
      <c r="L345" s="36"/>
      <c r="M345" s="179" t="s">
        <v>1</v>
      </c>
      <c r="N345" s="180" t="s">
        <v>41</v>
      </c>
      <c r="O345" s="61"/>
      <c r="P345" s="181">
        <f>O345*H345</f>
        <v>0</v>
      </c>
      <c r="Q345" s="181">
        <v>6.1799999999999997E-3</v>
      </c>
      <c r="R345" s="181">
        <f>Q345*H345</f>
        <v>9.2699999999999991E-2</v>
      </c>
      <c r="S345" s="181">
        <v>0</v>
      </c>
      <c r="T345" s="182">
        <f>S345*H345</f>
        <v>0</v>
      </c>
      <c r="U345" s="35"/>
      <c r="V345" s="35"/>
      <c r="W345" s="35"/>
      <c r="X345" s="35"/>
      <c r="Y345" s="35"/>
      <c r="Z345" s="35"/>
      <c r="AA345" s="35"/>
      <c r="AB345" s="35"/>
      <c r="AC345" s="35"/>
      <c r="AD345" s="35"/>
      <c r="AE345" s="35"/>
      <c r="AR345" s="183" t="s">
        <v>321</v>
      </c>
      <c r="AT345" s="183" t="s">
        <v>318</v>
      </c>
      <c r="AU345" s="183" t="s">
        <v>88</v>
      </c>
      <c r="AY345" s="18" t="s">
        <v>317</v>
      </c>
      <c r="BE345" s="105">
        <f>IF(N345="základná",J345,0)</f>
        <v>0</v>
      </c>
      <c r="BF345" s="105">
        <f>IF(N345="znížená",J345,0)</f>
        <v>0</v>
      </c>
      <c r="BG345" s="105">
        <f>IF(N345="zákl. prenesená",J345,0)</f>
        <v>0</v>
      </c>
      <c r="BH345" s="105">
        <f>IF(N345="zníž. prenesená",J345,0)</f>
        <v>0</v>
      </c>
      <c r="BI345" s="105">
        <f>IF(N345="nulová",J345,0)</f>
        <v>0</v>
      </c>
      <c r="BJ345" s="18" t="s">
        <v>88</v>
      </c>
      <c r="BK345" s="105">
        <f>ROUND(I345*H345,2)</f>
        <v>0</v>
      </c>
      <c r="BL345" s="18" t="s">
        <v>321</v>
      </c>
      <c r="BM345" s="183" t="s">
        <v>4638</v>
      </c>
    </row>
    <row r="346" spans="1:65" s="2" customFormat="1" ht="14.45" customHeight="1">
      <c r="A346" s="35"/>
      <c r="B346" s="141"/>
      <c r="C346" s="171" t="s">
        <v>629</v>
      </c>
      <c r="D346" s="171" t="s">
        <v>318</v>
      </c>
      <c r="E346" s="172" t="s">
        <v>613</v>
      </c>
      <c r="F346" s="173" t="s">
        <v>614</v>
      </c>
      <c r="G346" s="174" t="s">
        <v>378</v>
      </c>
      <c r="H346" s="175">
        <v>277.38799999999998</v>
      </c>
      <c r="I346" s="176"/>
      <c r="J346" s="177">
        <f>ROUND(I346*H346,2)</f>
        <v>0</v>
      </c>
      <c r="K346" s="178"/>
      <c r="L346" s="36"/>
      <c r="M346" s="179" t="s">
        <v>1</v>
      </c>
      <c r="N346" s="180" t="s">
        <v>41</v>
      </c>
      <c r="O346" s="61"/>
      <c r="P346" s="181">
        <f>O346*H346</f>
        <v>0</v>
      </c>
      <c r="Q346" s="181">
        <v>5.0000000000000002E-5</v>
      </c>
      <c r="R346" s="181">
        <f>Q346*H346</f>
        <v>1.3869399999999999E-2</v>
      </c>
      <c r="S346" s="181">
        <v>0</v>
      </c>
      <c r="T346" s="182">
        <f>S346*H346</f>
        <v>0</v>
      </c>
      <c r="U346" s="35"/>
      <c r="V346" s="35"/>
      <c r="W346" s="35"/>
      <c r="X346" s="35"/>
      <c r="Y346" s="35"/>
      <c r="Z346" s="35"/>
      <c r="AA346" s="35"/>
      <c r="AB346" s="35"/>
      <c r="AC346" s="35"/>
      <c r="AD346" s="35"/>
      <c r="AE346" s="35"/>
      <c r="AR346" s="183" t="s">
        <v>321</v>
      </c>
      <c r="AT346" s="183" t="s">
        <v>318</v>
      </c>
      <c r="AU346" s="183" t="s">
        <v>88</v>
      </c>
      <c r="AY346" s="18" t="s">
        <v>317</v>
      </c>
      <c r="BE346" s="105">
        <f>IF(N346="základná",J346,0)</f>
        <v>0</v>
      </c>
      <c r="BF346" s="105">
        <f>IF(N346="znížená",J346,0)</f>
        <v>0</v>
      </c>
      <c r="BG346" s="105">
        <f>IF(N346="zákl. prenesená",J346,0)</f>
        <v>0</v>
      </c>
      <c r="BH346" s="105">
        <f>IF(N346="zníž. prenesená",J346,0)</f>
        <v>0</v>
      </c>
      <c r="BI346" s="105">
        <f>IF(N346="nulová",J346,0)</f>
        <v>0</v>
      </c>
      <c r="BJ346" s="18" t="s">
        <v>88</v>
      </c>
      <c r="BK346" s="105">
        <f>ROUND(I346*H346,2)</f>
        <v>0</v>
      </c>
      <c r="BL346" s="18" t="s">
        <v>321</v>
      </c>
      <c r="BM346" s="183" t="s">
        <v>4639</v>
      </c>
    </row>
    <row r="347" spans="1:65" s="15" customFormat="1">
      <c r="B347" s="202"/>
      <c r="D347" s="185" t="s">
        <v>323</v>
      </c>
      <c r="E347" s="203" t="s">
        <v>1</v>
      </c>
      <c r="F347" s="204" t="s">
        <v>4432</v>
      </c>
      <c r="H347" s="205">
        <v>277.38799999999998</v>
      </c>
      <c r="I347" s="206"/>
      <c r="L347" s="202"/>
      <c r="M347" s="207"/>
      <c r="N347" s="208"/>
      <c r="O347" s="208"/>
      <c r="P347" s="208"/>
      <c r="Q347" s="208"/>
      <c r="R347" s="208"/>
      <c r="S347" s="208"/>
      <c r="T347" s="209"/>
      <c r="AT347" s="203" t="s">
        <v>323</v>
      </c>
      <c r="AU347" s="203" t="s">
        <v>88</v>
      </c>
      <c r="AV347" s="15" t="s">
        <v>88</v>
      </c>
      <c r="AW347" s="15" t="s">
        <v>30</v>
      </c>
      <c r="AX347" s="15" t="s">
        <v>82</v>
      </c>
      <c r="AY347" s="203" t="s">
        <v>317</v>
      </c>
    </row>
    <row r="348" spans="1:65" s="2" customFormat="1" ht="24.2" customHeight="1">
      <c r="A348" s="35"/>
      <c r="B348" s="141"/>
      <c r="C348" s="171" t="s">
        <v>637</v>
      </c>
      <c r="D348" s="171" t="s">
        <v>318</v>
      </c>
      <c r="E348" s="172" t="s">
        <v>617</v>
      </c>
      <c r="F348" s="173" t="s">
        <v>618</v>
      </c>
      <c r="G348" s="174" t="s">
        <v>378</v>
      </c>
      <c r="H348" s="175">
        <v>277.38799999999998</v>
      </c>
      <c r="I348" s="176"/>
      <c r="J348" s="177">
        <f>ROUND(I348*H348,2)</f>
        <v>0</v>
      </c>
      <c r="K348" s="178"/>
      <c r="L348" s="36"/>
      <c r="M348" s="179" t="s">
        <v>1</v>
      </c>
      <c r="N348" s="180" t="s">
        <v>41</v>
      </c>
      <c r="O348" s="61"/>
      <c r="P348" s="181">
        <f>O348*H348</f>
        <v>0</v>
      </c>
      <c r="Q348" s="181">
        <v>0</v>
      </c>
      <c r="R348" s="181">
        <f>Q348*H348</f>
        <v>0</v>
      </c>
      <c r="S348" s="181">
        <v>0</v>
      </c>
      <c r="T348" s="182">
        <f>S348*H348</f>
        <v>0</v>
      </c>
      <c r="U348" s="35"/>
      <c r="V348" s="35"/>
      <c r="W348" s="35"/>
      <c r="X348" s="35"/>
      <c r="Y348" s="35"/>
      <c r="Z348" s="35"/>
      <c r="AA348" s="35"/>
      <c r="AB348" s="35"/>
      <c r="AC348" s="35"/>
      <c r="AD348" s="35"/>
      <c r="AE348" s="35"/>
      <c r="AR348" s="183" t="s">
        <v>321</v>
      </c>
      <c r="AT348" s="183" t="s">
        <v>318</v>
      </c>
      <c r="AU348" s="183" t="s">
        <v>88</v>
      </c>
      <c r="AY348" s="18" t="s">
        <v>317</v>
      </c>
      <c r="BE348" s="105">
        <f>IF(N348="základná",J348,0)</f>
        <v>0</v>
      </c>
      <c r="BF348" s="105">
        <f>IF(N348="znížená",J348,0)</f>
        <v>0</v>
      </c>
      <c r="BG348" s="105">
        <f>IF(N348="zákl. prenesená",J348,0)</f>
        <v>0</v>
      </c>
      <c r="BH348" s="105">
        <f>IF(N348="zníž. prenesená",J348,0)</f>
        <v>0</v>
      </c>
      <c r="BI348" s="105">
        <f>IF(N348="nulová",J348,0)</f>
        <v>0</v>
      </c>
      <c r="BJ348" s="18" t="s">
        <v>88</v>
      </c>
      <c r="BK348" s="105">
        <f>ROUND(I348*H348,2)</f>
        <v>0</v>
      </c>
      <c r="BL348" s="18" t="s">
        <v>321</v>
      </c>
      <c r="BM348" s="183" t="s">
        <v>4640</v>
      </c>
    </row>
    <row r="349" spans="1:65" s="15" customFormat="1">
      <c r="B349" s="202"/>
      <c r="D349" s="185" t="s">
        <v>323</v>
      </c>
      <c r="E349" s="203" t="s">
        <v>1</v>
      </c>
      <c r="F349" s="204" t="s">
        <v>4432</v>
      </c>
      <c r="H349" s="205">
        <v>277.38799999999998</v>
      </c>
      <c r="I349" s="206"/>
      <c r="L349" s="202"/>
      <c r="M349" s="207"/>
      <c r="N349" s="208"/>
      <c r="O349" s="208"/>
      <c r="P349" s="208"/>
      <c r="Q349" s="208"/>
      <c r="R349" s="208"/>
      <c r="S349" s="208"/>
      <c r="T349" s="209"/>
      <c r="AT349" s="203" t="s">
        <v>323</v>
      </c>
      <c r="AU349" s="203" t="s">
        <v>88</v>
      </c>
      <c r="AV349" s="15" t="s">
        <v>88</v>
      </c>
      <c r="AW349" s="15" t="s">
        <v>30</v>
      </c>
      <c r="AX349" s="15" t="s">
        <v>82</v>
      </c>
      <c r="AY349" s="203" t="s">
        <v>317</v>
      </c>
    </row>
    <row r="350" spans="1:65" s="2" customFormat="1" ht="14.45" customHeight="1">
      <c r="A350" s="35"/>
      <c r="B350" s="141"/>
      <c r="C350" s="171" t="s">
        <v>643</v>
      </c>
      <c r="D350" s="171" t="s">
        <v>318</v>
      </c>
      <c r="E350" s="172" t="s">
        <v>630</v>
      </c>
      <c r="F350" s="173" t="s">
        <v>631</v>
      </c>
      <c r="G350" s="174" t="s">
        <v>470</v>
      </c>
      <c r="H350" s="175">
        <v>15</v>
      </c>
      <c r="I350" s="176"/>
      <c r="J350" s="177">
        <f>ROUND(I350*H350,2)</f>
        <v>0</v>
      </c>
      <c r="K350" s="178"/>
      <c r="L350" s="36"/>
      <c r="M350" s="179" t="s">
        <v>1</v>
      </c>
      <c r="N350" s="180" t="s">
        <v>41</v>
      </c>
      <c r="O350" s="61"/>
      <c r="P350" s="181">
        <f>O350*H350</f>
        <v>0</v>
      </c>
      <c r="Q350" s="181">
        <v>4.8999999999999998E-5</v>
      </c>
      <c r="R350" s="181">
        <f>Q350*H350</f>
        <v>7.3499999999999998E-4</v>
      </c>
      <c r="S350" s="181">
        <v>0</v>
      </c>
      <c r="T350" s="182">
        <f>S350*H350</f>
        <v>0</v>
      </c>
      <c r="U350" s="35"/>
      <c r="V350" s="35"/>
      <c r="W350" s="35"/>
      <c r="X350" s="35"/>
      <c r="Y350" s="35"/>
      <c r="Z350" s="35"/>
      <c r="AA350" s="35"/>
      <c r="AB350" s="35"/>
      <c r="AC350" s="35"/>
      <c r="AD350" s="35"/>
      <c r="AE350" s="35"/>
      <c r="AR350" s="183" t="s">
        <v>321</v>
      </c>
      <c r="AT350" s="183" t="s">
        <v>318</v>
      </c>
      <c r="AU350" s="183" t="s">
        <v>88</v>
      </c>
      <c r="AY350" s="18" t="s">
        <v>317</v>
      </c>
      <c r="BE350" s="105">
        <f>IF(N350="základná",J350,0)</f>
        <v>0</v>
      </c>
      <c r="BF350" s="105">
        <f>IF(N350="znížená",J350,0)</f>
        <v>0</v>
      </c>
      <c r="BG350" s="105">
        <f>IF(N350="zákl. prenesená",J350,0)</f>
        <v>0</v>
      </c>
      <c r="BH350" s="105">
        <f>IF(N350="zníž. prenesená",J350,0)</f>
        <v>0</v>
      </c>
      <c r="BI350" s="105">
        <f>IF(N350="nulová",J350,0)</f>
        <v>0</v>
      </c>
      <c r="BJ350" s="18" t="s">
        <v>88</v>
      </c>
      <c r="BK350" s="105">
        <f>ROUND(I350*H350,2)</f>
        <v>0</v>
      </c>
      <c r="BL350" s="18" t="s">
        <v>321</v>
      </c>
      <c r="BM350" s="183" t="s">
        <v>4641</v>
      </c>
    </row>
    <row r="351" spans="1:65" s="2" customFormat="1" ht="24.2" customHeight="1">
      <c r="A351" s="35"/>
      <c r="B351" s="141"/>
      <c r="C351" s="171" t="s">
        <v>648</v>
      </c>
      <c r="D351" s="171" t="s">
        <v>318</v>
      </c>
      <c r="E351" s="172" t="s">
        <v>671</v>
      </c>
      <c r="F351" s="173" t="s">
        <v>672</v>
      </c>
      <c r="G351" s="174" t="s">
        <v>338</v>
      </c>
      <c r="H351" s="175">
        <v>1.53</v>
      </c>
      <c r="I351" s="176"/>
      <c r="J351" s="177">
        <f>ROUND(I351*H351,2)</f>
        <v>0</v>
      </c>
      <c r="K351" s="178"/>
      <c r="L351" s="36"/>
      <c r="M351" s="179" t="s">
        <v>1</v>
      </c>
      <c r="N351" s="180" t="s">
        <v>41</v>
      </c>
      <c r="O351" s="61"/>
      <c r="P351" s="181">
        <f>O351*H351</f>
        <v>0</v>
      </c>
      <c r="Q351" s="181">
        <v>0</v>
      </c>
      <c r="R351" s="181">
        <f>Q351*H351</f>
        <v>0</v>
      </c>
      <c r="S351" s="181">
        <v>2.4</v>
      </c>
      <c r="T351" s="182">
        <f>S351*H351</f>
        <v>3.6719999999999997</v>
      </c>
      <c r="U351" s="35"/>
      <c r="V351" s="35"/>
      <c r="W351" s="35"/>
      <c r="X351" s="35"/>
      <c r="Y351" s="35"/>
      <c r="Z351" s="35"/>
      <c r="AA351" s="35"/>
      <c r="AB351" s="35"/>
      <c r="AC351" s="35"/>
      <c r="AD351" s="35"/>
      <c r="AE351" s="35"/>
      <c r="AR351" s="183" t="s">
        <v>321</v>
      </c>
      <c r="AT351" s="183" t="s">
        <v>318</v>
      </c>
      <c r="AU351" s="183" t="s">
        <v>88</v>
      </c>
      <c r="AY351" s="18" t="s">
        <v>317</v>
      </c>
      <c r="BE351" s="105">
        <f>IF(N351="základná",J351,0)</f>
        <v>0</v>
      </c>
      <c r="BF351" s="105">
        <f>IF(N351="znížená",J351,0)</f>
        <v>0</v>
      </c>
      <c r="BG351" s="105">
        <f>IF(N351="zákl. prenesená",J351,0)</f>
        <v>0</v>
      </c>
      <c r="BH351" s="105">
        <f>IF(N351="zníž. prenesená",J351,0)</f>
        <v>0</v>
      </c>
      <c r="BI351" s="105">
        <f>IF(N351="nulová",J351,0)</f>
        <v>0</v>
      </c>
      <c r="BJ351" s="18" t="s">
        <v>88</v>
      </c>
      <c r="BK351" s="105">
        <f>ROUND(I351*H351,2)</f>
        <v>0</v>
      </c>
      <c r="BL351" s="18" t="s">
        <v>321</v>
      </c>
      <c r="BM351" s="183" t="s">
        <v>4642</v>
      </c>
    </row>
    <row r="352" spans="1:65" s="15" customFormat="1">
      <c r="B352" s="202"/>
      <c r="D352" s="185" t="s">
        <v>323</v>
      </c>
      <c r="E352" s="203" t="s">
        <v>1</v>
      </c>
      <c r="F352" s="204" t="s">
        <v>4643</v>
      </c>
      <c r="H352" s="205">
        <v>1.53</v>
      </c>
      <c r="I352" s="206"/>
      <c r="L352" s="202"/>
      <c r="M352" s="207"/>
      <c r="N352" s="208"/>
      <c r="O352" s="208"/>
      <c r="P352" s="208"/>
      <c r="Q352" s="208"/>
      <c r="R352" s="208"/>
      <c r="S352" s="208"/>
      <c r="T352" s="209"/>
      <c r="AT352" s="203" t="s">
        <v>323</v>
      </c>
      <c r="AU352" s="203" t="s">
        <v>88</v>
      </c>
      <c r="AV352" s="15" t="s">
        <v>88</v>
      </c>
      <c r="AW352" s="15" t="s">
        <v>30</v>
      </c>
      <c r="AX352" s="15" t="s">
        <v>75</v>
      </c>
      <c r="AY352" s="203" t="s">
        <v>317</v>
      </c>
    </row>
    <row r="353" spans="1:65" s="14" customFormat="1">
      <c r="B353" s="192"/>
      <c r="D353" s="185" t="s">
        <v>323</v>
      </c>
      <c r="E353" s="193" t="s">
        <v>1</v>
      </c>
      <c r="F353" s="194" t="s">
        <v>334</v>
      </c>
      <c r="H353" s="195">
        <v>1.53</v>
      </c>
      <c r="I353" s="196"/>
      <c r="L353" s="192"/>
      <c r="M353" s="197"/>
      <c r="N353" s="198"/>
      <c r="O353" s="198"/>
      <c r="P353" s="198"/>
      <c r="Q353" s="198"/>
      <c r="R353" s="198"/>
      <c r="S353" s="198"/>
      <c r="T353" s="199"/>
      <c r="AT353" s="193" t="s">
        <v>323</v>
      </c>
      <c r="AU353" s="193" t="s">
        <v>88</v>
      </c>
      <c r="AV353" s="14" t="s">
        <v>321</v>
      </c>
      <c r="AW353" s="14" t="s">
        <v>30</v>
      </c>
      <c r="AX353" s="14" t="s">
        <v>82</v>
      </c>
      <c r="AY353" s="193" t="s">
        <v>317</v>
      </c>
    </row>
    <row r="354" spans="1:65" s="2" customFormat="1" ht="37.9" customHeight="1">
      <c r="A354" s="35"/>
      <c r="B354" s="141"/>
      <c r="C354" s="171" t="s">
        <v>653</v>
      </c>
      <c r="D354" s="171" t="s">
        <v>318</v>
      </c>
      <c r="E354" s="172" t="s">
        <v>4644</v>
      </c>
      <c r="F354" s="173" t="s">
        <v>4645</v>
      </c>
      <c r="G354" s="174" t="s">
        <v>338</v>
      </c>
      <c r="H354" s="175">
        <v>0.32400000000000001</v>
      </c>
      <c r="I354" s="176"/>
      <c r="J354" s="177">
        <f>ROUND(I354*H354,2)</f>
        <v>0</v>
      </c>
      <c r="K354" s="178"/>
      <c r="L354" s="36"/>
      <c r="M354" s="179" t="s">
        <v>1</v>
      </c>
      <c r="N354" s="180" t="s">
        <v>41</v>
      </c>
      <c r="O354" s="61"/>
      <c r="P354" s="181">
        <f>O354*H354</f>
        <v>0</v>
      </c>
      <c r="Q354" s="181">
        <v>0</v>
      </c>
      <c r="R354" s="181">
        <f>Q354*H354</f>
        <v>0</v>
      </c>
      <c r="S354" s="181">
        <v>2.2000000000000002</v>
      </c>
      <c r="T354" s="182">
        <f>S354*H354</f>
        <v>0.7128000000000001</v>
      </c>
      <c r="U354" s="35"/>
      <c r="V354" s="35"/>
      <c r="W354" s="35"/>
      <c r="X354" s="35"/>
      <c r="Y354" s="35"/>
      <c r="Z354" s="35"/>
      <c r="AA354" s="35"/>
      <c r="AB354" s="35"/>
      <c r="AC354" s="35"/>
      <c r="AD354" s="35"/>
      <c r="AE354" s="35"/>
      <c r="AR354" s="183" t="s">
        <v>321</v>
      </c>
      <c r="AT354" s="183" t="s">
        <v>318</v>
      </c>
      <c r="AU354" s="183" t="s">
        <v>88</v>
      </c>
      <c r="AY354" s="18" t="s">
        <v>317</v>
      </c>
      <c r="BE354" s="105">
        <f>IF(N354="základná",J354,0)</f>
        <v>0</v>
      </c>
      <c r="BF354" s="105">
        <f>IF(N354="znížená",J354,0)</f>
        <v>0</v>
      </c>
      <c r="BG354" s="105">
        <f>IF(N354="zákl. prenesená",J354,0)</f>
        <v>0</v>
      </c>
      <c r="BH354" s="105">
        <f>IF(N354="zníž. prenesená",J354,0)</f>
        <v>0</v>
      </c>
      <c r="BI354" s="105">
        <f>IF(N354="nulová",J354,0)</f>
        <v>0</v>
      </c>
      <c r="BJ354" s="18" t="s">
        <v>88</v>
      </c>
      <c r="BK354" s="105">
        <f>ROUND(I354*H354,2)</f>
        <v>0</v>
      </c>
      <c r="BL354" s="18" t="s">
        <v>321</v>
      </c>
      <c r="BM354" s="183" t="s">
        <v>4646</v>
      </c>
    </row>
    <row r="355" spans="1:65" s="15" customFormat="1">
      <c r="B355" s="202"/>
      <c r="D355" s="185" t="s">
        <v>323</v>
      </c>
      <c r="E355" s="203" t="s">
        <v>1</v>
      </c>
      <c r="F355" s="204" t="s">
        <v>4647</v>
      </c>
      <c r="H355" s="205">
        <v>0.32400000000000001</v>
      </c>
      <c r="I355" s="206"/>
      <c r="L355" s="202"/>
      <c r="M355" s="207"/>
      <c r="N355" s="208"/>
      <c r="O355" s="208"/>
      <c r="P355" s="208"/>
      <c r="Q355" s="208"/>
      <c r="R355" s="208"/>
      <c r="S355" s="208"/>
      <c r="T355" s="209"/>
      <c r="AT355" s="203" t="s">
        <v>323</v>
      </c>
      <c r="AU355" s="203" t="s">
        <v>88</v>
      </c>
      <c r="AV355" s="15" t="s">
        <v>88</v>
      </c>
      <c r="AW355" s="15" t="s">
        <v>30</v>
      </c>
      <c r="AX355" s="15" t="s">
        <v>82</v>
      </c>
      <c r="AY355" s="203" t="s">
        <v>317</v>
      </c>
    </row>
    <row r="356" spans="1:65" s="2" customFormat="1" ht="24.2" customHeight="1">
      <c r="A356" s="35"/>
      <c r="B356" s="141"/>
      <c r="C356" s="171" t="s">
        <v>658</v>
      </c>
      <c r="D356" s="171" t="s">
        <v>318</v>
      </c>
      <c r="E356" s="172" t="s">
        <v>732</v>
      </c>
      <c r="F356" s="173" t="s">
        <v>733</v>
      </c>
      <c r="G356" s="174" t="s">
        <v>388</v>
      </c>
      <c r="H356" s="175">
        <v>2</v>
      </c>
      <c r="I356" s="176"/>
      <c r="J356" s="177">
        <f>ROUND(I356*H356,2)</f>
        <v>0</v>
      </c>
      <c r="K356" s="178"/>
      <c r="L356" s="36"/>
      <c r="M356" s="179" t="s">
        <v>1</v>
      </c>
      <c r="N356" s="180" t="s">
        <v>41</v>
      </c>
      <c r="O356" s="61"/>
      <c r="P356" s="181">
        <f>O356*H356</f>
        <v>0</v>
      </c>
      <c r="Q356" s="181">
        <v>0</v>
      </c>
      <c r="R356" s="181">
        <f>Q356*H356</f>
        <v>0</v>
      </c>
      <c r="S356" s="181">
        <v>6.4999999999999997E-3</v>
      </c>
      <c r="T356" s="182">
        <f>S356*H356</f>
        <v>1.2999999999999999E-2</v>
      </c>
      <c r="U356" s="35"/>
      <c r="V356" s="35"/>
      <c r="W356" s="35"/>
      <c r="X356" s="35"/>
      <c r="Y356" s="35"/>
      <c r="Z356" s="35"/>
      <c r="AA356" s="35"/>
      <c r="AB356" s="35"/>
      <c r="AC356" s="35"/>
      <c r="AD356" s="35"/>
      <c r="AE356" s="35"/>
      <c r="AR356" s="183" t="s">
        <v>321</v>
      </c>
      <c r="AT356" s="183" t="s">
        <v>318</v>
      </c>
      <c r="AU356" s="183" t="s">
        <v>88</v>
      </c>
      <c r="AY356" s="18" t="s">
        <v>317</v>
      </c>
      <c r="BE356" s="105">
        <f>IF(N356="základná",J356,0)</f>
        <v>0</v>
      </c>
      <c r="BF356" s="105">
        <f>IF(N356="znížená",J356,0)</f>
        <v>0</v>
      </c>
      <c r="BG356" s="105">
        <f>IF(N356="zákl. prenesená",J356,0)</f>
        <v>0</v>
      </c>
      <c r="BH356" s="105">
        <f>IF(N356="zníž. prenesená",J356,0)</f>
        <v>0</v>
      </c>
      <c r="BI356" s="105">
        <f>IF(N356="nulová",J356,0)</f>
        <v>0</v>
      </c>
      <c r="BJ356" s="18" t="s">
        <v>88</v>
      </c>
      <c r="BK356" s="105">
        <f>ROUND(I356*H356,2)</f>
        <v>0</v>
      </c>
      <c r="BL356" s="18" t="s">
        <v>321</v>
      </c>
      <c r="BM356" s="183" t="s">
        <v>4648</v>
      </c>
    </row>
    <row r="357" spans="1:65" s="15" customFormat="1">
      <c r="B357" s="202"/>
      <c r="D357" s="185" t="s">
        <v>323</v>
      </c>
      <c r="E357" s="203" t="s">
        <v>1</v>
      </c>
      <c r="F357" s="204" t="s">
        <v>4649</v>
      </c>
      <c r="H357" s="205">
        <v>2</v>
      </c>
      <c r="I357" s="206"/>
      <c r="L357" s="202"/>
      <c r="M357" s="207"/>
      <c r="N357" s="208"/>
      <c r="O357" s="208"/>
      <c r="P357" s="208"/>
      <c r="Q357" s="208"/>
      <c r="R357" s="208"/>
      <c r="S357" s="208"/>
      <c r="T357" s="209"/>
      <c r="AT357" s="203" t="s">
        <v>323</v>
      </c>
      <c r="AU357" s="203" t="s">
        <v>88</v>
      </c>
      <c r="AV357" s="15" t="s">
        <v>88</v>
      </c>
      <c r="AW357" s="15" t="s">
        <v>30</v>
      </c>
      <c r="AX357" s="15" t="s">
        <v>75</v>
      </c>
      <c r="AY357" s="203" t="s">
        <v>317</v>
      </c>
    </row>
    <row r="358" spans="1:65" s="14" customFormat="1">
      <c r="B358" s="192"/>
      <c r="D358" s="185" t="s">
        <v>323</v>
      </c>
      <c r="E358" s="193" t="s">
        <v>1</v>
      </c>
      <c r="F358" s="194" t="s">
        <v>334</v>
      </c>
      <c r="H358" s="195">
        <v>2</v>
      </c>
      <c r="I358" s="196"/>
      <c r="L358" s="192"/>
      <c r="M358" s="197"/>
      <c r="N358" s="198"/>
      <c r="O358" s="198"/>
      <c r="P358" s="198"/>
      <c r="Q358" s="198"/>
      <c r="R358" s="198"/>
      <c r="S358" s="198"/>
      <c r="T358" s="199"/>
      <c r="AT358" s="193" t="s">
        <v>323</v>
      </c>
      <c r="AU358" s="193" t="s">
        <v>88</v>
      </c>
      <c r="AV358" s="14" t="s">
        <v>321</v>
      </c>
      <c r="AW358" s="14" t="s">
        <v>30</v>
      </c>
      <c r="AX358" s="14" t="s">
        <v>82</v>
      </c>
      <c r="AY358" s="193" t="s">
        <v>317</v>
      </c>
    </row>
    <row r="359" spans="1:65" s="2" customFormat="1" ht="14.45" customHeight="1">
      <c r="A359" s="35"/>
      <c r="B359" s="141"/>
      <c r="C359" s="171" t="s">
        <v>664</v>
      </c>
      <c r="D359" s="171" t="s">
        <v>318</v>
      </c>
      <c r="E359" s="172" t="s">
        <v>738</v>
      </c>
      <c r="F359" s="173" t="s">
        <v>4650</v>
      </c>
      <c r="G359" s="174" t="s">
        <v>378</v>
      </c>
      <c r="H359" s="175">
        <v>11.4</v>
      </c>
      <c r="I359" s="176"/>
      <c r="J359" s="177">
        <f>ROUND(I359*H359,2)</f>
        <v>0</v>
      </c>
      <c r="K359" s="178"/>
      <c r="L359" s="36"/>
      <c r="M359" s="179" t="s">
        <v>1</v>
      </c>
      <c r="N359" s="180" t="s">
        <v>41</v>
      </c>
      <c r="O359" s="61"/>
      <c r="P359" s="181">
        <f>O359*H359</f>
        <v>0</v>
      </c>
      <c r="Q359" s="181">
        <v>0</v>
      </c>
      <c r="R359" s="181">
        <f>Q359*H359</f>
        <v>0</v>
      </c>
      <c r="S359" s="181">
        <v>4.7E-2</v>
      </c>
      <c r="T359" s="182">
        <f>S359*H359</f>
        <v>0.53580000000000005</v>
      </c>
      <c r="U359" s="35"/>
      <c r="V359" s="35"/>
      <c r="W359" s="35"/>
      <c r="X359" s="35"/>
      <c r="Y359" s="35"/>
      <c r="Z359" s="35"/>
      <c r="AA359" s="35"/>
      <c r="AB359" s="35"/>
      <c r="AC359" s="35"/>
      <c r="AD359" s="35"/>
      <c r="AE359" s="35"/>
      <c r="AR359" s="183" t="s">
        <v>321</v>
      </c>
      <c r="AT359" s="183" t="s">
        <v>318</v>
      </c>
      <c r="AU359" s="183" t="s">
        <v>88</v>
      </c>
      <c r="AY359" s="18" t="s">
        <v>317</v>
      </c>
      <c r="BE359" s="105">
        <f>IF(N359="základná",J359,0)</f>
        <v>0</v>
      </c>
      <c r="BF359" s="105">
        <f>IF(N359="znížená",J359,0)</f>
        <v>0</v>
      </c>
      <c r="BG359" s="105">
        <f>IF(N359="zákl. prenesená",J359,0)</f>
        <v>0</v>
      </c>
      <c r="BH359" s="105">
        <f>IF(N359="zníž. prenesená",J359,0)</f>
        <v>0</v>
      </c>
      <c r="BI359" s="105">
        <f>IF(N359="nulová",J359,0)</f>
        <v>0</v>
      </c>
      <c r="BJ359" s="18" t="s">
        <v>88</v>
      </c>
      <c r="BK359" s="105">
        <f>ROUND(I359*H359,2)</f>
        <v>0</v>
      </c>
      <c r="BL359" s="18" t="s">
        <v>321</v>
      </c>
      <c r="BM359" s="183" t="s">
        <v>4651</v>
      </c>
    </row>
    <row r="360" spans="1:65" s="15" customFormat="1">
      <c r="B360" s="202"/>
      <c r="D360" s="185" t="s">
        <v>323</v>
      </c>
      <c r="E360" s="203" t="s">
        <v>1</v>
      </c>
      <c r="F360" s="204" t="s">
        <v>4652</v>
      </c>
      <c r="H360" s="205">
        <v>11.4</v>
      </c>
      <c r="I360" s="206"/>
      <c r="L360" s="202"/>
      <c r="M360" s="207"/>
      <c r="N360" s="208"/>
      <c r="O360" s="208"/>
      <c r="P360" s="208"/>
      <c r="Q360" s="208"/>
      <c r="R360" s="208"/>
      <c r="S360" s="208"/>
      <c r="T360" s="209"/>
      <c r="AT360" s="203" t="s">
        <v>323</v>
      </c>
      <c r="AU360" s="203" t="s">
        <v>88</v>
      </c>
      <c r="AV360" s="15" t="s">
        <v>88</v>
      </c>
      <c r="AW360" s="15" t="s">
        <v>30</v>
      </c>
      <c r="AX360" s="15" t="s">
        <v>75</v>
      </c>
      <c r="AY360" s="203" t="s">
        <v>317</v>
      </c>
    </row>
    <row r="361" spans="1:65" s="14" customFormat="1">
      <c r="B361" s="192"/>
      <c r="D361" s="185" t="s">
        <v>323</v>
      </c>
      <c r="E361" s="193" t="s">
        <v>1</v>
      </c>
      <c r="F361" s="194" t="s">
        <v>334</v>
      </c>
      <c r="H361" s="195">
        <v>11.4</v>
      </c>
      <c r="I361" s="196"/>
      <c r="L361" s="192"/>
      <c r="M361" s="197"/>
      <c r="N361" s="198"/>
      <c r="O361" s="198"/>
      <c r="P361" s="198"/>
      <c r="Q361" s="198"/>
      <c r="R361" s="198"/>
      <c r="S361" s="198"/>
      <c r="T361" s="199"/>
      <c r="AT361" s="193" t="s">
        <v>323</v>
      </c>
      <c r="AU361" s="193" t="s">
        <v>88</v>
      </c>
      <c r="AV361" s="14" t="s">
        <v>321</v>
      </c>
      <c r="AW361" s="14" t="s">
        <v>30</v>
      </c>
      <c r="AX361" s="14" t="s">
        <v>82</v>
      </c>
      <c r="AY361" s="193" t="s">
        <v>317</v>
      </c>
    </row>
    <row r="362" spans="1:65" s="2" customFormat="1" ht="14.45" customHeight="1">
      <c r="A362" s="35"/>
      <c r="B362" s="141"/>
      <c r="C362" s="171" t="s">
        <v>670</v>
      </c>
      <c r="D362" s="171" t="s">
        <v>318</v>
      </c>
      <c r="E362" s="172" t="s">
        <v>746</v>
      </c>
      <c r="F362" s="173" t="s">
        <v>747</v>
      </c>
      <c r="G362" s="174" t="s">
        <v>378</v>
      </c>
      <c r="H362" s="175">
        <v>3.2</v>
      </c>
      <c r="I362" s="176"/>
      <c r="J362" s="177">
        <f>ROUND(I362*H362,2)</f>
        <v>0</v>
      </c>
      <c r="K362" s="178"/>
      <c r="L362" s="36"/>
      <c r="M362" s="179" t="s">
        <v>1</v>
      </c>
      <c r="N362" s="180" t="s">
        <v>41</v>
      </c>
      <c r="O362" s="61"/>
      <c r="P362" s="181">
        <f>O362*H362</f>
        <v>0</v>
      </c>
      <c r="Q362" s="181">
        <v>0</v>
      </c>
      <c r="R362" s="181">
        <f>Q362*H362</f>
        <v>0</v>
      </c>
      <c r="S362" s="181">
        <v>8.2000000000000003E-2</v>
      </c>
      <c r="T362" s="182">
        <f>S362*H362</f>
        <v>0.26240000000000002</v>
      </c>
      <c r="U362" s="35"/>
      <c r="V362" s="35"/>
      <c r="W362" s="35"/>
      <c r="X362" s="35"/>
      <c r="Y362" s="35"/>
      <c r="Z362" s="35"/>
      <c r="AA362" s="35"/>
      <c r="AB362" s="35"/>
      <c r="AC362" s="35"/>
      <c r="AD362" s="35"/>
      <c r="AE362" s="35"/>
      <c r="AR362" s="183" t="s">
        <v>321</v>
      </c>
      <c r="AT362" s="183" t="s">
        <v>318</v>
      </c>
      <c r="AU362" s="183" t="s">
        <v>88</v>
      </c>
      <c r="AY362" s="18" t="s">
        <v>317</v>
      </c>
      <c r="BE362" s="105">
        <f>IF(N362="základná",J362,0)</f>
        <v>0</v>
      </c>
      <c r="BF362" s="105">
        <f>IF(N362="znížená",J362,0)</f>
        <v>0</v>
      </c>
      <c r="BG362" s="105">
        <f>IF(N362="zákl. prenesená",J362,0)</f>
        <v>0</v>
      </c>
      <c r="BH362" s="105">
        <f>IF(N362="zníž. prenesená",J362,0)</f>
        <v>0</v>
      </c>
      <c r="BI362" s="105">
        <f>IF(N362="nulová",J362,0)</f>
        <v>0</v>
      </c>
      <c r="BJ362" s="18" t="s">
        <v>88</v>
      </c>
      <c r="BK362" s="105">
        <f>ROUND(I362*H362,2)</f>
        <v>0</v>
      </c>
      <c r="BL362" s="18" t="s">
        <v>321</v>
      </c>
      <c r="BM362" s="183" t="s">
        <v>4653</v>
      </c>
    </row>
    <row r="363" spans="1:65" s="15" customFormat="1">
      <c r="B363" s="202"/>
      <c r="D363" s="185" t="s">
        <v>323</v>
      </c>
      <c r="E363" s="203" t="s">
        <v>1</v>
      </c>
      <c r="F363" s="204" t="s">
        <v>4654</v>
      </c>
      <c r="H363" s="205">
        <v>3.2</v>
      </c>
      <c r="I363" s="206"/>
      <c r="L363" s="202"/>
      <c r="M363" s="207"/>
      <c r="N363" s="208"/>
      <c r="O363" s="208"/>
      <c r="P363" s="208"/>
      <c r="Q363" s="208"/>
      <c r="R363" s="208"/>
      <c r="S363" s="208"/>
      <c r="T363" s="209"/>
      <c r="AT363" s="203" t="s">
        <v>323</v>
      </c>
      <c r="AU363" s="203" t="s">
        <v>88</v>
      </c>
      <c r="AV363" s="15" t="s">
        <v>88</v>
      </c>
      <c r="AW363" s="15" t="s">
        <v>30</v>
      </c>
      <c r="AX363" s="15" t="s">
        <v>75</v>
      </c>
      <c r="AY363" s="203" t="s">
        <v>317</v>
      </c>
    </row>
    <row r="364" spans="1:65" s="14" customFormat="1">
      <c r="B364" s="192"/>
      <c r="D364" s="185" t="s">
        <v>323</v>
      </c>
      <c r="E364" s="193" t="s">
        <v>1</v>
      </c>
      <c r="F364" s="194" t="s">
        <v>334</v>
      </c>
      <c r="H364" s="195">
        <v>3.2</v>
      </c>
      <c r="I364" s="196"/>
      <c r="L364" s="192"/>
      <c r="M364" s="197"/>
      <c r="N364" s="198"/>
      <c r="O364" s="198"/>
      <c r="P364" s="198"/>
      <c r="Q364" s="198"/>
      <c r="R364" s="198"/>
      <c r="S364" s="198"/>
      <c r="T364" s="199"/>
      <c r="AT364" s="193" t="s">
        <v>323</v>
      </c>
      <c r="AU364" s="193" t="s">
        <v>88</v>
      </c>
      <c r="AV364" s="14" t="s">
        <v>321</v>
      </c>
      <c r="AW364" s="14" t="s">
        <v>30</v>
      </c>
      <c r="AX364" s="14" t="s">
        <v>82</v>
      </c>
      <c r="AY364" s="193" t="s">
        <v>317</v>
      </c>
    </row>
    <row r="365" spans="1:65" s="2" customFormat="1" ht="24.2" customHeight="1">
      <c r="A365" s="35"/>
      <c r="B365" s="141"/>
      <c r="C365" s="171" t="s">
        <v>676</v>
      </c>
      <c r="D365" s="171" t="s">
        <v>318</v>
      </c>
      <c r="E365" s="172" t="s">
        <v>763</v>
      </c>
      <c r="F365" s="173" t="s">
        <v>764</v>
      </c>
      <c r="G365" s="174" t="s">
        <v>366</v>
      </c>
      <c r="H365" s="175">
        <v>5.3019999999999996</v>
      </c>
      <c r="I365" s="176"/>
      <c r="J365" s="177">
        <f>ROUND(I365*H365,2)</f>
        <v>0</v>
      </c>
      <c r="K365" s="178"/>
      <c r="L365" s="36"/>
      <c r="M365" s="179" t="s">
        <v>1</v>
      </c>
      <c r="N365" s="180" t="s">
        <v>41</v>
      </c>
      <c r="O365" s="61"/>
      <c r="P365" s="181">
        <f>O365*H365</f>
        <v>0</v>
      </c>
      <c r="Q365" s="181">
        <v>0</v>
      </c>
      <c r="R365" s="181">
        <f>Q365*H365</f>
        <v>0</v>
      </c>
      <c r="S365" s="181">
        <v>0</v>
      </c>
      <c r="T365" s="182">
        <f>S365*H365</f>
        <v>0</v>
      </c>
      <c r="U365" s="35"/>
      <c r="V365" s="35"/>
      <c r="W365" s="35"/>
      <c r="X365" s="35"/>
      <c r="Y365" s="35"/>
      <c r="Z365" s="35"/>
      <c r="AA365" s="35"/>
      <c r="AB365" s="35"/>
      <c r="AC365" s="35"/>
      <c r="AD365" s="35"/>
      <c r="AE365" s="35"/>
      <c r="AR365" s="183" t="s">
        <v>321</v>
      </c>
      <c r="AT365" s="183" t="s">
        <v>318</v>
      </c>
      <c r="AU365" s="183" t="s">
        <v>88</v>
      </c>
      <c r="AY365" s="18" t="s">
        <v>317</v>
      </c>
      <c r="BE365" s="105">
        <f>IF(N365="základná",J365,0)</f>
        <v>0</v>
      </c>
      <c r="BF365" s="105">
        <f>IF(N365="znížená",J365,0)</f>
        <v>0</v>
      </c>
      <c r="BG365" s="105">
        <f>IF(N365="zákl. prenesená",J365,0)</f>
        <v>0</v>
      </c>
      <c r="BH365" s="105">
        <f>IF(N365="zníž. prenesená",J365,0)</f>
        <v>0</v>
      </c>
      <c r="BI365" s="105">
        <f>IF(N365="nulová",J365,0)</f>
        <v>0</v>
      </c>
      <c r="BJ365" s="18" t="s">
        <v>88</v>
      </c>
      <c r="BK365" s="105">
        <f>ROUND(I365*H365,2)</f>
        <v>0</v>
      </c>
      <c r="BL365" s="18" t="s">
        <v>321</v>
      </c>
      <c r="BM365" s="183" t="s">
        <v>4655</v>
      </c>
    </row>
    <row r="366" spans="1:65" s="2" customFormat="1" ht="24.2" customHeight="1">
      <c r="A366" s="35"/>
      <c r="B366" s="141"/>
      <c r="C366" s="171" t="s">
        <v>681</v>
      </c>
      <c r="D366" s="171" t="s">
        <v>318</v>
      </c>
      <c r="E366" s="172" t="s">
        <v>767</v>
      </c>
      <c r="F366" s="173" t="s">
        <v>768</v>
      </c>
      <c r="G366" s="174" t="s">
        <v>366</v>
      </c>
      <c r="H366" s="175">
        <v>10.603999999999999</v>
      </c>
      <c r="I366" s="176"/>
      <c r="J366" s="177">
        <f>ROUND(I366*H366,2)</f>
        <v>0</v>
      </c>
      <c r="K366" s="178"/>
      <c r="L366" s="36"/>
      <c r="M366" s="179" t="s">
        <v>1</v>
      </c>
      <c r="N366" s="180" t="s">
        <v>41</v>
      </c>
      <c r="O366" s="61"/>
      <c r="P366" s="181">
        <f>O366*H366</f>
        <v>0</v>
      </c>
      <c r="Q366" s="181">
        <v>0</v>
      </c>
      <c r="R366" s="181">
        <f>Q366*H366</f>
        <v>0</v>
      </c>
      <c r="S366" s="181">
        <v>0</v>
      </c>
      <c r="T366" s="182">
        <f>S366*H366</f>
        <v>0</v>
      </c>
      <c r="U366" s="35"/>
      <c r="V366" s="35"/>
      <c r="W366" s="35"/>
      <c r="X366" s="35"/>
      <c r="Y366" s="35"/>
      <c r="Z366" s="35"/>
      <c r="AA366" s="35"/>
      <c r="AB366" s="35"/>
      <c r="AC366" s="35"/>
      <c r="AD366" s="35"/>
      <c r="AE366" s="35"/>
      <c r="AR366" s="183" t="s">
        <v>321</v>
      </c>
      <c r="AT366" s="183" t="s">
        <v>318</v>
      </c>
      <c r="AU366" s="183" t="s">
        <v>88</v>
      </c>
      <c r="AY366" s="18" t="s">
        <v>317</v>
      </c>
      <c r="BE366" s="105">
        <f>IF(N366="základná",J366,0)</f>
        <v>0</v>
      </c>
      <c r="BF366" s="105">
        <f>IF(N366="znížená",J366,0)</f>
        <v>0</v>
      </c>
      <c r="BG366" s="105">
        <f>IF(N366="zákl. prenesená",J366,0)</f>
        <v>0</v>
      </c>
      <c r="BH366" s="105">
        <f>IF(N366="zníž. prenesená",J366,0)</f>
        <v>0</v>
      </c>
      <c r="BI366" s="105">
        <f>IF(N366="nulová",J366,0)</f>
        <v>0</v>
      </c>
      <c r="BJ366" s="18" t="s">
        <v>88</v>
      </c>
      <c r="BK366" s="105">
        <f>ROUND(I366*H366,2)</f>
        <v>0</v>
      </c>
      <c r="BL366" s="18" t="s">
        <v>321</v>
      </c>
      <c r="BM366" s="183" t="s">
        <v>4656</v>
      </c>
    </row>
    <row r="367" spans="1:65" s="15" customFormat="1">
      <c r="B367" s="202"/>
      <c r="D367" s="185" t="s">
        <v>323</v>
      </c>
      <c r="F367" s="204" t="s">
        <v>4657</v>
      </c>
      <c r="H367" s="205">
        <v>10.603999999999999</v>
      </c>
      <c r="I367" s="206"/>
      <c r="L367" s="202"/>
      <c r="M367" s="207"/>
      <c r="N367" s="208"/>
      <c r="O367" s="208"/>
      <c r="P367" s="208"/>
      <c r="Q367" s="208"/>
      <c r="R367" s="208"/>
      <c r="S367" s="208"/>
      <c r="T367" s="209"/>
      <c r="AT367" s="203" t="s">
        <v>323</v>
      </c>
      <c r="AU367" s="203" t="s">
        <v>88</v>
      </c>
      <c r="AV367" s="15" t="s">
        <v>88</v>
      </c>
      <c r="AW367" s="15" t="s">
        <v>3</v>
      </c>
      <c r="AX367" s="15" t="s">
        <v>82</v>
      </c>
      <c r="AY367" s="203" t="s">
        <v>317</v>
      </c>
    </row>
    <row r="368" spans="1:65" s="2" customFormat="1" ht="24.2" customHeight="1">
      <c r="A368" s="35"/>
      <c r="B368" s="141"/>
      <c r="C368" s="171" t="s">
        <v>686</v>
      </c>
      <c r="D368" s="171" t="s">
        <v>318</v>
      </c>
      <c r="E368" s="172" t="s">
        <v>789</v>
      </c>
      <c r="F368" s="173" t="s">
        <v>790</v>
      </c>
      <c r="G368" s="174" t="s">
        <v>366</v>
      </c>
      <c r="H368" s="175">
        <v>5.3019999999999996</v>
      </c>
      <c r="I368" s="176"/>
      <c r="J368" s="177">
        <f>ROUND(I368*H368,2)</f>
        <v>0</v>
      </c>
      <c r="K368" s="178"/>
      <c r="L368" s="36"/>
      <c r="M368" s="179" t="s">
        <v>1</v>
      </c>
      <c r="N368" s="180" t="s">
        <v>41</v>
      </c>
      <c r="O368" s="61"/>
      <c r="P368" s="181">
        <f>O368*H368</f>
        <v>0</v>
      </c>
      <c r="Q368" s="181">
        <v>0</v>
      </c>
      <c r="R368" s="181">
        <f>Q368*H368</f>
        <v>0</v>
      </c>
      <c r="S368" s="181">
        <v>0</v>
      </c>
      <c r="T368" s="182">
        <f>S368*H368</f>
        <v>0</v>
      </c>
      <c r="U368" s="35"/>
      <c r="V368" s="35"/>
      <c r="W368" s="35"/>
      <c r="X368" s="35"/>
      <c r="Y368" s="35"/>
      <c r="Z368" s="35"/>
      <c r="AA368" s="35"/>
      <c r="AB368" s="35"/>
      <c r="AC368" s="35"/>
      <c r="AD368" s="35"/>
      <c r="AE368" s="35"/>
      <c r="AR368" s="183" t="s">
        <v>321</v>
      </c>
      <c r="AT368" s="183" t="s">
        <v>318</v>
      </c>
      <c r="AU368" s="183" t="s">
        <v>88</v>
      </c>
      <c r="AY368" s="18" t="s">
        <v>317</v>
      </c>
      <c r="BE368" s="105">
        <f>IF(N368="základná",J368,0)</f>
        <v>0</v>
      </c>
      <c r="BF368" s="105">
        <f>IF(N368="znížená",J368,0)</f>
        <v>0</v>
      </c>
      <c r="BG368" s="105">
        <f>IF(N368="zákl. prenesená",J368,0)</f>
        <v>0</v>
      </c>
      <c r="BH368" s="105">
        <f>IF(N368="zníž. prenesená",J368,0)</f>
        <v>0</v>
      </c>
      <c r="BI368" s="105">
        <f>IF(N368="nulová",J368,0)</f>
        <v>0</v>
      </c>
      <c r="BJ368" s="18" t="s">
        <v>88</v>
      </c>
      <c r="BK368" s="105">
        <f>ROUND(I368*H368,2)</f>
        <v>0</v>
      </c>
      <c r="BL368" s="18" t="s">
        <v>321</v>
      </c>
      <c r="BM368" s="183" t="s">
        <v>4658</v>
      </c>
    </row>
    <row r="369" spans="1:65" s="2" customFormat="1" ht="14.45" customHeight="1">
      <c r="A369" s="35"/>
      <c r="B369" s="141"/>
      <c r="C369" s="171" t="s">
        <v>692</v>
      </c>
      <c r="D369" s="171" t="s">
        <v>318</v>
      </c>
      <c r="E369" s="172" t="s">
        <v>772</v>
      </c>
      <c r="F369" s="173" t="s">
        <v>773</v>
      </c>
      <c r="G369" s="174" t="s">
        <v>366</v>
      </c>
      <c r="H369" s="175">
        <v>5.3019999999999996</v>
      </c>
      <c r="I369" s="176"/>
      <c r="J369" s="177">
        <f>ROUND(I369*H369,2)</f>
        <v>0</v>
      </c>
      <c r="K369" s="178"/>
      <c r="L369" s="36"/>
      <c r="M369" s="179" t="s">
        <v>1</v>
      </c>
      <c r="N369" s="180" t="s">
        <v>41</v>
      </c>
      <c r="O369" s="61"/>
      <c r="P369" s="181">
        <f>O369*H369</f>
        <v>0</v>
      </c>
      <c r="Q369" s="181">
        <v>0</v>
      </c>
      <c r="R369" s="181">
        <f>Q369*H369</f>
        <v>0</v>
      </c>
      <c r="S369" s="181">
        <v>0</v>
      </c>
      <c r="T369" s="182">
        <f>S369*H369</f>
        <v>0</v>
      </c>
      <c r="U369" s="35"/>
      <c r="V369" s="35"/>
      <c r="W369" s="35"/>
      <c r="X369" s="35"/>
      <c r="Y369" s="35"/>
      <c r="Z369" s="35"/>
      <c r="AA369" s="35"/>
      <c r="AB369" s="35"/>
      <c r="AC369" s="35"/>
      <c r="AD369" s="35"/>
      <c r="AE369" s="35"/>
      <c r="AR369" s="183" t="s">
        <v>321</v>
      </c>
      <c r="AT369" s="183" t="s">
        <v>318</v>
      </c>
      <c r="AU369" s="183" t="s">
        <v>88</v>
      </c>
      <c r="AY369" s="18" t="s">
        <v>317</v>
      </c>
      <c r="BE369" s="105">
        <f>IF(N369="základná",J369,0)</f>
        <v>0</v>
      </c>
      <c r="BF369" s="105">
        <f>IF(N369="znížená",J369,0)</f>
        <v>0</v>
      </c>
      <c r="BG369" s="105">
        <f>IF(N369="zákl. prenesená",J369,0)</f>
        <v>0</v>
      </c>
      <c r="BH369" s="105">
        <f>IF(N369="zníž. prenesená",J369,0)</f>
        <v>0</v>
      </c>
      <c r="BI369" s="105">
        <f>IF(N369="nulová",J369,0)</f>
        <v>0</v>
      </c>
      <c r="BJ369" s="18" t="s">
        <v>88</v>
      </c>
      <c r="BK369" s="105">
        <f>ROUND(I369*H369,2)</f>
        <v>0</v>
      </c>
      <c r="BL369" s="18" t="s">
        <v>321</v>
      </c>
      <c r="BM369" s="183" t="s">
        <v>4659</v>
      </c>
    </row>
    <row r="370" spans="1:65" s="2" customFormat="1" ht="24.2" customHeight="1">
      <c r="A370" s="35"/>
      <c r="B370" s="141"/>
      <c r="C370" s="171" t="s">
        <v>700</v>
      </c>
      <c r="D370" s="171" t="s">
        <v>318</v>
      </c>
      <c r="E370" s="172" t="s">
        <v>776</v>
      </c>
      <c r="F370" s="173" t="s">
        <v>777</v>
      </c>
      <c r="G370" s="174" t="s">
        <v>366</v>
      </c>
      <c r="H370" s="175">
        <v>53.02</v>
      </c>
      <c r="I370" s="176"/>
      <c r="J370" s="177">
        <f>ROUND(I370*H370,2)</f>
        <v>0</v>
      </c>
      <c r="K370" s="178"/>
      <c r="L370" s="36"/>
      <c r="M370" s="179" t="s">
        <v>1</v>
      </c>
      <c r="N370" s="180" t="s">
        <v>41</v>
      </c>
      <c r="O370" s="61"/>
      <c r="P370" s="181">
        <f>O370*H370</f>
        <v>0</v>
      </c>
      <c r="Q370" s="181">
        <v>0</v>
      </c>
      <c r="R370" s="181">
        <f>Q370*H370</f>
        <v>0</v>
      </c>
      <c r="S370" s="181">
        <v>0</v>
      </c>
      <c r="T370" s="182">
        <f>S370*H370</f>
        <v>0</v>
      </c>
      <c r="U370" s="35"/>
      <c r="V370" s="35"/>
      <c r="W370" s="35"/>
      <c r="X370" s="35"/>
      <c r="Y370" s="35"/>
      <c r="Z370" s="35"/>
      <c r="AA370" s="35"/>
      <c r="AB370" s="35"/>
      <c r="AC370" s="35"/>
      <c r="AD370" s="35"/>
      <c r="AE370" s="35"/>
      <c r="AR370" s="183" t="s">
        <v>321</v>
      </c>
      <c r="AT370" s="183" t="s">
        <v>318</v>
      </c>
      <c r="AU370" s="183" t="s">
        <v>88</v>
      </c>
      <c r="AY370" s="18" t="s">
        <v>317</v>
      </c>
      <c r="BE370" s="105">
        <f>IF(N370="základná",J370,0)</f>
        <v>0</v>
      </c>
      <c r="BF370" s="105">
        <f>IF(N370="znížená",J370,0)</f>
        <v>0</v>
      </c>
      <c r="BG370" s="105">
        <f>IF(N370="zákl. prenesená",J370,0)</f>
        <v>0</v>
      </c>
      <c r="BH370" s="105">
        <f>IF(N370="zníž. prenesená",J370,0)</f>
        <v>0</v>
      </c>
      <c r="BI370" s="105">
        <f>IF(N370="nulová",J370,0)</f>
        <v>0</v>
      </c>
      <c r="BJ370" s="18" t="s">
        <v>88</v>
      </c>
      <c r="BK370" s="105">
        <f>ROUND(I370*H370,2)</f>
        <v>0</v>
      </c>
      <c r="BL370" s="18" t="s">
        <v>321</v>
      </c>
      <c r="BM370" s="183" t="s">
        <v>4660</v>
      </c>
    </row>
    <row r="371" spans="1:65" s="15" customFormat="1">
      <c r="B371" s="202"/>
      <c r="D371" s="185" t="s">
        <v>323</v>
      </c>
      <c r="F371" s="204" t="s">
        <v>4661</v>
      </c>
      <c r="H371" s="205">
        <v>53.02</v>
      </c>
      <c r="I371" s="206"/>
      <c r="L371" s="202"/>
      <c r="M371" s="207"/>
      <c r="N371" s="208"/>
      <c r="O371" s="208"/>
      <c r="P371" s="208"/>
      <c r="Q371" s="208"/>
      <c r="R371" s="208"/>
      <c r="S371" s="208"/>
      <c r="T371" s="209"/>
      <c r="AT371" s="203" t="s">
        <v>323</v>
      </c>
      <c r="AU371" s="203" t="s">
        <v>88</v>
      </c>
      <c r="AV371" s="15" t="s">
        <v>88</v>
      </c>
      <c r="AW371" s="15" t="s">
        <v>3</v>
      </c>
      <c r="AX371" s="15" t="s">
        <v>82</v>
      </c>
      <c r="AY371" s="203" t="s">
        <v>317</v>
      </c>
    </row>
    <row r="372" spans="1:65" s="2" customFormat="1" ht="24.2" customHeight="1">
      <c r="A372" s="35"/>
      <c r="B372" s="141"/>
      <c r="C372" s="171" t="s">
        <v>706</v>
      </c>
      <c r="D372" s="171" t="s">
        <v>318</v>
      </c>
      <c r="E372" s="172" t="s">
        <v>781</v>
      </c>
      <c r="F372" s="173" t="s">
        <v>782</v>
      </c>
      <c r="G372" s="174" t="s">
        <v>366</v>
      </c>
      <c r="H372" s="175">
        <v>5.3019999999999996</v>
      </c>
      <c r="I372" s="176"/>
      <c r="J372" s="177">
        <f>ROUND(I372*H372,2)</f>
        <v>0</v>
      </c>
      <c r="K372" s="178"/>
      <c r="L372" s="36"/>
      <c r="M372" s="179" t="s">
        <v>1</v>
      </c>
      <c r="N372" s="180" t="s">
        <v>41</v>
      </c>
      <c r="O372" s="61"/>
      <c r="P372" s="181">
        <f>O372*H372</f>
        <v>0</v>
      </c>
      <c r="Q372" s="181">
        <v>0</v>
      </c>
      <c r="R372" s="181">
        <f>Q372*H372</f>
        <v>0</v>
      </c>
      <c r="S372" s="181">
        <v>0</v>
      </c>
      <c r="T372" s="182">
        <f>S372*H372</f>
        <v>0</v>
      </c>
      <c r="U372" s="35"/>
      <c r="V372" s="35"/>
      <c r="W372" s="35"/>
      <c r="X372" s="35"/>
      <c r="Y372" s="35"/>
      <c r="Z372" s="35"/>
      <c r="AA372" s="35"/>
      <c r="AB372" s="35"/>
      <c r="AC372" s="35"/>
      <c r="AD372" s="35"/>
      <c r="AE372" s="35"/>
      <c r="AR372" s="183" t="s">
        <v>321</v>
      </c>
      <c r="AT372" s="183" t="s">
        <v>318</v>
      </c>
      <c r="AU372" s="183" t="s">
        <v>88</v>
      </c>
      <c r="AY372" s="18" t="s">
        <v>317</v>
      </c>
      <c r="BE372" s="105">
        <f>IF(N372="základná",J372,0)</f>
        <v>0</v>
      </c>
      <c r="BF372" s="105">
        <f>IF(N372="znížená",J372,0)</f>
        <v>0</v>
      </c>
      <c r="BG372" s="105">
        <f>IF(N372="zákl. prenesená",J372,0)</f>
        <v>0</v>
      </c>
      <c r="BH372" s="105">
        <f>IF(N372="zníž. prenesená",J372,0)</f>
        <v>0</v>
      </c>
      <c r="BI372" s="105">
        <f>IF(N372="nulová",J372,0)</f>
        <v>0</v>
      </c>
      <c r="BJ372" s="18" t="s">
        <v>88</v>
      </c>
      <c r="BK372" s="105">
        <f>ROUND(I372*H372,2)</f>
        <v>0</v>
      </c>
      <c r="BL372" s="18" t="s">
        <v>321</v>
      </c>
      <c r="BM372" s="183" t="s">
        <v>4662</v>
      </c>
    </row>
    <row r="373" spans="1:65" s="2" customFormat="1" ht="24.2" customHeight="1">
      <c r="A373" s="35"/>
      <c r="B373" s="141"/>
      <c r="C373" s="171" t="s">
        <v>713</v>
      </c>
      <c r="D373" s="171" t="s">
        <v>318</v>
      </c>
      <c r="E373" s="172" t="s">
        <v>785</v>
      </c>
      <c r="F373" s="173" t="s">
        <v>786</v>
      </c>
      <c r="G373" s="174" t="s">
        <v>366</v>
      </c>
      <c r="H373" s="175">
        <v>5.3019999999999996</v>
      </c>
      <c r="I373" s="176"/>
      <c r="J373" s="177">
        <f>ROUND(I373*H373,2)</f>
        <v>0</v>
      </c>
      <c r="K373" s="178"/>
      <c r="L373" s="36"/>
      <c r="M373" s="179" t="s">
        <v>1</v>
      </c>
      <c r="N373" s="180" t="s">
        <v>41</v>
      </c>
      <c r="O373" s="61"/>
      <c r="P373" s="181">
        <f>O373*H373</f>
        <v>0</v>
      </c>
      <c r="Q373" s="181">
        <v>0</v>
      </c>
      <c r="R373" s="181">
        <f>Q373*H373</f>
        <v>0</v>
      </c>
      <c r="S373" s="181">
        <v>0</v>
      </c>
      <c r="T373" s="182">
        <f>S373*H373</f>
        <v>0</v>
      </c>
      <c r="U373" s="35"/>
      <c r="V373" s="35"/>
      <c r="W373" s="35"/>
      <c r="X373" s="35"/>
      <c r="Y373" s="35"/>
      <c r="Z373" s="35"/>
      <c r="AA373" s="35"/>
      <c r="AB373" s="35"/>
      <c r="AC373" s="35"/>
      <c r="AD373" s="35"/>
      <c r="AE373" s="35"/>
      <c r="AR373" s="183" t="s">
        <v>321</v>
      </c>
      <c r="AT373" s="183" t="s">
        <v>318</v>
      </c>
      <c r="AU373" s="183" t="s">
        <v>88</v>
      </c>
      <c r="AY373" s="18" t="s">
        <v>317</v>
      </c>
      <c r="BE373" s="105">
        <f>IF(N373="základná",J373,0)</f>
        <v>0</v>
      </c>
      <c r="BF373" s="105">
        <f>IF(N373="znížená",J373,0)</f>
        <v>0</v>
      </c>
      <c r="BG373" s="105">
        <f>IF(N373="zákl. prenesená",J373,0)</f>
        <v>0</v>
      </c>
      <c r="BH373" s="105">
        <f>IF(N373="zníž. prenesená",J373,0)</f>
        <v>0</v>
      </c>
      <c r="BI373" s="105">
        <f>IF(N373="nulová",J373,0)</f>
        <v>0</v>
      </c>
      <c r="BJ373" s="18" t="s">
        <v>88</v>
      </c>
      <c r="BK373" s="105">
        <f>ROUND(I373*H373,2)</f>
        <v>0</v>
      </c>
      <c r="BL373" s="18" t="s">
        <v>321</v>
      </c>
      <c r="BM373" s="183" t="s">
        <v>4663</v>
      </c>
    </row>
    <row r="374" spans="1:65" s="12" customFormat="1" ht="22.9" customHeight="1">
      <c r="B374" s="160"/>
      <c r="D374" s="161" t="s">
        <v>74</v>
      </c>
      <c r="E374" s="200" t="s">
        <v>792</v>
      </c>
      <c r="F374" s="200" t="s">
        <v>793</v>
      </c>
      <c r="I374" s="163"/>
      <c r="J374" s="201">
        <f>BK374</f>
        <v>0</v>
      </c>
      <c r="L374" s="160"/>
      <c r="M374" s="165"/>
      <c r="N374" s="166"/>
      <c r="O374" s="166"/>
      <c r="P374" s="167">
        <f>P375</f>
        <v>0</v>
      </c>
      <c r="Q374" s="166"/>
      <c r="R374" s="167">
        <f>R375</f>
        <v>0</v>
      </c>
      <c r="S374" s="166"/>
      <c r="T374" s="168">
        <f>T375</f>
        <v>0</v>
      </c>
      <c r="AR374" s="161" t="s">
        <v>82</v>
      </c>
      <c r="AT374" s="169" t="s">
        <v>74</v>
      </c>
      <c r="AU374" s="169" t="s">
        <v>82</v>
      </c>
      <c r="AY374" s="161" t="s">
        <v>317</v>
      </c>
      <c r="BK374" s="170">
        <f>BK375</f>
        <v>0</v>
      </c>
    </row>
    <row r="375" spans="1:65" s="2" customFormat="1" ht="14.45" customHeight="1">
      <c r="A375" s="35"/>
      <c r="B375" s="141"/>
      <c r="C375" s="171" t="s">
        <v>717</v>
      </c>
      <c r="D375" s="171" t="s">
        <v>318</v>
      </c>
      <c r="E375" s="172" t="s">
        <v>795</v>
      </c>
      <c r="F375" s="173" t="s">
        <v>796</v>
      </c>
      <c r="G375" s="174" t="s">
        <v>366</v>
      </c>
      <c r="H375" s="175">
        <v>73.265000000000001</v>
      </c>
      <c r="I375" s="176"/>
      <c r="J375" s="177">
        <f>ROUND(I375*H375,2)</f>
        <v>0</v>
      </c>
      <c r="K375" s="178"/>
      <c r="L375" s="36"/>
      <c r="M375" s="179" t="s">
        <v>1</v>
      </c>
      <c r="N375" s="180" t="s">
        <v>41</v>
      </c>
      <c r="O375" s="61"/>
      <c r="P375" s="181">
        <f>O375*H375</f>
        <v>0</v>
      </c>
      <c r="Q375" s="181">
        <v>0</v>
      </c>
      <c r="R375" s="181">
        <f>Q375*H375</f>
        <v>0</v>
      </c>
      <c r="S375" s="181">
        <v>0</v>
      </c>
      <c r="T375" s="182">
        <f>S375*H375</f>
        <v>0</v>
      </c>
      <c r="U375" s="35"/>
      <c r="V375" s="35"/>
      <c r="W375" s="35"/>
      <c r="X375" s="35"/>
      <c r="Y375" s="35"/>
      <c r="Z375" s="35"/>
      <c r="AA375" s="35"/>
      <c r="AB375" s="35"/>
      <c r="AC375" s="35"/>
      <c r="AD375" s="35"/>
      <c r="AE375" s="35"/>
      <c r="AR375" s="183" t="s">
        <v>321</v>
      </c>
      <c r="AT375" s="183" t="s">
        <v>318</v>
      </c>
      <c r="AU375" s="183" t="s">
        <v>88</v>
      </c>
      <c r="AY375" s="18" t="s">
        <v>317</v>
      </c>
      <c r="BE375" s="105">
        <f>IF(N375="základná",J375,0)</f>
        <v>0</v>
      </c>
      <c r="BF375" s="105">
        <f>IF(N375="znížená",J375,0)</f>
        <v>0</v>
      </c>
      <c r="BG375" s="105">
        <f>IF(N375="zákl. prenesená",J375,0)</f>
        <v>0</v>
      </c>
      <c r="BH375" s="105">
        <f>IF(N375="zníž. prenesená",J375,0)</f>
        <v>0</v>
      </c>
      <c r="BI375" s="105">
        <f>IF(N375="nulová",J375,0)</f>
        <v>0</v>
      </c>
      <c r="BJ375" s="18" t="s">
        <v>88</v>
      </c>
      <c r="BK375" s="105">
        <f>ROUND(I375*H375,2)</f>
        <v>0</v>
      </c>
      <c r="BL375" s="18" t="s">
        <v>321</v>
      </c>
      <c r="BM375" s="183" t="s">
        <v>4664</v>
      </c>
    </row>
    <row r="376" spans="1:65" s="12" customFormat="1" ht="25.9" customHeight="1">
      <c r="B376" s="160"/>
      <c r="D376" s="161" t="s">
        <v>74</v>
      </c>
      <c r="E376" s="162" t="s">
        <v>798</v>
      </c>
      <c r="F376" s="162" t="s">
        <v>799</v>
      </c>
      <c r="I376" s="163"/>
      <c r="J376" s="164">
        <f>BK376</f>
        <v>0</v>
      </c>
      <c r="L376" s="160"/>
      <c r="M376" s="165"/>
      <c r="N376" s="166"/>
      <c r="O376" s="166"/>
      <c r="P376" s="167">
        <f>P377+P383+P442+P478+P481+P484+P509+P535+P601+P610+P617+P638+P640</f>
        <v>0</v>
      </c>
      <c r="Q376" s="166"/>
      <c r="R376" s="167">
        <f>R377+R383+R442+R478+R481+R484+R509+R535+R601+R610+R617+R638+R640</f>
        <v>12.026642489999999</v>
      </c>
      <c r="S376" s="166"/>
      <c r="T376" s="168">
        <f>T377+T383+T442+T478+T481+T484+T509+T535+T601+T610+T617+T638+T640</f>
        <v>0.10627789999999999</v>
      </c>
      <c r="AR376" s="161" t="s">
        <v>88</v>
      </c>
      <c r="AT376" s="169" t="s">
        <v>74</v>
      </c>
      <c r="AU376" s="169" t="s">
        <v>75</v>
      </c>
      <c r="AY376" s="161" t="s">
        <v>317</v>
      </c>
      <c r="BK376" s="170">
        <f>BK377+BK383+BK442+BK478+BK481+BK484+BK509+BK535+BK601+BK610+BK617+BK638+BK640</f>
        <v>0</v>
      </c>
    </row>
    <row r="377" spans="1:65" s="12" customFormat="1" ht="22.9" customHeight="1">
      <c r="B377" s="160"/>
      <c r="D377" s="161" t="s">
        <v>74</v>
      </c>
      <c r="E377" s="200" t="s">
        <v>800</v>
      </c>
      <c r="F377" s="200" t="s">
        <v>801</v>
      </c>
      <c r="I377" s="163"/>
      <c r="J377" s="201">
        <f>BK377</f>
        <v>0</v>
      </c>
      <c r="L377" s="160"/>
      <c r="M377" s="165"/>
      <c r="N377" s="166"/>
      <c r="O377" s="166"/>
      <c r="P377" s="167">
        <f>SUM(P378:P382)</f>
        <v>0</v>
      </c>
      <c r="Q377" s="166"/>
      <c r="R377" s="167">
        <f>SUM(R378:R382)</f>
        <v>2.086E-2</v>
      </c>
      <c r="S377" s="166"/>
      <c r="T377" s="168">
        <f>SUM(T378:T382)</f>
        <v>0</v>
      </c>
      <c r="AR377" s="161" t="s">
        <v>88</v>
      </c>
      <c r="AT377" s="169" t="s">
        <v>74</v>
      </c>
      <c r="AU377" s="169" t="s">
        <v>82</v>
      </c>
      <c r="AY377" s="161" t="s">
        <v>317</v>
      </c>
      <c r="BK377" s="170">
        <f>SUM(BK378:BK382)</f>
        <v>0</v>
      </c>
    </row>
    <row r="378" spans="1:65" s="2" customFormat="1" ht="24.2" customHeight="1">
      <c r="A378" s="35"/>
      <c r="B378" s="141"/>
      <c r="C378" s="171" t="s">
        <v>722</v>
      </c>
      <c r="D378" s="171" t="s">
        <v>318</v>
      </c>
      <c r="E378" s="172" t="s">
        <v>4665</v>
      </c>
      <c r="F378" s="173" t="s">
        <v>4666</v>
      </c>
      <c r="G378" s="174" t="s">
        <v>378</v>
      </c>
      <c r="H378" s="175">
        <v>5.96</v>
      </c>
      <c r="I378" s="176"/>
      <c r="J378" s="177">
        <f>ROUND(I378*H378,2)</f>
        <v>0</v>
      </c>
      <c r="K378" s="178"/>
      <c r="L378" s="36"/>
      <c r="M378" s="179" t="s">
        <v>1</v>
      </c>
      <c r="N378" s="180" t="s">
        <v>41</v>
      </c>
      <c r="O378" s="61"/>
      <c r="P378" s="181">
        <f>O378*H378</f>
        <v>0</v>
      </c>
      <c r="Q378" s="181">
        <v>3.5000000000000001E-3</v>
      </c>
      <c r="R378" s="181">
        <f>Q378*H378</f>
        <v>2.086E-2</v>
      </c>
      <c r="S378" s="181">
        <v>0</v>
      </c>
      <c r="T378" s="182">
        <f>S378*H378</f>
        <v>0</v>
      </c>
      <c r="U378" s="35"/>
      <c r="V378" s="35"/>
      <c r="W378" s="35"/>
      <c r="X378" s="35"/>
      <c r="Y378" s="35"/>
      <c r="Z378" s="35"/>
      <c r="AA378" s="35"/>
      <c r="AB378" s="35"/>
      <c r="AC378" s="35"/>
      <c r="AD378" s="35"/>
      <c r="AE378" s="35"/>
      <c r="AR378" s="183" t="s">
        <v>406</v>
      </c>
      <c r="AT378" s="183" t="s">
        <v>318</v>
      </c>
      <c r="AU378" s="183" t="s">
        <v>88</v>
      </c>
      <c r="AY378" s="18" t="s">
        <v>317</v>
      </c>
      <c r="BE378" s="105">
        <f>IF(N378="základná",J378,0)</f>
        <v>0</v>
      </c>
      <c r="BF378" s="105">
        <f>IF(N378="znížená",J378,0)</f>
        <v>0</v>
      </c>
      <c r="BG378" s="105">
        <f>IF(N378="zákl. prenesená",J378,0)</f>
        <v>0</v>
      </c>
      <c r="BH378" s="105">
        <f>IF(N378="zníž. prenesená",J378,0)</f>
        <v>0</v>
      </c>
      <c r="BI378" s="105">
        <f>IF(N378="nulová",J378,0)</f>
        <v>0</v>
      </c>
      <c r="BJ378" s="18" t="s">
        <v>88</v>
      </c>
      <c r="BK378" s="105">
        <f>ROUND(I378*H378,2)</f>
        <v>0</v>
      </c>
      <c r="BL378" s="18" t="s">
        <v>406</v>
      </c>
      <c r="BM378" s="183" t="s">
        <v>4667</v>
      </c>
    </row>
    <row r="379" spans="1:65" s="15" customFormat="1">
      <c r="B379" s="202"/>
      <c r="D379" s="185" t="s">
        <v>323</v>
      </c>
      <c r="E379" s="203" t="s">
        <v>1</v>
      </c>
      <c r="F379" s="204" t="s">
        <v>4512</v>
      </c>
      <c r="H379" s="205">
        <v>3.36</v>
      </c>
      <c r="I379" s="206"/>
      <c r="L379" s="202"/>
      <c r="M379" s="207"/>
      <c r="N379" s="208"/>
      <c r="O379" s="208"/>
      <c r="P379" s="208"/>
      <c r="Q379" s="208"/>
      <c r="R379" s="208"/>
      <c r="S379" s="208"/>
      <c r="T379" s="209"/>
      <c r="AT379" s="203" t="s">
        <v>323</v>
      </c>
      <c r="AU379" s="203" t="s">
        <v>88</v>
      </c>
      <c r="AV379" s="15" t="s">
        <v>88</v>
      </c>
      <c r="AW379" s="15" t="s">
        <v>30</v>
      </c>
      <c r="AX379" s="15" t="s">
        <v>75</v>
      </c>
      <c r="AY379" s="203" t="s">
        <v>317</v>
      </c>
    </row>
    <row r="380" spans="1:65" s="15" customFormat="1">
      <c r="B380" s="202"/>
      <c r="D380" s="185" t="s">
        <v>323</v>
      </c>
      <c r="E380" s="203" t="s">
        <v>1</v>
      </c>
      <c r="F380" s="204" t="s">
        <v>4668</v>
      </c>
      <c r="H380" s="205">
        <v>2.6</v>
      </c>
      <c r="I380" s="206"/>
      <c r="L380" s="202"/>
      <c r="M380" s="207"/>
      <c r="N380" s="208"/>
      <c r="O380" s="208"/>
      <c r="P380" s="208"/>
      <c r="Q380" s="208"/>
      <c r="R380" s="208"/>
      <c r="S380" s="208"/>
      <c r="T380" s="209"/>
      <c r="AT380" s="203" t="s">
        <v>323</v>
      </c>
      <c r="AU380" s="203" t="s">
        <v>88</v>
      </c>
      <c r="AV380" s="15" t="s">
        <v>88</v>
      </c>
      <c r="AW380" s="15" t="s">
        <v>30</v>
      </c>
      <c r="AX380" s="15" t="s">
        <v>75</v>
      </c>
      <c r="AY380" s="203" t="s">
        <v>317</v>
      </c>
    </row>
    <row r="381" spans="1:65" s="14" customFormat="1">
      <c r="B381" s="192"/>
      <c r="D381" s="185" t="s">
        <v>323</v>
      </c>
      <c r="E381" s="193" t="s">
        <v>1</v>
      </c>
      <c r="F381" s="194" t="s">
        <v>334</v>
      </c>
      <c r="H381" s="195">
        <v>5.96</v>
      </c>
      <c r="I381" s="196"/>
      <c r="L381" s="192"/>
      <c r="M381" s="197"/>
      <c r="N381" s="198"/>
      <c r="O381" s="198"/>
      <c r="P381" s="198"/>
      <c r="Q381" s="198"/>
      <c r="R381" s="198"/>
      <c r="S381" s="198"/>
      <c r="T381" s="199"/>
      <c r="AT381" s="193" t="s">
        <v>323</v>
      </c>
      <c r="AU381" s="193" t="s">
        <v>88</v>
      </c>
      <c r="AV381" s="14" t="s">
        <v>321</v>
      </c>
      <c r="AW381" s="14" t="s">
        <v>30</v>
      </c>
      <c r="AX381" s="14" t="s">
        <v>82</v>
      </c>
      <c r="AY381" s="193" t="s">
        <v>317</v>
      </c>
    </row>
    <row r="382" spans="1:65" s="2" customFormat="1" ht="24.2" customHeight="1">
      <c r="A382" s="35"/>
      <c r="B382" s="141"/>
      <c r="C382" s="171" t="s">
        <v>727</v>
      </c>
      <c r="D382" s="171" t="s">
        <v>318</v>
      </c>
      <c r="E382" s="172" t="s">
        <v>808</v>
      </c>
      <c r="F382" s="173" t="s">
        <v>809</v>
      </c>
      <c r="G382" s="174" t="s">
        <v>810</v>
      </c>
      <c r="H382" s="229"/>
      <c r="I382" s="176"/>
      <c r="J382" s="177">
        <f>ROUND(I382*H382,2)</f>
        <v>0</v>
      </c>
      <c r="K382" s="178"/>
      <c r="L382" s="36"/>
      <c r="M382" s="179" t="s">
        <v>1</v>
      </c>
      <c r="N382" s="180" t="s">
        <v>41</v>
      </c>
      <c r="O382" s="61"/>
      <c r="P382" s="181">
        <f>O382*H382</f>
        <v>0</v>
      </c>
      <c r="Q382" s="181">
        <v>0</v>
      </c>
      <c r="R382" s="181">
        <f>Q382*H382</f>
        <v>0</v>
      </c>
      <c r="S382" s="181">
        <v>0</v>
      </c>
      <c r="T382" s="182">
        <f>S382*H382</f>
        <v>0</v>
      </c>
      <c r="U382" s="35"/>
      <c r="V382" s="35"/>
      <c r="W382" s="35"/>
      <c r="X382" s="35"/>
      <c r="Y382" s="35"/>
      <c r="Z382" s="35"/>
      <c r="AA382" s="35"/>
      <c r="AB382" s="35"/>
      <c r="AC382" s="35"/>
      <c r="AD382" s="35"/>
      <c r="AE382" s="35"/>
      <c r="AR382" s="183" t="s">
        <v>406</v>
      </c>
      <c r="AT382" s="183" t="s">
        <v>318</v>
      </c>
      <c r="AU382" s="183" t="s">
        <v>88</v>
      </c>
      <c r="AY382" s="18" t="s">
        <v>317</v>
      </c>
      <c r="BE382" s="105">
        <f>IF(N382="základná",J382,0)</f>
        <v>0</v>
      </c>
      <c r="BF382" s="105">
        <f>IF(N382="znížená",J382,0)</f>
        <v>0</v>
      </c>
      <c r="BG382" s="105">
        <f>IF(N382="zákl. prenesená",J382,0)</f>
        <v>0</v>
      </c>
      <c r="BH382" s="105">
        <f>IF(N382="zníž. prenesená",J382,0)</f>
        <v>0</v>
      </c>
      <c r="BI382" s="105">
        <f>IF(N382="nulová",J382,0)</f>
        <v>0</v>
      </c>
      <c r="BJ382" s="18" t="s">
        <v>88</v>
      </c>
      <c r="BK382" s="105">
        <f>ROUND(I382*H382,2)</f>
        <v>0</v>
      </c>
      <c r="BL382" s="18" t="s">
        <v>406</v>
      </c>
      <c r="BM382" s="183" t="s">
        <v>4669</v>
      </c>
    </row>
    <row r="383" spans="1:65" s="12" customFormat="1" ht="22.9" customHeight="1">
      <c r="B383" s="160"/>
      <c r="D383" s="161" t="s">
        <v>74</v>
      </c>
      <c r="E383" s="200" t="s">
        <v>812</v>
      </c>
      <c r="F383" s="200" t="s">
        <v>813</v>
      </c>
      <c r="I383" s="163"/>
      <c r="J383" s="201">
        <f>BK383</f>
        <v>0</v>
      </c>
      <c r="L383" s="160"/>
      <c r="M383" s="165"/>
      <c r="N383" s="166"/>
      <c r="O383" s="166"/>
      <c r="P383" s="167">
        <f>SUM(P384:P441)</f>
        <v>0</v>
      </c>
      <c r="Q383" s="166"/>
      <c r="R383" s="167">
        <f>SUM(R384:R441)</f>
        <v>1.1048053099999999</v>
      </c>
      <c r="S383" s="166"/>
      <c r="T383" s="168">
        <f>SUM(T384:T441)</f>
        <v>0</v>
      </c>
      <c r="AR383" s="161" t="s">
        <v>88</v>
      </c>
      <c r="AT383" s="169" t="s">
        <v>74</v>
      </c>
      <c r="AU383" s="169" t="s">
        <v>82</v>
      </c>
      <c r="AY383" s="161" t="s">
        <v>317</v>
      </c>
      <c r="BK383" s="170">
        <f>SUM(BK384:BK441)</f>
        <v>0</v>
      </c>
    </row>
    <row r="384" spans="1:65" s="2" customFormat="1" ht="14.45" customHeight="1">
      <c r="A384" s="35"/>
      <c r="B384" s="141"/>
      <c r="C384" s="171" t="s">
        <v>731</v>
      </c>
      <c r="D384" s="171" t="s">
        <v>318</v>
      </c>
      <c r="E384" s="172" t="s">
        <v>815</v>
      </c>
      <c r="F384" s="173" t="s">
        <v>816</v>
      </c>
      <c r="G384" s="174" t="s">
        <v>378</v>
      </c>
      <c r="H384" s="175">
        <v>37.799999999999997</v>
      </c>
      <c r="I384" s="176"/>
      <c r="J384" s="177">
        <f>ROUND(I384*H384,2)</f>
        <v>0</v>
      </c>
      <c r="K384" s="178"/>
      <c r="L384" s="36"/>
      <c r="M384" s="179" t="s">
        <v>1</v>
      </c>
      <c r="N384" s="180" t="s">
        <v>41</v>
      </c>
      <c r="O384" s="61"/>
      <c r="P384" s="181">
        <f>O384*H384</f>
        <v>0</v>
      </c>
      <c r="Q384" s="181">
        <v>0</v>
      </c>
      <c r="R384" s="181">
        <f>Q384*H384</f>
        <v>0</v>
      </c>
      <c r="S384" s="181">
        <v>0</v>
      </c>
      <c r="T384" s="182">
        <f>S384*H384</f>
        <v>0</v>
      </c>
      <c r="U384" s="35"/>
      <c r="V384" s="35"/>
      <c r="W384" s="35"/>
      <c r="X384" s="35"/>
      <c r="Y384" s="35"/>
      <c r="Z384" s="35"/>
      <c r="AA384" s="35"/>
      <c r="AB384" s="35"/>
      <c r="AC384" s="35"/>
      <c r="AD384" s="35"/>
      <c r="AE384" s="35"/>
      <c r="AR384" s="183" t="s">
        <v>406</v>
      </c>
      <c r="AT384" s="183" t="s">
        <v>318</v>
      </c>
      <c r="AU384" s="183" t="s">
        <v>88</v>
      </c>
      <c r="AY384" s="18" t="s">
        <v>317</v>
      </c>
      <c r="BE384" s="105">
        <f>IF(N384="základná",J384,0)</f>
        <v>0</v>
      </c>
      <c r="BF384" s="105">
        <f>IF(N384="znížená",J384,0)</f>
        <v>0</v>
      </c>
      <c r="BG384" s="105">
        <f>IF(N384="zákl. prenesená",J384,0)</f>
        <v>0</v>
      </c>
      <c r="BH384" s="105">
        <f>IF(N384="zníž. prenesená",J384,0)</f>
        <v>0</v>
      </c>
      <c r="BI384" s="105">
        <f>IF(N384="nulová",J384,0)</f>
        <v>0</v>
      </c>
      <c r="BJ384" s="18" t="s">
        <v>88</v>
      </c>
      <c r="BK384" s="105">
        <f>ROUND(I384*H384,2)</f>
        <v>0</v>
      </c>
      <c r="BL384" s="18" t="s">
        <v>406</v>
      </c>
      <c r="BM384" s="183" t="s">
        <v>4670</v>
      </c>
    </row>
    <row r="385" spans="1:65" s="15" customFormat="1">
      <c r="B385" s="202"/>
      <c r="D385" s="185" t="s">
        <v>323</v>
      </c>
      <c r="E385" s="203" t="s">
        <v>1</v>
      </c>
      <c r="F385" s="204" t="s">
        <v>4450</v>
      </c>
      <c r="H385" s="205">
        <v>36.119999999999997</v>
      </c>
      <c r="I385" s="206"/>
      <c r="L385" s="202"/>
      <c r="M385" s="207"/>
      <c r="N385" s="208"/>
      <c r="O385" s="208"/>
      <c r="P385" s="208"/>
      <c r="Q385" s="208"/>
      <c r="R385" s="208"/>
      <c r="S385" s="208"/>
      <c r="T385" s="209"/>
      <c r="AT385" s="203" t="s">
        <v>323</v>
      </c>
      <c r="AU385" s="203" t="s">
        <v>88</v>
      </c>
      <c r="AV385" s="15" t="s">
        <v>88</v>
      </c>
      <c r="AW385" s="15" t="s">
        <v>30</v>
      </c>
      <c r="AX385" s="15" t="s">
        <v>75</v>
      </c>
      <c r="AY385" s="203" t="s">
        <v>317</v>
      </c>
    </row>
    <row r="386" spans="1:65" s="16" customFormat="1">
      <c r="B386" s="210"/>
      <c r="D386" s="185" t="s">
        <v>323</v>
      </c>
      <c r="E386" s="211" t="s">
        <v>192</v>
      </c>
      <c r="F386" s="212" t="s">
        <v>412</v>
      </c>
      <c r="H386" s="213">
        <v>36.119999999999997</v>
      </c>
      <c r="I386" s="214"/>
      <c r="L386" s="210"/>
      <c r="M386" s="215"/>
      <c r="N386" s="216"/>
      <c r="O386" s="216"/>
      <c r="P386" s="216"/>
      <c r="Q386" s="216"/>
      <c r="R386" s="216"/>
      <c r="S386" s="216"/>
      <c r="T386" s="217"/>
      <c r="AT386" s="211" t="s">
        <v>323</v>
      </c>
      <c r="AU386" s="211" t="s">
        <v>88</v>
      </c>
      <c r="AV386" s="16" t="s">
        <v>105</v>
      </c>
      <c r="AW386" s="16" t="s">
        <v>30</v>
      </c>
      <c r="AX386" s="16" t="s">
        <v>75</v>
      </c>
      <c r="AY386" s="211" t="s">
        <v>317</v>
      </c>
    </row>
    <row r="387" spans="1:65" s="15" customFormat="1">
      <c r="B387" s="202"/>
      <c r="D387" s="185" t="s">
        <v>323</v>
      </c>
      <c r="E387" s="203" t="s">
        <v>1</v>
      </c>
      <c r="F387" s="204" t="s">
        <v>4451</v>
      </c>
      <c r="H387" s="205">
        <v>1.68</v>
      </c>
      <c r="I387" s="206"/>
      <c r="L387" s="202"/>
      <c r="M387" s="207"/>
      <c r="N387" s="208"/>
      <c r="O387" s="208"/>
      <c r="P387" s="208"/>
      <c r="Q387" s="208"/>
      <c r="R387" s="208"/>
      <c r="S387" s="208"/>
      <c r="T387" s="209"/>
      <c r="AT387" s="203" t="s">
        <v>323</v>
      </c>
      <c r="AU387" s="203" t="s">
        <v>88</v>
      </c>
      <c r="AV387" s="15" t="s">
        <v>88</v>
      </c>
      <c r="AW387" s="15" t="s">
        <v>30</v>
      </c>
      <c r="AX387" s="15" t="s">
        <v>75</v>
      </c>
      <c r="AY387" s="203" t="s">
        <v>317</v>
      </c>
    </row>
    <row r="388" spans="1:65" s="16" customFormat="1">
      <c r="B388" s="210"/>
      <c r="D388" s="185" t="s">
        <v>323</v>
      </c>
      <c r="E388" s="211" t="s">
        <v>194</v>
      </c>
      <c r="F388" s="212" t="s">
        <v>412</v>
      </c>
      <c r="H388" s="213">
        <v>1.68</v>
      </c>
      <c r="I388" s="214"/>
      <c r="L388" s="210"/>
      <c r="M388" s="215"/>
      <c r="N388" s="216"/>
      <c r="O388" s="216"/>
      <c r="P388" s="216"/>
      <c r="Q388" s="216"/>
      <c r="R388" s="216"/>
      <c r="S388" s="216"/>
      <c r="T388" s="217"/>
      <c r="AT388" s="211" t="s">
        <v>323</v>
      </c>
      <c r="AU388" s="211" t="s">
        <v>88</v>
      </c>
      <c r="AV388" s="16" t="s">
        <v>105</v>
      </c>
      <c r="AW388" s="16" t="s">
        <v>30</v>
      </c>
      <c r="AX388" s="16" t="s">
        <v>75</v>
      </c>
      <c r="AY388" s="211" t="s">
        <v>317</v>
      </c>
    </row>
    <row r="389" spans="1:65" s="14" customFormat="1">
      <c r="B389" s="192"/>
      <c r="D389" s="185" t="s">
        <v>323</v>
      </c>
      <c r="E389" s="193" t="s">
        <v>1</v>
      </c>
      <c r="F389" s="194" t="s">
        <v>334</v>
      </c>
      <c r="H389" s="195">
        <v>37.799999999999997</v>
      </c>
      <c r="I389" s="196"/>
      <c r="L389" s="192"/>
      <c r="M389" s="197"/>
      <c r="N389" s="198"/>
      <c r="O389" s="198"/>
      <c r="P389" s="198"/>
      <c r="Q389" s="198"/>
      <c r="R389" s="198"/>
      <c r="S389" s="198"/>
      <c r="T389" s="199"/>
      <c r="AT389" s="193" t="s">
        <v>323</v>
      </c>
      <c r="AU389" s="193" t="s">
        <v>88</v>
      </c>
      <c r="AV389" s="14" t="s">
        <v>321</v>
      </c>
      <c r="AW389" s="14" t="s">
        <v>30</v>
      </c>
      <c r="AX389" s="14" t="s">
        <v>82</v>
      </c>
      <c r="AY389" s="193" t="s">
        <v>317</v>
      </c>
    </row>
    <row r="390" spans="1:65" s="2" customFormat="1" ht="24.2" customHeight="1">
      <c r="A390" s="35"/>
      <c r="B390" s="141"/>
      <c r="C390" s="218" t="s">
        <v>737</v>
      </c>
      <c r="D390" s="218" t="s">
        <v>419</v>
      </c>
      <c r="E390" s="219" t="s">
        <v>825</v>
      </c>
      <c r="F390" s="220" t="s">
        <v>826</v>
      </c>
      <c r="G390" s="221" t="s">
        <v>378</v>
      </c>
      <c r="H390" s="222">
        <v>50.087000000000003</v>
      </c>
      <c r="I390" s="223"/>
      <c r="J390" s="224">
        <f>ROUND(I390*H390,2)</f>
        <v>0</v>
      </c>
      <c r="K390" s="225"/>
      <c r="L390" s="226"/>
      <c r="M390" s="227" t="s">
        <v>1</v>
      </c>
      <c r="N390" s="228" t="s">
        <v>41</v>
      </c>
      <c r="O390" s="61"/>
      <c r="P390" s="181">
        <f>O390*H390</f>
        <v>0</v>
      </c>
      <c r="Q390" s="181">
        <v>1.9000000000000001E-4</v>
      </c>
      <c r="R390" s="181">
        <f>Q390*H390</f>
        <v>9.5165300000000005E-3</v>
      </c>
      <c r="S390" s="181">
        <v>0</v>
      </c>
      <c r="T390" s="182">
        <f>S390*H390</f>
        <v>0</v>
      </c>
      <c r="U390" s="35"/>
      <c r="V390" s="35"/>
      <c r="W390" s="35"/>
      <c r="X390" s="35"/>
      <c r="Y390" s="35"/>
      <c r="Z390" s="35"/>
      <c r="AA390" s="35"/>
      <c r="AB390" s="35"/>
      <c r="AC390" s="35"/>
      <c r="AD390" s="35"/>
      <c r="AE390" s="35"/>
      <c r="AR390" s="183" t="s">
        <v>494</v>
      </c>
      <c r="AT390" s="183" t="s">
        <v>419</v>
      </c>
      <c r="AU390" s="183" t="s">
        <v>88</v>
      </c>
      <c r="AY390" s="18" t="s">
        <v>317</v>
      </c>
      <c r="BE390" s="105">
        <f>IF(N390="základná",J390,0)</f>
        <v>0</v>
      </c>
      <c r="BF390" s="105">
        <f>IF(N390="znížená",J390,0)</f>
        <v>0</v>
      </c>
      <c r="BG390" s="105">
        <f>IF(N390="zákl. prenesená",J390,0)</f>
        <v>0</v>
      </c>
      <c r="BH390" s="105">
        <f>IF(N390="zníž. prenesená",J390,0)</f>
        <v>0</v>
      </c>
      <c r="BI390" s="105">
        <f>IF(N390="nulová",J390,0)</f>
        <v>0</v>
      </c>
      <c r="BJ390" s="18" t="s">
        <v>88</v>
      </c>
      <c r="BK390" s="105">
        <f>ROUND(I390*H390,2)</f>
        <v>0</v>
      </c>
      <c r="BL390" s="18" t="s">
        <v>406</v>
      </c>
      <c r="BM390" s="183" t="s">
        <v>4671</v>
      </c>
    </row>
    <row r="391" spans="1:65" s="15" customFormat="1">
      <c r="B391" s="202"/>
      <c r="D391" s="185" t="s">
        <v>323</v>
      </c>
      <c r="E391" s="203" t="s">
        <v>1</v>
      </c>
      <c r="F391" s="204" t="s">
        <v>828</v>
      </c>
      <c r="H391" s="205">
        <v>41.537999999999997</v>
      </c>
      <c r="I391" s="206"/>
      <c r="L391" s="202"/>
      <c r="M391" s="207"/>
      <c r="N391" s="208"/>
      <c r="O391" s="208"/>
      <c r="P391" s="208"/>
      <c r="Q391" s="208"/>
      <c r="R391" s="208"/>
      <c r="S391" s="208"/>
      <c r="T391" s="209"/>
      <c r="AT391" s="203" t="s">
        <v>323</v>
      </c>
      <c r="AU391" s="203" t="s">
        <v>88</v>
      </c>
      <c r="AV391" s="15" t="s">
        <v>88</v>
      </c>
      <c r="AW391" s="15" t="s">
        <v>30</v>
      </c>
      <c r="AX391" s="15" t="s">
        <v>75</v>
      </c>
      <c r="AY391" s="203" t="s">
        <v>317</v>
      </c>
    </row>
    <row r="392" spans="1:65" s="15" customFormat="1">
      <c r="B392" s="202"/>
      <c r="D392" s="185" t="s">
        <v>323</v>
      </c>
      <c r="E392" s="203" t="s">
        <v>1</v>
      </c>
      <c r="F392" s="204" t="s">
        <v>829</v>
      </c>
      <c r="H392" s="205">
        <v>2.016</v>
      </c>
      <c r="I392" s="206"/>
      <c r="L392" s="202"/>
      <c r="M392" s="207"/>
      <c r="N392" s="208"/>
      <c r="O392" s="208"/>
      <c r="P392" s="208"/>
      <c r="Q392" s="208"/>
      <c r="R392" s="208"/>
      <c r="S392" s="208"/>
      <c r="T392" s="209"/>
      <c r="AT392" s="203" t="s">
        <v>323</v>
      </c>
      <c r="AU392" s="203" t="s">
        <v>88</v>
      </c>
      <c r="AV392" s="15" t="s">
        <v>88</v>
      </c>
      <c r="AW392" s="15" t="s">
        <v>30</v>
      </c>
      <c r="AX392" s="15" t="s">
        <v>75</v>
      </c>
      <c r="AY392" s="203" t="s">
        <v>317</v>
      </c>
    </row>
    <row r="393" spans="1:65" s="14" customFormat="1">
      <c r="B393" s="192"/>
      <c r="D393" s="185" t="s">
        <v>323</v>
      </c>
      <c r="E393" s="193" t="s">
        <v>1</v>
      </c>
      <c r="F393" s="194" t="s">
        <v>334</v>
      </c>
      <c r="H393" s="195">
        <v>43.554000000000002</v>
      </c>
      <c r="I393" s="196"/>
      <c r="L393" s="192"/>
      <c r="M393" s="197"/>
      <c r="N393" s="198"/>
      <c r="O393" s="198"/>
      <c r="P393" s="198"/>
      <c r="Q393" s="198"/>
      <c r="R393" s="198"/>
      <c r="S393" s="198"/>
      <c r="T393" s="199"/>
      <c r="AT393" s="193" t="s">
        <v>323</v>
      </c>
      <c r="AU393" s="193" t="s">
        <v>88</v>
      </c>
      <c r="AV393" s="14" t="s">
        <v>321</v>
      </c>
      <c r="AW393" s="14" t="s">
        <v>30</v>
      </c>
      <c r="AX393" s="14" t="s">
        <v>82</v>
      </c>
      <c r="AY393" s="193" t="s">
        <v>317</v>
      </c>
    </row>
    <row r="394" spans="1:65" s="15" customFormat="1">
      <c r="B394" s="202"/>
      <c r="D394" s="185" t="s">
        <v>323</v>
      </c>
      <c r="F394" s="204" t="s">
        <v>4672</v>
      </c>
      <c r="H394" s="205">
        <v>50.087000000000003</v>
      </c>
      <c r="I394" s="206"/>
      <c r="L394" s="202"/>
      <c r="M394" s="207"/>
      <c r="N394" s="208"/>
      <c r="O394" s="208"/>
      <c r="P394" s="208"/>
      <c r="Q394" s="208"/>
      <c r="R394" s="208"/>
      <c r="S394" s="208"/>
      <c r="T394" s="209"/>
      <c r="AT394" s="203" t="s">
        <v>323</v>
      </c>
      <c r="AU394" s="203" t="s">
        <v>88</v>
      </c>
      <c r="AV394" s="15" t="s">
        <v>88</v>
      </c>
      <c r="AW394" s="15" t="s">
        <v>3</v>
      </c>
      <c r="AX394" s="15" t="s">
        <v>82</v>
      </c>
      <c r="AY394" s="203" t="s">
        <v>317</v>
      </c>
    </row>
    <row r="395" spans="1:65" s="2" customFormat="1" ht="24.2" customHeight="1">
      <c r="A395" s="35"/>
      <c r="B395" s="141"/>
      <c r="C395" s="171" t="s">
        <v>745</v>
      </c>
      <c r="D395" s="171" t="s">
        <v>318</v>
      </c>
      <c r="E395" s="172" t="s">
        <v>841</v>
      </c>
      <c r="F395" s="173" t="s">
        <v>842</v>
      </c>
      <c r="G395" s="174" t="s">
        <v>378</v>
      </c>
      <c r="H395" s="175">
        <v>37.799999999999997</v>
      </c>
      <c r="I395" s="176"/>
      <c r="J395" s="177">
        <f>ROUND(I395*H395,2)</f>
        <v>0</v>
      </c>
      <c r="K395" s="178"/>
      <c r="L395" s="36"/>
      <c r="M395" s="179" t="s">
        <v>1</v>
      </c>
      <c r="N395" s="180" t="s">
        <v>41</v>
      </c>
      <c r="O395" s="61"/>
      <c r="P395" s="181">
        <f>O395*H395</f>
        <v>0</v>
      </c>
      <c r="Q395" s="181">
        <v>0</v>
      </c>
      <c r="R395" s="181">
        <f>Q395*H395</f>
        <v>0</v>
      </c>
      <c r="S395" s="181">
        <v>0</v>
      </c>
      <c r="T395" s="182">
        <f>S395*H395</f>
        <v>0</v>
      </c>
      <c r="U395" s="35"/>
      <c r="V395" s="35"/>
      <c r="W395" s="35"/>
      <c r="X395" s="35"/>
      <c r="Y395" s="35"/>
      <c r="Z395" s="35"/>
      <c r="AA395" s="35"/>
      <c r="AB395" s="35"/>
      <c r="AC395" s="35"/>
      <c r="AD395" s="35"/>
      <c r="AE395" s="35"/>
      <c r="AR395" s="183" t="s">
        <v>406</v>
      </c>
      <c r="AT395" s="183" t="s">
        <v>318</v>
      </c>
      <c r="AU395" s="183" t="s">
        <v>88</v>
      </c>
      <c r="AY395" s="18" t="s">
        <v>317</v>
      </c>
      <c r="BE395" s="105">
        <f>IF(N395="základná",J395,0)</f>
        <v>0</v>
      </c>
      <c r="BF395" s="105">
        <f>IF(N395="znížená",J395,0)</f>
        <v>0</v>
      </c>
      <c r="BG395" s="105">
        <f>IF(N395="zákl. prenesená",J395,0)</f>
        <v>0</v>
      </c>
      <c r="BH395" s="105">
        <f>IF(N395="zníž. prenesená",J395,0)</f>
        <v>0</v>
      </c>
      <c r="BI395" s="105">
        <f>IF(N395="nulová",J395,0)</f>
        <v>0</v>
      </c>
      <c r="BJ395" s="18" t="s">
        <v>88</v>
      </c>
      <c r="BK395" s="105">
        <f>ROUND(I395*H395,2)</f>
        <v>0</v>
      </c>
      <c r="BL395" s="18" t="s">
        <v>406</v>
      </c>
      <c r="BM395" s="183" t="s">
        <v>4673</v>
      </c>
    </row>
    <row r="396" spans="1:65" s="2" customFormat="1" ht="14.45" customHeight="1">
      <c r="A396" s="35"/>
      <c r="B396" s="141"/>
      <c r="C396" s="218" t="s">
        <v>751</v>
      </c>
      <c r="D396" s="218" t="s">
        <v>419</v>
      </c>
      <c r="E396" s="219" t="s">
        <v>846</v>
      </c>
      <c r="F396" s="220" t="s">
        <v>847</v>
      </c>
      <c r="G396" s="221" t="s">
        <v>366</v>
      </c>
      <c r="H396" s="222">
        <v>3.3000000000000002E-2</v>
      </c>
      <c r="I396" s="223"/>
      <c r="J396" s="224">
        <f>ROUND(I396*H396,2)</f>
        <v>0</v>
      </c>
      <c r="K396" s="225"/>
      <c r="L396" s="226"/>
      <c r="M396" s="227" t="s">
        <v>1</v>
      </c>
      <c r="N396" s="228" t="s">
        <v>41</v>
      </c>
      <c r="O396" s="61"/>
      <c r="P396" s="181">
        <f>O396*H396</f>
        <v>0</v>
      </c>
      <c r="Q396" s="181">
        <v>1</v>
      </c>
      <c r="R396" s="181">
        <f>Q396*H396</f>
        <v>3.3000000000000002E-2</v>
      </c>
      <c r="S396" s="181">
        <v>0</v>
      </c>
      <c r="T396" s="182">
        <f>S396*H396</f>
        <v>0</v>
      </c>
      <c r="U396" s="35"/>
      <c r="V396" s="35"/>
      <c r="W396" s="35"/>
      <c r="X396" s="35"/>
      <c r="Y396" s="35"/>
      <c r="Z396" s="35"/>
      <c r="AA396" s="35"/>
      <c r="AB396" s="35"/>
      <c r="AC396" s="35"/>
      <c r="AD396" s="35"/>
      <c r="AE396" s="35"/>
      <c r="AR396" s="183" t="s">
        <v>494</v>
      </c>
      <c r="AT396" s="183" t="s">
        <v>419</v>
      </c>
      <c r="AU396" s="183" t="s">
        <v>88</v>
      </c>
      <c r="AY396" s="18" t="s">
        <v>317</v>
      </c>
      <c r="BE396" s="105">
        <f>IF(N396="základná",J396,0)</f>
        <v>0</v>
      </c>
      <c r="BF396" s="105">
        <f>IF(N396="znížená",J396,0)</f>
        <v>0</v>
      </c>
      <c r="BG396" s="105">
        <f>IF(N396="zákl. prenesená",J396,0)</f>
        <v>0</v>
      </c>
      <c r="BH396" s="105">
        <f>IF(N396="zníž. prenesená",J396,0)</f>
        <v>0</v>
      </c>
      <c r="BI396" s="105">
        <f>IF(N396="nulová",J396,0)</f>
        <v>0</v>
      </c>
      <c r="BJ396" s="18" t="s">
        <v>88</v>
      </c>
      <c r="BK396" s="105">
        <f>ROUND(I396*H396,2)</f>
        <v>0</v>
      </c>
      <c r="BL396" s="18" t="s">
        <v>406</v>
      </c>
      <c r="BM396" s="183" t="s">
        <v>4674</v>
      </c>
    </row>
    <row r="397" spans="1:65" s="15" customFormat="1">
      <c r="B397" s="202"/>
      <c r="D397" s="185" t="s">
        <v>323</v>
      </c>
      <c r="F397" s="204" t="s">
        <v>849</v>
      </c>
      <c r="H397" s="205">
        <v>3.3000000000000002E-2</v>
      </c>
      <c r="I397" s="206"/>
      <c r="L397" s="202"/>
      <c r="M397" s="207"/>
      <c r="N397" s="208"/>
      <c r="O397" s="208"/>
      <c r="P397" s="208"/>
      <c r="Q397" s="208"/>
      <c r="R397" s="208"/>
      <c r="S397" s="208"/>
      <c r="T397" s="209"/>
      <c r="AT397" s="203" t="s">
        <v>323</v>
      </c>
      <c r="AU397" s="203" t="s">
        <v>88</v>
      </c>
      <c r="AV397" s="15" t="s">
        <v>88</v>
      </c>
      <c r="AW397" s="15" t="s">
        <v>3</v>
      </c>
      <c r="AX397" s="15" t="s">
        <v>82</v>
      </c>
      <c r="AY397" s="203" t="s">
        <v>317</v>
      </c>
    </row>
    <row r="398" spans="1:65" s="2" customFormat="1" ht="24.2" customHeight="1">
      <c r="A398" s="35"/>
      <c r="B398" s="141"/>
      <c r="C398" s="171" t="s">
        <v>757</v>
      </c>
      <c r="D398" s="171" t="s">
        <v>318</v>
      </c>
      <c r="E398" s="172" t="s">
        <v>851</v>
      </c>
      <c r="F398" s="173" t="s">
        <v>852</v>
      </c>
      <c r="G398" s="174" t="s">
        <v>378</v>
      </c>
      <c r="H398" s="175">
        <v>37.799999999999997</v>
      </c>
      <c r="I398" s="176"/>
      <c r="J398" s="177">
        <f>ROUND(I398*H398,2)</f>
        <v>0</v>
      </c>
      <c r="K398" s="178"/>
      <c r="L398" s="36"/>
      <c r="M398" s="179" t="s">
        <v>1</v>
      </c>
      <c r="N398" s="180" t="s">
        <v>41</v>
      </c>
      <c r="O398" s="61"/>
      <c r="P398" s="181">
        <f>O398*H398</f>
        <v>0</v>
      </c>
      <c r="Q398" s="181">
        <v>0</v>
      </c>
      <c r="R398" s="181">
        <f>Q398*H398</f>
        <v>0</v>
      </c>
      <c r="S398" s="181">
        <v>0</v>
      </c>
      <c r="T398" s="182">
        <f>S398*H398</f>
        <v>0</v>
      </c>
      <c r="U398" s="35"/>
      <c r="V398" s="35"/>
      <c r="W398" s="35"/>
      <c r="X398" s="35"/>
      <c r="Y398" s="35"/>
      <c r="Z398" s="35"/>
      <c r="AA398" s="35"/>
      <c r="AB398" s="35"/>
      <c r="AC398" s="35"/>
      <c r="AD398" s="35"/>
      <c r="AE398" s="35"/>
      <c r="AR398" s="183" t="s">
        <v>406</v>
      </c>
      <c r="AT398" s="183" t="s">
        <v>318</v>
      </c>
      <c r="AU398" s="183" t="s">
        <v>88</v>
      </c>
      <c r="AY398" s="18" t="s">
        <v>317</v>
      </c>
      <c r="BE398" s="105">
        <f>IF(N398="základná",J398,0)</f>
        <v>0</v>
      </c>
      <c r="BF398" s="105">
        <f>IF(N398="znížená",J398,0)</f>
        <v>0</v>
      </c>
      <c r="BG398" s="105">
        <f>IF(N398="zákl. prenesená",J398,0)</f>
        <v>0</v>
      </c>
      <c r="BH398" s="105">
        <f>IF(N398="zníž. prenesená",J398,0)</f>
        <v>0</v>
      </c>
      <c r="BI398" s="105">
        <f>IF(N398="nulová",J398,0)</f>
        <v>0</v>
      </c>
      <c r="BJ398" s="18" t="s">
        <v>88</v>
      </c>
      <c r="BK398" s="105">
        <f>ROUND(I398*H398,2)</f>
        <v>0</v>
      </c>
      <c r="BL398" s="18" t="s">
        <v>406</v>
      </c>
      <c r="BM398" s="183" t="s">
        <v>4675</v>
      </c>
    </row>
    <row r="399" spans="1:65" s="15" customFormat="1">
      <c r="B399" s="202"/>
      <c r="D399" s="185" t="s">
        <v>323</v>
      </c>
      <c r="E399" s="203" t="s">
        <v>231</v>
      </c>
      <c r="F399" s="204" t="s">
        <v>4452</v>
      </c>
      <c r="H399" s="205">
        <v>4.5999999999999996</v>
      </c>
      <c r="I399" s="206"/>
      <c r="L399" s="202"/>
      <c r="M399" s="207"/>
      <c r="N399" s="208"/>
      <c r="O399" s="208"/>
      <c r="P399" s="208"/>
      <c r="Q399" s="208"/>
      <c r="R399" s="208"/>
      <c r="S399" s="208"/>
      <c r="T399" s="209"/>
      <c r="AT399" s="203" t="s">
        <v>323</v>
      </c>
      <c r="AU399" s="203" t="s">
        <v>88</v>
      </c>
      <c r="AV399" s="15" t="s">
        <v>88</v>
      </c>
      <c r="AW399" s="15" t="s">
        <v>30</v>
      </c>
      <c r="AX399" s="15" t="s">
        <v>75</v>
      </c>
      <c r="AY399" s="203" t="s">
        <v>317</v>
      </c>
    </row>
    <row r="400" spans="1:65" s="15" customFormat="1">
      <c r="B400" s="202"/>
      <c r="D400" s="185" t="s">
        <v>323</v>
      </c>
      <c r="E400" s="203" t="s">
        <v>223</v>
      </c>
      <c r="F400" s="204" t="s">
        <v>4449</v>
      </c>
      <c r="H400" s="205">
        <v>4.3</v>
      </c>
      <c r="I400" s="206"/>
      <c r="L400" s="202"/>
      <c r="M400" s="207"/>
      <c r="N400" s="208"/>
      <c r="O400" s="208"/>
      <c r="P400" s="208"/>
      <c r="Q400" s="208"/>
      <c r="R400" s="208"/>
      <c r="S400" s="208"/>
      <c r="T400" s="209"/>
      <c r="AT400" s="203" t="s">
        <v>323</v>
      </c>
      <c r="AU400" s="203" t="s">
        <v>88</v>
      </c>
      <c r="AV400" s="15" t="s">
        <v>88</v>
      </c>
      <c r="AW400" s="15" t="s">
        <v>30</v>
      </c>
      <c r="AX400" s="15" t="s">
        <v>75</v>
      </c>
      <c r="AY400" s="203" t="s">
        <v>317</v>
      </c>
    </row>
    <row r="401" spans="1:65" s="15" customFormat="1">
      <c r="B401" s="202"/>
      <c r="D401" s="185" t="s">
        <v>323</v>
      </c>
      <c r="E401" s="203" t="s">
        <v>225</v>
      </c>
      <c r="F401" s="204" t="s">
        <v>4446</v>
      </c>
      <c r="H401" s="205">
        <v>0.82</v>
      </c>
      <c r="I401" s="206"/>
      <c r="L401" s="202"/>
      <c r="M401" s="207"/>
      <c r="N401" s="208"/>
      <c r="O401" s="208"/>
      <c r="P401" s="208"/>
      <c r="Q401" s="208"/>
      <c r="R401" s="208"/>
      <c r="S401" s="208"/>
      <c r="T401" s="209"/>
      <c r="AT401" s="203" t="s">
        <v>323</v>
      </c>
      <c r="AU401" s="203" t="s">
        <v>88</v>
      </c>
      <c r="AV401" s="15" t="s">
        <v>88</v>
      </c>
      <c r="AW401" s="15" t="s">
        <v>30</v>
      </c>
      <c r="AX401" s="15" t="s">
        <v>75</v>
      </c>
      <c r="AY401" s="203" t="s">
        <v>317</v>
      </c>
    </row>
    <row r="402" spans="1:65" s="15" customFormat="1">
      <c r="B402" s="202"/>
      <c r="D402" s="185" t="s">
        <v>323</v>
      </c>
      <c r="E402" s="203" t="s">
        <v>237</v>
      </c>
      <c r="F402" s="204" t="s">
        <v>4676</v>
      </c>
      <c r="H402" s="205">
        <v>26.4</v>
      </c>
      <c r="I402" s="206"/>
      <c r="L402" s="202"/>
      <c r="M402" s="207"/>
      <c r="N402" s="208"/>
      <c r="O402" s="208"/>
      <c r="P402" s="208"/>
      <c r="Q402" s="208"/>
      <c r="R402" s="208"/>
      <c r="S402" s="208"/>
      <c r="T402" s="209"/>
      <c r="AT402" s="203" t="s">
        <v>323</v>
      </c>
      <c r="AU402" s="203" t="s">
        <v>88</v>
      </c>
      <c r="AV402" s="15" t="s">
        <v>88</v>
      </c>
      <c r="AW402" s="15" t="s">
        <v>30</v>
      </c>
      <c r="AX402" s="15" t="s">
        <v>75</v>
      </c>
      <c r="AY402" s="203" t="s">
        <v>317</v>
      </c>
    </row>
    <row r="403" spans="1:65" s="16" customFormat="1">
      <c r="B403" s="210"/>
      <c r="D403" s="185" t="s">
        <v>323</v>
      </c>
      <c r="E403" s="211" t="s">
        <v>4450</v>
      </c>
      <c r="F403" s="212" t="s">
        <v>412</v>
      </c>
      <c r="H403" s="213">
        <v>36.119999999999997</v>
      </c>
      <c r="I403" s="214"/>
      <c r="L403" s="210"/>
      <c r="M403" s="215"/>
      <c r="N403" s="216"/>
      <c r="O403" s="216"/>
      <c r="P403" s="216"/>
      <c r="Q403" s="216"/>
      <c r="R403" s="216"/>
      <c r="S403" s="216"/>
      <c r="T403" s="217"/>
      <c r="AT403" s="211" t="s">
        <v>323</v>
      </c>
      <c r="AU403" s="211" t="s">
        <v>88</v>
      </c>
      <c r="AV403" s="16" t="s">
        <v>105</v>
      </c>
      <c r="AW403" s="16" t="s">
        <v>30</v>
      </c>
      <c r="AX403" s="16" t="s">
        <v>75</v>
      </c>
      <c r="AY403" s="211" t="s">
        <v>317</v>
      </c>
    </row>
    <row r="404" spans="1:65" s="15" customFormat="1">
      <c r="B404" s="202"/>
      <c r="D404" s="185" t="s">
        <v>323</v>
      </c>
      <c r="E404" s="203" t="s">
        <v>1</v>
      </c>
      <c r="F404" s="204" t="s">
        <v>4677</v>
      </c>
      <c r="H404" s="205">
        <v>1.68</v>
      </c>
      <c r="I404" s="206"/>
      <c r="L404" s="202"/>
      <c r="M404" s="207"/>
      <c r="N404" s="208"/>
      <c r="O404" s="208"/>
      <c r="P404" s="208"/>
      <c r="Q404" s="208"/>
      <c r="R404" s="208"/>
      <c r="S404" s="208"/>
      <c r="T404" s="209"/>
      <c r="AT404" s="203" t="s">
        <v>323</v>
      </c>
      <c r="AU404" s="203" t="s">
        <v>88</v>
      </c>
      <c r="AV404" s="15" t="s">
        <v>88</v>
      </c>
      <c r="AW404" s="15" t="s">
        <v>30</v>
      </c>
      <c r="AX404" s="15" t="s">
        <v>75</v>
      </c>
      <c r="AY404" s="203" t="s">
        <v>317</v>
      </c>
    </row>
    <row r="405" spans="1:65" s="16" customFormat="1">
      <c r="B405" s="210"/>
      <c r="D405" s="185" t="s">
        <v>323</v>
      </c>
      <c r="E405" s="211" t="s">
        <v>4451</v>
      </c>
      <c r="F405" s="212" t="s">
        <v>412</v>
      </c>
      <c r="H405" s="213">
        <v>1.68</v>
      </c>
      <c r="I405" s="214"/>
      <c r="L405" s="210"/>
      <c r="M405" s="215"/>
      <c r="N405" s="216"/>
      <c r="O405" s="216"/>
      <c r="P405" s="216"/>
      <c r="Q405" s="216"/>
      <c r="R405" s="216"/>
      <c r="S405" s="216"/>
      <c r="T405" s="217"/>
      <c r="AT405" s="211" t="s">
        <v>323</v>
      </c>
      <c r="AU405" s="211" t="s">
        <v>88</v>
      </c>
      <c r="AV405" s="16" t="s">
        <v>105</v>
      </c>
      <c r="AW405" s="16" t="s">
        <v>30</v>
      </c>
      <c r="AX405" s="16" t="s">
        <v>75</v>
      </c>
      <c r="AY405" s="211" t="s">
        <v>317</v>
      </c>
    </row>
    <row r="406" spans="1:65" s="14" customFormat="1">
      <c r="B406" s="192"/>
      <c r="D406" s="185" t="s">
        <v>323</v>
      </c>
      <c r="E406" s="193" t="s">
        <v>858</v>
      </c>
      <c r="F406" s="194" t="s">
        <v>334</v>
      </c>
      <c r="H406" s="195">
        <v>37.799999999999997</v>
      </c>
      <c r="I406" s="196"/>
      <c r="L406" s="192"/>
      <c r="M406" s="197"/>
      <c r="N406" s="198"/>
      <c r="O406" s="198"/>
      <c r="P406" s="198"/>
      <c r="Q406" s="198"/>
      <c r="R406" s="198"/>
      <c r="S406" s="198"/>
      <c r="T406" s="199"/>
      <c r="AT406" s="193" t="s">
        <v>323</v>
      </c>
      <c r="AU406" s="193" t="s">
        <v>88</v>
      </c>
      <c r="AV406" s="14" t="s">
        <v>321</v>
      </c>
      <c r="AW406" s="14" t="s">
        <v>30</v>
      </c>
      <c r="AX406" s="14" t="s">
        <v>82</v>
      </c>
      <c r="AY406" s="193" t="s">
        <v>317</v>
      </c>
    </row>
    <row r="407" spans="1:65" s="2" customFormat="1" ht="24.2" customHeight="1">
      <c r="A407" s="35"/>
      <c r="B407" s="141"/>
      <c r="C407" s="218" t="s">
        <v>762</v>
      </c>
      <c r="D407" s="218" t="s">
        <v>419</v>
      </c>
      <c r="E407" s="219" t="s">
        <v>860</v>
      </c>
      <c r="F407" s="220" t="s">
        <v>861</v>
      </c>
      <c r="G407" s="221" t="s">
        <v>378</v>
      </c>
      <c r="H407" s="222">
        <v>43.554000000000002</v>
      </c>
      <c r="I407" s="223"/>
      <c r="J407" s="224">
        <f>ROUND(I407*H407,2)</f>
        <v>0</v>
      </c>
      <c r="K407" s="225"/>
      <c r="L407" s="226"/>
      <c r="M407" s="227" t="s">
        <v>1</v>
      </c>
      <c r="N407" s="228" t="s">
        <v>41</v>
      </c>
      <c r="O407" s="61"/>
      <c r="P407" s="181">
        <f>O407*H407</f>
        <v>0</v>
      </c>
      <c r="Q407" s="181">
        <v>0</v>
      </c>
      <c r="R407" s="181">
        <f>Q407*H407</f>
        <v>0</v>
      </c>
      <c r="S407" s="181">
        <v>0</v>
      </c>
      <c r="T407" s="182">
        <f>S407*H407</f>
        <v>0</v>
      </c>
      <c r="U407" s="35"/>
      <c r="V407" s="35"/>
      <c r="W407" s="35"/>
      <c r="X407" s="35"/>
      <c r="Y407" s="35"/>
      <c r="Z407" s="35"/>
      <c r="AA407" s="35"/>
      <c r="AB407" s="35"/>
      <c r="AC407" s="35"/>
      <c r="AD407" s="35"/>
      <c r="AE407" s="35"/>
      <c r="AR407" s="183" t="s">
        <v>494</v>
      </c>
      <c r="AT407" s="183" t="s">
        <v>419</v>
      </c>
      <c r="AU407" s="183" t="s">
        <v>88</v>
      </c>
      <c r="AY407" s="18" t="s">
        <v>317</v>
      </c>
      <c r="BE407" s="105">
        <f>IF(N407="základná",J407,0)</f>
        <v>0</v>
      </c>
      <c r="BF407" s="105">
        <f>IF(N407="znížená",J407,0)</f>
        <v>0</v>
      </c>
      <c r="BG407" s="105">
        <f>IF(N407="zákl. prenesená",J407,0)</f>
        <v>0</v>
      </c>
      <c r="BH407" s="105">
        <f>IF(N407="zníž. prenesená",J407,0)</f>
        <v>0</v>
      </c>
      <c r="BI407" s="105">
        <f>IF(N407="nulová",J407,0)</f>
        <v>0</v>
      </c>
      <c r="BJ407" s="18" t="s">
        <v>88</v>
      </c>
      <c r="BK407" s="105">
        <f>ROUND(I407*H407,2)</f>
        <v>0</v>
      </c>
      <c r="BL407" s="18" t="s">
        <v>406</v>
      </c>
      <c r="BM407" s="183" t="s">
        <v>4678</v>
      </c>
    </row>
    <row r="408" spans="1:65" s="13" customFormat="1">
      <c r="B408" s="184"/>
      <c r="D408" s="185" t="s">
        <v>323</v>
      </c>
      <c r="E408" s="186" t="s">
        <v>1</v>
      </c>
      <c r="F408" s="187" t="s">
        <v>863</v>
      </c>
      <c r="H408" s="186" t="s">
        <v>1</v>
      </c>
      <c r="I408" s="188"/>
      <c r="L408" s="184"/>
      <c r="M408" s="189"/>
      <c r="N408" s="190"/>
      <c r="O408" s="190"/>
      <c r="P408" s="190"/>
      <c r="Q408" s="190"/>
      <c r="R408" s="190"/>
      <c r="S408" s="190"/>
      <c r="T408" s="191"/>
      <c r="AT408" s="186" t="s">
        <v>323</v>
      </c>
      <c r="AU408" s="186" t="s">
        <v>88</v>
      </c>
      <c r="AV408" s="13" t="s">
        <v>82</v>
      </c>
      <c r="AW408" s="13" t="s">
        <v>30</v>
      </c>
      <c r="AX408" s="13" t="s">
        <v>75</v>
      </c>
      <c r="AY408" s="186" t="s">
        <v>317</v>
      </c>
    </row>
    <row r="409" spans="1:65" s="15" customFormat="1">
      <c r="B409" s="202"/>
      <c r="D409" s="185" t="s">
        <v>323</v>
      </c>
      <c r="E409" s="203" t="s">
        <v>1</v>
      </c>
      <c r="F409" s="204" t="s">
        <v>4679</v>
      </c>
      <c r="H409" s="205">
        <v>41.537999999999997</v>
      </c>
      <c r="I409" s="206"/>
      <c r="L409" s="202"/>
      <c r="M409" s="207"/>
      <c r="N409" s="208"/>
      <c r="O409" s="208"/>
      <c r="P409" s="208"/>
      <c r="Q409" s="208"/>
      <c r="R409" s="208"/>
      <c r="S409" s="208"/>
      <c r="T409" s="209"/>
      <c r="AT409" s="203" t="s">
        <v>323</v>
      </c>
      <c r="AU409" s="203" t="s">
        <v>88</v>
      </c>
      <c r="AV409" s="15" t="s">
        <v>88</v>
      </c>
      <c r="AW409" s="15" t="s">
        <v>30</v>
      </c>
      <c r="AX409" s="15" t="s">
        <v>75</v>
      </c>
      <c r="AY409" s="203" t="s">
        <v>317</v>
      </c>
    </row>
    <row r="410" spans="1:65" s="16" customFormat="1">
      <c r="B410" s="210"/>
      <c r="D410" s="185" t="s">
        <v>323</v>
      </c>
      <c r="E410" s="211" t="s">
        <v>1</v>
      </c>
      <c r="F410" s="212" t="s">
        <v>412</v>
      </c>
      <c r="H410" s="213">
        <v>41.537999999999997</v>
      </c>
      <c r="I410" s="214"/>
      <c r="L410" s="210"/>
      <c r="M410" s="215"/>
      <c r="N410" s="216"/>
      <c r="O410" s="216"/>
      <c r="P410" s="216"/>
      <c r="Q410" s="216"/>
      <c r="R410" s="216"/>
      <c r="S410" s="216"/>
      <c r="T410" s="217"/>
      <c r="AT410" s="211" t="s">
        <v>323</v>
      </c>
      <c r="AU410" s="211" t="s">
        <v>88</v>
      </c>
      <c r="AV410" s="16" t="s">
        <v>105</v>
      </c>
      <c r="AW410" s="16" t="s">
        <v>30</v>
      </c>
      <c r="AX410" s="16" t="s">
        <v>75</v>
      </c>
      <c r="AY410" s="211" t="s">
        <v>317</v>
      </c>
    </row>
    <row r="411" spans="1:65" s="13" customFormat="1">
      <c r="B411" s="184"/>
      <c r="D411" s="185" t="s">
        <v>323</v>
      </c>
      <c r="E411" s="186" t="s">
        <v>1</v>
      </c>
      <c r="F411" s="187" t="s">
        <v>865</v>
      </c>
      <c r="H411" s="186" t="s">
        <v>1</v>
      </c>
      <c r="I411" s="188"/>
      <c r="L411" s="184"/>
      <c r="M411" s="189"/>
      <c r="N411" s="190"/>
      <c r="O411" s="190"/>
      <c r="P411" s="190"/>
      <c r="Q411" s="190"/>
      <c r="R411" s="190"/>
      <c r="S411" s="190"/>
      <c r="T411" s="191"/>
      <c r="AT411" s="186" t="s">
        <v>323</v>
      </c>
      <c r="AU411" s="186" t="s">
        <v>88</v>
      </c>
      <c r="AV411" s="13" t="s">
        <v>82</v>
      </c>
      <c r="AW411" s="13" t="s">
        <v>30</v>
      </c>
      <c r="AX411" s="13" t="s">
        <v>75</v>
      </c>
      <c r="AY411" s="186" t="s">
        <v>317</v>
      </c>
    </row>
    <row r="412" spans="1:65" s="15" customFormat="1">
      <c r="B412" s="202"/>
      <c r="D412" s="185" t="s">
        <v>323</v>
      </c>
      <c r="E412" s="203" t="s">
        <v>1</v>
      </c>
      <c r="F412" s="204" t="s">
        <v>4680</v>
      </c>
      <c r="H412" s="205">
        <v>2.016</v>
      </c>
      <c r="I412" s="206"/>
      <c r="L412" s="202"/>
      <c r="M412" s="207"/>
      <c r="N412" s="208"/>
      <c r="O412" s="208"/>
      <c r="P412" s="208"/>
      <c r="Q412" s="208"/>
      <c r="R412" s="208"/>
      <c r="S412" s="208"/>
      <c r="T412" s="209"/>
      <c r="AT412" s="203" t="s">
        <v>323</v>
      </c>
      <c r="AU412" s="203" t="s">
        <v>88</v>
      </c>
      <c r="AV412" s="15" t="s">
        <v>88</v>
      </c>
      <c r="AW412" s="15" t="s">
        <v>30</v>
      </c>
      <c r="AX412" s="15" t="s">
        <v>75</v>
      </c>
      <c r="AY412" s="203" t="s">
        <v>317</v>
      </c>
    </row>
    <row r="413" spans="1:65" s="16" customFormat="1">
      <c r="B413" s="210"/>
      <c r="D413" s="185" t="s">
        <v>323</v>
      </c>
      <c r="E413" s="211" t="s">
        <v>1</v>
      </c>
      <c r="F413" s="212" t="s">
        <v>412</v>
      </c>
      <c r="H413" s="213">
        <v>2.016</v>
      </c>
      <c r="I413" s="214"/>
      <c r="L413" s="210"/>
      <c r="M413" s="215"/>
      <c r="N413" s="216"/>
      <c r="O413" s="216"/>
      <c r="P413" s="216"/>
      <c r="Q413" s="216"/>
      <c r="R413" s="216"/>
      <c r="S413" s="216"/>
      <c r="T413" s="217"/>
      <c r="AT413" s="211" t="s">
        <v>323</v>
      </c>
      <c r="AU413" s="211" t="s">
        <v>88</v>
      </c>
      <c r="AV413" s="16" t="s">
        <v>105</v>
      </c>
      <c r="AW413" s="16" t="s">
        <v>30</v>
      </c>
      <c r="AX413" s="16" t="s">
        <v>75</v>
      </c>
      <c r="AY413" s="211" t="s">
        <v>317</v>
      </c>
    </row>
    <row r="414" spans="1:65" s="14" customFormat="1">
      <c r="B414" s="192"/>
      <c r="D414" s="185" t="s">
        <v>323</v>
      </c>
      <c r="E414" s="193" t="s">
        <v>1</v>
      </c>
      <c r="F414" s="194" t="s">
        <v>334</v>
      </c>
      <c r="H414" s="195">
        <v>43.554000000000002</v>
      </c>
      <c r="I414" s="196"/>
      <c r="L414" s="192"/>
      <c r="M414" s="197"/>
      <c r="N414" s="198"/>
      <c r="O414" s="198"/>
      <c r="P414" s="198"/>
      <c r="Q414" s="198"/>
      <c r="R414" s="198"/>
      <c r="S414" s="198"/>
      <c r="T414" s="199"/>
      <c r="AT414" s="193" t="s">
        <v>323</v>
      </c>
      <c r="AU414" s="193" t="s">
        <v>88</v>
      </c>
      <c r="AV414" s="14" t="s">
        <v>321</v>
      </c>
      <c r="AW414" s="14" t="s">
        <v>30</v>
      </c>
      <c r="AX414" s="14" t="s">
        <v>82</v>
      </c>
      <c r="AY414" s="193" t="s">
        <v>317</v>
      </c>
    </row>
    <row r="415" spans="1:65" s="2" customFormat="1" ht="24.2" customHeight="1">
      <c r="A415" s="35"/>
      <c r="B415" s="141"/>
      <c r="C415" s="171" t="s">
        <v>766</v>
      </c>
      <c r="D415" s="171" t="s">
        <v>318</v>
      </c>
      <c r="E415" s="172" t="s">
        <v>868</v>
      </c>
      <c r="F415" s="173" t="s">
        <v>869</v>
      </c>
      <c r="G415" s="174" t="s">
        <v>378</v>
      </c>
      <c r="H415" s="175">
        <v>37.799999999999997</v>
      </c>
      <c r="I415" s="176"/>
      <c r="J415" s="177">
        <f>ROUND(I415*H415,2)</f>
        <v>0</v>
      </c>
      <c r="K415" s="178"/>
      <c r="L415" s="36"/>
      <c r="M415" s="179" t="s">
        <v>1</v>
      </c>
      <c r="N415" s="180" t="s">
        <v>41</v>
      </c>
      <c r="O415" s="61"/>
      <c r="P415" s="181">
        <f>O415*H415</f>
        <v>0</v>
      </c>
      <c r="Q415" s="181">
        <v>0</v>
      </c>
      <c r="R415" s="181">
        <f>Q415*H415</f>
        <v>0</v>
      </c>
      <c r="S415" s="181">
        <v>0</v>
      </c>
      <c r="T415" s="182">
        <f>S415*H415</f>
        <v>0</v>
      </c>
      <c r="U415" s="35"/>
      <c r="V415" s="35"/>
      <c r="W415" s="35"/>
      <c r="X415" s="35"/>
      <c r="Y415" s="35"/>
      <c r="Z415" s="35"/>
      <c r="AA415" s="35"/>
      <c r="AB415" s="35"/>
      <c r="AC415" s="35"/>
      <c r="AD415" s="35"/>
      <c r="AE415" s="35"/>
      <c r="AR415" s="183" t="s">
        <v>406</v>
      </c>
      <c r="AT415" s="183" t="s">
        <v>318</v>
      </c>
      <c r="AU415" s="183" t="s">
        <v>88</v>
      </c>
      <c r="AY415" s="18" t="s">
        <v>317</v>
      </c>
      <c r="BE415" s="105">
        <f>IF(N415="základná",J415,0)</f>
        <v>0</v>
      </c>
      <c r="BF415" s="105">
        <f>IF(N415="znížená",J415,0)</f>
        <v>0</v>
      </c>
      <c r="BG415" s="105">
        <f>IF(N415="zákl. prenesená",J415,0)</f>
        <v>0</v>
      </c>
      <c r="BH415" s="105">
        <f>IF(N415="zníž. prenesená",J415,0)</f>
        <v>0</v>
      </c>
      <c r="BI415" s="105">
        <f>IF(N415="nulová",J415,0)</f>
        <v>0</v>
      </c>
      <c r="BJ415" s="18" t="s">
        <v>88</v>
      </c>
      <c r="BK415" s="105">
        <f>ROUND(I415*H415,2)</f>
        <v>0</v>
      </c>
      <c r="BL415" s="18" t="s">
        <v>406</v>
      </c>
      <c r="BM415" s="183" t="s">
        <v>4681</v>
      </c>
    </row>
    <row r="416" spans="1:65" s="13" customFormat="1">
      <c r="B416" s="184"/>
      <c r="D416" s="185" t="s">
        <v>323</v>
      </c>
      <c r="E416" s="186" t="s">
        <v>1</v>
      </c>
      <c r="F416" s="187" t="s">
        <v>863</v>
      </c>
      <c r="H416" s="186" t="s">
        <v>1</v>
      </c>
      <c r="I416" s="188"/>
      <c r="L416" s="184"/>
      <c r="M416" s="189"/>
      <c r="N416" s="190"/>
      <c r="O416" s="190"/>
      <c r="P416" s="190"/>
      <c r="Q416" s="190"/>
      <c r="R416" s="190"/>
      <c r="S416" s="190"/>
      <c r="T416" s="191"/>
      <c r="AT416" s="186" t="s">
        <v>323</v>
      </c>
      <c r="AU416" s="186" t="s">
        <v>88</v>
      </c>
      <c r="AV416" s="13" t="s">
        <v>82</v>
      </c>
      <c r="AW416" s="13" t="s">
        <v>30</v>
      </c>
      <c r="AX416" s="13" t="s">
        <v>75</v>
      </c>
      <c r="AY416" s="186" t="s">
        <v>317</v>
      </c>
    </row>
    <row r="417" spans="1:65" s="15" customFormat="1">
      <c r="B417" s="202"/>
      <c r="D417" s="185" t="s">
        <v>323</v>
      </c>
      <c r="E417" s="203" t="s">
        <v>1</v>
      </c>
      <c r="F417" s="204" t="s">
        <v>4450</v>
      </c>
      <c r="H417" s="205">
        <v>36.119999999999997</v>
      </c>
      <c r="I417" s="206"/>
      <c r="L417" s="202"/>
      <c r="M417" s="207"/>
      <c r="N417" s="208"/>
      <c r="O417" s="208"/>
      <c r="P417" s="208"/>
      <c r="Q417" s="208"/>
      <c r="R417" s="208"/>
      <c r="S417" s="208"/>
      <c r="T417" s="209"/>
      <c r="AT417" s="203" t="s">
        <v>323</v>
      </c>
      <c r="AU417" s="203" t="s">
        <v>88</v>
      </c>
      <c r="AV417" s="15" t="s">
        <v>88</v>
      </c>
      <c r="AW417" s="15" t="s">
        <v>30</v>
      </c>
      <c r="AX417" s="15" t="s">
        <v>75</v>
      </c>
      <c r="AY417" s="203" t="s">
        <v>317</v>
      </c>
    </row>
    <row r="418" spans="1:65" s="16" customFormat="1">
      <c r="B418" s="210"/>
      <c r="D418" s="185" t="s">
        <v>323</v>
      </c>
      <c r="E418" s="211" t="s">
        <v>1</v>
      </c>
      <c r="F418" s="212" t="s">
        <v>412</v>
      </c>
      <c r="H418" s="213">
        <v>36.119999999999997</v>
      </c>
      <c r="I418" s="214"/>
      <c r="L418" s="210"/>
      <c r="M418" s="215"/>
      <c r="N418" s="216"/>
      <c r="O418" s="216"/>
      <c r="P418" s="216"/>
      <c r="Q418" s="216"/>
      <c r="R418" s="216"/>
      <c r="S418" s="216"/>
      <c r="T418" s="217"/>
      <c r="AT418" s="211" t="s">
        <v>323</v>
      </c>
      <c r="AU418" s="211" t="s">
        <v>88</v>
      </c>
      <c r="AV418" s="16" t="s">
        <v>105</v>
      </c>
      <c r="AW418" s="16" t="s">
        <v>30</v>
      </c>
      <c r="AX418" s="16" t="s">
        <v>75</v>
      </c>
      <c r="AY418" s="211" t="s">
        <v>317</v>
      </c>
    </row>
    <row r="419" spans="1:65" s="13" customFormat="1">
      <c r="B419" s="184"/>
      <c r="D419" s="185" t="s">
        <v>323</v>
      </c>
      <c r="E419" s="186" t="s">
        <v>1</v>
      </c>
      <c r="F419" s="187" t="s">
        <v>865</v>
      </c>
      <c r="H419" s="186" t="s">
        <v>1</v>
      </c>
      <c r="I419" s="188"/>
      <c r="L419" s="184"/>
      <c r="M419" s="189"/>
      <c r="N419" s="190"/>
      <c r="O419" s="190"/>
      <c r="P419" s="190"/>
      <c r="Q419" s="190"/>
      <c r="R419" s="190"/>
      <c r="S419" s="190"/>
      <c r="T419" s="191"/>
      <c r="AT419" s="186" t="s">
        <v>323</v>
      </c>
      <c r="AU419" s="186" t="s">
        <v>88</v>
      </c>
      <c r="AV419" s="13" t="s">
        <v>82</v>
      </c>
      <c r="AW419" s="13" t="s">
        <v>30</v>
      </c>
      <c r="AX419" s="13" t="s">
        <v>75</v>
      </c>
      <c r="AY419" s="186" t="s">
        <v>317</v>
      </c>
    </row>
    <row r="420" spans="1:65" s="15" customFormat="1">
      <c r="B420" s="202"/>
      <c r="D420" s="185" t="s">
        <v>323</v>
      </c>
      <c r="E420" s="203" t="s">
        <v>1</v>
      </c>
      <c r="F420" s="204" t="s">
        <v>4451</v>
      </c>
      <c r="H420" s="205">
        <v>1.68</v>
      </c>
      <c r="I420" s="206"/>
      <c r="L420" s="202"/>
      <c r="M420" s="207"/>
      <c r="N420" s="208"/>
      <c r="O420" s="208"/>
      <c r="P420" s="208"/>
      <c r="Q420" s="208"/>
      <c r="R420" s="208"/>
      <c r="S420" s="208"/>
      <c r="T420" s="209"/>
      <c r="AT420" s="203" t="s">
        <v>323</v>
      </c>
      <c r="AU420" s="203" t="s">
        <v>88</v>
      </c>
      <c r="AV420" s="15" t="s">
        <v>88</v>
      </c>
      <c r="AW420" s="15" t="s">
        <v>30</v>
      </c>
      <c r="AX420" s="15" t="s">
        <v>75</v>
      </c>
      <c r="AY420" s="203" t="s">
        <v>317</v>
      </c>
    </row>
    <row r="421" spans="1:65" s="16" customFormat="1">
      <c r="B421" s="210"/>
      <c r="D421" s="185" t="s">
        <v>323</v>
      </c>
      <c r="E421" s="211" t="s">
        <v>1</v>
      </c>
      <c r="F421" s="212" t="s">
        <v>412</v>
      </c>
      <c r="H421" s="213">
        <v>1.68</v>
      </c>
      <c r="I421" s="214"/>
      <c r="L421" s="210"/>
      <c r="M421" s="215"/>
      <c r="N421" s="216"/>
      <c r="O421" s="216"/>
      <c r="P421" s="216"/>
      <c r="Q421" s="216"/>
      <c r="R421" s="216"/>
      <c r="S421" s="216"/>
      <c r="T421" s="217"/>
      <c r="AT421" s="211" t="s">
        <v>323</v>
      </c>
      <c r="AU421" s="211" t="s">
        <v>88</v>
      </c>
      <c r="AV421" s="16" t="s">
        <v>105</v>
      </c>
      <c r="AW421" s="16" t="s">
        <v>30</v>
      </c>
      <c r="AX421" s="16" t="s">
        <v>75</v>
      </c>
      <c r="AY421" s="211" t="s">
        <v>317</v>
      </c>
    </row>
    <row r="422" spans="1:65" s="14" customFormat="1">
      <c r="B422" s="192"/>
      <c r="D422" s="185" t="s">
        <v>323</v>
      </c>
      <c r="E422" s="193" t="s">
        <v>1</v>
      </c>
      <c r="F422" s="194" t="s">
        <v>334</v>
      </c>
      <c r="H422" s="195">
        <v>37.799999999999997</v>
      </c>
      <c r="I422" s="196"/>
      <c r="L422" s="192"/>
      <c r="M422" s="197"/>
      <c r="N422" s="198"/>
      <c r="O422" s="198"/>
      <c r="P422" s="198"/>
      <c r="Q422" s="198"/>
      <c r="R422" s="198"/>
      <c r="S422" s="198"/>
      <c r="T422" s="199"/>
      <c r="AT422" s="193" t="s">
        <v>323</v>
      </c>
      <c r="AU422" s="193" t="s">
        <v>88</v>
      </c>
      <c r="AV422" s="14" t="s">
        <v>321</v>
      </c>
      <c r="AW422" s="14" t="s">
        <v>30</v>
      </c>
      <c r="AX422" s="14" t="s">
        <v>82</v>
      </c>
      <c r="AY422" s="193" t="s">
        <v>317</v>
      </c>
    </row>
    <row r="423" spans="1:65" s="2" customFormat="1" ht="24.2" customHeight="1">
      <c r="A423" s="35"/>
      <c r="B423" s="141"/>
      <c r="C423" s="218" t="s">
        <v>771</v>
      </c>
      <c r="D423" s="218" t="s">
        <v>419</v>
      </c>
      <c r="E423" s="219" t="s">
        <v>4682</v>
      </c>
      <c r="F423" s="220" t="s">
        <v>4683</v>
      </c>
      <c r="G423" s="221" t="s">
        <v>378</v>
      </c>
      <c r="H423" s="222">
        <v>43.554000000000002</v>
      </c>
      <c r="I423" s="223"/>
      <c r="J423" s="224">
        <f>ROUND(I423*H423,2)</f>
        <v>0</v>
      </c>
      <c r="K423" s="225"/>
      <c r="L423" s="226"/>
      <c r="M423" s="227" t="s">
        <v>1</v>
      </c>
      <c r="N423" s="228" t="s">
        <v>41</v>
      </c>
      <c r="O423" s="61"/>
      <c r="P423" s="181">
        <f>O423*H423</f>
        <v>0</v>
      </c>
      <c r="Q423" s="181">
        <v>0</v>
      </c>
      <c r="R423" s="181">
        <f>Q423*H423</f>
        <v>0</v>
      </c>
      <c r="S423" s="181">
        <v>0</v>
      </c>
      <c r="T423" s="182">
        <f>S423*H423</f>
        <v>0</v>
      </c>
      <c r="U423" s="35"/>
      <c r="V423" s="35"/>
      <c r="W423" s="35"/>
      <c r="X423" s="35"/>
      <c r="Y423" s="35"/>
      <c r="Z423" s="35"/>
      <c r="AA423" s="35"/>
      <c r="AB423" s="35"/>
      <c r="AC423" s="35"/>
      <c r="AD423" s="35"/>
      <c r="AE423" s="35"/>
      <c r="AR423" s="183" t="s">
        <v>494</v>
      </c>
      <c r="AT423" s="183" t="s">
        <v>419</v>
      </c>
      <c r="AU423" s="183" t="s">
        <v>88</v>
      </c>
      <c r="AY423" s="18" t="s">
        <v>317</v>
      </c>
      <c r="BE423" s="105">
        <f>IF(N423="základná",J423,0)</f>
        <v>0</v>
      </c>
      <c r="BF423" s="105">
        <f>IF(N423="znížená",J423,0)</f>
        <v>0</v>
      </c>
      <c r="BG423" s="105">
        <f>IF(N423="zákl. prenesená",J423,0)</f>
        <v>0</v>
      </c>
      <c r="BH423" s="105">
        <f>IF(N423="zníž. prenesená",J423,0)</f>
        <v>0</v>
      </c>
      <c r="BI423" s="105">
        <f>IF(N423="nulová",J423,0)</f>
        <v>0</v>
      </c>
      <c r="BJ423" s="18" t="s">
        <v>88</v>
      </c>
      <c r="BK423" s="105">
        <f>ROUND(I423*H423,2)</f>
        <v>0</v>
      </c>
      <c r="BL423" s="18" t="s">
        <v>406</v>
      </c>
      <c r="BM423" s="183" t="s">
        <v>4684</v>
      </c>
    </row>
    <row r="424" spans="1:65" s="13" customFormat="1">
      <c r="B424" s="184"/>
      <c r="D424" s="185" t="s">
        <v>323</v>
      </c>
      <c r="E424" s="186" t="s">
        <v>1</v>
      </c>
      <c r="F424" s="187" t="s">
        <v>863</v>
      </c>
      <c r="H424" s="186" t="s">
        <v>1</v>
      </c>
      <c r="I424" s="188"/>
      <c r="L424" s="184"/>
      <c r="M424" s="189"/>
      <c r="N424" s="190"/>
      <c r="O424" s="190"/>
      <c r="P424" s="190"/>
      <c r="Q424" s="190"/>
      <c r="R424" s="190"/>
      <c r="S424" s="190"/>
      <c r="T424" s="191"/>
      <c r="AT424" s="186" t="s">
        <v>323</v>
      </c>
      <c r="AU424" s="186" t="s">
        <v>88</v>
      </c>
      <c r="AV424" s="13" t="s">
        <v>82</v>
      </c>
      <c r="AW424" s="13" t="s">
        <v>30</v>
      </c>
      <c r="AX424" s="13" t="s">
        <v>75</v>
      </c>
      <c r="AY424" s="186" t="s">
        <v>317</v>
      </c>
    </row>
    <row r="425" spans="1:65" s="15" customFormat="1">
      <c r="B425" s="202"/>
      <c r="D425" s="185" t="s">
        <v>323</v>
      </c>
      <c r="E425" s="203" t="s">
        <v>1</v>
      </c>
      <c r="F425" s="204" t="s">
        <v>4679</v>
      </c>
      <c r="H425" s="205">
        <v>41.537999999999997</v>
      </c>
      <c r="I425" s="206"/>
      <c r="L425" s="202"/>
      <c r="M425" s="207"/>
      <c r="N425" s="208"/>
      <c r="O425" s="208"/>
      <c r="P425" s="208"/>
      <c r="Q425" s="208"/>
      <c r="R425" s="208"/>
      <c r="S425" s="208"/>
      <c r="T425" s="209"/>
      <c r="AT425" s="203" t="s">
        <v>323</v>
      </c>
      <c r="AU425" s="203" t="s">
        <v>88</v>
      </c>
      <c r="AV425" s="15" t="s">
        <v>88</v>
      </c>
      <c r="AW425" s="15" t="s">
        <v>30</v>
      </c>
      <c r="AX425" s="15" t="s">
        <v>75</v>
      </c>
      <c r="AY425" s="203" t="s">
        <v>317</v>
      </c>
    </row>
    <row r="426" spans="1:65" s="16" customFormat="1">
      <c r="B426" s="210"/>
      <c r="D426" s="185" t="s">
        <v>323</v>
      </c>
      <c r="E426" s="211" t="s">
        <v>1</v>
      </c>
      <c r="F426" s="212" t="s">
        <v>412</v>
      </c>
      <c r="H426" s="213">
        <v>41.537999999999997</v>
      </c>
      <c r="I426" s="214"/>
      <c r="L426" s="210"/>
      <c r="M426" s="215"/>
      <c r="N426" s="216"/>
      <c r="O426" s="216"/>
      <c r="P426" s="216"/>
      <c r="Q426" s="216"/>
      <c r="R426" s="216"/>
      <c r="S426" s="216"/>
      <c r="T426" s="217"/>
      <c r="AT426" s="211" t="s">
        <v>323</v>
      </c>
      <c r="AU426" s="211" t="s">
        <v>88</v>
      </c>
      <c r="AV426" s="16" t="s">
        <v>105</v>
      </c>
      <c r="AW426" s="16" t="s">
        <v>30</v>
      </c>
      <c r="AX426" s="16" t="s">
        <v>75</v>
      </c>
      <c r="AY426" s="211" t="s">
        <v>317</v>
      </c>
    </row>
    <row r="427" spans="1:65" s="13" customFormat="1">
      <c r="B427" s="184"/>
      <c r="D427" s="185" t="s">
        <v>323</v>
      </c>
      <c r="E427" s="186" t="s">
        <v>1</v>
      </c>
      <c r="F427" s="187" t="s">
        <v>865</v>
      </c>
      <c r="H427" s="186" t="s">
        <v>1</v>
      </c>
      <c r="I427" s="188"/>
      <c r="L427" s="184"/>
      <c r="M427" s="189"/>
      <c r="N427" s="190"/>
      <c r="O427" s="190"/>
      <c r="P427" s="190"/>
      <c r="Q427" s="190"/>
      <c r="R427" s="190"/>
      <c r="S427" s="190"/>
      <c r="T427" s="191"/>
      <c r="AT427" s="186" t="s">
        <v>323</v>
      </c>
      <c r="AU427" s="186" t="s">
        <v>88</v>
      </c>
      <c r="AV427" s="13" t="s">
        <v>82</v>
      </c>
      <c r="AW427" s="13" t="s">
        <v>30</v>
      </c>
      <c r="AX427" s="13" t="s">
        <v>75</v>
      </c>
      <c r="AY427" s="186" t="s">
        <v>317</v>
      </c>
    </row>
    <row r="428" spans="1:65" s="15" customFormat="1">
      <c r="B428" s="202"/>
      <c r="D428" s="185" t="s">
        <v>323</v>
      </c>
      <c r="E428" s="203" t="s">
        <v>1</v>
      </c>
      <c r="F428" s="204" t="s">
        <v>4680</v>
      </c>
      <c r="H428" s="205">
        <v>2.016</v>
      </c>
      <c r="I428" s="206"/>
      <c r="L428" s="202"/>
      <c r="M428" s="207"/>
      <c r="N428" s="208"/>
      <c r="O428" s="208"/>
      <c r="P428" s="208"/>
      <c r="Q428" s="208"/>
      <c r="R428" s="208"/>
      <c r="S428" s="208"/>
      <c r="T428" s="209"/>
      <c r="AT428" s="203" t="s">
        <v>323</v>
      </c>
      <c r="AU428" s="203" t="s">
        <v>88</v>
      </c>
      <c r="AV428" s="15" t="s">
        <v>88</v>
      </c>
      <c r="AW428" s="15" t="s">
        <v>30</v>
      </c>
      <c r="AX428" s="15" t="s">
        <v>75</v>
      </c>
      <c r="AY428" s="203" t="s">
        <v>317</v>
      </c>
    </row>
    <row r="429" spans="1:65" s="16" customFormat="1">
      <c r="B429" s="210"/>
      <c r="D429" s="185" t="s">
        <v>323</v>
      </c>
      <c r="E429" s="211" t="s">
        <v>1</v>
      </c>
      <c r="F429" s="212" t="s">
        <v>412</v>
      </c>
      <c r="H429" s="213">
        <v>2.016</v>
      </c>
      <c r="I429" s="214"/>
      <c r="L429" s="210"/>
      <c r="M429" s="215"/>
      <c r="N429" s="216"/>
      <c r="O429" s="216"/>
      <c r="P429" s="216"/>
      <c r="Q429" s="216"/>
      <c r="R429" s="216"/>
      <c r="S429" s="216"/>
      <c r="T429" s="217"/>
      <c r="AT429" s="211" t="s">
        <v>323</v>
      </c>
      <c r="AU429" s="211" t="s">
        <v>88</v>
      </c>
      <c r="AV429" s="16" t="s">
        <v>105</v>
      </c>
      <c r="AW429" s="16" t="s">
        <v>30</v>
      </c>
      <c r="AX429" s="16" t="s">
        <v>75</v>
      </c>
      <c r="AY429" s="211" t="s">
        <v>317</v>
      </c>
    </row>
    <row r="430" spans="1:65" s="14" customFormat="1">
      <c r="B430" s="192"/>
      <c r="D430" s="185" t="s">
        <v>323</v>
      </c>
      <c r="E430" s="193" t="s">
        <v>1</v>
      </c>
      <c r="F430" s="194" t="s">
        <v>334</v>
      </c>
      <c r="H430" s="195">
        <v>43.554000000000002</v>
      </c>
      <c r="I430" s="196"/>
      <c r="L430" s="192"/>
      <c r="M430" s="197"/>
      <c r="N430" s="198"/>
      <c r="O430" s="198"/>
      <c r="P430" s="198"/>
      <c r="Q430" s="198"/>
      <c r="R430" s="198"/>
      <c r="S430" s="198"/>
      <c r="T430" s="199"/>
      <c r="AT430" s="193" t="s">
        <v>323</v>
      </c>
      <c r="AU430" s="193" t="s">
        <v>88</v>
      </c>
      <c r="AV430" s="14" t="s">
        <v>321</v>
      </c>
      <c r="AW430" s="14" t="s">
        <v>30</v>
      </c>
      <c r="AX430" s="14" t="s">
        <v>82</v>
      </c>
      <c r="AY430" s="193" t="s">
        <v>317</v>
      </c>
    </row>
    <row r="431" spans="1:65" s="2" customFormat="1" ht="14.45" customHeight="1">
      <c r="A431" s="35"/>
      <c r="B431" s="141"/>
      <c r="C431" s="171" t="s">
        <v>775</v>
      </c>
      <c r="D431" s="171" t="s">
        <v>318</v>
      </c>
      <c r="E431" s="172" t="s">
        <v>4685</v>
      </c>
      <c r="F431" s="173" t="s">
        <v>4686</v>
      </c>
      <c r="G431" s="174" t="s">
        <v>378</v>
      </c>
      <c r="H431" s="175">
        <v>130.55000000000001</v>
      </c>
      <c r="I431" s="176"/>
      <c r="J431" s="177">
        <f>ROUND(I431*H431,2)</f>
        <v>0</v>
      </c>
      <c r="K431" s="178"/>
      <c r="L431" s="36"/>
      <c r="M431" s="179" t="s">
        <v>1</v>
      </c>
      <c r="N431" s="180" t="s">
        <v>41</v>
      </c>
      <c r="O431" s="61"/>
      <c r="P431" s="181">
        <f>O431*H431</f>
        <v>0</v>
      </c>
      <c r="Q431" s="181">
        <v>9.8999999999999999E-4</v>
      </c>
      <c r="R431" s="181">
        <f>Q431*H431</f>
        <v>0.12924450000000001</v>
      </c>
      <c r="S431" s="181">
        <v>0</v>
      </c>
      <c r="T431" s="182">
        <f>S431*H431</f>
        <v>0</v>
      </c>
      <c r="U431" s="35"/>
      <c r="V431" s="35"/>
      <c r="W431" s="35"/>
      <c r="X431" s="35"/>
      <c r="Y431" s="35"/>
      <c r="Z431" s="35"/>
      <c r="AA431" s="35"/>
      <c r="AB431" s="35"/>
      <c r="AC431" s="35"/>
      <c r="AD431" s="35"/>
      <c r="AE431" s="35"/>
      <c r="AR431" s="183" t="s">
        <v>406</v>
      </c>
      <c r="AT431" s="183" t="s">
        <v>318</v>
      </c>
      <c r="AU431" s="183" t="s">
        <v>88</v>
      </c>
      <c r="AY431" s="18" t="s">
        <v>317</v>
      </c>
      <c r="BE431" s="105">
        <f>IF(N431="základná",J431,0)</f>
        <v>0</v>
      </c>
      <c r="BF431" s="105">
        <f>IF(N431="znížená",J431,0)</f>
        <v>0</v>
      </c>
      <c r="BG431" s="105">
        <f>IF(N431="zákl. prenesená",J431,0)</f>
        <v>0</v>
      </c>
      <c r="BH431" s="105">
        <f>IF(N431="zníž. prenesená",J431,0)</f>
        <v>0</v>
      </c>
      <c r="BI431" s="105">
        <f>IF(N431="nulová",J431,0)</f>
        <v>0</v>
      </c>
      <c r="BJ431" s="18" t="s">
        <v>88</v>
      </c>
      <c r="BK431" s="105">
        <f>ROUND(I431*H431,2)</f>
        <v>0</v>
      </c>
      <c r="BL431" s="18" t="s">
        <v>406</v>
      </c>
      <c r="BM431" s="183" t="s">
        <v>4687</v>
      </c>
    </row>
    <row r="432" spans="1:65" s="15" customFormat="1">
      <c r="B432" s="202"/>
      <c r="D432" s="185" t="s">
        <v>323</v>
      </c>
      <c r="E432" s="203" t="s">
        <v>1</v>
      </c>
      <c r="F432" s="204" t="s">
        <v>200</v>
      </c>
      <c r="H432" s="205">
        <v>130.55000000000001</v>
      </c>
      <c r="I432" s="206"/>
      <c r="L432" s="202"/>
      <c r="M432" s="207"/>
      <c r="N432" s="208"/>
      <c r="O432" s="208"/>
      <c r="P432" s="208"/>
      <c r="Q432" s="208"/>
      <c r="R432" s="208"/>
      <c r="S432" s="208"/>
      <c r="T432" s="209"/>
      <c r="AT432" s="203" t="s">
        <v>323</v>
      </c>
      <c r="AU432" s="203" t="s">
        <v>88</v>
      </c>
      <c r="AV432" s="15" t="s">
        <v>88</v>
      </c>
      <c r="AW432" s="15" t="s">
        <v>30</v>
      </c>
      <c r="AX432" s="15" t="s">
        <v>75</v>
      </c>
      <c r="AY432" s="203" t="s">
        <v>317</v>
      </c>
    </row>
    <row r="433" spans="1:65" s="14" customFormat="1">
      <c r="B433" s="192"/>
      <c r="D433" s="185" t="s">
        <v>323</v>
      </c>
      <c r="E433" s="193" t="s">
        <v>191</v>
      </c>
      <c r="F433" s="194" t="s">
        <v>334</v>
      </c>
      <c r="H433" s="195">
        <v>130.55000000000001</v>
      </c>
      <c r="I433" s="196"/>
      <c r="L433" s="192"/>
      <c r="M433" s="197"/>
      <c r="N433" s="198"/>
      <c r="O433" s="198"/>
      <c r="P433" s="198"/>
      <c r="Q433" s="198"/>
      <c r="R433" s="198"/>
      <c r="S433" s="198"/>
      <c r="T433" s="199"/>
      <c r="AT433" s="193" t="s">
        <v>323</v>
      </c>
      <c r="AU433" s="193" t="s">
        <v>88</v>
      </c>
      <c r="AV433" s="14" t="s">
        <v>321</v>
      </c>
      <c r="AW433" s="14" t="s">
        <v>30</v>
      </c>
      <c r="AX433" s="14" t="s">
        <v>82</v>
      </c>
      <c r="AY433" s="193" t="s">
        <v>317</v>
      </c>
    </row>
    <row r="434" spans="1:65" s="2" customFormat="1" ht="14.45" customHeight="1">
      <c r="A434" s="35"/>
      <c r="B434" s="141"/>
      <c r="C434" s="218" t="s">
        <v>780</v>
      </c>
      <c r="D434" s="218" t="s">
        <v>419</v>
      </c>
      <c r="E434" s="219" t="s">
        <v>4688</v>
      </c>
      <c r="F434" s="220" t="s">
        <v>4689</v>
      </c>
      <c r="G434" s="221" t="s">
        <v>378</v>
      </c>
      <c r="H434" s="222">
        <v>156.66</v>
      </c>
      <c r="I434" s="223"/>
      <c r="J434" s="224">
        <f>ROUND(I434*H434,2)</f>
        <v>0</v>
      </c>
      <c r="K434" s="225"/>
      <c r="L434" s="226"/>
      <c r="M434" s="227" t="s">
        <v>1</v>
      </c>
      <c r="N434" s="228" t="s">
        <v>41</v>
      </c>
      <c r="O434" s="61"/>
      <c r="P434" s="181">
        <f>O434*H434</f>
        <v>0</v>
      </c>
      <c r="Q434" s="181">
        <v>5.1999999999999998E-3</v>
      </c>
      <c r="R434" s="181">
        <f>Q434*H434</f>
        <v>0.81463199999999991</v>
      </c>
      <c r="S434" s="181">
        <v>0</v>
      </c>
      <c r="T434" s="182">
        <f>S434*H434</f>
        <v>0</v>
      </c>
      <c r="U434" s="35"/>
      <c r="V434" s="35"/>
      <c r="W434" s="35"/>
      <c r="X434" s="35"/>
      <c r="Y434" s="35"/>
      <c r="Z434" s="35"/>
      <c r="AA434" s="35"/>
      <c r="AB434" s="35"/>
      <c r="AC434" s="35"/>
      <c r="AD434" s="35"/>
      <c r="AE434" s="35"/>
      <c r="AR434" s="183" t="s">
        <v>494</v>
      </c>
      <c r="AT434" s="183" t="s">
        <v>419</v>
      </c>
      <c r="AU434" s="183" t="s">
        <v>88</v>
      </c>
      <c r="AY434" s="18" t="s">
        <v>317</v>
      </c>
      <c r="BE434" s="105">
        <f>IF(N434="základná",J434,0)</f>
        <v>0</v>
      </c>
      <c r="BF434" s="105">
        <f>IF(N434="znížená",J434,0)</f>
        <v>0</v>
      </c>
      <c r="BG434" s="105">
        <f>IF(N434="zákl. prenesená",J434,0)</f>
        <v>0</v>
      </c>
      <c r="BH434" s="105">
        <f>IF(N434="zníž. prenesená",J434,0)</f>
        <v>0</v>
      </c>
      <c r="BI434" s="105">
        <f>IF(N434="nulová",J434,0)</f>
        <v>0</v>
      </c>
      <c r="BJ434" s="18" t="s">
        <v>88</v>
      </c>
      <c r="BK434" s="105">
        <f>ROUND(I434*H434,2)</f>
        <v>0</v>
      </c>
      <c r="BL434" s="18" t="s">
        <v>406</v>
      </c>
      <c r="BM434" s="183" t="s">
        <v>4690</v>
      </c>
    </row>
    <row r="435" spans="1:65" s="15" customFormat="1">
      <c r="B435" s="202"/>
      <c r="D435" s="185" t="s">
        <v>323</v>
      </c>
      <c r="E435" s="203" t="s">
        <v>1</v>
      </c>
      <c r="F435" s="204" t="s">
        <v>946</v>
      </c>
      <c r="H435" s="205">
        <v>156.66</v>
      </c>
      <c r="I435" s="206"/>
      <c r="L435" s="202"/>
      <c r="M435" s="207"/>
      <c r="N435" s="208"/>
      <c r="O435" s="208"/>
      <c r="P435" s="208"/>
      <c r="Q435" s="208"/>
      <c r="R435" s="208"/>
      <c r="S435" s="208"/>
      <c r="T435" s="209"/>
      <c r="AT435" s="203" t="s">
        <v>323</v>
      </c>
      <c r="AU435" s="203" t="s">
        <v>88</v>
      </c>
      <c r="AV435" s="15" t="s">
        <v>88</v>
      </c>
      <c r="AW435" s="15" t="s">
        <v>30</v>
      </c>
      <c r="AX435" s="15" t="s">
        <v>82</v>
      </c>
      <c r="AY435" s="203" t="s">
        <v>317</v>
      </c>
    </row>
    <row r="436" spans="1:65" s="2" customFormat="1" ht="24.2" customHeight="1">
      <c r="A436" s="35"/>
      <c r="B436" s="141"/>
      <c r="C436" s="171" t="s">
        <v>784</v>
      </c>
      <c r="D436" s="171" t="s">
        <v>318</v>
      </c>
      <c r="E436" s="172" t="s">
        <v>952</v>
      </c>
      <c r="F436" s="173" t="s">
        <v>953</v>
      </c>
      <c r="G436" s="174" t="s">
        <v>441</v>
      </c>
      <c r="H436" s="175">
        <v>12.42</v>
      </c>
      <c r="I436" s="176"/>
      <c r="J436" s="177">
        <f>ROUND(I436*H436,2)</f>
        <v>0</v>
      </c>
      <c r="K436" s="178"/>
      <c r="L436" s="36"/>
      <c r="M436" s="179" t="s">
        <v>1</v>
      </c>
      <c r="N436" s="180" t="s">
        <v>41</v>
      </c>
      <c r="O436" s="61"/>
      <c r="P436" s="181">
        <f>O436*H436</f>
        <v>0</v>
      </c>
      <c r="Q436" s="181">
        <v>3.0000000000000001E-5</v>
      </c>
      <c r="R436" s="181">
        <f>Q436*H436</f>
        <v>3.726E-4</v>
      </c>
      <c r="S436" s="181">
        <v>0</v>
      </c>
      <c r="T436" s="182">
        <f>S436*H436</f>
        <v>0</v>
      </c>
      <c r="U436" s="35"/>
      <c r="V436" s="35"/>
      <c r="W436" s="35"/>
      <c r="X436" s="35"/>
      <c r="Y436" s="35"/>
      <c r="Z436" s="35"/>
      <c r="AA436" s="35"/>
      <c r="AB436" s="35"/>
      <c r="AC436" s="35"/>
      <c r="AD436" s="35"/>
      <c r="AE436" s="35"/>
      <c r="AR436" s="183" t="s">
        <v>406</v>
      </c>
      <c r="AT436" s="183" t="s">
        <v>318</v>
      </c>
      <c r="AU436" s="183" t="s">
        <v>88</v>
      </c>
      <c r="AY436" s="18" t="s">
        <v>317</v>
      </c>
      <c r="BE436" s="105">
        <f>IF(N436="základná",J436,0)</f>
        <v>0</v>
      </c>
      <c r="BF436" s="105">
        <f>IF(N436="znížená",J436,0)</f>
        <v>0</v>
      </c>
      <c r="BG436" s="105">
        <f>IF(N436="zákl. prenesená",J436,0)</f>
        <v>0</v>
      </c>
      <c r="BH436" s="105">
        <f>IF(N436="zníž. prenesená",J436,0)</f>
        <v>0</v>
      </c>
      <c r="BI436" s="105">
        <f>IF(N436="nulová",J436,0)</f>
        <v>0</v>
      </c>
      <c r="BJ436" s="18" t="s">
        <v>88</v>
      </c>
      <c r="BK436" s="105">
        <f>ROUND(I436*H436,2)</f>
        <v>0</v>
      </c>
      <c r="BL436" s="18" t="s">
        <v>406</v>
      </c>
      <c r="BM436" s="183" t="s">
        <v>4691</v>
      </c>
    </row>
    <row r="437" spans="1:65" s="15" customFormat="1">
      <c r="B437" s="202"/>
      <c r="D437" s="185" t="s">
        <v>323</v>
      </c>
      <c r="E437" s="203" t="s">
        <v>1</v>
      </c>
      <c r="F437" s="204" t="s">
        <v>4692</v>
      </c>
      <c r="H437" s="205">
        <v>12.42</v>
      </c>
      <c r="I437" s="206"/>
      <c r="L437" s="202"/>
      <c r="M437" s="207"/>
      <c r="N437" s="208"/>
      <c r="O437" s="208"/>
      <c r="P437" s="208"/>
      <c r="Q437" s="208"/>
      <c r="R437" s="208"/>
      <c r="S437" s="208"/>
      <c r="T437" s="209"/>
      <c r="AT437" s="203" t="s">
        <v>323</v>
      </c>
      <c r="AU437" s="203" t="s">
        <v>88</v>
      </c>
      <c r="AV437" s="15" t="s">
        <v>88</v>
      </c>
      <c r="AW437" s="15" t="s">
        <v>30</v>
      </c>
      <c r="AX437" s="15" t="s">
        <v>75</v>
      </c>
      <c r="AY437" s="203" t="s">
        <v>317</v>
      </c>
    </row>
    <row r="438" spans="1:65" s="14" customFormat="1">
      <c r="B438" s="192"/>
      <c r="D438" s="185" t="s">
        <v>323</v>
      </c>
      <c r="E438" s="193" t="s">
        <v>1</v>
      </c>
      <c r="F438" s="194" t="s">
        <v>334</v>
      </c>
      <c r="H438" s="195">
        <v>12.42</v>
      </c>
      <c r="I438" s="196"/>
      <c r="L438" s="192"/>
      <c r="M438" s="197"/>
      <c r="N438" s="198"/>
      <c r="O438" s="198"/>
      <c r="P438" s="198"/>
      <c r="Q438" s="198"/>
      <c r="R438" s="198"/>
      <c r="S438" s="198"/>
      <c r="T438" s="199"/>
      <c r="AT438" s="193" t="s">
        <v>323</v>
      </c>
      <c r="AU438" s="193" t="s">
        <v>88</v>
      </c>
      <c r="AV438" s="14" t="s">
        <v>321</v>
      </c>
      <c r="AW438" s="14" t="s">
        <v>30</v>
      </c>
      <c r="AX438" s="14" t="s">
        <v>82</v>
      </c>
      <c r="AY438" s="193" t="s">
        <v>317</v>
      </c>
    </row>
    <row r="439" spans="1:65" s="2" customFormat="1" ht="14.45" customHeight="1">
      <c r="A439" s="35"/>
      <c r="B439" s="141"/>
      <c r="C439" s="218" t="s">
        <v>788</v>
      </c>
      <c r="D439" s="218" t="s">
        <v>419</v>
      </c>
      <c r="E439" s="219" t="s">
        <v>4693</v>
      </c>
      <c r="F439" s="220" t="s">
        <v>4694</v>
      </c>
      <c r="G439" s="221" t="s">
        <v>378</v>
      </c>
      <c r="H439" s="222">
        <v>14.904</v>
      </c>
      <c r="I439" s="223"/>
      <c r="J439" s="224">
        <f>ROUND(I439*H439,2)</f>
        <v>0</v>
      </c>
      <c r="K439" s="225"/>
      <c r="L439" s="226"/>
      <c r="M439" s="227" t="s">
        <v>1</v>
      </c>
      <c r="N439" s="228" t="s">
        <v>41</v>
      </c>
      <c r="O439" s="61"/>
      <c r="P439" s="181">
        <f>O439*H439</f>
        <v>0</v>
      </c>
      <c r="Q439" s="181">
        <v>7.92E-3</v>
      </c>
      <c r="R439" s="181">
        <f>Q439*H439</f>
        <v>0.11803967999999999</v>
      </c>
      <c r="S439" s="181">
        <v>0</v>
      </c>
      <c r="T439" s="182">
        <f>S439*H439</f>
        <v>0</v>
      </c>
      <c r="U439" s="35"/>
      <c r="V439" s="35"/>
      <c r="W439" s="35"/>
      <c r="X439" s="35"/>
      <c r="Y439" s="35"/>
      <c r="Z439" s="35"/>
      <c r="AA439" s="35"/>
      <c r="AB439" s="35"/>
      <c r="AC439" s="35"/>
      <c r="AD439" s="35"/>
      <c r="AE439" s="35"/>
      <c r="AR439" s="183" t="s">
        <v>494</v>
      </c>
      <c r="AT439" s="183" t="s">
        <v>419</v>
      </c>
      <c r="AU439" s="183" t="s">
        <v>88</v>
      </c>
      <c r="AY439" s="18" t="s">
        <v>317</v>
      </c>
      <c r="BE439" s="105">
        <f>IF(N439="základná",J439,0)</f>
        <v>0</v>
      </c>
      <c r="BF439" s="105">
        <f>IF(N439="znížená",J439,0)</f>
        <v>0</v>
      </c>
      <c r="BG439" s="105">
        <f>IF(N439="zákl. prenesená",J439,0)</f>
        <v>0</v>
      </c>
      <c r="BH439" s="105">
        <f>IF(N439="zníž. prenesená",J439,0)</f>
        <v>0</v>
      </c>
      <c r="BI439" s="105">
        <f>IF(N439="nulová",J439,0)</f>
        <v>0</v>
      </c>
      <c r="BJ439" s="18" t="s">
        <v>88</v>
      </c>
      <c r="BK439" s="105">
        <f>ROUND(I439*H439,2)</f>
        <v>0</v>
      </c>
      <c r="BL439" s="18" t="s">
        <v>406</v>
      </c>
      <c r="BM439" s="183" t="s">
        <v>4695</v>
      </c>
    </row>
    <row r="440" spans="1:65" s="15" customFormat="1">
      <c r="B440" s="202"/>
      <c r="D440" s="185" t="s">
        <v>323</v>
      </c>
      <c r="E440" s="203" t="s">
        <v>1</v>
      </c>
      <c r="F440" s="204" t="s">
        <v>4696</v>
      </c>
      <c r="H440" s="205">
        <v>14.904</v>
      </c>
      <c r="I440" s="206"/>
      <c r="L440" s="202"/>
      <c r="M440" s="207"/>
      <c r="N440" s="208"/>
      <c r="O440" s="208"/>
      <c r="P440" s="208"/>
      <c r="Q440" s="208"/>
      <c r="R440" s="208"/>
      <c r="S440" s="208"/>
      <c r="T440" s="209"/>
      <c r="AT440" s="203" t="s">
        <v>323</v>
      </c>
      <c r="AU440" s="203" t="s">
        <v>88</v>
      </c>
      <c r="AV440" s="15" t="s">
        <v>88</v>
      </c>
      <c r="AW440" s="15" t="s">
        <v>30</v>
      </c>
      <c r="AX440" s="15" t="s">
        <v>82</v>
      </c>
      <c r="AY440" s="203" t="s">
        <v>317</v>
      </c>
    </row>
    <row r="441" spans="1:65" s="2" customFormat="1" ht="24.2" customHeight="1">
      <c r="A441" s="35"/>
      <c r="B441" s="141"/>
      <c r="C441" s="171" t="s">
        <v>794</v>
      </c>
      <c r="D441" s="171" t="s">
        <v>318</v>
      </c>
      <c r="E441" s="172" t="s">
        <v>974</v>
      </c>
      <c r="F441" s="173" t="s">
        <v>975</v>
      </c>
      <c r="G441" s="174" t="s">
        <v>810</v>
      </c>
      <c r="H441" s="229"/>
      <c r="I441" s="176"/>
      <c r="J441" s="177">
        <f>ROUND(I441*H441,2)</f>
        <v>0</v>
      </c>
      <c r="K441" s="178"/>
      <c r="L441" s="36"/>
      <c r="M441" s="179" t="s">
        <v>1</v>
      </c>
      <c r="N441" s="180" t="s">
        <v>41</v>
      </c>
      <c r="O441" s="61"/>
      <c r="P441" s="181">
        <f>O441*H441</f>
        <v>0</v>
      </c>
      <c r="Q441" s="181">
        <v>0</v>
      </c>
      <c r="R441" s="181">
        <f>Q441*H441</f>
        <v>0</v>
      </c>
      <c r="S441" s="181">
        <v>0</v>
      </c>
      <c r="T441" s="182">
        <f>S441*H441</f>
        <v>0</v>
      </c>
      <c r="U441" s="35"/>
      <c r="V441" s="35"/>
      <c r="W441" s="35"/>
      <c r="X441" s="35"/>
      <c r="Y441" s="35"/>
      <c r="Z441" s="35"/>
      <c r="AA441" s="35"/>
      <c r="AB441" s="35"/>
      <c r="AC441" s="35"/>
      <c r="AD441" s="35"/>
      <c r="AE441" s="35"/>
      <c r="AR441" s="183" t="s">
        <v>406</v>
      </c>
      <c r="AT441" s="183" t="s">
        <v>318</v>
      </c>
      <c r="AU441" s="183" t="s">
        <v>88</v>
      </c>
      <c r="AY441" s="18" t="s">
        <v>317</v>
      </c>
      <c r="BE441" s="105">
        <f>IF(N441="základná",J441,0)</f>
        <v>0</v>
      </c>
      <c r="BF441" s="105">
        <f>IF(N441="znížená",J441,0)</f>
        <v>0</v>
      </c>
      <c r="BG441" s="105">
        <f>IF(N441="zákl. prenesená",J441,0)</f>
        <v>0</v>
      </c>
      <c r="BH441" s="105">
        <f>IF(N441="zníž. prenesená",J441,0)</f>
        <v>0</v>
      </c>
      <c r="BI441" s="105">
        <f>IF(N441="nulová",J441,0)</f>
        <v>0</v>
      </c>
      <c r="BJ441" s="18" t="s">
        <v>88</v>
      </c>
      <c r="BK441" s="105">
        <f>ROUND(I441*H441,2)</f>
        <v>0</v>
      </c>
      <c r="BL441" s="18" t="s">
        <v>406</v>
      </c>
      <c r="BM441" s="183" t="s">
        <v>4697</v>
      </c>
    </row>
    <row r="442" spans="1:65" s="12" customFormat="1" ht="22.9" customHeight="1">
      <c r="B442" s="160"/>
      <c r="D442" s="161" t="s">
        <v>74</v>
      </c>
      <c r="E442" s="200" t="s">
        <v>977</v>
      </c>
      <c r="F442" s="200" t="s">
        <v>978</v>
      </c>
      <c r="I442" s="163"/>
      <c r="J442" s="201">
        <f>BK442</f>
        <v>0</v>
      </c>
      <c r="L442" s="160"/>
      <c r="M442" s="165"/>
      <c r="N442" s="166"/>
      <c r="O442" s="166"/>
      <c r="P442" s="167">
        <f>SUM(P443:P477)</f>
        <v>0</v>
      </c>
      <c r="Q442" s="166"/>
      <c r="R442" s="167">
        <f>SUM(R443:R477)</f>
        <v>2.9426356</v>
      </c>
      <c r="S442" s="166"/>
      <c r="T442" s="168">
        <f>SUM(T443:T477)</f>
        <v>0</v>
      </c>
      <c r="AR442" s="161" t="s">
        <v>88</v>
      </c>
      <c r="AT442" s="169" t="s">
        <v>74</v>
      </c>
      <c r="AU442" s="169" t="s">
        <v>82</v>
      </c>
      <c r="AY442" s="161" t="s">
        <v>317</v>
      </c>
      <c r="BK442" s="170">
        <f>SUM(BK443:BK477)</f>
        <v>0</v>
      </c>
    </row>
    <row r="443" spans="1:65" s="2" customFormat="1" ht="14.45" customHeight="1">
      <c r="A443" s="35"/>
      <c r="B443" s="141"/>
      <c r="C443" s="171" t="s">
        <v>802</v>
      </c>
      <c r="D443" s="171" t="s">
        <v>318</v>
      </c>
      <c r="E443" s="172" t="s">
        <v>990</v>
      </c>
      <c r="F443" s="173" t="s">
        <v>991</v>
      </c>
      <c r="G443" s="174" t="s">
        <v>378</v>
      </c>
      <c r="H443" s="175">
        <v>261.10000000000002</v>
      </c>
      <c r="I443" s="176"/>
      <c r="J443" s="177">
        <f>ROUND(I443*H443,2)</f>
        <v>0</v>
      </c>
      <c r="K443" s="178"/>
      <c r="L443" s="36"/>
      <c r="M443" s="179" t="s">
        <v>1</v>
      </c>
      <c r="N443" s="180" t="s">
        <v>41</v>
      </c>
      <c r="O443" s="61"/>
      <c r="P443" s="181">
        <f>O443*H443</f>
        <v>0</v>
      </c>
      <c r="Q443" s="181">
        <v>0</v>
      </c>
      <c r="R443" s="181">
        <f>Q443*H443</f>
        <v>0</v>
      </c>
      <c r="S443" s="181">
        <v>0</v>
      </c>
      <c r="T443" s="182">
        <f>S443*H443</f>
        <v>0</v>
      </c>
      <c r="U443" s="35"/>
      <c r="V443" s="35"/>
      <c r="W443" s="35"/>
      <c r="X443" s="35"/>
      <c r="Y443" s="35"/>
      <c r="Z443" s="35"/>
      <c r="AA443" s="35"/>
      <c r="AB443" s="35"/>
      <c r="AC443" s="35"/>
      <c r="AD443" s="35"/>
      <c r="AE443" s="35"/>
      <c r="AR443" s="183" t="s">
        <v>406</v>
      </c>
      <c r="AT443" s="183" t="s">
        <v>318</v>
      </c>
      <c r="AU443" s="183" t="s">
        <v>88</v>
      </c>
      <c r="AY443" s="18" t="s">
        <v>317</v>
      </c>
      <c r="BE443" s="105">
        <f>IF(N443="základná",J443,0)</f>
        <v>0</v>
      </c>
      <c r="BF443" s="105">
        <f>IF(N443="znížená",J443,0)</f>
        <v>0</v>
      </c>
      <c r="BG443" s="105">
        <f>IF(N443="zákl. prenesená",J443,0)</f>
        <v>0</v>
      </c>
      <c r="BH443" s="105">
        <f>IF(N443="zníž. prenesená",J443,0)</f>
        <v>0</v>
      </c>
      <c r="BI443" s="105">
        <f>IF(N443="nulová",J443,0)</f>
        <v>0</v>
      </c>
      <c r="BJ443" s="18" t="s">
        <v>88</v>
      </c>
      <c r="BK443" s="105">
        <f>ROUND(I443*H443,2)</f>
        <v>0</v>
      </c>
      <c r="BL443" s="18" t="s">
        <v>406</v>
      </c>
      <c r="BM443" s="183" t="s">
        <v>4698</v>
      </c>
    </row>
    <row r="444" spans="1:65" s="15" customFormat="1">
      <c r="B444" s="202"/>
      <c r="D444" s="185" t="s">
        <v>323</v>
      </c>
      <c r="E444" s="203" t="s">
        <v>1</v>
      </c>
      <c r="F444" s="204" t="s">
        <v>200</v>
      </c>
      <c r="H444" s="205">
        <v>130.55000000000001</v>
      </c>
      <c r="I444" s="206"/>
      <c r="L444" s="202"/>
      <c r="M444" s="207"/>
      <c r="N444" s="208"/>
      <c r="O444" s="208"/>
      <c r="P444" s="208"/>
      <c r="Q444" s="208"/>
      <c r="R444" s="208"/>
      <c r="S444" s="208"/>
      <c r="T444" s="209"/>
      <c r="AT444" s="203" t="s">
        <v>323</v>
      </c>
      <c r="AU444" s="203" t="s">
        <v>88</v>
      </c>
      <c r="AV444" s="15" t="s">
        <v>88</v>
      </c>
      <c r="AW444" s="15" t="s">
        <v>30</v>
      </c>
      <c r="AX444" s="15" t="s">
        <v>75</v>
      </c>
      <c r="AY444" s="203" t="s">
        <v>317</v>
      </c>
    </row>
    <row r="445" spans="1:65" s="15" customFormat="1">
      <c r="B445" s="202"/>
      <c r="D445" s="185" t="s">
        <v>323</v>
      </c>
      <c r="E445" s="203" t="s">
        <v>1</v>
      </c>
      <c r="F445" s="204" t="s">
        <v>200</v>
      </c>
      <c r="H445" s="205">
        <v>130.55000000000001</v>
      </c>
      <c r="I445" s="206"/>
      <c r="L445" s="202"/>
      <c r="M445" s="207"/>
      <c r="N445" s="208"/>
      <c r="O445" s="208"/>
      <c r="P445" s="208"/>
      <c r="Q445" s="208"/>
      <c r="R445" s="208"/>
      <c r="S445" s="208"/>
      <c r="T445" s="209"/>
      <c r="AT445" s="203" t="s">
        <v>323</v>
      </c>
      <c r="AU445" s="203" t="s">
        <v>88</v>
      </c>
      <c r="AV445" s="15" t="s">
        <v>88</v>
      </c>
      <c r="AW445" s="15" t="s">
        <v>30</v>
      </c>
      <c r="AX445" s="15" t="s">
        <v>75</v>
      </c>
      <c r="AY445" s="203" t="s">
        <v>317</v>
      </c>
    </row>
    <row r="446" spans="1:65" s="14" customFormat="1">
      <c r="B446" s="192"/>
      <c r="D446" s="185" t="s">
        <v>323</v>
      </c>
      <c r="E446" s="193" t="s">
        <v>4435</v>
      </c>
      <c r="F446" s="194" t="s">
        <v>334</v>
      </c>
      <c r="H446" s="195">
        <v>261.10000000000002</v>
      </c>
      <c r="I446" s="196"/>
      <c r="L446" s="192"/>
      <c r="M446" s="197"/>
      <c r="N446" s="198"/>
      <c r="O446" s="198"/>
      <c r="P446" s="198"/>
      <c r="Q446" s="198"/>
      <c r="R446" s="198"/>
      <c r="S446" s="198"/>
      <c r="T446" s="199"/>
      <c r="AT446" s="193" t="s">
        <v>323</v>
      </c>
      <c r="AU446" s="193" t="s">
        <v>88</v>
      </c>
      <c r="AV446" s="14" t="s">
        <v>321</v>
      </c>
      <c r="AW446" s="14" t="s">
        <v>30</v>
      </c>
      <c r="AX446" s="14" t="s">
        <v>82</v>
      </c>
      <c r="AY446" s="193" t="s">
        <v>317</v>
      </c>
    </row>
    <row r="447" spans="1:65" s="2" customFormat="1" ht="24.2" customHeight="1">
      <c r="A447" s="35"/>
      <c r="B447" s="141"/>
      <c r="C447" s="218" t="s">
        <v>807</v>
      </c>
      <c r="D447" s="218" t="s">
        <v>419</v>
      </c>
      <c r="E447" s="219" t="s">
        <v>4699</v>
      </c>
      <c r="F447" s="220" t="s">
        <v>4700</v>
      </c>
      <c r="G447" s="221" t="s">
        <v>378</v>
      </c>
      <c r="H447" s="222">
        <v>266.322</v>
      </c>
      <c r="I447" s="223"/>
      <c r="J447" s="224">
        <f>ROUND(I447*H447,2)</f>
        <v>0</v>
      </c>
      <c r="K447" s="225"/>
      <c r="L447" s="226"/>
      <c r="M447" s="227" t="s">
        <v>1</v>
      </c>
      <c r="N447" s="228" t="s">
        <v>41</v>
      </c>
      <c r="O447" s="61"/>
      <c r="P447" s="181">
        <f>O447*H447</f>
        <v>0</v>
      </c>
      <c r="Q447" s="181">
        <v>1.0800000000000001E-2</v>
      </c>
      <c r="R447" s="181">
        <f>Q447*H447</f>
        <v>2.8762776000000003</v>
      </c>
      <c r="S447" s="181">
        <v>0</v>
      </c>
      <c r="T447" s="182">
        <f>S447*H447</f>
        <v>0</v>
      </c>
      <c r="U447" s="35"/>
      <c r="V447" s="35"/>
      <c r="W447" s="35"/>
      <c r="X447" s="35"/>
      <c r="Y447" s="35"/>
      <c r="Z447" s="35"/>
      <c r="AA447" s="35"/>
      <c r="AB447" s="35"/>
      <c r="AC447" s="35"/>
      <c r="AD447" s="35"/>
      <c r="AE447" s="35"/>
      <c r="AR447" s="183" t="s">
        <v>494</v>
      </c>
      <c r="AT447" s="183" t="s">
        <v>419</v>
      </c>
      <c r="AU447" s="183" t="s">
        <v>88</v>
      </c>
      <c r="AY447" s="18" t="s">
        <v>317</v>
      </c>
      <c r="BE447" s="105">
        <f>IF(N447="základná",J447,0)</f>
        <v>0</v>
      </c>
      <c r="BF447" s="105">
        <f>IF(N447="znížená",J447,0)</f>
        <v>0</v>
      </c>
      <c r="BG447" s="105">
        <f>IF(N447="zákl. prenesená",J447,0)</f>
        <v>0</v>
      </c>
      <c r="BH447" s="105">
        <f>IF(N447="zníž. prenesená",J447,0)</f>
        <v>0</v>
      </c>
      <c r="BI447" s="105">
        <f>IF(N447="nulová",J447,0)</f>
        <v>0</v>
      </c>
      <c r="BJ447" s="18" t="s">
        <v>88</v>
      </c>
      <c r="BK447" s="105">
        <f>ROUND(I447*H447,2)</f>
        <v>0</v>
      </c>
      <c r="BL447" s="18" t="s">
        <v>406</v>
      </c>
      <c r="BM447" s="183" t="s">
        <v>4701</v>
      </c>
    </row>
    <row r="448" spans="1:65" s="15" customFormat="1">
      <c r="B448" s="202"/>
      <c r="D448" s="185" t="s">
        <v>323</v>
      </c>
      <c r="E448" s="203" t="s">
        <v>1</v>
      </c>
      <c r="F448" s="204" t="s">
        <v>4702</v>
      </c>
      <c r="H448" s="205">
        <v>266.322</v>
      </c>
      <c r="I448" s="206"/>
      <c r="L448" s="202"/>
      <c r="M448" s="207"/>
      <c r="N448" s="208"/>
      <c r="O448" s="208"/>
      <c r="P448" s="208"/>
      <c r="Q448" s="208"/>
      <c r="R448" s="208"/>
      <c r="S448" s="208"/>
      <c r="T448" s="209"/>
      <c r="AT448" s="203" t="s">
        <v>323</v>
      </c>
      <c r="AU448" s="203" t="s">
        <v>88</v>
      </c>
      <c r="AV448" s="15" t="s">
        <v>88</v>
      </c>
      <c r="AW448" s="15" t="s">
        <v>30</v>
      </c>
      <c r="AX448" s="15" t="s">
        <v>75</v>
      </c>
      <c r="AY448" s="203" t="s">
        <v>317</v>
      </c>
    </row>
    <row r="449" spans="1:65" s="14" customFormat="1">
      <c r="B449" s="192"/>
      <c r="D449" s="185" t="s">
        <v>323</v>
      </c>
      <c r="E449" s="193" t="s">
        <v>1</v>
      </c>
      <c r="F449" s="194" t="s">
        <v>334</v>
      </c>
      <c r="H449" s="195">
        <v>266.322</v>
      </c>
      <c r="I449" s="196"/>
      <c r="L449" s="192"/>
      <c r="M449" s="197"/>
      <c r="N449" s="198"/>
      <c r="O449" s="198"/>
      <c r="P449" s="198"/>
      <c r="Q449" s="198"/>
      <c r="R449" s="198"/>
      <c r="S449" s="198"/>
      <c r="T449" s="199"/>
      <c r="AT449" s="193" t="s">
        <v>323</v>
      </c>
      <c r="AU449" s="193" t="s">
        <v>88</v>
      </c>
      <c r="AV449" s="14" t="s">
        <v>321</v>
      </c>
      <c r="AW449" s="14" t="s">
        <v>30</v>
      </c>
      <c r="AX449" s="14" t="s">
        <v>82</v>
      </c>
      <c r="AY449" s="193" t="s">
        <v>317</v>
      </c>
    </row>
    <row r="450" spans="1:65" s="2" customFormat="1" ht="14.45" customHeight="1">
      <c r="A450" s="35"/>
      <c r="B450" s="141"/>
      <c r="C450" s="218" t="s">
        <v>814</v>
      </c>
      <c r="D450" s="218" t="s">
        <v>419</v>
      </c>
      <c r="E450" s="219" t="s">
        <v>4703</v>
      </c>
      <c r="F450" s="220" t="s">
        <v>4704</v>
      </c>
      <c r="G450" s="221" t="s">
        <v>378</v>
      </c>
      <c r="H450" s="222">
        <v>2.5499999999999998</v>
      </c>
      <c r="I450" s="223"/>
      <c r="J450" s="224">
        <f>ROUND(I450*H450,2)</f>
        <v>0</v>
      </c>
      <c r="K450" s="225"/>
      <c r="L450" s="226"/>
      <c r="M450" s="227" t="s">
        <v>1</v>
      </c>
      <c r="N450" s="228" t="s">
        <v>41</v>
      </c>
      <c r="O450" s="61"/>
      <c r="P450" s="181">
        <f>O450*H450</f>
        <v>0</v>
      </c>
      <c r="Q450" s="181">
        <v>2.5499999999999998E-2</v>
      </c>
      <c r="R450" s="181">
        <f>Q450*H450</f>
        <v>6.5024999999999986E-2</v>
      </c>
      <c r="S450" s="181">
        <v>0</v>
      </c>
      <c r="T450" s="182">
        <f>S450*H450</f>
        <v>0</v>
      </c>
      <c r="U450" s="35"/>
      <c r="V450" s="35"/>
      <c r="W450" s="35"/>
      <c r="X450" s="35"/>
      <c r="Y450" s="35"/>
      <c r="Z450" s="35"/>
      <c r="AA450" s="35"/>
      <c r="AB450" s="35"/>
      <c r="AC450" s="35"/>
      <c r="AD450" s="35"/>
      <c r="AE450" s="35"/>
      <c r="AR450" s="183" t="s">
        <v>494</v>
      </c>
      <c r="AT450" s="183" t="s">
        <v>419</v>
      </c>
      <c r="AU450" s="183" t="s">
        <v>88</v>
      </c>
      <c r="AY450" s="18" t="s">
        <v>317</v>
      </c>
      <c r="BE450" s="105">
        <f>IF(N450="základná",J450,0)</f>
        <v>0</v>
      </c>
      <c r="BF450" s="105">
        <f>IF(N450="znížená",J450,0)</f>
        <v>0</v>
      </c>
      <c r="BG450" s="105">
        <f>IF(N450="zákl. prenesená",J450,0)</f>
        <v>0</v>
      </c>
      <c r="BH450" s="105">
        <f>IF(N450="zníž. prenesená",J450,0)</f>
        <v>0</v>
      </c>
      <c r="BI450" s="105">
        <f>IF(N450="nulová",J450,0)</f>
        <v>0</v>
      </c>
      <c r="BJ450" s="18" t="s">
        <v>88</v>
      </c>
      <c r="BK450" s="105">
        <f>ROUND(I450*H450,2)</f>
        <v>0</v>
      </c>
      <c r="BL450" s="18" t="s">
        <v>406</v>
      </c>
      <c r="BM450" s="183" t="s">
        <v>4705</v>
      </c>
    </row>
    <row r="451" spans="1:65" s="15" customFormat="1">
      <c r="B451" s="202"/>
      <c r="D451" s="185" t="s">
        <v>323</v>
      </c>
      <c r="E451" s="203" t="s">
        <v>1</v>
      </c>
      <c r="F451" s="204" t="s">
        <v>4431</v>
      </c>
      <c r="H451" s="205">
        <v>2.5</v>
      </c>
      <c r="I451" s="206"/>
      <c r="L451" s="202"/>
      <c r="M451" s="207"/>
      <c r="N451" s="208"/>
      <c r="O451" s="208"/>
      <c r="P451" s="208"/>
      <c r="Q451" s="208"/>
      <c r="R451" s="208"/>
      <c r="S451" s="208"/>
      <c r="T451" s="209"/>
      <c r="AT451" s="203" t="s">
        <v>323</v>
      </c>
      <c r="AU451" s="203" t="s">
        <v>88</v>
      </c>
      <c r="AV451" s="15" t="s">
        <v>88</v>
      </c>
      <c r="AW451" s="15" t="s">
        <v>30</v>
      </c>
      <c r="AX451" s="15" t="s">
        <v>75</v>
      </c>
      <c r="AY451" s="203" t="s">
        <v>317</v>
      </c>
    </row>
    <row r="452" spans="1:65" s="14" customFormat="1">
      <c r="B452" s="192"/>
      <c r="D452" s="185" t="s">
        <v>323</v>
      </c>
      <c r="E452" s="193" t="s">
        <v>4430</v>
      </c>
      <c r="F452" s="194" t="s">
        <v>334</v>
      </c>
      <c r="H452" s="195">
        <v>2.5</v>
      </c>
      <c r="I452" s="196"/>
      <c r="L452" s="192"/>
      <c r="M452" s="197"/>
      <c r="N452" s="198"/>
      <c r="O452" s="198"/>
      <c r="P452" s="198"/>
      <c r="Q452" s="198"/>
      <c r="R452" s="198"/>
      <c r="S452" s="198"/>
      <c r="T452" s="199"/>
      <c r="AT452" s="193" t="s">
        <v>323</v>
      </c>
      <c r="AU452" s="193" t="s">
        <v>88</v>
      </c>
      <c r="AV452" s="14" t="s">
        <v>321</v>
      </c>
      <c r="AW452" s="14" t="s">
        <v>30</v>
      </c>
      <c r="AX452" s="14" t="s">
        <v>75</v>
      </c>
      <c r="AY452" s="193" t="s">
        <v>317</v>
      </c>
    </row>
    <row r="453" spans="1:65" s="15" customFormat="1">
      <c r="B453" s="202"/>
      <c r="D453" s="185" t="s">
        <v>323</v>
      </c>
      <c r="E453" s="203" t="s">
        <v>1</v>
      </c>
      <c r="F453" s="204" t="s">
        <v>4706</v>
      </c>
      <c r="H453" s="205">
        <v>2.5499999999999998</v>
      </c>
      <c r="I453" s="206"/>
      <c r="L453" s="202"/>
      <c r="M453" s="207"/>
      <c r="N453" s="208"/>
      <c r="O453" s="208"/>
      <c r="P453" s="208"/>
      <c r="Q453" s="208"/>
      <c r="R453" s="208"/>
      <c r="S453" s="208"/>
      <c r="T453" s="209"/>
      <c r="AT453" s="203" t="s">
        <v>323</v>
      </c>
      <c r="AU453" s="203" t="s">
        <v>88</v>
      </c>
      <c r="AV453" s="15" t="s">
        <v>88</v>
      </c>
      <c r="AW453" s="15" t="s">
        <v>30</v>
      </c>
      <c r="AX453" s="15" t="s">
        <v>82</v>
      </c>
      <c r="AY453" s="203" t="s">
        <v>317</v>
      </c>
    </row>
    <row r="454" spans="1:65" s="2" customFormat="1" ht="24.2" customHeight="1">
      <c r="A454" s="35"/>
      <c r="B454" s="141"/>
      <c r="C454" s="171" t="s">
        <v>824</v>
      </c>
      <c r="D454" s="171" t="s">
        <v>318</v>
      </c>
      <c r="E454" s="172" t="s">
        <v>4707</v>
      </c>
      <c r="F454" s="173" t="s">
        <v>4708</v>
      </c>
      <c r="G454" s="174" t="s">
        <v>378</v>
      </c>
      <c r="H454" s="175">
        <v>12.36</v>
      </c>
      <c r="I454" s="176"/>
      <c r="J454" s="177">
        <f>ROUND(I454*H454,2)</f>
        <v>0</v>
      </c>
      <c r="K454" s="178"/>
      <c r="L454" s="36"/>
      <c r="M454" s="179" t="s">
        <v>1</v>
      </c>
      <c r="N454" s="180" t="s">
        <v>41</v>
      </c>
      <c r="O454" s="61"/>
      <c r="P454" s="181">
        <f>O454*H454</f>
        <v>0</v>
      </c>
      <c r="Q454" s="181">
        <v>0</v>
      </c>
      <c r="R454" s="181">
        <f>Q454*H454</f>
        <v>0</v>
      </c>
      <c r="S454" s="181">
        <v>0</v>
      </c>
      <c r="T454" s="182">
        <f>S454*H454</f>
        <v>0</v>
      </c>
      <c r="U454" s="35"/>
      <c r="V454" s="35"/>
      <c r="W454" s="35"/>
      <c r="X454" s="35"/>
      <c r="Y454" s="35"/>
      <c r="Z454" s="35"/>
      <c r="AA454" s="35"/>
      <c r="AB454" s="35"/>
      <c r="AC454" s="35"/>
      <c r="AD454" s="35"/>
      <c r="AE454" s="35"/>
      <c r="AR454" s="183" t="s">
        <v>406</v>
      </c>
      <c r="AT454" s="183" t="s">
        <v>318</v>
      </c>
      <c r="AU454" s="183" t="s">
        <v>88</v>
      </c>
      <c r="AY454" s="18" t="s">
        <v>317</v>
      </c>
      <c r="BE454" s="105">
        <f>IF(N454="základná",J454,0)</f>
        <v>0</v>
      </c>
      <c r="BF454" s="105">
        <f>IF(N454="znížená",J454,0)</f>
        <v>0</v>
      </c>
      <c r="BG454" s="105">
        <f>IF(N454="zákl. prenesená",J454,0)</f>
        <v>0</v>
      </c>
      <c r="BH454" s="105">
        <f>IF(N454="zníž. prenesená",J454,0)</f>
        <v>0</v>
      </c>
      <c r="BI454" s="105">
        <f>IF(N454="nulová",J454,0)</f>
        <v>0</v>
      </c>
      <c r="BJ454" s="18" t="s">
        <v>88</v>
      </c>
      <c r="BK454" s="105">
        <f>ROUND(I454*H454,2)</f>
        <v>0</v>
      </c>
      <c r="BL454" s="18" t="s">
        <v>406</v>
      </c>
      <c r="BM454" s="183" t="s">
        <v>4709</v>
      </c>
    </row>
    <row r="455" spans="1:65" s="15" customFormat="1">
      <c r="B455" s="202"/>
      <c r="D455" s="185" t="s">
        <v>323</v>
      </c>
      <c r="E455" s="203" t="s">
        <v>1</v>
      </c>
      <c r="F455" s="204" t="s">
        <v>4710</v>
      </c>
      <c r="H455" s="205">
        <v>12.36</v>
      </c>
      <c r="I455" s="206"/>
      <c r="L455" s="202"/>
      <c r="M455" s="207"/>
      <c r="N455" s="208"/>
      <c r="O455" s="208"/>
      <c r="P455" s="208"/>
      <c r="Q455" s="208"/>
      <c r="R455" s="208"/>
      <c r="S455" s="208"/>
      <c r="T455" s="209"/>
      <c r="AT455" s="203" t="s">
        <v>323</v>
      </c>
      <c r="AU455" s="203" t="s">
        <v>88</v>
      </c>
      <c r="AV455" s="15" t="s">
        <v>88</v>
      </c>
      <c r="AW455" s="15" t="s">
        <v>30</v>
      </c>
      <c r="AX455" s="15" t="s">
        <v>75</v>
      </c>
      <c r="AY455" s="203" t="s">
        <v>317</v>
      </c>
    </row>
    <row r="456" spans="1:65" s="14" customFormat="1">
      <c r="B456" s="192"/>
      <c r="D456" s="185" t="s">
        <v>323</v>
      </c>
      <c r="E456" s="193" t="s">
        <v>1</v>
      </c>
      <c r="F456" s="194" t="s">
        <v>334</v>
      </c>
      <c r="H456" s="195">
        <v>12.36</v>
      </c>
      <c r="I456" s="196"/>
      <c r="L456" s="192"/>
      <c r="M456" s="197"/>
      <c r="N456" s="198"/>
      <c r="O456" s="198"/>
      <c r="P456" s="198"/>
      <c r="Q456" s="198"/>
      <c r="R456" s="198"/>
      <c r="S456" s="198"/>
      <c r="T456" s="199"/>
      <c r="AT456" s="193" t="s">
        <v>323</v>
      </c>
      <c r="AU456" s="193" t="s">
        <v>88</v>
      </c>
      <c r="AV456" s="14" t="s">
        <v>321</v>
      </c>
      <c r="AW456" s="14" t="s">
        <v>30</v>
      </c>
      <c r="AX456" s="14" t="s">
        <v>82</v>
      </c>
      <c r="AY456" s="193" t="s">
        <v>317</v>
      </c>
    </row>
    <row r="457" spans="1:65" s="2" customFormat="1" ht="24.2" customHeight="1">
      <c r="A457" s="35"/>
      <c r="B457" s="141"/>
      <c r="C457" s="218" t="s">
        <v>831</v>
      </c>
      <c r="D457" s="218" t="s">
        <v>419</v>
      </c>
      <c r="E457" s="219" t="s">
        <v>4711</v>
      </c>
      <c r="F457" s="220" t="s">
        <v>4712</v>
      </c>
      <c r="G457" s="221" t="s">
        <v>338</v>
      </c>
      <c r="H457" s="222">
        <v>6.2E-2</v>
      </c>
      <c r="I457" s="223"/>
      <c r="J457" s="224">
        <f>ROUND(I457*H457,2)</f>
        <v>0</v>
      </c>
      <c r="K457" s="225"/>
      <c r="L457" s="226"/>
      <c r="M457" s="227" t="s">
        <v>1</v>
      </c>
      <c r="N457" s="228" t="s">
        <v>41</v>
      </c>
      <c r="O457" s="61"/>
      <c r="P457" s="181">
        <f>O457*H457</f>
        <v>0</v>
      </c>
      <c r="Q457" s="181">
        <v>2.1499999999999998E-2</v>
      </c>
      <c r="R457" s="181">
        <f>Q457*H457</f>
        <v>1.333E-3</v>
      </c>
      <c r="S457" s="181">
        <v>0</v>
      </c>
      <c r="T457" s="182">
        <f>S457*H457</f>
        <v>0</v>
      </c>
      <c r="U457" s="35"/>
      <c r="V457" s="35"/>
      <c r="W457" s="35"/>
      <c r="X457" s="35"/>
      <c r="Y457" s="35"/>
      <c r="Z457" s="35"/>
      <c r="AA457" s="35"/>
      <c r="AB457" s="35"/>
      <c r="AC457" s="35"/>
      <c r="AD457" s="35"/>
      <c r="AE457" s="35"/>
      <c r="AR457" s="183" t="s">
        <v>494</v>
      </c>
      <c r="AT457" s="183" t="s">
        <v>419</v>
      </c>
      <c r="AU457" s="183" t="s">
        <v>88</v>
      </c>
      <c r="AY457" s="18" t="s">
        <v>317</v>
      </c>
      <c r="BE457" s="105">
        <f>IF(N457="základná",J457,0)</f>
        <v>0</v>
      </c>
      <c r="BF457" s="105">
        <f>IF(N457="znížená",J457,0)</f>
        <v>0</v>
      </c>
      <c r="BG457" s="105">
        <f>IF(N457="zákl. prenesená",J457,0)</f>
        <v>0</v>
      </c>
      <c r="BH457" s="105">
        <f>IF(N457="zníž. prenesená",J457,0)</f>
        <v>0</v>
      </c>
      <c r="BI457" s="105">
        <f>IF(N457="nulová",J457,0)</f>
        <v>0</v>
      </c>
      <c r="BJ457" s="18" t="s">
        <v>88</v>
      </c>
      <c r="BK457" s="105">
        <f>ROUND(I457*H457,2)</f>
        <v>0</v>
      </c>
      <c r="BL457" s="18" t="s">
        <v>406</v>
      </c>
      <c r="BM457" s="183" t="s">
        <v>4713</v>
      </c>
    </row>
    <row r="458" spans="1:65" s="15" customFormat="1">
      <c r="B458" s="202"/>
      <c r="D458" s="185" t="s">
        <v>323</v>
      </c>
      <c r="E458" s="203" t="s">
        <v>1</v>
      </c>
      <c r="F458" s="204" t="s">
        <v>4714</v>
      </c>
      <c r="H458" s="205">
        <v>0.53</v>
      </c>
      <c r="I458" s="206"/>
      <c r="L458" s="202"/>
      <c r="M458" s="207"/>
      <c r="N458" s="208"/>
      <c r="O458" s="208"/>
      <c r="P458" s="208"/>
      <c r="Q458" s="208"/>
      <c r="R458" s="208"/>
      <c r="S458" s="208"/>
      <c r="T458" s="209"/>
      <c r="AT458" s="203" t="s">
        <v>323</v>
      </c>
      <c r="AU458" s="203" t="s">
        <v>88</v>
      </c>
      <c r="AV458" s="15" t="s">
        <v>88</v>
      </c>
      <c r="AW458" s="15" t="s">
        <v>30</v>
      </c>
      <c r="AX458" s="15" t="s">
        <v>75</v>
      </c>
      <c r="AY458" s="203" t="s">
        <v>317</v>
      </c>
    </row>
    <row r="459" spans="1:65" s="15" customFormat="1">
      <c r="B459" s="202"/>
      <c r="D459" s="185" t="s">
        <v>323</v>
      </c>
      <c r="E459" s="203" t="s">
        <v>1</v>
      </c>
      <c r="F459" s="204" t="s">
        <v>4715</v>
      </c>
      <c r="H459" s="205">
        <v>8.1000000000000003E-2</v>
      </c>
      <c r="I459" s="206"/>
      <c r="L459" s="202"/>
      <c r="M459" s="207"/>
      <c r="N459" s="208"/>
      <c r="O459" s="208"/>
      <c r="P459" s="208"/>
      <c r="Q459" s="208"/>
      <c r="R459" s="208"/>
      <c r="S459" s="208"/>
      <c r="T459" s="209"/>
      <c r="AT459" s="203" t="s">
        <v>323</v>
      </c>
      <c r="AU459" s="203" t="s">
        <v>88</v>
      </c>
      <c r="AV459" s="15" t="s">
        <v>88</v>
      </c>
      <c r="AW459" s="15" t="s">
        <v>30</v>
      </c>
      <c r="AX459" s="15" t="s">
        <v>75</v>
      </c>
      <c r="AY459" s="203" t="s">
        <v>317</v>
      </c>
    </row>
    <row r="460" spans="1:65" s="14" customFormat="1">
      <c r="B460" s="192"/>
      <c r="D460" s="185" t="s">
        <v>323</v>
      </c>
      <c r="E460" s="193" t="s">
        <v>1</v>
      </c>
      <c r="F460" s="194" t="s">
        <v>334</v>
      </c>
      <c r="H460" s="195">
        <v>0.61099999999999999</v>
      </c>
      <c r="I460" s="196"/>
      <c r="L460" s="192"/>
      <c r="M460" s="197"/>
      <c r="N460" s="198"/>
      <c r="O460" s="198"/>
      <c r="P460" s="198"/>
      <c r="Q460" s="198"/>
      <c r="R460" s="198"/>
      <c r="S460" s="198"/>
      <c r="T460" s="199"/>
      <c r="AT460" s="193" t="s">
        <v>323</v>
      </c>
      <c r="AU460" s="193" t="s">
        <v>88</v>
      </c>
      <c r="AV460" s="14" t="s">
        <v>321</v>
      </c>
      <c r="AW460" s="14" t="s">
        <v>30</v>
      </c>
      <c r="AX460" s="14" t="s">
        <v>82</v>
      </c>
      <c r="AY460" s="193" t="s">
        <v>317</v>
      </c>
    </row>
    <row r="461" spans="1:65" s="15" customFormat="1">
      <c r="B461" s="202"/>
      <c r="D461" s="185" t="s">
        <v>323</v>
      </c>
      <c r="F461" s="204" t="s">
        <v>4716</v>
      </c>
      <c r="H461" s="205">
        <v>6.2E-2</v>
      </c>
      <c r="I461" s="206"/>
      <c r="L461" s="202"/>
      <c r="M461" s="207"/>
      <c r="N461" s="208"/>
      <c r="O461" s="208"/>
      <c r="P461" s="208"/>
      <c r="Q461" s="208"/>
      <c r="R461" s="208"/>
      <c r="S461" s="208"/>
      <c r="T461" s="209"/>
      <c r="AT461" s="203" t="s">
        <v>323</v>
      </c>
      <c r="AU461" s="203" t="s">
        <v>88</v>
      </c>
      <c r="AV461" s="15" t="s">
        <v>88</v>
      </c>
      <c r="AW461" s="15" t="s">
        <v>3</v>
      </c>
      <c r="AX461" s="15" t="s">
        <v>82</v>
      </c>
      <c r="AY461" s="203" t="s">
        <v>317</v>
      </c>
    </row>
    <row r="462" spans="1:65" s="2" customFormat="1" ht="24.2" customHeight="1">
      <c r="A462" s="35"/>
      <c r="B462" s="141"/>
      <c r="C462" s="171" t="s">
        <v>836</v>
      </c>
      <c r="D462" s="171" t="s">
        <v>318</v>
      </c>
      <c r="E462" s="172" t="s">
        <v>1038</v>
      </c>
      <c r="F462" s="173" t="s">
        <v>1039</v>
      </c>
      <c r="G462" s="174" t="s">
        <v>378</v>
      </c>
      <c r="H462" s="175">
        <v>11.4</v>
      </c>
      <c r="I462" s="176"/>
      <c r="J462" s="177">
        <f>ROUND(I462*H462,2)</f>
        <v>0</v>
      </c>
      <c r="K462" s="178"/>
      <c r="L462" s="36"/>
      <c r="M462" s="179" t="s">
        <v>1</v>
      </c>
      <c r="N462" s="180" t="s">
        <v>41</v>
      </c>
      <c r="O462" s="61"/>
      <c r="P462" s="181">
        <f>O462*H462</f>
        <v>0</v>
      </c>
      <c r="Q462" s="181">
        <v>0</v>
      </c>
      <c r="R462" s="181">
        <f>Q462*H462</f>
        <v>0</v>
      </c>
      <c r="S462" s="181">
        <v>0</v>
      </c>
      <c r="T462" s="182">
        <f>S462*H462</f>
        <v>0</v>
      </c>
      <c r="U462" s="35"/>
      <c r="V462" s="35"/>
      <c r="W462" s="35"/>
      <c r="X462" s="35"/>
      <c r="Y462" s="35"/>
      <c r="Z462" s="35"/>
      <c r="AA462" s="35"/>
      <c r="AB462" s="35"/>
      <c r="AC462" s="35"/>
      <c r="AD462" s="35"/>
      <c r="AE462" s="35"/>
      <c r="AR462" s="183" t="s">
        <v>406</v>
      </c>
      <c r="AT462" s="183" t="s">
        <v>318</v>
      </c>
      <c r="AU462" s="183" t="s">
        <v>88</v>
      </c>
      <c r="AY462" s="18" t="s">
        <v>317</v>
      </c>
      <c r="BE462" s="105">
        <f>IF(N462="základná",J462,0)</f>
        <v>0</v>
      </c>
      <c r="BF462" s="105">
        <f>IF(N462="znížená",J462,0)</f>
        <v>0</v>
      </c>
      <c r="BG462" s="105">
        <f>IF(N462="zákl. prenesená",J462,0)</f>
        <v>0</v>
      </c>
      <c r="BH462" s="105">
        <f>IF(N462="zníž. prenesená",J462,0)</f>
        <v>0</v>
      </c>
      <c r="BI462" s="105">
        <f>IF(N462="nulová",J462,0)</f>
        <v>0</v>
      </c>
      <c r="BJ462" s="18" t="s">
        <v>88</v>
      </c>
      <c r="BK462" s="105">
        <f>ROUND(I462*H462,2)</f>
        <v>0</v>
      </c>
      <c r="BL462" s="18" t="s">
        <v>406</v>
      </c>
      <c r="BM462" s="183" t="s">
        <v>4717</v>
      </c>
    </row>
    <row r="463" spans="1:65" s="15" customFormat="1">
      <c r="B463" s="202"/>
      <c r="D463" s="185" t="s">
        <v>323</v>
      </c>
      <c r="E463" s="203" t="s">
        <v>1</v>
      </c>
      <c r="F463" s="204" t="s">
        <v>231</v>
      </c>
      <c r="H463" s="205">
        <v>4.5999999999999996</v>
      </c>
      <c r="I463" s="206"/>
      <c r="L463" s="202"/>
      <c r="M463" s="207"/>
      <c r="N463" s="208"/>
      <c r="O463" s="208"/>
      <c r="P463" s="208"/>
      <c r="Q463" s="208"/>
      <c r="R463" s="208"/>
      <c r="S463" s="208"/>
      <c r="T463" s="209"/>
      <c r="AT463" s="203" t="s">
        <v>323</v>
      </c>
      <c r="AU463" s="203" t="s">
        <v>88</v>
      </c>
      <c r="AV463" s="15" t="s">
        <v>88</v>
      </c>
      <c r="AW463" s="15" t="s">
        <v>30</v>
      </c>
      <c r="AX463" s="15" t="s">
        <v>75</v>
      </c>
      <c r="AY463" s="203" t="s">
        <v>317</v>
      </c>
    </row>
    <row r="464" spans="1:65" s="15" customFormat="1">
      <c r="B464" s="202"/>
      <c r="D464" s="185" t="s">
        <v>323</v>
      </c>
      <c r="E464" s="203" t="s">
        <v>1</v>
      </c>
      <c r="F464" s="204" t="s">
        <v>223</v>
      </c>
      <c r="H464" s="205">
        <v>4.3</v>
      </c>
      <c r="I464" s="206"/>
      <c r="L464" s="202"/>
      <c r="M464" s="207"/>
      <c r="N464" s="208"/>
      <c r="O464" s="208"/>
      <c r="P464" s="208"/>
      <c r="Q464" s="208"/>
      <c r="R464" s="208"/>
      <c r="S464" s="208"/>
      <c r="T464" s="209"/>
      <c r="AT464" s="203" t="s">
        <v>323</v>
      </c>
      <c r="AU464" s="203" t="s">
        <v>88</v>
      </c>
      <c r="AV464" s="15" t="s">
        <v>88</v>
      </c>
      <c r="AW464" s="15" t="s">
        <v>30</v>
      </c>
      <c r="AX464" s="15" t="s">
        <v>75</v>
      </c>
      <c r="AY464" s="203" t="s">
        <v>317</v>
      </c>
    </row>
    <row r="465" spans="1:65" s="16" customFormat="1">
      <c r="B465" s="210"/>
      <c r="D465" s="185" t="s">
        <v>323</v>
      </c>
      <c r="E465" s="211" t="s">
        <v>4447</v>
      </c>
      <c r="F465" s="212" t="s">
        <v>412</v>
      </c>
      <c r="H465" s="213">
        <v>8.9</v>
      </c>
      <c r="I465" s="214"/>
      <c r="L465" s="210"/>
      <c r="M465" s="215"/>
      <c r="N465" s="216"/>
      <c r="O465" s="216"/>
      <c r="P465" s="216"/>
      <c r="Q465" s="216"/>
      <c r="R465" s="216"/>
      <c r="S465" s="216"/>
      <c r="T465" s="217"/>
      <c r="AT465" s="211" t="s">
        <v>323</v>
      </c>
      <c r="AU465" s="211" t="s">
        <v>88</v>
      </c>
      <c r="AV465" s="16" t="s">
        <v>105</v>
      </c>
      <c r="AW465" s="16" t="s">
        <v>30</v>
      </c>
      <c r="AX465" s="16" t="s">
        <v>75</v>
      </c>
      <c r="AY465" s="211" t="s">
        <v>317</v>
      </c>
    </row>
    <row r="466" spans="1:65" s="15" customFormat="1">
      <c r="B466" s="202"/>
      <c r="D466" s="185" t="s">
        <v>323</v>
      </c>
      <c r="E466" s="203" t="s">
        <v>1</v>
      </c>
      <c r="F466" s="204" t="s">
        <v>225</v>
      </c>
      <c r="H466" s="205">
        <v>0.82</v>
      </c>
      <c r="I466" s="206"/>
      <c r="L466" s="202"/>
      <c r="M466" s="207"/>
      <c r="N466" s="208"/>
      <c r="O466" s="208"/>
      <c r="P466" s="208"/>
      <c r="Q466" s="208"/>
      <c r="R466" s="208"/>
      <c r="S466" s="208"/>
      <c r="T466" s="209"/>
      <c r="AT466" s="203" t="s">
        <v>323</v>
      </c>
      <c r="AU466" s="203" t="s">
        <v>88</v>
      </c>
      <c r="AV466" s="15" t="s">
        <v>88</v>
      </c>
      <c r="AW466" s="15" t="s">
        <v>30</v>
      </c>
      <c r="AX466" s="15" t="s">
        <v>75</v>
      </c>
      <c r="AY466" s="203" t="s">
        <v>317</v>
      </c>
    </row>
    <row r="467" spans="1:65" s="16" customFormat="1">
      <c r="B467" s="210"/>
      <c r="D467" s="185" t="s">
        <v>323</v>
      </c>
      <c r="E467" s="211" t="s">
        <v>4445</v>
      </c>
      <c r="F467" s="212" t="s">
        <v>412</v>
      </c>
      <c r="H467" s="213">
        <v>0.82</v>
      </c>
      <c r="I467" s="214"/>
      <c r="L467" s="210"/>
      <c r="M467" s="215"/>
      <c r="N467" s="216"/>
      <c r="O467" s="216"/>
      <c r="P467" s="216"/>
      <c r="Q467" s="216"/>
      <c r="R467" s="216"/>
      <c r="S467" s="216"/>
      <c r="T467" s="217"/>
      <c r="AT467" s="211" t="s">
        <v>323</v>
      </c>
      <c r="AU467" s="211" t="s">
        <v>88</v>
      </c>
      <c r="AV467" s="16" t="s">
        <v>105</v>
      </c>
      <c r="AW467" s="16" t="s">
        <v>30</v>
      </c>
      <c r="AX467" s="16" t="s">
        <v>75</v>
      </c>
      <c r="AY467" s="211" t="s">
        <v>317</v>
      </c>
    </row>
    <row r="468" spans="1:65" s="15" customFormat="1">
      <c r="B468" s="202"/>
      <c r="D468" s="185" t="s">
        <v>323</v>
      </c>
      <c r="E468" s="203" t="s">
        <v>1</v>
      </c>
      <c r="F468" s="204" t="s">
        <v>4677</v>
      </c>
      <c r="H468" s="205">
        <v>1.68</v>
      </c>
      <c r="I468" s="206"/>
      <c r="L468" s="202"/>
      <c r="M468" s="207"/>
      <c r="N468" s="208"/>
      <c r="O468" s="208"/>
      <c r="P468" s="208"/>
      <c r="Q468" s="208"/>
      <c r="R468" s="208"/>
      <c r="S468" s="208"/>
      <c r="T468" s="209"/>
      <c r="AT468" s="203" t="s">
        <v>323</v>
      </c>
      <c r="AU468" s="203" t="s">
        <v>88</v>
      </c>
      <c r="AV468" s="15" t="s">
        <v>88</v>
      </c>
      <c r="AW468" s="15" t="s">
        <v>30</v>
      </c>
      <c r="AX468" s="15" t="s">
        <v>75</v>
      </c>
      <c r="AY468" s="203" t="s">
        <v>317</v>
      </c>
    </row>
    <row r="469" spans="1:65" s="16" customFormat="1">
      <c r="B469" s="210"/>
      <c r="D469" s="185" t="s">
        <v>323</v>
      </c>
      <c r="E469" s="211" t="s">
        <v>4448</v>
      </c>
      <c r="F469" s="212" t="s">
        <v>412</v>
      </c>
      <c r="H469" s="213">
        <v>1.68</v>
      </c>
      <c r="I469" s="214"/>
      <c r="L469" s="210"/>
      <c r="M469" s="215"/>
      <c r="N469" s="216"/>
      <c r="O469" s="216"/>
      <c r="P469" s="216"/>
      <c r="Q469" s="216"/>
      <c r="R469" s="216"/>
      <c r="S469" s="216"/>
      <c r="T469" s="217"/>
      <c r="AT469" s="211" t="s">
        <v>323</v>
      </c>
      <c r="AU469" s="211" t="s">
        <v>88</v>
      </c>
      <c r="AV469" s="16" t="s">
        <v>105</v>
      </c>
      <c r="AW469" s="16" t="s">
        <v>30</v>
      </c>
      <c r="AX469" s="16" t="s">
        <v>75</v>
      </c>
      <c r="AY469" s="211" t="s">
        <v>317</v>
      </c>
    </row>
    <row r="470" spans="1:65" s="14" customFormat="1">
      <c r="B470" s="192"/>
      <c r="D470" s="185" t="s">
        <v>323</v>
      </c>
      <c r="E470" s="193" t="s">
        <v>1</v>
      </c>
      <c r="F470" s="194" t="s">
        <v>334</v>
      </c>
      <c r="H470" s="195">
        <v>11.4</v>
      </c>
      <c r="I470" s="196"/>
      <c r="L470" s="192"/>
      <c r="M470" s="197"/>
      <c r="N470" s="198"/>
      <c r="O470" s="198"/>
      <c r="P470" s="198"/>
      <c r="Q470" s="198"/>
      <c r="R470" s="198"/>
      <c r="S470" s="198"/>
      <c r="T470" s="199"/>
      <c r="AT470" s="193" t="s">
        <v>323</v>
      </c>
      <c r="AU470" s="193" t="s">
        <v>88</v>
      </c>
      <c r="AV470" s="14" t="s">
        <v>321</v>
      </c>
      <c r="AW470" s="14" t="s">
        <v>30</v>
      </c>
      <c r="AX470" s="14" t="s">
        <v>82</v>
      </c>
      <c r="AY470" s="193" t="s">
        <v>317</v>
      </c>
    </row>
    <row r="471" spans="1:65" s="2" customFormat="1" ht="24.2" customHeight="1">
      <c r="A471" s="35"/>
      <c r="B471" s="141"/>
      <c r="C471" s="218" t="s">
        <v>840</v>
      </c>
      <c r="D471" s="218" t="s">
        <v>419</v>
      </c>
      <c r="E471" s="219" t="s">
        <v>4718</v>
      </c>
      <c r="F471" s="220" t="s">
        <v>4719</v>
      </c>
      <c r="G471" s="221" t="s">
        <v>378</v>
      </c>
      <c r="H471" s="222">
        <v>1.714</v>
      </c>
      <c r="I471" s="223"/>
      <c r="J471" s="224">
        <f>ROUND(I471*H471,2)</f>
        <v>0</v>
      </c>
      <c r="K471" s="225"/>
      <c r="L471" s="226"/>
      <c r="M471" s="227" t="s">
        <v>1</v>
      </c>
      <c r="N471" s="228" t="s">
        <v>41</v>
      </c>
      <c r="O471" s="61"/>
      <c r="P471" s="181">
        <f>O471*H471</f>
        <v>0</v>
      </c>
      <c r="Q471" s="181">
        <v>0</v>
      </c>
      <c r="R471" s="181">
        <f>Q471*H471</f>
        <v>0</v>
      </c>
      <c r="S471" s="181">
        <v>0</v>
      </c>
      <c r="T471" s="182">
        <f>S471*H471</f>
        <v>0</v>
      </c>
      <c r="U471" s="35"/>
      <c r="V471" s="35"/>
      <c r="W471" s="35"/>
      <c r="X471" s="35"/>
      <c r="Y471" s="35"/>
      <c r="Z471" s="35"/>
      <c r="AA471" s="35"/>
      <c r="AB471" s="35"/>
      <c r="AC471" s="35"/>
      <c r="AD471" s="35"/>
      <c r="AE471" s="35"/>
      <c r="AR471" s="183" t="s">
        <v>494</v>
      </c>
      <c r="AT471" s="183" t="s">
        <v>419</v>
      </c>
      <c r="AU471" s="183" t="s">
        <v>88</v>
      </c>
      <c r="AY471" s="18" t="s">
        <v>317</v>
      </c>
      <c r="BE471" s="105">
        <f>IF(N471="základná",J471,0)</f>
        <v>0</v>
      </c>
      <c r="BF471" s="105">
        <f>IF(N471="znížená",J471,0)</f>
        <v>0</v>
      </c>
      <c r="BG471" s="105">
        <f>IF(N471="zákl. prenesená",J471,0)</f>
        <v>0</v>
      </c>
      <c r="BH471" s="105">
        <f>IF(N471="zníž. prenesená",J471,0)</f>
        <v>0</v>
      </c>
      <c r="BI471" s="105">
        <f>IF(N471="nulová",J471,0)</f>
        <v>0</v>
      </c>
      <c r="BJ471" s="18" t="s">
        <v>88</v>
      </c>
      <c r="BK471" s="105">
        <f>ROUND(I471*H471,2)</f>
        <v>0</v>
      </c>
      <c r="BL471" s="18" t="s">
        <v>406</v>
      </c>
      <c r="BM471" s="183" t="s">
        <v>4720</v>
      </c>
    </row>
    <row r="472" spans="1:65" s="15" customFormat="1">
      <c r="B472" s="202"/>
      <c r="D472" s="185" t="s">
        <v>323</v>
      </c>
      <c r="E472" s="203" t="s">
        <v>1</v>
      </c>
      <c r="F472" s="204" t="s">
        <v>4721</v>
      </c>
      <c r="H472" s="205">
        <v>1.714</v>
      </c>
      <c r="I472" s="206"/>
      <c r="L472" s="202"/>
      <c r="M472" s="207"/>
      <c r="N472" s="208"/>
      <c r="O472" s="208"/>
      <c r="P472" s="208"/>
      <c r="Q472" s="208"/>
      <c r="R472" s="208"/>
      <c r="S472" s="208"/>
      <c r="T472" s="209"/>
      <c r="AT472" s="203" t="s">
        <v>323</v>
      </c>
      <c r="AU472" s="203" t="s">
        <v>88</v>
      </c>
      <c r="AV472" s="15" t="s">
        <v>88</v>
      </c>
      <c r="AW472" s="15" t="s">
        <v>30</v>
      </c>
      <c r="AX472" s="15" t="s">
        <v>82</v>
      </c>
      <c r="AY472" s="203" t="s">
        <v>317</v>
      </c>
    </row>
    <row r="473" spans="1:65" s="2" customFormat="1" ht="24.2" customHeight="1">
      <c r="A473" s="35"/>
      <c r="B473" s="141"/>
      <c r="C473" s="218" t="s">
        <v>845</v>
      </c>
      <c r="D473" s="218" t="s">
        <v>419</v>
      </c>
      <c r="E473" s="219" t="s">
        <v>4722</v>
      </c>
      <c r="F473" s="220" t="s">
        <v>4723</v>
      </c>
      <c r="G473" s="221" t="s">
        <v>378</v>
      </c>
      <c r="H473" s="222">
        <v>0.83599999999999997</v>
      </c>
      <c r="I473" s="223"/>
      <c r="J473" s="224">
        <f>ROUND(I473*H473,2)</f>
        <v>0</v>
      </c>
      <c r="K473" s="225"/>
      <c r="L473" s="226"/>
      <c r="M473" s="227" t="s">
        <v>1</v>
      </c>
      <c r="N473" s="228" t="s">
        <v>41</v>
      </c>
      <c r="O473" s="61"/>
      <c r="P473" s="181">
        <f>O473*H473</f>
        <v>0</v>
      </c>
      <c r="Q473" s="181">
        <v>0</v>
      </c>
      <c r="R473" s="181">
        <f>Q473*H473</f>
        <v>0</v>
      </c>
      <c r="S473" s="181">
        <v>0</v>
      </c>
      <c r="T473" s="182">
        <f>S473*H473</f>
        <v>0</v>
      </c>
      <c r="U473" s="35"/>
      <c r="V473" s="35"/>
      <c r="W473" s="35"/>
      <c r="X473" s="35"/>
      <c r="Y473" s="35"/>
      <c r="Z473" s="35"/>
      <c r="AA473" s="35"/>
      <c r="AB473" s="35"/>
      <c r="AC473" s="35"/>
      <c r="AD473" s="35"/>
      <c r="AE473" s="35"/>
      <c r="AR473" s="183" t="s">
        <v>494</v>
      </c>
      <c r="AT473" s="183" t="s">
        <v>419</v>
      </c>
      <c r="AU473" s="183" t="s">
        <v>88</v>
      </c>
      <c r="AY473" s="18" t="s">
        <v>317</v>
      </c>
      <c r="BE473" s="105">
        <f>IF(N473="základná",J473,0)</f>
        <v>0</v>
      </c>
      <c r="BF473" s="105">
        <f>IF(N473="znížená",J473,0)</f>
        <v>0</v>
      </c>
      <c r="BG473" s="105">
        <f>IF(N473="zákl. prenesená",J473,0)</f>
        <v>0</v>
      </c>
      <c r="BH473" s="105">
        <f>IF(N473="zníž. prenesená",J473,0)</f>
        <v>0</v>
      </c>
      <c r="BI473" s="105">
        <f>IF(N473="nulová",J473,0)</f>
        <v>0</v>
      </c>
      <c r="BJ473" s="18" t="s">
        <v>88</v>
      </c>
      <c r="BK473" s="105">
        <f>ROUND(I473*H473,2)</f>
        <v>0</v>
      </c>
      <c r="BL473" s="18" t="s">
        <v>406</v>
      </c>
      <c r="BM473" s="183" t="s">
        <v>4724</v>
      </c>
    </row>
    <row r="474" spans="1:65" s="15" customFormat="1">
      <c r="B474" s="202"/>
      <c r="D474" s="185" t="s">
        <v>323</v>
      </c>
      <c r="E474" s="203" t="s">
        <v>1</v>
      </c>
      <c r="F474" s="204" t="s">
        <v>4725</v>
      </c>
      <c r="H474" s="205">
        <v>0.83599999999999997</v>
      </c>
      <c r="I474" s="206"/>
      <c r="L474" s="202"/>
      <c r="M474" s="207"/>
      <c r="N474" s="208"/>
      <c r="O474" s="208"/>
      <c r="P474" s="208"/>
      <c r="Q474" s="208"/>
      <c r="R474" s="208"/>
      <c r="S474" s="208"/>
      <c r="T474" s="209"/>
      <c r="AT474" s="203" t="s">
        <v>323</v>
      </c>
      <c r="AU474" s="203" t="s">
        <v>88</v>
      </c>
      <c r="AV474" s="15" t="s">
        <v>88</v>
      </c>
      <c r="AW474" s="15" t="s">
        <v>30</v>
      </c>
      <c r="AX474" s="15" t="s">
        <v>82</v>
      </c>
      <c r="AY474" s="203" t="s">
        <v>317</v>
      </c>
    </row>
    <row r="475" spans="1:65" s="2" customFormat="1" ht="24.2" customHeight="1">
      <c r="A475" s="35"/>
      <c r="B475" s="141"/>
      <c r="C475" s="218" t="s">
        <v>850</v>
      </c>
      <c r="D475" s="218" t="s">
        <v>419</v>
      </c>
      <c r="E475" s="219" t="s">
        <v>4726</v>
      </c>
      <c r="F475" s="220" t="s">
        <v>4727</v>
      </c>
      <c r="G475" s="221" t="s">
        <v>378</v>
      </c>
      <c r="H475" s="222">
        <v>9.0779999999999994</v>
      </c>
      <c r="I475" s="223"/>
      <c r="J475" s="224">
        <f>ROUND(I475*H475,2)</f>
        <v>0</v>
      </c>
      <c r="K475" s="225"/>
      <c r="L475" s="226"/>
      <c r="M475" s="227" t="s">
        <v>1</v>
      </c>
      <c r="N475" s="228" t="s">
        <v>41</v>
      </c>
      <c r="O475" s="61"/>
      <c r="P475" s="181">
        <f>O475*H475</f>
        <v>0</v>
      </c>
      <c r="Q475" s="181">
        <v>0</v>
      </c>
      <c r="R475" s="181">
        <f>Q475*H475</f>
        <v>0</v>
      </c>
      <c r="S475" s="181">
        <v>0</v>
      </c>
      <c r="T475" s="182">
        <f>S475*H475</f>
        <v>0</v>
      </c>
      <c r="U475" s="35"/>
      <c r="V475" s="35"/>
      <c r="W475" s="35"/>
      <c r="X475" s="35"/>
      <c r="Y475" s="35"/>
      <c r="Z475" s="35"/>
      <c r="AA475" s="35"/>
      <c r="AB475" s="35"/>
      <c r="AC475" s="35"/>
      <c r="AD475" s="35"/>
      <c r="AE475" s="35"/>
      <c r="AR475" s="183" t="s">
        <v>494</v>
      </c>
      <c r="AT475" s="183" t="s">
        <v>419</v>
      </c>
      <c r="AU475" s="183" t="s">
        <v>88</v>
      </c>
      <c r="AY475" s="18" t="s">
        <v>317</v>
      </c>
      <c r="BE475" s="105">
        <f>IF(N475="základná",J475,0)</f>
        <v>0</v>
      </c>
      <c r="BF475" s="105">
        <f>IF(N475="znížená",J475,0)</f>
        <v>0</v>
      </c>
      <c r="BG475" s="105">
        <f>IF(N475="zákl. prenesená",J475,0)</f>
        <v>0</v>
      </c>
      <c r="BH475" s="105">
        <f>IF(N475="zníž. prenesená",J475,0)</f>
        <v>0</v>
      </c>
      <c r="BI475" s="105">
        <f>IF(N475="nulová",J475,0)</f>
        <v>0</v>
      </c>
      <c r="BJ475" s="18" t="s">
        <v>88</v>
      </c>
      <c r="BK475" s="105">
        <f>ROUND(I475*H475,2)</f>
        <v>0</v>
      </c>
      <c r="BL475" s="18" t="s">
        <v>406</v>
      </c>
      <c r="BM475" s="183" t="s">
        <v>4728</v>
      </c>
    </row>
    <row r="476" spans="1:65" s="15" customFormat="1">
      <c r="B476" s="202"/>
      <c r="D476" s="185" t="s">
        <v>323</v>
      </c>
      <c r="E476" s="203" t="s">
        <v>1</v>
      </c>
      <c r="F476" s="204" t="s">
        <v>4729</v>
      </c>
      <c r="H476" s="205">
        <v>9.0779999999999994</v>
      </c>
      <c r="I476" s="206"/>
      <c r="L476" s="202"/>
      <c r="M476" s="207"/>
      <c r="N476" s="208"/>
      <c r="O476" s="208"/>
      <c r="P476" s="208"/>
      <c r="Q476" s="208"/>
      <c r="R476" s="208"/>
      <c r="S476" s="208"/>
      <c r="T476" s="209"/>
      <c r="AT476" s="203" t="s">
        <v>323</v>
      </c>
      <c r="AU476" s="203" t="s">
        <v>88</v>
      </c>
      <c r="AV476" s="15" t="s">
        <v>88</v>
      </c>
      <c r="AW476" s="15" t="s">
        <v>30</v>
      </c>
      <c r="AX476" s="15" t="s">
        <v>82</v>
      </c>
      <c r="AY476" s="203" t="s">
        <v>317</v>
      </c>
    </row>
    <row r="477" spans="1:65" s="2" customFormat="1" ht="24.2" customHeight="1">
      <c r="A477" s="35"/>
      <c r="B477" s="141"/>
      <c r="C477" s="171" t="s">
        <v>859</v>
      </c>
      <c r="D477" s="171" t="s">
        <v>318</v>
      </c>
      <c r="E477" s="172" t="s">
        <v>4730</v>
      </c>
      <c r="F477" s="173" t="s">
        <v>4731</v>
      </c>
      <c r="G477" s="174" t="s">
        <v>810</v>
      </c>
      <c r="H477" s="229"/>
      <c r="I477" s="176"/>
      <c r="J477" s="177">
        <f>ROUND(I477*H477,2)</f>
        <v>0</v>
      </c>
      <c r="K477" s="178"/>
      <c r="L477" s="36"/>
      <c r="M477" s="179" t="s">
        <v>1</v>
      </c>
      <c r="N477" s="180" t="s">
        <v>41</v>
      </c>
      <c r="O477" s="61"/>
      <c r="P477" s="181">
        <f>O477*H477</f>
        <v>0</v>
      </c>
      <c r="Q477" s="181">
        <v>0</v>
      </c>
      <c r="R477" s="181">
        <f>Q477*H477</f>
        <v>0</v>
      </c>
      <c r="S477" s="181">
        <v>0</v>
      </c>
      <c r="T477" s="182">
        <f>S477*H477</f>
        <v>0</v>
      </c>
      <c r="U477" s="35"/>
      <c r="V477" s="35"/>
      <c r="W477" s="35"/>
      <c r="X477" s="35"/>
      <c r="Y477" s="35"/>
      <c r="Z477" s="35"/>
      <c r="AA477" s="35"/>
      <c r="AB477" s="35"/>
      <c r="AC477" s="35"/>
      <c r="AD477" s="35"/>
      <c r="AE477" s="35"/>
      <c r="AR477" s="183" t="s">
        <v>406</v>
      </c>
      <c r="AT477" s="183" t="s">
        <v>318</v>
      </c>
      <c r="AU477" s="183" t="s">
        <v>88</v>
      </c>
      <c r="AY477" s="18" t="s">
        <v>317</v>
      </c>
      <c r="BE477" s="105">
        <f>IF(N477="základná",J477,0)</f>
        <v>0</v>
      </c>
      <c r="BF477" s="105">
        <f>IF(N477="znížená",J477,0)</f>
        <v>0</v>
      </c>
      <c r="BG477" s="105">
        <f>IF(N477="zákl. prenesená",J477,0)</f>
        <v>0</v>
      </c>
      <c r="BH477" s="105">
        <f>IF(N477="zníž. prenesená",J477,0)</f>
        <v>0</v>
      </c>
      <c r="BI477" s="105">
        <f>IF(N477="nulová",J477,0)</f>
        <v>0</v>
      </c>
      <c r="BJ477" s="18" t="s">
        <v>88</v>
      </c>
      <c r="BK477" s="105">
        <f>ROUND(I477*H477,2)</f>
        <v>0</v>
      </c>
      <c r="BL477" s="18" t="s">
        <v>406</v>
      </c>
      <c r="BM477" s="183" t="s">
        <v>4732</v>
      </c>
    </row>
    <row r="478" spans="1:65" s="12" customFormat="1" ht="22.9" customHeight="1">
      <c r="B478" s="160"/>
      <c r="D478" s="161" t="s">
        <v>74</v>
      </c>
      <c r="E478" s="200" t="s">
        <v>2905</v>
      </c>
      <c r="F478" s="200" t="s">
        <v>4733</v>
      </c>
      <c r="I478" s="163"/>
      <c r="J478" s="201">
        <f>BK478</f>
        <v>0</v>
      </c>
      <c r="L478" s="160"/>
      <c r="M478" s="165"/>
      <c r="N478" s="166"/>
      <c r="O478" s="166"/>
      <c r="P478" s="167">
        <f>SUM(P479:P480)</f>
        <v>0</v>
      </c>
      <c r="Q478" s="166"/>
      <c r="R478" s="167">
        <f>SUM(R479:R480)</f>
        <v>2.5600000000000002E-3</v>
      </c>
      <c r="S478" s="166"/>
      <c r="T478" s="168">
        <f>SUM(T479:T480)</f>
        <v>0</v>
      </c>
      <c r="AR478" s="161" t="s">
        <v>88</v>
      </c>
      <c r="AT478" s="169" t="s">
        <v>74</v>
      </c>
      <c r="AU478" s="169" t="s">
        <v>82</v>
      </c>
      <c r="AY478" s="161" t="s">
        <v>317</v>
      </c>
      <c r="BK478" s="170">
        <f>SUM(BK479:BK480)</f>
        <v>0</v>
      </c>
    </row>
    <row r="479" spans="1:65" s="2" customFormat="1" ht="24.2" customHeight="1">
      <c r="A479" s="35"/>
      <c r="B479" s="141"/>
      <c r="C479" s="171" t="s">
        <v>867</v>
      </c>
      <c r="D479" s="171" t="s">
        <v>318</v>
      </c>
      <c r="E479" s="172" t="s">
        <v>4734</v>
      </c>
      <c r="F479" s="173" t="s">
        <v>4735</v>
      </c>
      <c r="G479" s="174" t="s">
        <v>388</v>
      </c>
      <c r="H479" s="175">
        <v>8</v>
      </c>
      <c r="I479" s="176"/>
      <c r="J479" s="177">
        <f>ROUND(I479*H479,2)</f>
        <v>0</v>
      </c>
      <c r="K479" s="178"/>
      <c r="L479" s="36"/>
      <c r="M479" s="179" t="s">
        <v>1</v>
      </c>
      <c r="N479" s="180" t="s">
        <v>41</v>
      </c>
      <c r="O479" s="61"/>
      <c r="P479" s="181">
        <f>O479*H479</f>
        <v>0</v>
      </c>
      <c r="Q479" s="181">
        <v>3.2000000000000003E-4</v>
      </c>
      <c r="R479" s="181">
        <f>Q479*H479</f>
        <v>2.5600000000000002E-3</v>
      </c>
      <c r="S479" s="181">
        <v>0</v>
      </c>
      <c r="T479" s="182">
        <f>S479*H479</f>
        <v>0</v>
      </c>
      <c r="U479" s="35"/>
      <c r="V479" s="35"/>
      <c r="W479" s="35"/>
      <c r="X479" s="35"/>
      <c r="Y479" s="35"/>
      <c r="Z479" s="35"/>
      <c r="AA479" s="35"/>
      <c r="AB479" s="35"/>
      <c r="AC479" s="35"/>
      <c r="AD479" s="35"/>
      <c r="AE479" s="35"/>
      <c r="AR479" s="183" t="s">
        <v>406</v>
      </c>
      <c r="AT479" s="183" t="s">
        <v>318</v>
      </c>
      <c r="AU479" s="183" t="s">
        <v>88</v>
      </c>
      <c r="AY479" s="18" t="s">
        <v>317</v>
      </c>
      <c r="BE479" s="105">
        <f>IF(N479="základná",J479,0)</f>
        <v>0</v>
      </c>
      <c r="BF479" s="105">
        <f>IF(N479="znížená",J479,0)</f>
        <v>0</v>
      </c>
      <c r="BG479" s="105">
        <f>IF(N479="zákl. prenesená",J479,0)</f>
        <v>0</v>
      </c>
      <c r="BH479" s="105">
        <f>IF(N479="zníž. prenesená",J479,0)</f>
        <v>0</v>
      </c>
      <c r="BI479" s="105">
        <f>IF(N479="nulová",J479,0)</f>
        <v>0</v>
      </c>
      <c r="BJ479" s="18" t="s">
        <v>88</v>
      </c>
      <c r="BK479" s="105">
        <f>ROUND(I479*H479,2)</f>
        <v>0</v>
      </c>
      <c r="BL479" s="18" t="s">
        <v>406</v>
      </c>
      <c r="BM479" s="183" t="s">
        <v>4736</v>
      </c>
    </row>
    <row r="480" spans="1:65" s="15" customFormat="1">
      <c r="B480" s="202"/>
      <c r="D480" s="185" t="s">
        <v>323</v>
      </c>
      <c r="E480" s="203" t="s">
        <v>1</v>
      </c>
      <c r="F480" s="204" t="s">
        <v>4737</v>
      </c>
      <c r="H480" s="205">
        <v>8</v>
      </c>
      <c r="I480" s="206"/>
      <c r="L480" s="202"/>
      <c r="M480" s="207"/>
      <c r="N480" s="208"/>
      <c r="O480" s="208"/>
      <c r="P480" s="208"/>
      <c r="Q480" s="208"/>
      <c r="R480" s="208"/>
      <c r="S480" s="208"/>
      <c r="T480" s="209"/>
      <c r="AT480" s="203" t="s">
        <v>323</v>
      </c>
      <c r="AU480" s="203" t="s">
        <v>88</v>
      </c>
      <c r="AV480" s="15" t="s">
        <v>88</v>
      </c>
      <c r="AW480" s="15" t="s">
        <v>30</v>
      </c>
      <c r="AX480" s="15" t="s">
        <v>82</v>
      </c>
      <c r="AY480" s="203" t="s">
        <v>317</v>
      </c>
    </row>
    <row r="481" spans="1:65" s="12" customFormat="1" ht="22.9" customHeight="1">
      <c r="B481" s="160"/>
      <c r="D481" s="161" t="s">
        <v>74</v>
      </c>
      <c r="E481" s="200" t="s">
        <v>2976</v>
      </c>
      <c r="F481" s="200" t="s">
        <v>4738</v>
      </c>
      <c r="I481" s="163"/>
      <c r="J481" s="201">
        <f>BK481</f>
        <v>0</v>
      </c>
      <c r="L481" s="160"/>
      <c r="M481" s="165"/>
      <c r="N481" s="166"/>
      <c r="O481" s="166"/>
      <c r="P481" s="167">
        <f>SUM(P482:P483)</f>
        <v>0</v>
      </c>
      <c r="Q481" s="166"/>
      <c r="R481" s="167">
        <f>SUM(R482:R483)</f>
        <v>2.0000000000000001E-4</v>
      </c>
      <c r="S481" s="166"/>
      <c r="T481" s="168">
        <f>SUM(T482:T483)</f>
        <v>4.9399999999999999E-2</v>
      </c>
      <c r="AR481" s="161" t="s">
        <v>88</v>
      </c>
      <c r="AT481" s="169" t="s">
        <v>74</v>
      </c>
      <c r="AU481" s="169" t="s">
        <v>82</v>
      </c>
      <c r="AY481" s="161" t="s">
        <v>317</v>
      </c>
      <c r="BK481" s="170">
        <f>SUM(BK482:BK483)</f>
        <v>0</v>
      </c>
    </row>
    <row r="482" spans="1:65" s="2" customFormat="1" ht="37.9" customHeight="1">
      <c r="A482" s="35"/>
      <c r="B482" s="141"/>
      <c r="C482" s="171" t="s">
        <v>871</v>
      </c>
      <c r="D482" s="171" t="s">
        <v>318</v>
      </c>
      <c r="E482" s="172" t="s">
        <v>4739</v>
      </c>
      <c r="F482" s="173" t="s">
        <v>4740</v>
      </c>
      <c r="G482" s="174" t="s">
        <v>388</v>
      </c>
      <c r="H482" s="175">
        <v>4</v>
      </c>
      <c r="I482" s="176"/>
      <c r="J482" s="177">
        <f>ROUND(I482*H482,2)</f>
        <v>0</v>
      </c>
      <c r="K482" s="178"/>
      <c r="L482" s="36"/>
      <c r="M482" s="179" t="s">
        <v>1</v>
      </c>
      <c r="N482" s="180" t="s">
        <v>41</v>
      </c>
      <c r="O482" s="61"/>
      <c r="P482" s="181">
        <f>O482*H482</f>
        <v>0</v>
      </c>
      <c r="Q482" s="181">
        <v>5.0000000000000002E-5</v>
      </c>
      <c r="R482" s="181">
        <f>Q482*H482</f>
        <v>2.0000000000000001E-4</v>
      </c>
      <c r="S482" s="181">
        <v>1.235E-2</v>
      </c>
      <c r="T482" s="182">
        <f>S482*H482</f>
        <v>4.9399999999999999E-2</v>
      </c>
      <c r="U482" s="35"/>
      <c r="V482" s="35"/>
      <c r="W482" s="35"/>
      <c r="X482" s="35"/>
      <c r="Y482" s="35"/>
      <c r="Z482" s="35"/>
      <c r="AA482" s="35"/>
      <c r="AB482" s="35"/>
      <c r="AC482" s="35"/>
      <c r="AD482" s="35"/>
      <c r="AE482" s="35"/>
      <c r="AR482" s="183" t="s">
        <v>406</v>
      </c>
      <c r="AT482" s="183" t="s">
        <v>318</v>
      </c>
      <c r="AU482" s="183" t="s">
        <v>88</v>
      </c>
      <c r="AY482" s="18" t="s">
        <v>317</v>
      </c>
      <c r="BE482" s="105">
        <f>IF(N482="základná",J482,0)</f>
        <v>0</v>
      </c>
      <c r="BF482" s="105">
        <f>IF(N482="znížená",J482,0)</f>
        <v>0</v>
      </c>
      <c r="BG482" s="105">
        <f>IF(N482="zákl. prenesená",J482,0)</f>
        <v>0</v>
      </c>
      <c r="BH482" s="105">
        <f>IF(N482="zníž. prenesená",J482,0)</f>
        <v>0</v>
      </c>
      <c r="BI482" s="105">
        <f>IF(N482="nulová",J482,0)</f>
        <v>0</v>
      </c>
      <c r="BJ482" s="18" t="s">
        <v>88</v>
      </c>
      <c r="BK482" s="105">
        <f>ROUND(I482*H482,2)</f>
        <v>0</v>
      </c>
      <c r="BL482" s="18" t="s">
        <v>406</v>
      </c>
      <c r="BM482" s="183" t="s">
        <v>4741</v>
      </c>
    </row>
    <row r="483" spans="1:65" s="15" customFormat="1">
      <c r="B483" s="202"/>
      <c r="D483" s="185" t="s">
        <v>323</v>
      </c>
      <c r="E483" s="203" t="s">
        <v>1</v>
      </c>
      <c r="F483" s="204" t="s">
        <v>4742</v>
      </c>
      <c r="H483" s="205">
        <v>4</v>
      </c>
      <c r="I483" s="206"/>
      <c r="L483" s="202"/>
      <c r="M483" s="207"/>
      <c r="N483" s="208"/>
      <c r="O483" s="208"/>
      <c r="P483" s="208"/>
      <c r="Q483" s="208"/>
      <c r="R483" s="208"/>
      <c r="S483" s="208"/>
      <c r="T483" s="209"/>
      <c r="AT483" s="203" t="s">
        <v>323</v>
      </c>
      <c r="AU483" s="203" t="s">
        <v>88</v>
      </c>
      <c r="AV483" s="15" t="s">
        <v>88</v>
      </c>
      <c r="AW483" s="15" t="s">
        <v>30</v>
      </c>
      <c r="AX483" s="15" t="s">
        <v>82</v>
      </c>
      <c r="AY483" s="203" t="s">
        <v>317</v>
      </c>
    </row>
    <row r="484" spans="1:65" s="12" customFormat="1" ht="22.9" customHeight="1">
      <c r="B484" s="160"/>
      <c r="D484" s="161" t="s">
        <v>74</v>
      </c>
      <c r="E484" s="200" t="s">
        <v>1074</v>
      </c>
      <c r="F484" s="200" t="s">
        <v>1075</v>
      </c>
      <c r="I484" s="163"/>
      <c r="J484" s="201">
        <f>BK484</f>
        <v>0</v>
      </c>
      <c r="L484" s="160"/>
      <c r="M484" s="165"/>
      <c r="N484" s="166"/>
      <c r="O484" s="166"/>
      <c r="P484" s="167">
        <f>SUM(P485:P508)</f>
        <v>0</v>
      </c>
      <c r="Q484" s="166"/>
      <c r="R484" s="167">
        <f>SUM(R485:R508)</f>
        <v>6.9968945799999993</v>
      </c>
      <c r="S484" s="166"/>
      <c r="T484" s="168">
        <f>SUM(T485:T508)</f>
        <v>0</v>
      </c>
      <c r="AR484" s="161" t="s">
        <v>88</v>
      </c>
      <c r="AT484" s="169" t="s">
        <v>74</v>
      </c>
      <c r="AU484" s="169" t="s">
        <v>82</v>
      </c>
      <c r="AY484" s="161" t="s">
        <v>317</v>
      </c>
      <c r="BK484" s="170">
        <f>SUM(BK485:BK508)</f>
        <v>0</v>
      </c>
    </row>
    <row r="485" spans="1:65" s="2" customFormat="1" ht="24.2" customHeight="1">
      <c r="A485" s="35"/>
      <c r="B485" s="141"/>
      <c r="C485" s="171" t="s">
        <v>792</v>
      </c>
      <c r="D485" s="171" t="s">
        <v>318</v>
      </c>
      <c r="E485" s="172" t="s">
        <v>1139</v>
      </c>
      <c r="F485" s="173" t="s">
        <v>1140</v>
      </c>
      <c r="G485" s="174" t="s">
        <v>378</v>
      </c>
      <c r="H485" s="175">
        <v>130.55000000000001</v>
      </c>
      <c r="I485" s="176"/>
      <c r="J485" s="177">
        <f>ROUND(I485*H485,2)</f>
        <v>0</v>
      </c>
      <c r="K485" s="178"/>
      <c r="L485" s="36"/>
      <c r="M485" s="179" t="s">
        <v>1</v>
      </c>
      <c r="N485" s="180" t="s">
        <v>41</v>
      </c>
      <c r="O485" s="61"/>
      <c r="P485" s="181">
        <f>O485*H485</f>
        <v>0</v>
      </c>
      <c r="Q485" s="181">
        <v>0</v>
      </c>
      <c r="R485" s="181">
        <f>Q485*H485</f>
        <v>0</v>
      </c>
      <c r="S485" s="181">
        <v>0</v>
      </c>
      <c r="T485" s="182">
        <f>S485*H485</f>
        <v>0</v>
      </c>
      <c r="U485" s="35"/>
      <c r="V485" s="35"/>
      <c r="W485" s="35"/>
      <c r="X485" s="35"/>
      <c r="Y485" s="35"/>
      <c r="Z485" s="35"/>
      <c r="AA485" s="35"/>
      <c r="AB485" s="35"/>
      <c r="AC485" s="35"/>
      <c r="AD485" s="35"/>
      <c r="AE485" s="35"/>
      <c r="AR485" s="183" t="s">
        <v>406</v>
      </c>
      <c r="AT485" s="183" t="s">
        <v>318</v>
      </c>
      <c r="AU485" s="183" t="s">
        <v>88</v>
      </c>
      <c r="AY485" s="18" t="s">
        <v>317</v>
      </c>
      <c r="BE485" s="105">
        <f>IF(N485="základná",J485,0)</f>
        <v>0</v>
      </c>
      <c r="BF485" s="105">
        <f>IF(N485="znížená",J485,0)</f>
        <v>0</v>
      </c>
      <c r="BG485" s="105">
        <f>IF(N485="zákl. prenesená",J485,0)</f>
        <v>0</v>
      </c>
      <c r="BH485" s="105">
        <f>IF(N485="zníž. prenesená",J485,0)</f>
        <v>0</v>
      </c>
      <c r="BI485" s="105">
        <f>IF(N485="nulová",J485,0)</f>
        <v>0</v>
      </c>
      <c r="BJ485" s="18" t="s">
        <v>88</v>
      </c>
      <c r="BK485" s="105">
        <f>ROUND(I485*H485,2)</f>
        <v>0</v>
      </c>
      <c r="BL485" s="18" t="s">
        <v>406</v>
      </c>
      <c r="BM485" s="183" t="s">
        <v>4743</v>
      </c>
    </row>
    <row r="486" spans="1:65" s="15" customFormat="1">
      <c r="B486" s="202"/>
      <c r="D486" s="185" t="s">
        <v>323</v>
      </c>
      <c r="E486" s="203" t="s">
        <v>1</v>
      </c>
      <c r="F486" s="204" t="s">
        <v>1142</v>
      </c>
      <c r="H486" s="205">
        <v>130.55000000000001</v>
      </c>
      <c r="I486" s="206"/>
      <c r="L486" s="202"/>
      <c r="M486" s="207"/>
      <c r="N486" s="208"/>
      <c r="O486" s="208"/>
      <c r="P486" s="208"/>
      <c r="Q486" s="208"/>
      <c r="R486" s="208"/>
      <c r="S486" s="208"/>
      <c r="T486" s="209"/>
      <c r="AT486" s="203" t="s">
        <v>323</v>
      </c>
      <c r="AU486" s="203" t="s">
        <v>88</v>
      </c>
      <c r="AV486" s="15" t="s">
        <v>88</v>
      </c>
      <c r="AW486" s="15" t="s">
        <v>30</v>
      </c>
      <c r="AX486" s="15" t="s">
        <v>82</v>
      </c>
      <c r="AY486" s="203" t="s">
        <v>317</v>
      </c>
    </row>
    <row r="487" spans="1:65" s="2" customFormat="1" ht="14.45" customHeight="1">
      <c r="A487" s="35"/>
      <c r="B487" s="141"/>
      <c r="C487" s="218" t="s">
        <v>878</v>
      </c>
      <c r="D487" s="218" t="s">
        <v>419</v>
      </c>
      <c r="E487" s="219" t="s">
        <v>4744</v>
      </c>
      <c r="F487" s="220" t="s">
        <v>4745</v>
      </c>
      <c r="G487" s="221" t="s">
        <v>378</v>
      </c>
      <c r="H487" s="222">
        <v>156.66300000000001</v>
      </c>
      <c r="I487" s="223"/>
      <c r="J487" s="224">
        <f>ROUND(I487*H487,2)</f>
        <v>0</v>
      </c>
      <c r="K487" s="225"/>
      <c r="L487" s="226"/>
      <c r="M487" s="227" t="s">
        <v>1</v>
      </c>
      <c r="N487" s="228" t="s">
        <v>41</v>
      </c>
      <c r="O487" s="61"/>
      <c r="P487" s="181">
        <f>O487*H487</f>
        <v>0</v>
      </c>
      <c r="Q487" s="181">
        <v>8.9999999999999993E-3</v>
      </c>
      <c r="R487" s="181">
        <f>Q487*H487</f>
        <v>1.409967</v>
      </c>
      <c r="S487" s="181">
        <v>0</v>
      </c>
      <c r="T487" s="182">
        <f>S487*H487</f>
        <v>0</v>
      </c>
      <c r="U487" s="35"/>
      <c r="V487" s="35"/>
      <c r="W487" s="35"/>
      <c r="X487" s="35"/>
      <c r="Y487" s="35"/>
      <c r="Z487" s="35"/>
      <c r="AA487" s="35"/>
      <c r="AB487" s="35"/>
      <c r="AC487" s="35"/>
      <c r="AD487" s="35"/>
      <c r="AE487" s="35"/>
      <c r="AR487" s="183" t="s">
        <v>494</v>
      </c>
      <c r="AT487" s="183" t="s">
        <v>419</v>
      </c>
      <c r="AU487" s="183" t="s">
        <v>88</v>
      </c>
      <c r="AY487" s="18" t="s">
        <v>317</v>
      </c>
      <c r="BE487" s="105">
        <f>IF(N487="základná",J487,0)</f>
        <v>0</v>
      </c>
      <c r="BF487" s="105">
        <f>IF(N487="znížená",J487,0)</f>
        <v>0</v>
      </c>
      <c r="BG487" s="105">
        <f>IF(N487="zákl. prenesená",J487,0)</f>
        <v>0</v>
      </c>
      <c r="BH487" s="105">
        <f>IF(N487="zníž. prenesená",J487,0)</f>
        <v>0</v>
      </c>
      <c r="BI487" s="105">
        <f>IF(N487="nulová",J487,0)</f>
        <v>0</v>
      </c>
      <c r="BJ487" s="18" t="s">
        <v>88</v>
      </c>
      <c r="BK487" s="105">
        <f>ROUND(I487*H487,2)</f>
        <v>0</v>
      </c>
      <c r="BL487" s="18" t="s">
        <v>406</v>
      </c>
      <c r="BM487" s="183" t="s">
        <v>4746</v>
      </c>
    </row>
    <row r="488" spans="1:65" s="15" customFormat="1">
      <c r="B488" s="202"/>
      <c r="D488" s="185" t="s">
        <v>323</v>
      </c>
      <c r="E488" s="203" t="s">
        <v>1</v>
      </c>
      <c r="F488" s="204" t="s">
        <v>1147</v>
      </c>
      <c r="H488" s="205">
        <v>156.66</v>
      </c>
      <c r="I488" s="206"/>
      <c r="L488" s="202"/>
      <c r="M488" s="207"/>
      <c r="N488" s="208"/>
      <c r="O488" s="208"/>
      <c r="P488" s="208"/>
      <c r="Q488" s="208"/>
      <c r="R488" s="208"/>
      <c r="S488" s="208"/>
      <c r="T488" s="209"/>
      <c r="AT488" s="203" t="s">
        <v>323</v>
      </c>
      <c r="AU488" s="203" t="s">
        <v>88</v>
      </c>
      <c r="AV488" s="15" t="s">
        <v>88</v>
      </c>
      <c r="AW488" s="15" t="s">
        <v>30</v>
      </c>
      <c r="AX488" s="15" t="s">
        <v>82</v>
      </c>
      <c r="AY488" s="203" t="s">
        <v>317</v>
      </c>
    </row>
    <row r="489" spans="1:65" s="15" customFormat="1">
      <c r="B489" s="202"/>
      <c r="D489" s="185" t="s">
        <v>323</v>
      </c>
      <c r="F489" s="204" t="s">
        <v>4747</v>
      </c>
      <c r="H489" s="205">
        <v>156.66300000000001</v>
      </c>
      <c r="I489" s="206"/>
      <c r="L489" s="202"/>
      <c r="M489" s="207"/>
      <c r="N489" s="208"/>
      <c r="O489" s="208"/>
      <c r="P489" s="208"/>
      <c r="Q489" s="208"/>
      <c r="R489" s="208"/>
      <c r="S489" s="208"/>
      <c r="T489" s="209"/>
      <c r="AT489" s="203" t="s">
        <v>323</v>
      </c>
      <c r="AU489" s="203" t="s">
        <v>88</v>
      </c>
      <c r="AV489" s="15" t="s">
        <v>88</v>
      </c>
      <c r="AW489" s="15" t="s">
        <v>3</v>
      </c>
      <c r="AX489" s="15" t="s">
        <v>82</v>
      </c>
      <c r="AY489" s="203" t="s">
        <v>317</v>
      </c>
    </row>
    <row r="490" spans="1:65" s="2" customFormat="1" ht="24.2" customHeight="1">
      <c r="A490" s="35"/>
      <c r="B490" s="141"/>
      <c r="C490" s="171" t="s">
        <v>881</v>
      </c>
      <c r="D490" s="171" t="s">
        <v>318</v>
      </c>
      <c r="E490" s="172" t="s">
        <v>4748</v>
      </c>
      <c r="F490" s="173" t="s">
        <v>4749</v>
      </c>
      <c r="G490" s="174" t="s">
        <v>378</v>
      </c>
      <c r="H490" s="175">
        <v>130.55000000000001</v>
      </c>
      <c r="I490" s="176"/>
      <c r="J490" s="177">
        <f>ROUND(I490*H490,2)</f>
        <v>0</v>
      </c>
      <c r="K490" s="178"/>
      <c r="L490" s="36"/>
      <c r="M490" s="179" t="s">
        <v>1</v>
      </c>
      <c r="N490" s="180" t="s">
        <v>41</v>
      </c>
      <c r="O490" s="61"/>
      <c r="P490" s="181">
        <f>O490*H490</f>
        <v>0</v>
      </c>
      <c r="Q490" s="181">
        <v>2.682E-2</v>
      </c>
      <c r="R490" s="181">
        <f>Q490*H490</f>
        <v>3.5013510000000001</v>
      </c>
      <c r="S490" s="181">
        <v>0</v>
      </c>
      <c r="T490" s="182">
        <f>S490*H490</f>
        <v>0</v>
      </c>
      <c r="U490" s="35"/>
      <c r="V490" s="35"/>
      <c r="W490" s="35"/>
      <c r="X490" s="35"/>
      <c r="Y490" s="35"/>
      <c r="Z490" s="35"/>
      <c r="AA490" s="35"/>
      <c r="AB490" s="35"/>
      <c r="AC490" s="35"/>
      <c r="AD490" s="35"/>
      <c r="AE490" s="35"/>
      <c r="AR490" s="183" t="s">
        <v>406</v>
      </c>
      <c r="AT490" s="183" t="s">
        <v>318</v>
      </c>
      <c r="AU490" s="183" t="s">
        <v>88</v>
      </c>
      <c r="AY490" s="18" t="s">
        <v>317</v>
      </c>
      <c r="BE490" s="105">
        <f>IF(N490="základná",J490,0)</f>
        <v>0</v>
      </c>
      <c r="BF490" s="105">
        <f>IF(N490="znížená",J490,0)</f>
        <v>0</v>
      </c>
      <c r="BG490" s="105">
        <f>IF(N490="zákl. prenesená",J490,0)</f>
        <v>0</v>
      </c>
      <c r="BH490" s="105">
        <f>IF(N490="zníž. prenesená",J490,0)</f>
        <v>0</v>
      </c>
      <c r="BI490" s="105">
        <f>IF(N490="nulová",J490,0)</f>
        <v>0</v>
      </c>
      <c r="BJ490" s="18" t="s">
        <v>88</v>
      </c>
      <c r="BK490" s="105">
        <f>ROUND(I490*H490,2)</f>
        <v>0</v>
      </c>
      <c r="BL490" s="18" t="s">
        <v>406</v>
      </c>
      <c r="BM490" s="183" t="s">
        <v>4750</v>
      </c>
    </row>
    <row r="491" spans="1:65" s="15" customFormat="1">
      <c r="B491" s="202"/>
      <c r="D491" s="185" t="s">
        <v>323</v>
      </c>
      <c r="E491" s="203" t="s">
        <v>1</v>
      </c>
      <c r="F491" s="204" t="s">
        <v>206</v>
      </c>
      <c r="H491" s="205">
        <v>130.55000000000001</v>
      </c>
      <c r="I491" s="206"/>
      <c r="L491" s="202"/>
      <c r="M491" s="207"/>
      <c r="N491" s="208"/>
      <c r="O491" s="208"/>
      <c r="P491" s="208"/>
      <c r="Q491" s="208"/>
      <c r="R491" s="208"/>
      <c r="S491" s="208"/>
      <c r="T491" s="209"/>
      <c r="AT491" s="203" t="s">
        <v>323</v>
      </c>
      <c r="AU491" s="203" t="s">
        <v>88</v>
      </c>
      <c r="AV491" s="15" t="s">
        <v>88</v>
      </c>
      <c r="AW491" s="15" t="s">
        <v>30</v>
      </c>
      <c r="AX491" s="15" t="s">
        <v>82</v>
      </c>
      <c r="AY491" s="203" t="s">
        <v>317</v>
      </c>
    </row>
    <row r="492" spans="1:65" s="2" customFormat="1" ht="14.45" customHeight="1">
      <c r="A492" s="35"/>
      <c r="B492" s="141"/>
      <c r="C492" s="171" t="s">
        <v>883</v>
      </c>
      <c r="D492" s="171" t="s">
        <v>318</v>
      </c>
      <c r="E492" s="172" t="s">
        <v>1164</v>
      </c>
      <c r="F492" s="173" t="s">
        <v>1165</v>
      </c>
      <c r="G492" s="174" t="s">
        <v>441</v>
      </c>
      <c r="H492" s="175">
        <v>261</v>
      </c>
      <c r="I492" s="176"/>
      <c r="J492" s="177">
        <f>ROUND(I492*H492,2)</f>
        <v>0</v>
      </c>
      <c r="K492" s="178"/>
      <c r="L492" s="36"/>
      <c r="M492" s="179" t="s">
        <v>1</v>
      </c>
      <c r="N492" s="180" t="s">
        <v>41</v>
      </c>
      <c r="O492" s="61"/>
      <c r="P492" s="181">
        <f>O492*H492</f>
        <v>0</v>
      </c>
      <c r="Q492" s="181">
        <v>6.0000000000000002E-5</v>
      </c>
      <c r="R492" s="181">
        <f>Q492*H492</f>
        <v>1.566E-2</v>
      </c>
      <c r="S492" s="181">
        <v>0</v>
      </c>
      <c r="T492" s="182">
        <f>S492*H492</f>
        <v>0</v>
      </c>
      <c r="U492" s="35"/>
      <c r="V492" s="35"/>
      <c r="W492" s="35"/>
      <c r="X492" s="35"/>
      <c r="Y492" s="35"/>
      <c r="Z492" s="35"/>
      <c r="AA492" s="35"/>
      <c r="AB492" s="35"/>
      <c r="AC492" s="35"/>
      <c r="AD492" s="35"/>
      <c r="AE492" s="35"/>
      <c r="AR492" s="183" t="s">
        <v>406</v>
      </c>
      <c r="AT492" s="183" t="s">
        <v>318</v>
      </c>
      <c r="AU492" s="183" t="s">
        <v>88</v>
      </c>
      <c r="AY492" s="18" t="s">
        <v>317</v>
      </c>
      <c r="BE492" s="105">
        <f>IF(N492="základná",J492,0)</f>
        <v>0</v>
      </c>
      <c r="BF492" s="105">
        <f>IF(N492="znížená",J492,0)</f>
        <v>0</v>
      </c>
      <c r="BG492" s="105">
        <f>IF(N492="zákl. prenesená",J492,0)</f>
        <v>0</v>
      </c>
      <c r="BH492" s="105">
        <f>IF(N492="zníž. prenesená",J492,0)</f>
        <v>0</v>
      </c>
      <c r="BI492" s="105">
        <f>IF(N492="nulová",J492,0)</f>
        <v>0</v>
      </c>
      <c r="BJ492" s="18" t="s">
        <v>88</v>
      </c>
      <c r="BK492" s="105">
        <f>ROUND(I492*H492,2)</f>
        <v>0</v>
      </c>
      <c r="BL492" s="18" t="s">
        <v>406</v>
      </c>
      <c r="BM492" s="183" t="s">
        <v>4751</v>
      </c>
    </row>
    <row r="493" spans="1:65" s="15" customFormat="1">
      <c r="B493" s="202"/>
      <c r="D493" s="185" t="s">
        <v>323</v>
      </c>
      <c r="E493" s="203" t="s">
        <v>1</v>
      </c>
      <c r="F493" s="204" t="s">
        <v>4752</v>
      </c>
      <c r="H493" s="205">
        <v>261</v>
      </c>
      <c r="I493" s="206"/>
      <c r="L493" s="202"/>
      <c r="M493" s="207"/>
      <c r="N493" s="208"/>
      <c r="O493" s="208"/>
      <c r="P493" s="208"/>
      <c r="Q493" s="208"/>
      <c r="R493" s="208"/>
      <c r="S493" s="208"/>
      <c r="T493" s="209"/>
      <c r="AT493" s="203" t="s">
        <v>323</v>
      </c>
      <c r="AU493" s="203" t="s">
        <v>88</v>
      </c>
      <c r="AV493" s="15" t="s">
        <v>88</v>
      </c>
      <c r="AW493" s="15" t="s">
        <v>30</v>
      </c>
      <c r="AX493" s="15" t="s">
        <v>75</v>
      </c>
      <c r="AY493" s="203" t="s">
        <v>317</v>
      </c>
    </row>
    <row r="494" spans="1:65" s="14" customFormat="1">
      <c r="B494" s="192"/>
      <c r="D494" s="185" t="s">
        <v>323</v>
      </c>
      <c r="E494" s="193" t="s">
        <v>1</v>
      </c>
      <c r="F494" s="194" t="s">
        <v>334</v>
      </c>
      <c r="H494" s="195">
        <v>261</v>
      </c>
      <c r="I494" s="196"/>
      <c r="L494" s="192"/>
      <c r="M494" s="197"/>
      <c r="N494" s="198"/>
      <c r="O494" s="198"/>
      <c r="P494" s="198"/>
      <c r="Q494" s="198"/>
      <c r="R494" s="198"/>
      <c r="S494" s="198"/>
      <c r="T494" s="199"/>
      <c r="AT494" s="193" t="s">
        <v>323</v>
      </c>
      <c r="AU494" s="193" t="s">
        <v>88</v>
      </c>
      <c r="AV494" s="14" t="s">
        <v>321</v>
      </c>
      <c r="AW494" s="14" t="s">
        <v>30</v>
      </c>
      <c r="AX494" s="14" t="s">
        <v>82</v>
      </c>
      <c r="AY494" s="193" t="s">
        <v>317</v>
      </c>
    </row>
    <row r="495" spans="1:65" s="2" customFormat="1" ht="14.45" customHeight="1">
      <c r="A495" s="35"/>
      <c r="B495" s="141"/>
      <c r="C495" s="218" t="s">
        <v>888</v>
      </c>
      <c r="D495" s="218" t="s">
        <v>419</v>
      </c>
      <c r="E495" s="219" t="s">
        <v>1170</v>
      </c>
      <c r="F495" s="220" t="s">
        <v>4753</v>
      </c>
      <c r="G495" s="221" t="s">
        <v>338</v>
      </c>
      <c r="H495" s="222">
        <v>0.71799999999999997</v>
      </c>
      <c r="I495" s="223"/>
      <c r="J495" s="224">
        <f>ROUND(I495*H495,2)</f>
        <v>0</v>
      </c>
      <c r="K495" s="225"/>
      <c r="L495" s="226"/>
      <c r="M495" s="227" t="s">
        <v>1</v>
      </c>
      <c r="N495" s="228" t="s">
        <v>41</v>
      </c>
      <c r="O495" s="61"/>
      <c r="P495" s="181">
        <f>O495*H495</f>
        <v>0</v>
      </c>
      <c r="Q495" s="181">
        <v>0.75</v>
      </c>
      <c r="R495" s="181">
        <f>Q495*H495</f>
        <v>0.53849999999999998</v>
      </c>
      <c r="S495" s="181">
        <v>0</v>
      </c>
      <c r="T495" s="182">
        <f>S495*H495</f>
        <v>0</v>
      </c>
      <c r="U495" s="35"/>
      <c r="V495" s="35"/>
      <c r="W495" s="35"/>
      <c r="X495" s="35"/>
      <c r="Y495" s="35"/>
      <c r="Z495" s="35"/>
      <c r="AA495" s="35"/>
      <c r="AB495" s="35"/>
      <c r="AC495" s="35"/>
      <c r="AD495" s="35"/>
      <c r="AE495" s="35"/>
      <c r="AR495" s="183" t="s">
        <v>494</v>
      </c>
      <c r="AT495" s="183" t="s">
        <v>419</v>
      </c>
      <c r="AU495" s="183" t="s">
        <v>88</v>
      </c>
      <c r="AY495" s="18" t="s">
        <v>317</v>
      </c>
      <c r="BE495" s="105">
        <f>IF(N495="základná",J495,0)</f>
        <v>0</v>
      </c>
      <c r="BF495" s="105">
        <f>IF(N495="znížená",J495,0)</f>
        <v>0</v>
      </c>
      <c r="BG495" s="105">
        <f>IF(N495="zákl. prenesená",J495,0)</f>
        <v>0</v>
      </c>
      <c r="BH495" s="105">
        <f>IF(N495="zníž. prenesená",J495,0)</f>
        <v>0</v>
      </c>
      <c r="BI495" s="105">
        <f>IF(N495="nulová",J495,0)</f>
        <v>0</v>
      </c>
      <c r="BJ495" s="18" t="s">
        <v>88</v>
      </c>
      <c r="BK495" s="105">
        <f>ROUND(I495*H495,2)</f>
        <v>0</v>
      </c>
      <c r="BL495" s="18" t="s">
        <v>406</v>
      </c>
      <c r="BM495" s="183" t="s">
        <v>4754</v>
      </c>
    </row>
    <row r="496" spans="1:65" s="15" customFormat="1">
      <c r="B496" s="202"/>
      <c r="D496" s="185" t="s">
        <v>323</v>
      </c>
      <c r="E496" s="203" t="s">
        <v>1</v>
      </c>
      <c r="F496" s="204" t="s">
        <v>4755</v>
      </c>
      <c r="H496" s="205">
        <v>0.71799999999999997</v>
      </c>
      <c r="I496" s="206"/>
      <c r="L496" s="202"/>
      <c r="M496" s="207"/>
      <c r="N496" s="208"/>
      <c r="O496" s="208"/>
      <c r="P496" s="208"/>
      <c r="Q496" s="208"/>
      <c r="R496" s="208"/>
      <c r="S496" s="208"/>
      <c r="T496" s="209"/>
      <c r="AT496" s="203" t="s">
        <v>323</v>
      </c>
      <c r="AU496" s="203" t="s">
        <v>88</v>
      </c>
      <c r="AV496" s="15" t="s">
        <v>88</v>
      </c>
      <c r="AW496" s="15" t="s">
        <v>30</v>
      </c>
      <c r="AX496" s="15" t="s">
        <v>82</v>
      </c>
      <c r="AY496" s="203" t="s">
        <v>317</v>
      </c>
    </row>
    <row r="497" spans="1:65" s="2" customFormat="1" ht="14.45" customHeight="1">
      <c r="A497" s="35"/>
      <c r="B497" s="141"/>
      <c r="C497" s="218" t="s">
        <v>894</v>
      </c>
      <c r="D497" s="218" t="s">
        <v>419</v>
      </c>
      <c r="E497" s="219" t="s">
        <v>1176</v>
      </c>
      <c r="F497" s="220" t="s">
        <v>1177</v>
      </c>
      <c r="G497" s="221" t="s">
        <v>338</v>
      </c>
      <c r="H497" s="222">
        <v>0.71799999999999997</v>
      </c>
      <c r="I497" s="223"/>
      <c r="J497" s="224">
        <f>ROUND(I497*H497,2)</f>
        <v>0</v>
      </c>
      <c r="K497" s="225"/>
      <c r="L497" s="226"/>
      <c r="M497" s="227" t="s">
        <v>1</v>
      </c>
      <c r="N497" s="228" t="s">
        <v>41</v>
      </c>
      <c r="O497" s="61"/>
      <c r="P497" s="181">
        <f>O497*H497</f>
        <v>0</v>
      </c>
      <c r="Q497" s="181">
        <v>0.55000000000000004</v>
      </c>
      <c r="R497" s="181">
        <f>Q497*H497</f>
        <v>0.39490000000000003</v>
      </c>
      <c r="S497" s="181">
        <v>0</v>
      </c>
      <c r="T497" s="182">
        <f>S497*H497</f>
        <v>0</v>
      </c>
      <c r="U497" s="35"/>
      <c r="V497" s="35"/>
      <c r="W497" s="35"/>
      <c r="X497" s="35"/>
      <c r="Y497" s="35"/>
      <c r="Z497" s="35"/>
      <c r="AA497" s="35"/>
      <c r="AB497" s="35"/>
      <c r="AC497" s="35"/>
      <c r="AD497" s="35"/>
      <c r="AE497" s="35"/>
      <c r="AR497" s="183" t="s">
        <v>494</v>
      </c>
      <c r="AT497" s="183" t="s">
        <v>419</v>
      </c>
      <c r="AU497" s="183" t="s">
        <v>88</v>
      </c>
      <c r="AY497" s="18" t="s">
        <v>317</v>
      </c>
      <c r="BE497" s="105">
        <f>IF(N497="základná",J497,0)</f>
        <v>0</v>
      </c>
      <c r="BF497" s="105">
        <f>IF(N497="znížená",J497,0)</f>
        <v>0</v>
      </c>
      <c r="BG497" s="105">
        <f>IF(N497="zákl. prenesená",J497,0)</f>
        <v>0</v>
      </c>
      <c r="BH497" s="105">
        <f>IF(N497="zníž. prenesená",J497,0)</f>
        <v>0</v>
      </c>
      <c r="BI497" s="105">
        <f>IF(N497="nulová",J497,0)</f>
        <v>0</v>
      </c>
      <c r="BJ497" s="18" t="s">
        <v>88</v>
      </c>
      <c r="BK497" s="105">
        <f>ROUND(I497*H497,2)</f>
        <v>0</v>
      </c>
      <c r="BL497" s="18" t="s">
        <v>406</v>
      </c>
      <c r="BM497" s="183" t="s">
        <v>4756</v>
      </c>
    </row>
    <row r="498" spans="1:65" s="2" customFormat="1" ht="24.2" customHeight="1">
      <c r="A498" s="35"/>
      <c r="B498" s="141"/>
      <c r="C498" s="171" t="s">
        <v>898</v>
      </c>
      <c r="D498" s="171" t="s">
        <v>318</v>
      </c>
      <c r="E498" s="172" t="s">
        <v>1150</v>
      </c>
      <c r="F498" s="173" t="s">
        <v>1151</v>
      </c>
      <c r="G498" s="174" t="s">
        <v>378</v>
      </c>
      <c r="H498" s="175">
        <v>0.71799999999999997</v>
      </c>
      <c r="I498" s="176"/>
      <c r="J498" s="177">
        <f>ROUND(I498*H498,2)</f>
        <v>0</v>
      </c>
      <c r="K498" s="178"/>
      <c r="L498" s="36"/>
      <c r="M498" s="179" t="s">
        <v>1</v>
      </c>
      <c r="N498" s="180" t="s">
        <v>41</v>
      </c>
      <c r="O498" s="61"/>
      <c r="P498" s="181">
        <f>O498*H498</f>
        <v>0</v>
      </c>
      <c r="Q498" s="181">
        <v>2.4000000000000001E-4</v>
      </c>
      <c r="R498" s="181">
        <f>Q498*H498</f>
        <v>1.7232E-4</v>
      </c>
      <c r="S498" s="181">
        <v>0</v>
      </c>
      <c r="T498" s="182">
        <f>S498*H498</f>
        <v>0</v>
      </c>
      <c r="U498" s="35"/>
      <c r="V498" s="35"/>
      <c r="W498" s="35"/>
      <c r="X498" s="35"/>
      <c r="Y498" s="35"/>
      <c r="Z498" s="35"/>
      <c r="AA498" s="35"/>
      <c r="AB498" s="35"/>
      <c r="AC498" s="35"/>
      <c r="AD498" s="35"/>
      <c r="AE498" s="35"/>
      <c r="AR498" s="183" t="s">
        <v>406</v>
      </c>
      <c r="AT498" s="183" t="s">
        <v>318</v>
      </c>
      <c r="AU498" s="183" t="s">
        <v>88</v>
      </c>
      <c r="AY498" s="18" t="s">
        <v>317</v>
      </c>
      <c r="BE498" s="105">
        <f>IF(N498="základná",J498,0)</f>
        <v>0</v>
      </c>
      <c r="BF498" s="105">
        <f>IF(N498="znížená",J498,0)</f>
        <v>0</v>
      </c>
      <c r="BG498" s="105">
        <f>IF(N498="zákl. prenesená",J498,0)</f>
        <v>0</v>
      </c>
      <c r="BH498" s="105">
        <f>IF(N498="zníž. prenesená",J498,0)</f>
        <v>0</v>
      </c>
      <c r="BI498" s="105">
        <f>IF(N498="nulová",J498,0)</f>
        <v>0</v>
      </c>
      <c r="BJ498" s="18" t="s">
        <v>88</v>
      </c>
      <c r="BK498" s="105">
        <f>ROUND(I498*H498,2)</f>
        <v>0</v>
      </c>
      <c r="BL498" s="18" t="s">
        <v>406</v>
      </c>
      <c r="BM498" s="183" t="s">
        <v>4757</v>
      </c>
    </row>
    <row r="499" spans="1:65" s="2" customFormat="1" ht="24.2" customHeight="1">
      <c r="A499" s="35"/>
      <c r="B499" s="141"/>
      <c r="C499" s="171" t="s">
        <v>902</v>
      </c>
      <c r="D499" s="171" t="s">
        <v>318</v>
      </c>
      <c r="E499" s="172" t="s">
        <v>1189</v>
      </c>
      <c r="F499" s="173" t="s">
        <v>1190</v>
      </c>
      <c r="G499" s="174" t="s">
        <v>441</v>
      </c>
      <c r="H499" s="175">
        <v>91.7</v>
      </c>
      <c r="I499" s="176"/>
      <c r="J499" s="177">
        <f>ROUND(I499*H499,2)</f>
        <v>0</v>
      </c>
      <c r="K499" s="178"/>
      <c r="L499" s="36"/>
      <c r="M499" s="179" t="s">
        <v>1</v>
      </c>
      <c r="N499" s="180" t="s">
        <v>41</v>
      </c>
      <c r="O499" s="61"/>
      <c r="P499" s="181">
        <f>O499*H499</f>
        <v>0</v>
      </c>
      <c r="Q499" s="181">
        <v>0</v>
      </c>
      <c r="R499" s="181">
        <f>Q499*H499</f>
        <v>0</v>
      </c>
      <c r="S499" s="181">
        <v>0</v>
      </c>
      <c r="T499" s="182">
        <f>S499*H499</f>
        <v>0</v>
      </c>
      <c r="U499" s="35"/>
      <c r="V499" s="35"/>
      <c r="W499" s="35"/>
      <c r="X499" s="35"/>
      <c r="Y499" s="35"/>
      <c r="Z499" s="35"/>
      <c r="AA499" s="35"/>
      <c r="AB499" s="35"/>
      <c r="AC499" s="35"/>
      <c r="AD499" s="35"/>
      <c r="AE499" s="35"/>
      <c r="AR499" s="183" t="s">
        <v>406</v>
      </c>
      <c r="AT499" s="183" t="s">
        <v>318</v>
      </c>
      <c r="AU499" s="183" t="s">
        <v>88</v>
      </c>
      <c r="AY499" s="18" t="s">
        <v>317</v>
      </c>
      <c r="BE499" s="105">
        <f>IF(N499="základná",J499,0)</f>
        <v>0</v>
      </c>
      <c r="BF499" s="105">
        <f>IF(N499="znížená",J499,0)</f>
        <v>0</v>
      </c>
      <c r="BG499" s="105">
        <f>IF(N499="zákl. prenesená",J499,0)</f>
        <v>0</v>
      </c>
      <c r="BH499" s="105">
        <f>IF(N499="zníž. prenesená",J499,0)</f>
        <v>0</v>
      </c>
      <c r="BI499" s="105">
        <f>IF(N499="nulová",J499,0)</f>
        <v>0</v>
      </c>
      <c r="BJ499" s="18" t="s">
        <v>88</v>
      </c>
      <c r="BK499" s="105">
        <f>ROUND(I499*H499,2)</f>
        <v>0</v>
      </c>
      <c r="BL499" s="18" t="s">
        <v>406</v>
      </c>
      <c r="BM499" s="183" t="s">
        <v>4758</v>
      </c>
    </row>
    <row r="500" spans="1:65" s="15" customFormat="1">
      <c r="B500" s="202"/>
      <c r="D500" s="185" t="s">
        <v>323</v>
      </c>
      <c r="E500" s="203" t="s">
        <v>1</v>
      </c>
      <c r="F500" s="204" t="s">
        <v>4759</v>
      </c>
      <c r="H500" s="205">
        <v>62.82</v>
      </c>
      <c r="I500" s="206"/>
      <c r="L500" s="202"/>
      <c r="M500" s="207"/>
      <c r="N500" s="208"/>
      <c r="O500" s="208"/>
      <c r="P500" s="208"/>
      <c r="Q500" s="208"/>
      <c r="R500" s="208"/>
      <c r="S500" s="208"/>
      <c r="T500" s="209"/>
      <c r="AT500" s="203" t="s">
        <v>323</v>
      </c>
      <c r="AU500" s="203" t="s">
        <v>88</v>
      </c>
      <c r="AV500" s="15" t="s">
        <v>88</v>
      </c>
      <c r="AW500" s="15" t="s">
        <v>30</v>
      </c>
      <c r="AX500" s="15" t="s">
        <v>75</v>
      </c>
      <c r="AY500" s="203" t="s">
        <v>317</v>
      </c>
    </row>
    <row r="501" spans="1:65" s="15" customFormat="1">
      <c r="B501" s="202"/>
      <c r="D501" s="185" t="s">
        <v>323</v>
      </c>
      <c r="E501" s="203" t="s">
        <v>1</v>
      </c>
      <c r="F501" s="204" t="s">
        <v>4760</v>
      </c>
      <c r="H501" s="205">
        <v>28.88</v>
      </c>
      <c r="I501" s="206"/>
      <c r="L501" s="202"/>
      <c r="M501" s="207"/>
      <c r="N501" s="208"/>
      <c r="O501" s="208"/>
      <c r="P501" s="208"/>
      <c r="Q501" s="208"/>
      <c r="R501" s="208"/>
      <c r="S501" s="208"/>
      <c r="T501" s="209"/>
      <c r="AT501" s="203" t="s">
        <v>323</v>
      </c>
      <c r="AU501" s="203" t="s">
        <v>88</v>
      </c>
      <c r="AV501" s="15" t="s">
        <v>88</v>
      </c>
      <c r="AW501" s="15" t="s">
        <v>30</v>
      </c>
      <c r="AX501" s="15" t="s">
        <v>75</v>
      </c>
      <c r="AY501" s="203" t="s">
        <v>317</v>
      </c>
    </row>
    <row r="502" spans="1:65" s="14" customFormat="1">
      <c r="B502" s="192"/>
      <c r="D502" s="185" t="s">
        <v>323</v>
      </c>
      <c r="E502" s="193" t="s">
        <v>1</v>
      </c>
      <c r="F502" s="194" t="s">
        <v>334</v>
      </c>
      <c r="H502" s="195">
        <v>91.7</v>
      </c>
      <c r="I502" s="196"/>
      <c r="L502" s="192"/>
      <c r="M502" s="197"/>
      <c r="N502" s="198"/>
      <c r="O502" s="198"/>
      <c r="P502" s="198"/>
      <c r="Q502" s="198"/>
      <c r="R502" s="198"/>
      <c r="S502" s="198"/>
      <c r="T502" s="199"/>
      <c r="AT502" s="193" t="s">
        <v>323</v>
      </c>
      <c r="AU502" s="193" t="s">
        <v>88</v>
      </c>
      <c r="AV502" s="14" t="s">
        <v>321</v>
      </c>
      <c r="AW502" s="14" t="s">
        <v>30</v>
      </c>
      <c r="AX502" s="14" t="s">
        <v>82</v>
      </c>
      <c r="AY502" s="193" t="s">
        <v>317</v>
      </c>
    </row>
    <row r="503" spans="1:65" s="2" customFormat="1" ht="14.45" customHeight="1">
      <c r="A503" s="35"/>
      <c r="B503" s="141"/>
      <c r="C503" s="218" t="s">
        <v>906</v>
      </c>
      <c r="D503" s="218" t="s">
        <v>419</v>
      </c>
      <c r="E503" s="219" t="s">
        <v>4761</v>
      </c>
      <c r="F503" s="220" t="s">
        <v>4762</v>
      </c>
      <c r="G503" s="221" t="s">
        <v>338</v>
      </c>
      <c r="H503" s="222">
        <v>1.0089999999999999</v>
      </c>
      <c r="I503" s="223"/>
      <c r="J503" s="224">
        <f>ROUND(I503*H503,2)</f>
        <v>0</v>
      </c>
      <c r="K503" s="225"/>
      <c r="L503" s="226"/>
      <c r="M503" s="227" t="s">
        <v>1</v>
      </c>
      <c r="N503" s="228" t="s">
        <v>41</v>
      </c>
      <c r="O503" s="61"/>
      <c r="P503" s="181">
        <f>O503*H503</f>
        <v>0</v>
      </c>
      <c r="Q503" s="181">
        <v>0.75</v>
      </c>
      <c r="R503" s="181">
        <f>Q503*H503</f>
        <v>0.75674999999999992</v>
      </c>
      <c r="S503" s="181">
        <v>0</v>
      </c>
      <c r="T503" s="182">
        <f>S503*H503</f>
        <v>0</v>
      </c>
      <c r="U503" s="35"/>
      <c r="V503" s="35"/>
      <c r="W503" s="35"/>
      <c r="X503" s="35"/>
      <c r="Y503" s="35"/>
      <c r="Z503" s="35"/>
      <c r="AA503" s="35"/>
      <c r="AB503" s="35"/>
      <c r="AC503" s="35"/>
      <c r="AD503" s="35"/>
      <c r="AE503" s="35"/>
      <c r="AR503" s="183" t="s">
        <v>494</v>
      </c>
      <c r="AT503" s="183" t="s">
        <v>419</v>
      </c>
      <c r="AU503" s="183" t="s">
        <v>88</v>
      </c>
      <c r="AY503" s="18" t="s">
        <v>317</v>
      </c>
      <c r="BE503" s="105">
        <f>IF(N503="základná",J503,0)</f>
        <v>0</v>
      </c>
      <c r="BF503" s="105">
        <f>IF(N503="znížená",J503,0)</f>
        <v>0</v>
      </c>
      <c r="BG503" s="105">
        <f>IF(N503="zákl. prenesená",J503,0)</f>
        <v>0</v>
      </c>
      <c r="BH503" s="105">
        <f>IF(N503="zníž. prenesená",J503,0)</f>
        <v>0</v>
      </c>
      <c r="BI503" s="105">
        <f>IF(N503="nulová",J503,0)</f>
        <v>0</v>
      </c>
      <c r="BJ503" s="18" t="s">
        <v>88</v>
      </c>
      <c r="BK503" s="105">
        <f>ROUND(I503*H503,2)</f>
        <v>0</v>
      </c>
      <c r="BL503" s="18" t="s">
        <v>406</v>
      </c>
      <c r="BM503" s="183" t="s">
        <v>4763</v>
      </c>
    </row>
    <row r="504" spans="1:65" s="15" customFormat="1" ht="22.5">
      <c r="B504" s="202"/>
      <c r="D504" s="185" t="s">
        <v>323</v>
      </c>
      <c r="E504" s="203" t="s">
        <v>1</v>
      </c>
      <c r="F504" s="204" t="s">
        <v>4764</v>
      </c>
      <c r="H504" s="205">
        <v>1.0089999999999999</v>
      </c>
      <c r="I504" s="206"/>
      <c r="L504" s="202"/>
      <c r="M504" s="207"/>
      <c r="N504" s="208"/>
      <c r="O504" s="208"/>
      <c r="P504" s="208"/>
      <c r="Q504" s="208"/>
      <c r="R504" s="208"/>
      <c r="S504" s="208"/>
      <c r="T504" s="209"/>
      <c r="AT504" s="203" t="s">
        <v>323</v>
      </c>
      <c r="AU504" s="203" t="s">
        <v>88</v>
      </c>
      <c r="AV504" s="15" t="s">
        <v>88</v>
      </c>
      <c r="AW504" s="15" t="s">
        <v>30</v>
      </c>
      <c r="AX504" s="15" t="s">
        <v>75</v>
      </c>
      <c r="AY504" s="203" t="s">
        <v>317</v>
      </c>
    </row>
    <row r="505" spans="1:65" s="14" customFormat="1">
      <c r="B505" s="192"/>
      <c r="D505" s="185" t="s">
        <v>323</v>
      </c>
      <c r="E505" s="193" t="s">
        <v>1</v>
      </c>
      <c r="F505" s="194" t="s">
        <v>334</v>
      </c>
      <c r="H505" s="195">
        <v>1.0089999999999999</v>
      </c>
      <c r="I505" s="196"/>
      <c r="L505" s="192"/>
      <c r="M505" s="197"/>
      <c r="N505" s="198"/>
      <c r="O505" s="198"/>
      <c r="P505" s="198"/>
      <c r="Q505" s="198"/>
      <c r="R505" s="198"/>
      <c r="S505" s="198"/>
      <c r="T505" s="199"/>
      <c r="AT505" s="193" t="s">
        <v>323</v>
      </c>
      <c r="AU505" s="193" t="s">
        <v>88</v>
      </c>
      <c r="AV505" s="14" t="s">
        <v>321</v>
      </c>
      <c r="AW505" s="14" t="s">
        <v>30</v>
      </c>
      <c r="AX505" s="14" t="s">
        <v>82</v>
      </c>
      <c r="AY505" s="193" t="s">
        <v>317</v>
      </c>
    </row>
    <row r="506" spans="1:65" s="2" customFormat="1" ht="14.45" customHeight="1">
      <c r="A506" s="35"/>
      <c r="B506" s="141"/>
      <c r="C506" s="218" t="s">
        <v>910</v>
      </c>
      <c r="D506" s="218" t="s">
        <v>419</v>
      </c>
      <c r="E506" s="219" t="s">
        <v>1199</v>
      </c>
      <c r="F506" s="220" t="s">
        <v>1200</v>
      </c>
      <c r="G506" s="221" t="s">
        <v>388</v>
      </c>
      <c r="H506" s="222">
        <v>60</v>
      </c>
      <c r="I506" s="223"/>
      <c r="J506" s="224">
        <f>ROUND(I506*H506,2)</f>
        <v>0</v>
      </c>
      <c r="K506" s="225"/>
      <c r="L506" s="226"/>
      <c r="M506" s="227" t="s">
        <v>1</v>
      </c>
      <c r="N506" s="228" t="s">
        <v>41</v>
      </c>
      <c r="O506" s="61"/>
      <c r="P506" s="181">
        <f>O506*H506</f>
        <v>0</v>
      </c>
      <c r="Q506" s="181">
        <v>6.2700000000000004E-3</v>
      </c>
      <c r="R506" s="181">
        <f>Q506*H506</f>
        <v>0.37620000000000003</v>
      </c>
      <c r="S506" s="181">
        <v>0</v>
      </c>
      <c r="T506" s="182">
        <f>S506*H506</f>
        <v>0</v>
      </c>
      <c r="U506" s="35"/>
      <c r="V506" s="35"/>
      <c r="W506" s="35"/>
      <c r="X506" s="35"/>
      <c r="Y506" s="35"/>
      <c r="Z506" s="35"/>
      <c r="AA506" s="35"/>
      <c r="AB506" s="35"/>
      <c r="AC506" s="35"/>
      <c r="AD506" s="35"/>
      <c r="AE506" s="35"/>
      <c r="AR506" s="183" t="s">
        <v>494</v>
      </c>
      <c r="AT506" s="183" t="s">
        <v>419</v>
      </c>
      <c r="AU506" s="183" t="s">
        <v>88</v>
      </c>
      <c r="AY506" s="18" t="s">
        <v>317</v>
      </c>
      <c r="BE506" s="105">
        <f>IF(N506="základná",J506,0)</f>
        <v>0</v>
      </c>
      <c r="BF506" s="105">
        <f>IF(N506="znížená",J506,0)</f>
        <v>0</v>
      </c>
      <c r="BG506" s="105">
        <f>IF(N506="zákl. prenesená",J506,0)</f>
        <v>0</v>
      </c>
      <c r="BH506" s="105">
        <f>IF(N506="zníž. prenesená",J506,0)</f>
        <v>0</v>
      </c>
      <c r="BI506" s="105">
        <f>IF(N506="nulová",J506,0)</f>
        <v>0</v>
      </c>
      <c r="BJ506" s="18" t="s">
        <v>88</v>
      </c>
      <c r="BK506" s="105">
        <f>ROUND(I506*H506,2)</f>
        <v>0</v>
      </c>
      <c r="BL506" s="18" t="s">
        <v>406</v>
      </c>
      <c r="BM506" s="183" t="s">
        <v>4765</v>
      </c>
    </row>
    <row r="507" spans="1:65" s="2" customFormat="1" ht="24.2" customHeight="1">
      <c r="A507" s="35"/>
      <c r="B507" s="141"/>
      <c r="C507" s="171" t="s">
        <v>914</v>
      </c>
      <c r="D507" s="171" t="s">
        <v>318</v>
      </c>
      <c r="E507" s="172" t="s">
        <v>1203</v>
      </c>
      <c r="F507" s="173" t="s">
        <v>1204</v>
      </c>
      <c r="G507" s="174" t="s">
        <v>338</v>
      </c>
      <c r="H507" s="175">
        <v>1.0900000000000001</v>
      </c>
      <c r="I507" s="176"/>
      <c r="J507" s="177">
        <f>ROUND(I507*H507,2)</f>
        <v>0</v>
      </c>
      <c r="K507" s="178"/>
      <c r="L507" s="36"/>
      <c r="M507" s="179" t="s">
        <v>1</v>
      </c>
      <c r="N507" s="180" t="s">
        <v>41</v>
      </c>
      <c r="O507" s="61"/>
      <c r="P507" s="181">
        <f>O507*H507</f>
        <v>0</v>
      </c>
      <c r="Q507" s="181">
        <v>3.114E-3</v>
      </c>
      <c r="R507" s="181">
        <f>Q507*H507</f>
        <v>3.3942600000000001E-3</v>
      </c>
      <c r="S507" s="181">
        <v>0</v>
      </c>
      <c r="T507" s="182">
        <f>S507*H507</f>
        <v>0</v>
      </c>
      <c r="U507" s="35"/>
      <c r="V507" s="35"/>
      <c r="W507" s="35"/>
      <c r="X507" s="35"/>
      <c r="Y507" s="35"/>
      <c r="Z507" s="35"/>
      <c r="AA507" s="35"/>
      <c r="AB507" s="35"/>
      <c r="AC507" s="35"/>
      <c r="AD507" s="35"/>
      <c r="AE507" s="35"/>
      <c r="AR507" s="183" t="s">
        <v>406</v>
      </c>
      <c r="AT507" s="183" t="s">
        <v>318</v>
      </c>
      <c r="AU507" s="183" t="s">
        <v>88</v>
      </c>
      <c r="AY507" s="18" t="s">
        <v>317</v>
      </c>
      <c r="BE507" s="105">
        <f>IF(N507="základná",J507,0)</f>
        <v>0</v>
      </c>
      <c r="BF507" s="105">
        <f>IF(N507="znížená",J507,0)</f>
        <v>0</v>
      </c>
      <c r="BG507" s="105">
        <f>IF(N507="zákl. prenesená",J507,0)</f>
        <v>0</v>
      </c>
      <c r="BH507" s="105">
        <f>IF(N507="zníž. prenesená",J507,0)</f>
        <v>0</v>
      </c>
      <c r="BI507" s="105">
        <f>IF(N507="nulová",J507,0)</f>
        <v>0</v>
      </c>
      <c r="BJ507" s="18" t="s">
        <v>88</v>
      </c>
      <c r="BK507" s="105">
        <f>ROUND(I507*H507,2)</f>
        <v>0</v>
      </c>
      <c r="BL507" s="18" t="s">
        <v>406</v>
      </c>
      <c r="BM507" s="183" t="s">
        <v>4766</v>
      </c>
    </row>
    <row r="508" spans="1:65" s="2" customFormat="1" ht="24.2" customHeight="1">
      <c r="A508" s="35"/>
      <c r="B508" s="141"/>
      <c r="C508" s="171" t="s">
        <v>919</v>
      </c>
      <c r="D508" s="171" t="s">
        <v>318</v>
      </c>
      <c r="E508" s="172" t="s">
        <v>1226</v>
      </c>
      <c r="F508" s="173" t="s">
        <v>1227</v>
      </c>
      <c r="G508" s="174" t="s">
        <v>810</v>
      </c>
      <c r="H508" s="229"/>
      <c r="I508" s="176"/>
      <c r="J508" s="177">
        <f>ROUND(I508*H508,2)</f>
        <v>0</v>
      </c>
      <c r="K508" s="178"/>
      <c r="L508" s="36"/>
      <c r="M508" s="179" t="s">
        <v>1</v>
      </c>
      <c r="N508" s="180" t="s">
        <v>41</v>
      </c>
      <c r="O508" s="61"/>
      <c r="P508" s="181">
        <f>O508*H508</f>
        <v>0</v>
      </c>
      <c r="Q508" s="181">
        <v>0</v>
      </c>
      <c r="R508" s="181">
        <f>Q508*H508</f>
        <v>0</v>
      </c>
      <c r="S508" s="181">
        <v>0</v>
      </c>
      <c r="T508" s="182">
        <f>S508*H508</f>
        <v>0</v>
      </c>
      <c r="U508" s="35"/>
      <c r="V508" s="35"/>
      <c r="W508" s="35"/>
      <c r="X508" s="35"/>
      <c r="Y508" s="35"/>
      <c r="Z508" s="35"/>
      <c r="AA508" s="35"/>
      <c r="AB508" s="35"/>
      <c r="AC508" s="35"/>
      <c r="AD508" s="35"/>
      <c r="AE508" s="35"/>
      <c r="AR508" s="183" t="s">
        <v>406</v>
      </c>
      <c r="AT508" s="183" t="s">
        <v>318</v>
      </c>
      <c r="AU508" s="183" t="s">
        <v>88</v>
      </c>
      <c r="AY508" s="18" t="s">
        <v>317</v>
      </c>
      <c r="BE508" s="105">
        <f>IF(N508="základná",J508,0)</f>
        <v>0</v>
      </c>
      <c r="BF508" s="105">
        <f>IF(N508="znížená",J508,0)</f>
        <v>0</v>
      </c>
      <c r="BG508" s="105">
        <f>IF(N508="zákl. prenesená",J508,0)</f>
        <v>0</v>
      </c>
      <c r="BH508" s="105">
        <f>IF(N508="zníž. prenesená",J508,0)</f>
        <v>0</v>
      </c>
      <c r="BI508" s="105">
        <f>IF(N508="nulová",J508,0)</f>
        <v>0</v>
      </c>
      <c r="BJ508" s="18" t="s">
        <v>88</v>
      </c>
      <c r="BK508" s="105">
        <f>ROUND(I508*H508,2)</f>
        <v>0</v>
      </c>
      <c r="BL508" s="18" t="s">
        <v>406</v>
      </c>
      <c r="BM508" s="183" t="s">
        <v>4767</v>
      </c>
    </row>
    <row r="509" spans="1:65" s="12" customFormat="1" ht="22.9" customHeight="1">
      <c r="B509" s="160"/>
      <c r="D509" s="161" t="s">
        <v>74</v>
      </c>
      <c r="E509" s="200" t="s">
        <v>1229</v>
      </c>
      <c r="F509" s="200" t="s">
        <v>1230</v>
      </c>
      <c r="I509" s="163"/>
      <c r="J509" s="201">
        <f>BK509</f>
        <v>0</v>
      </c>
      <c r="L509" s="160"/>
      <c r="M509" s="165"/>
      <c r="N509" s="166"/>
      <c r="O509" s="166"/>
      <c r="P509" s="167">
        <f>SUM(P510:P534)</f>
        <v>0</v>
      </c>
      <c r="Q509" s="166"/>
      <c r="R509" s="167">
        <f>SUM(R510:R534)</f>
        <v>0.53217599999999998</v>
      </c>
      <c r="S509" s="166"/>
      <c r="T509" s="168">
        <f>SUM(T510:T534)</f>
        <v>0</v>
      </c>
      <c r="AR509" s="161" t="s">
        <v>88</v>
      </c>
      <c r="AT509" s="169" t="s">
        <v>74</v>
      </c>
      <c r="AU509" s="169" t="s">
        <v>82</v>
      </c>
      <c r="AY509" s="161" t="s">
        <v>317</v>
      </c>
      <c r="BK509" s="170">
        <f>SUM(BK510:BK534)</f>
        <v>0</v>
      </c>
    </row>
    <row r="510" spans="1:65" s="2" customFormat="1" ht="14.45" customHeight="1">
      <c r="A510" s="35"/>
      <c r="B510" s="141"/>
      <c r="C510" s="171" t="s">
        <v>922</v>
      </c>
      <c r="D510" s="171" t="s">
        <v>318</v>
      </c>
      <c r="E510" s="172" t="s">
        <v>4768</v>
      </c>
      <c r="F510" s="173" t="s">
        <v>4769</v>
      </c>
      <c r="G510" s="174" t="s">
        <v>378</v>
      </c>
      <c r="H510" s="175">
        <v>15.68</v>
      </c>
      <c r="I510" s="176"/>
      <c r="J510" s="177">
        <f>ROUND(I510*H510,2)</f>
        <v>0</v>
      </c>
      <c r="K510" s="178"/>
      <c r="L510" s="36"/>
      <c r="M510" s="179" t="s">
        <v>1</v>
      </c>
      <c r="N510" s="180" t="s">
        <v>41</v>
      </c>
      <c r="O510" s="61"/>
      <c r="P510" s="181">
        <f>O510*H510</f>
        <v>0</v>
      </c>
      <c r="Q510" s="181">
        <v>1.1950000000000001E-2</v>
      </c>
      <c r="R510" s="181">
        <f>Q510*H510</f>
        <v>0.18737600000000001</v>
      </c>
      <c r="S510" s="181">
        <v>0</v>
      </c>
      <c r="T510" s="182">
        <f>S510*H510</f>
        <v>0</v>
      </c>
      <c r="U510" s="35"/>
      <c r="V510" s="35"/>
      <c r="W510" s="35"/>
      <c r="X510" s="35"/>
      <c r="Y510" s="35"/>
      <c r="Z510" s="35"/>
      <c r="AA510" s="35"/>
      <c r="AB510" s="35"/>
      <c r="AC510" s="35"/>
      <c r="AD510" s="35"/>
      <c r="AE510" s="35"/>
      <c r="AR510" s="183" t="s">
        <v>406</v>
      </c>
      <c r="AT510" s="183" t="s">
        <v>318</v>
      </c>
      <c r="AU510" s="183" t="s">
        <v>88</v>
      </c>
      <c r="AY510" s="18" t="s">
        <v>317</v>
      </c>
      <c r="BE510" s="105">
        <f>IF(N510="základná",J510,0)</f>
        <v>0</v>
      </c>
      <c r="BF510" s="105">
        <f>IF(N510="znížená",J510,0)</f>
        <v>0</v>
      </c>
      <c r="BG510" s="105">
        <f>IF(N510="zákl. prenesená",J510,0)</f>
        <v>0</v>
      </c>
      <c r="BH510" s="105">
        <f>IF(N510="zníž. prenesená",J510,0)</f>
        <v>0</v>
      </c>
      <c r="BI510" s="105">
        <f>IF(N510="nulová",J510,0)</f>
        <v>0</v>
      </c>
      <c r="BJ510" s="18" t="s">
        <v>88</v>
      </c>
      <c r="BK510" s="105">
        <f>ROUND(I510*H510,2)</f>
        <v>0</v>
      </c>
      <c r="BL510" s="18" t="s">
        <v>406</v>
      </c>
      <c r="BM510" s="183" t="s">
        <v>4770</v>
      </c>
    </row>
    <row r="511" spans="1:65" s="13" customFormat="1">
      <c r="B511" s="184"/>
      <c r="D511" s="185" t="s">
        <v>323</v>
      </c>
      <c r="E511" s="186" t="s">
        <v>1</v>
      </c>
      <c r="F511" s="187" t="s">
        <v>4771</v>
      </c>
      <c r="H511" s="186" t="s">
        <v>1</v>
      </c>
      <c r="I511" s="188"/>
      <c r="L511" s="184"/>
      <c r="M511" s="189"/>
      <c r="N511" s="190"/>
      <c r="O511" s="190"/>
      <c r="P511" s="190"/>
      <c r="Q511" s="190"/>
      <c r="R511" s="190"/>
      <c r="S511" s="190"/>
      <c r="T511" s="191"/>
      <c r="AT511" s="186" t="s">
        <v>323</v>
      </c>
      <c r="AU511" s="186" t="s">
        <v>88</v>
      </c>
      <c r="AV511" s="13" t="s">
        <v>82</v>
      </c>
      <c r="AW511" s="13" t="s">
        <v>30</v>
      </c>
      <c r="AX511" s="13" t="s">
        <v>75</v>
      </c>
      <c r="AY511" s="186" t="s">
        <v>317</v>
      </c>
    </row>
    <row r="512" spans="1:65" s="13" customFormat="1" ht="22.5">
      <c r="B512" s="184"/>
      <c r="D512" s="185" t="s">
        <v>323</v>
      </c>
      <c r="E512" s="186" t="s">
        <v>1</v>
      </c>
      <c r="F512" s="187" t="s">
        <v>4772</v>
      </c>
      <c r="H512" s="186" t="s">
        <v>1</v>
      </c>
      <c r="I512" s="188"/>
      <c r="L512" s="184"/>
      <c r="M512" s="189"/>
      <c r="N512" s="190"/>
      <c r="O512" s="190"/>
      <c r="P512" s="190"/>
      <c r="Q512" s="190"/>
      <c r="R512" s="190"/>
      <c r="S512" s="190"/>
      <c r="T512" s="191"/>
      <c r="AT512" s="186" t="s">
        <v>323</v>
      </c>
      <c r="AU512" s="186" t="s">
        <v>88</v>
      </c>
      <c r="AV512" s="13" t="s">
        <v>82</v>
      </c>
      <c r="AW512" s="13" t="s">
        <v>30</v>
      </c>
      <c r="AX512" s="13" t="s">
        <v>75</v>
      </c>
      <c r="AY512" s="186" t="s">
        <v>317</v>
      </c>
    </row>
    <row r="513" spans="1:65" s="13" customFormat="1">
      <c r="B513" s="184"/>
      <c r="D513" s="185" t="s">
        <v>323</v>
      </c>
      <c r="E513" s="186" t="s">
        <v>1</v>
      </c>
      <c r="F513" s="187" t="s">
        <v>4773</v>
      </c>
      <c r="H513" s="186" t="s">
        <v>1</v>
      </c>
      <c r="I513" s="188"/>
      <c r="L513" s="184"/>
      <c r="M513" s="189"/>
      <c r="N513" s="190"/>
      <c r="O513" s="190"/>
      <c r="P513" s="190"/>
      <c r="Q513" s="190"/>
      <c r="R513" s="190"/>
      <c r="S513" s="190"/>
      <c r="T513" s="191"/>
      <c r="AT513" s="186" t="s">
        <v>323</v>
      </c>
      <c r="AU513" s="186" t="s">
        <v>88</v>
      </c>
      <c r="AV513" s="13" t="s">
        <v>82</v>
      </c>
      <c r="AW513" s="13" t="s">
        <v>30</v>
      </c>
      <c r="AX513" s="13" t="s">
        <v>75</v>
      </c>
      <c r="AY513" s="186" t="s">
        <v>317</v>
      </c>
    </row>
    <row r="514" spans="1:65" s="13" customFormat="1" ht="22.5">
      <c r="B514" s="184"/>
      <c r="D514" s="185" t="s">
        <v>323</v>
      </c>
      <c r="E514" s="186" t="s">
        <v>1</v>
      </c>
      <c r="F514" s="187" t="s">
        <v>4774</v>
      </c>
      <c r="H514" s="186" t="s">
        <v>1</v>
      </c>
      <c r="I514" s="188"/>
      <c r="L514" s="184"/>
      <c r="M514" s="189"/>
      <c r="N514" s="190"/>
      <c r="O514" s="190"/>
      <c r="P514" s="190"/>
      <c r="Q514" s="190"/>
      <c r="R514" s="190"/>
      <c r="S514" s="190"/>
      <c r="T514" s="191"/>
      <c r="AT514" s="186" t="s">
        <v>323</v>
      </c>
      <c r="AU514" s="186" t="s">
        <v>88</v>
      </c>
      <c r="AV514" s="13" t="s">
        <v>82</v>
      </c>
      <c r="AW514" s="13" t="s">
        <v>30</v>
      </c>
      <c r="AX514" s="13" t="s">
        <v>75</v>
      </c>
      <c r="AY514" s="186" t="s">
        <v>317</v>
      </c>
    </row>
    <row r="515" spans="1:65" s="15" customFormat="1">
      <c r="B515" s="202"/>
      <c r="D515" s="185" t="s">
        <v>323</v>
      </c>
      <c r="E515" s="203" t="s">
        <v>1</v>
      </c>
      <c r="F515" s="204" t="s">
        <v>4775</v>
      </c>
      <c r="H515" s="205">
        <v>15.68</v>
      </c>
      <c r="I515" s="206"/>
      <c r="L515" s="202"/>
      <c r="M515" s="207"/>
      <c r="N515" s="208"/>
      <c r="O515" s="208"/>
      <c r="P515" s="208"/>
      <c r="Q515" s="208"/>
      <c r="R515" s="208"/>
      <c r="S515" s="208"/>
      <c r="T515" s="209"/>
      <c r="AT515" s="203" t="s">
        <v>323</v>
      </c>
      <c r="AU515" s="203" t="s">
        <v>88</v>
      </c>
      <c r="AV515" s="15" t="s">
        <v>88</v>
      </c>
      <c r="AW515" s="15" t="s">
        <v>30</v>
      </c>
      <c r="AX515" s="15" t="s">
        <v>75</v>
      </c>
      <c r="AY515" s="203" t="s">
        <v>317</v>
      </c>
    </row>
    <row r="516" spans="1:65" s="14" customFormat="1">
      <c r="B516" s="192"/>
      <c r="D516" s="185" t="s">
        <v>323</v>
      </c>
      <c r="E516" s="193" t="s">
        <v>1</v>
      </c>
      <c r="F516" s="194" t="s">
        <v>334</v>
      </c>
      <c r="H516" s="195">
        <v>15.68</v>
      </c>
      <c r="I516" s="196"/>
      <c r="L516" s="192"/>
      <c r="M516" s="197"/>
      <c r="N516" s="198"/>
      <c r="O516" s="198"/>
      <c r="P516" s="198"/>
      <c r="Q516" s="198"/>
      <c r="R516" s="198"/>
      <c r="S516" s="198"/>
      <c r="T516" s="199"/>
      <c r="AT516" s="193" t="s">
        <v>323</v>
      </c>
      <c r="AU516" s="193" t="s">
        <v>88</v>
      </c>
      <c r="AV516" s="14" t="s">
        <v>321</v>
      </c>
      <c r="AW516" s="14" t="s">
        <v>30</v>
      </c>
      <c r="AX516" s="14" t="s">
        <v>82</v>
      </c>
      <c r="AY516" s="193" t="s">
        <v>317</v>
      </c>
    </row>
    <row r="517" spans="1:65" s="2" customFormat="1" ht="24.2" customHeight="1">
      <c r="A517" s="35"/>
      <c r="B517" s="141"/>
      <c r="C517" s="171" t="s">
        <v>927</v>
      </c>
      <c r="D517" s="171" t="s">
        <v>318</v>
      </c>
      <c r="E517" s="172" t="s">
        <v>4776</v>
      </c>
      <c r="F517" s="173" t="s">
        <v>4777</v>
      </c>
      <c r="G517" s="174" t="s">
        <v>378</v>
      </c>
      <c r="H517" s="175">
        <v>10</v>
      </c>
      <c r="I517" s="176"/>
      <c r="J517" s="177">
        <f>ROUND(I517*H517,2)</f>
        <v>0</v>
      </c>
      <c r="K517" s="178"/>
      <c r="L517" s="36"/>
      <c r="M517" s="179" t="s">
        <v>1</v>
      </c>
      <c r="N517" s="180" t="s">
        <v>41</v>
      </c>
      <c r="O517" s="61"/>
      <c r="P517" s="181">
        <f>O517*H517</f>
        <v>0</v>
      </c>
      <c r="Q517" s="181">
        <v>3.4479999999999997E-2</v>
      </c>
      <c r="R517" s="181">
        <f>Q517*H517</f>
        <v>0.3448</v>
      </c>
      <c r="S517" s="181">
        <v>0</v>
      </c>
      <c r="T517" s="182">
        <f>S517*H517</f>
        <v>0</v>
      </c>
      <c r="U517" s="35"/>
      <c r="V517" s="35"/>
      <c r="W517" s="35"/>
      <c r="X517" s="35"/>
      <c r="Y517" s="35"/>
      <c r="Z517" s="35"/>
      <c r="AA517" s="35"/>
      <c r="AB517" s="35"/>
      <c r="AC517" s="35"/>
      <c r="AD517" s="35"/>
      <c r="AE517" s="35"/>
      <c r="AR517" s="183" t="s">
        <v>406</v>
      </c>
      <c r="AT517" s="183" t="s">
        <v>318</v>
      </c>
      <c r="AU517" s="183" t="s">
        <v>88</v>
      </c>
      <c r="AY517" s="18" t="s">
        <v>317</v>
      </c>
      <c r="BE517" s="105">
        <f>IF(N517="základná",J517,0)</f>
        <v>0</v>
      </c>
      <c r="BF517" s="105">
        <f>IF(N517="znížená",J517,0)</f>
        <v>0</v>
      </c>
      <c r="BG517" s="105">
        <f>IF(N517="zákl. prenesená",J517,0)</f>
        <v>0</v>
      </c>
      <c r="BH517" s="105">
        <f>IF(N517="zníž. prenesená",J517,0)</f>
        <v>0</v>
      </c>
      <c r="BI517" s="105">
        <f>IF(N517="nulová",J517,0)</f>
        <v>0</v>
      </c>
      <c r="BJ517" s="18" t="s">
        <v>88</v>
      </c>
      <c r="BK517" s="105">
        <f>ROUND(I517*H517,2)</f>
        <v>0</v>
      </c>
      <c r="BL517" s="18" t="s">
        <v>406</v>
      </c>
      <c r="BM517" s="183" t="s">
        <v>4778</v>
      </c>
    </row>
    <row r="518" spans="1:65" s="13" customFormat="1">
      <c r="B518" s="184"/>
      <c r="D518" s="185" t="s">
        <v>323</v>
      </c>
      <c r="E518" s="186" t="s">
        <v>1</v>
      </c>
      <c r="F518" s="187" t="s">
        <v>4779</v>
      </c>
      <c r="H518" s="186" t="s">
        <v>1</v>
      </c>
      <c r="I518" s="188"/>
      <c r="L518" s="184"/>
      <c r="M518" s="189"/>
      <c r="N518" s="190"/>
      <c r="O518" s="190"/>
      <c r="P518" s="190"/>
      <c r="Q518" s="190"/>
      <c r="R518" s="190"/>
      <c r="S518" s="190"/>
      <c r="T518" s="191"/>
      <c r="AT518" s="186" t="s">
        <v>323</v>
      </c>
      <c r="AU518" s="186" t="s">
        <v>88</v>
      </c>
      <c r="AV518" s="13" t="s">
        <v>82</v>
      </c>
      <c r="AW518" s="13" t="s">
        <v>30</v>
      </c>
      <c r="AX518" s="13" t="s">
        <v>75</v>
      </c>
      <c r="AY518" s="186" t="s">
        <v>317</v>
      </c>
    </row>
    <row r="519" spans="1:65" s="13" customFormat="1">
      <c r="B519" s="184"/>
      <c r="D519" s="185" t="s">
        <v>323</v>
      </c>
      <c r="E519" s="186" t="s">
        <v>1</v>
      </c>
      <c r="F519" s="187" t="s">
        <v>4780</v>
      </c>
      <c r="H519" s="186" t="s">
        <v>1</v>
      </c>
      <c r="I519" s="188"/>
      <c r="L519" s="184"/>
      <c r="M519" s="189"/>
      <c r="N519" s="190"/>
      <c r="O519" s="190"/>
      <c r="P519" s="190"/>
      <c r="Q519" s="190"/>
      <c r="R519" s="190"/>
      <c r="S519" s="190"/>
      <c r="T519" s="191"/>
      <c r="AT519" s="186" t="s">
        <v>323</v>
      </c>
      <c r="AU519" s="186" t="s">
        <v>88</v>
      </c>
      <c r="AV519" s="13" t="s">
        <v>82</v>
      </c>
      <c r="AW519" s="13" t="s">
        <v>30</v>
      </c>
      <c r="AX519" s="13" t="s">
        <v>75</v>
      </c>
      <c r="AY519" s="186" t="s">
        <v>317</v>
      </c>
    </row>
    <row r="520" spans="1:65" s="13" customFormat="1">
      <c r="B520" s="184"/>
      <c r="D520" s="185" t="s">
        <v>323</v>
      </c>
      <c r="E520" s="186" t="s">
        <v>1</v>
      </c>
      <c r="F520" s="187" t="s">
        <v>4781</v>
      </c>
      <c r="H520" s="186" t="s">
        <v>1</v>
      </c>
      <c r="I520" s="188"/>
      <c r="L520" s="184"/>
      <c r="M520" s="189"/>
      <c r="N520" s="190"/>
      <c r="O520" s="190"/>
      <c r="P520" s="190"/>
      <c r="Q520" s="190"/>
      <c r="R520" s="190"/>
      <c r="S520" s="190"/>
      <c r="T520" s="191"/>
      <c r="AT520" s="186" t="s">
        <v>323</v>
      </c>
      <c r="AU520" s="186" t="s">
        <v>88</v>
      </c>
      <c r="AV520" s="13" t="s">
        <v>82</v>
      </c>
      <c r="AW520" s="13" t="s">
        <v>30</v>
      </c>
      <c r="AX520" s="13" t="s">
        <v>75</v>
      </c>
      <c r="AY520" s="186" t="s">
        <v>317</v>
      </c>
    </row>
    <row r="521" spans="1:65" s="13" customFormat="1">
      <c r="B521" s="184"/>
      <c r="D521" s="185" t="s">
        <v>323</v>
      </c>
      <c r="E521" s="186" t="s">
        <v>1</v>
      </c>
      <c r="F521" s="187" t="s">
        <v>4773</v>
      </c>
      <c r="H521" s="186" t="s">
        <v>1</v>
      </c>
      <c r="I521" s="188"/>
      <c r="L521" s="184"/>
      <c r="M521" s="189"/>
      <c r="N521" s="190"/>
      <c r="O521" s="190"/>
      <c r="P521" s="190"/>
      <c r="Q521" s="190"/>
      <c r="R521" s="190"/>
      <c r="S521" s="190"/>
      <c r="T521" s="191"/>
      <c r="AT521" s="186" t="s">
        <v>323</v>
      </c>
      <c r="AU521" s="186" t="s">
        <v>88</v>
      </c>
      <c r="AV521" s="13" t="s">
        <v>82</v>
      </c>
      <c r="AW521" s="13" t="s">
        <v>30</v>
      </c>
      <c r="AX521" s="13" t="s">
        <v>75</v>
      </c>
      <c r="AY521" s="186" t="s">
        <v>317</v>
      </c>
    </row>
    <row r="522" spans="1:65" s="13" customFormat="1" ht="22.5">
      <c r="B522" s="184"/>
      <c r="D522" s="185" t="s">
        <v>323</v>
      </c>
      <c r="E522" s="186" t="s">
        <v>1</v>
      </c>
      <c r="F522" s="187" t="s">
        <v>4774</v>
      </c>
      <c r="H522" s="186" t="s">
        <v>1</v>
      </c>
      <c r="I522" s="188"/>
      <c r="L522" s="184"/>
      <c r="M522" s="189"/>
      <c r="N522" s="190"/>
      <c r="O522" s="190"/>
      <c r="P522" s="190"/>
      <c r="Q522" s="190"/>
      <c r="R522" s="190"/>
      <c r="S522" s="190"/>
      <c r="T522" s="191"/>
      <c r="AT522" s="186" t="s">
        <v>323</v>
      </c>
      <c r="AU522" s="186" t="s">
        <v>88</v>
      </c>
      <c r="AV522" s="13" t="s">
        <v>82</v>
      </c>
      <c r="AW522" s="13" t="s">
        <v>30</v>
      </c>
      <c r="AX522" s="13" t="s">
        <v>75</v>
      </c>
      <c r="AY522" s="186" t="s">
        <v>317</v>
      </c>
    </row>
    <row r="523" spans="1:65" s="15" customFormat="1">
      <c r="B523" s="202"/>
      <c r="D523" s="185" t="s">
        <v>323</v>
      </c>
      <c r="E523" s="203" t="s">
        <v>1</v>
      </c>
      <c r="F523" s="204" t="s">
        <v>4631</v>
      </c>
      <c r="H523" s="205">
        <v>10</v>
      </c>
      <c r="I523" s="206"/>
      <c r="L523" s="202"/>
      <c r="M523" s="207"/>
      <c r="N523" s="208"/>
      <c r="O523" s="208"/>
      <c r="P523" s="208"/>
      <c r="Q523" s="208"/>
      <c r="R523" s="208"/>
      <c r="S523" s="208"/>
      <c r="T523" s="209"/>
      <c r="AT523" s="203" t="s">
        <v>323</v>
      </c>
      <c r="AU523" s="203" t="s">
        <v>88</v>
      </c>
      <c r="AV523" s="15" t="s">
        <v>88</v>
      </c>
      <c r="AW523" s="15" t="s">
        <v>30</v>
      </c>
      <c r="AX523" s="15" t="s">
        <v>75</v>
      </c>
      <c r="AY523" s="203" t="s">
        <v>317</v>
      </c>
    </row>
    <row r="524" spans="1:65" s="14" customFormat="1">
      <c r="B524" s="192"/>
      <c r="D524" s="185" t="s">
        <v>323</v>
      </c>
      <c r="E524" s="193" t="s">
        <v>4782</v>
      </c>
      <c r="F524" s="194" t="s">
        <v>334</v>
      </c>
      <c r="H524" s="195">
        <v>10</v>
      </c>
      <c r="I524" s="196"/>
      <c r="L524" s="192"/>
      <c r="M524" s="197"/>
      <c r="N524" s="198"/>
      <c r="O524" s="198"/>
      <c r="P524" s="198"/>
      <c r="Q524" s="198"/>
      <c r="R524" s="198"/>
      <c r="S524" s="198"/>
      <c r="T524" s="199"/>
      <c r="AT524" s="193" t="s">
        <v>323</v>
      </c>
      <c r="AU524" s="193" t="s">
        <v>88</v>
      </c>
      <c r="AV524" s="14" t="s">
        <v>321</v>
      </c>
      <c r="AW524" s="14" t="s">
        <v>30</v>
      </c>
      <c r="AX524" s="14" t="s">
        <v>82</v>
      </c>
      <c r="AY524" s="193" t="s">
        <v>317</v>
      </c>
    </row>
    <row r="525" spans="1:65" s="2" customFormat="1" ht="14.45" customHeight="1">
      <c r="A525" s="35"/>
      <c r="B525" s="141"/>
      <c r="C525" s="171" t="s">
        <v>934</v>
      </c>
      <c r="D525" s="171" t="s">
        <v>318</v>
      </c>
      <c r="E525" s="172" t="s">
        <v>1252</v>
      </c>
      <c r="F525" s="173" t="s">
        <v>1253</v>
      </c>
      <c r="G525" s="174" t="s">
        <v>378</v>
      </c>
      <c r="H525" s="175">
        <v>21</v>
      </c>
      <c r="I525" s="176"/>
      <c r="J525" s="177">
        <f>ROUND(I525*H525,2)</f>
        <v>0</v>
      </c>
      <c r="K525" s="178"/>
      <c r="L525" s="36"/>
      <c r="M525" s="179" t="s">
        <v>1</v>
      </c>
      <c r="N525" s="180" t="s">
        <v>41</v>
      </c>
      <c r="O525" s="61"/>
      <c r="P525" s="181">
        <f>O525*H525</f>
        <v>0</v>
      </c>
      <c r="Q525" s="181">
        <v>0</v>
      </c>
      <c r="R525" s="181">
        <f>Q525*H525</f>
        <v>0</v>
      </c>
      <c r="S525" s="181">
        <v>0</v>
      </c>
      <c r="T525" s="182">
        <f>S525*H525</f>
        <v>0</v>
      </c>
      <c r="U525" s="35"/>
      <c r="V525" s="35"/>
      <c r="W525" s="35"/>
      <c r="X525" s="35"/>
      <c r="Y525" s="35"/>
      <c r="Z525" s="35"/>
      <c r="AA525" s="35"/>
      <c r="AB525" s="35"/>
      <c r="AC525" s="35"/>
      <c r="AD525" s="35"/>
      <c r="AE525" s="35"/>
      <c r="AR525" s="183" t="s">
        <v>321</v>
      </c>
      <c r="AT525" s="183" t="s">
        <v>318</v>
      </c>
      <c r="AU525" s="183" t="s">
        <v>88</v>
      </c>
      <c r="AY525" s="18" t="s">
        <v>317</v>
      </c>
      <c r="BE525" s="105">
        <f>IF(N525="základná",J525,0)</f>
        <v>0</v>
      </c>
      <c r="BF525" s="105">
        <f>IF(N525="znížená",J525,0)</f>
        <v>0</v>
      </c>
      <c r="BG525" s="105">
        <f>IF(N525="zákl. prenesená",J525,0)</f>
        <v>0</v>
      </c>
      <c r="BH525" s="105">
        <f>IF(N525="zníž. prenesená",J525,0)</f>
        <v>0</v>
      </c>
      <c r="BI525" s="105">
        <f>IF(N525="nulová",J525,0)</f>
        <v>0</v>
      </c>
      <c r="BJ525" s="18" t="s">
        <v>88</v>
      </c>
      <c r="BK525" s="105">
        <f>ROUND(I525*H525,2)</f>
        <v>0</v>
      </c>
      <c r="BL525" s="18" t="s">
        <v>321</v>
      </c>
      <c r="BM525" s="183" t="s">
        <v>4783</v>
      </c>
    </row>
    <row r="526" spans="1:65" s="13" customFormat="1">
      <c r="B526" s="184"/>
      <c r="D526" s="185" t="s">
        <v>323</v>
      </c>
      <c r="E526" s="186" t="s">
        <v>1</v>
      </c>
      <c r="F526" s="187" t="s">
        <v>4784</v>
      </c>
      <c r="H526" s="186" t="s">
        <v>1</v>
      </c>
      <c r="I526" s="188"/>
      <c r="L526" s="184"/>
      <c r="M526" s="189"/>
      <c r="N526" s="190"/>
      <c r="O526" s="190"/>
      <c r="P526" s="190"/>
      <c r="Q526" s="190"/>
      <c r="R526" s="190"/>
      <c r="S526" s="190"/>
      <c r="T526" s="191"/>
      <c r="AT526" s="186" t="s">
        <v>323</v>
      </c>
      <c r="AU526" s="186" t="s">
        <v>88</v>
      </c>
      <c r="AV526" s="13" t="s">
        <v>82</v>
      </c>
      <c r="AW526" s="13" t="s">
        <v>30</v>
      </c>
      <c r="AX526" s="13" t="s">
        <v>75</v>
      </c>
      <c r="AY526" s="186" t="s">
        <v>317</v>
      </c>
    </row>
    <row r="527" spans="1:65" s="13" customFormat="1">
      <c r="B527" s="184"/>
      <c r="D527" s="185" t="s">
        <v>323</v>
      </c>
      <c r="E527" s="186" t="s">
        <v>1</v>
      </c>
      <c r="F527" s="187" t="s">
        <v>4785</v>
      </c>
      <c r="H527" s="186" t="s">
        <v>1</v>
      </c>
      <c r="I527" s="188"/>
      <c r="L527" s="184"/>
      <c r="M527" s="189"/>
      <c r="N527" s="190"/>
      <c r="O527" s="190"/>
      <c r="P527" s="190"/>
      <c r="Q527" s="190"/>
      <c r="R527" s="190"/>
      <c r="S527" s="190"/>
      <c r="T527" s="191"/>
      <c r="AT527" s="186" t="s">
        <v>323</v>
      </c>
      <c r="AU527" s="186" t="s">
        <v>88</v>
      </c>
      <c r="AV527" s="13" t="s">
        <v>82</v>
      </c>
      <c r="AW527" s="13" t="s">
        <v>30</v>
      </c>
      <c r="AX527" s="13" t="s">
        <v>75</v>
      </c>
      <c r="AY527" s="186" t="s">
        <v>317</v>
      </c>
    </row>
    <row r="528" spans="1:65" s="13" customFormat="1">
      <c r="B528" s="184"/>
      <c r="D528" s="185" t="s">
        <v>323</v>
      </c>
      <c r="E528" s="186" t="s">
        <v>1</v>
      </c>
      <c r="F528" s="187" t="s">
        <v>1279</v>
      </c>
      <c r="H528" s="186" t="s">
        <v>1</v>
      </c>
      <c r="I528" s="188"/>
      <c r="L528" s="184"/>
      <c r="M528" s="189"/>
      <c r="N528" s="190"/>
      <c r="O528" s="190"/>
      <c r="P528" s="190"/>
      <c r="Q528" s="190"/>
      <c r="R528" s="190"/>
      <c r="S528" s="190"/>
      <c r="T528" s="191"/>
      <c r="AT528" s="186" t="s">
        <v>323</v>
      </c>
      <c r="AU528" s="186" t="s">
        <v>88</v>
      </c>
      <c r="AV528" s="13" t="s">
        <v>82</v>
      </c>
      <c r="AW528" s="13" t="s">
        <v>30</v>
      </c>
      <c r="AX528" s="13" t="s">
        <v>75</v>
      </c>
      <c r="AY528" s="186" t="s">
        <v>317</v>
      </c>
    </row>
    <row r="529" spans="1:65" s="13" customFormat="1">
      <c r="B529" s="184"/>
      <c r="D529" s="185" t="s">
        <v>323</v>
      </c>
      <c r="E529" s="186" t="s">
        <v>1</v>
      </c>
      <c r="F529" s="187" t="s">
        <v>1257</v>
      </c>
      <c r="H529" s="186" t="s">
        <v>1</v>
      </c>
      <c r="I529" s="188"/>
      <c r="L529" s="184"/>
      <c r="M529" s="189"/>
      <c r="N529" s="190"/>
      <c r="O529" s="190"/>
      <c r="P529" s="190"/>
      <c r="Q529" s="190"/>
      <c r="R529" s="190"/>
      <c r="S529" s="190"/>
      <c r="T529" s="191"/>
      <c r="AT529" s="186" t="s">
        <v>323</v>
      </c>
      <c r="AU529" s="186" t="s">
        <v>88</v>
      </c>
      <c r="AV529" s="13" t="s">
        <v>82</v>
      </c>
      <c r="AW529" s="13" t="s">
        <v>30</v>
      </c>
      <c r="AX529" s="13" t="s">
        <v>75</v>
      </c>
      <c r="AY529" s="186" t="s">
        <v>317</v>
      </c>
    </row>
    <row r="530" spans="1:65" s="13" customFormat="1">
      <c r="B530" s="184"/>
      <c r="D530" s="185" t="s">
        <v>323</v>
      </c>
      <c r="E530" s="186" t="s">
        <v>1</v>
      </c>
      <c r="F530" s="187" t="s">
        <v>4786</v>
      </c>
      <c r="H530" s="186" t="s">
        <v>1</v>
      </c>
      <c r="I530" s="188"/>
      <c r="L530" s="184"/>
      <c r="M530" s="189"/>
      <c r="N530" s="190"/>
      <c r="O530" s="190"/>
      <c r="P530" s="190"/>
      <c r="Q530" s="190"/>
      <c r="R530" s="190"/>
      <c r="S530" s="190"/>
      <c r="T530" s="191"/>
      <c r="AT530" s="186" t="s">
        <v>323</v>
      </c>
      <c r="AU530" s="186" t="s">
        <v>88</v>
      </c>
      <c r="AV530" s="13" t="s">
        <v>82</v>
      </c>
      <c r="AW530" s="13" t="s">
        <v>30</v>
      </c>
      <c r="AX530" s="13" t="s">
        <v>75</v>
      </c>
      <c r="AY530" s="186" t="s">
        <v>317</v>
      </c>
    </row>
    <row r="531" spans="1:65" s="13" customFormat="1" ht="22.5">
      <c r="B531" s="184"/>
      <c r="D531" s="185" t="s">
        <v>323</v>
      </c>
      <c r="E531" s="186" t="s">
        <v>1</v>
      </c>
      <c r="F531" s="187" t="s">
        <v>4787</v>
      </c>
      <c r="H531" s="186" t="s">
        <v>1</v>
      </c>
      <c r="I531" s="188"/>
      <c r="L531" s="184"/>
      <c r="M531" s="189"/>
      <c r="N531" s="190"/>
      <c r="O531" s="190"/>
      <c r="P531" s="190"/>
      <c r="Q531" s="190"/>
      <c r="R531" s="190"/>
      <c r="S531" s="190"/>
      <c r="T531" s="191"/>
      <c r="AT531" s="186" t="s">
        <v>323</v>
      </c>
      <c r="AU531" s="186" t="s">
        <v>88</v>
      </c>
      <c r="AV531" s="13" t="s">
        <v>82</v>
      </c>
      <c r="AW531" s="13" t="s">
        <v>30</v>
      </c>
      <c r="AX531" s="13" t="s">
        <v>75</v>
      </c>
      <c r="AY531" s="186" t="s">
        <v>317</v>
      </c>
    </row>
    <row r="532" spans="1:65" s="15" customFormat="1">
      <c r="B532" s="202"/>
      <c r="D532" s="185" t="s">
        <v>323</v>
      </c>
      <c r="E532" s="203" t="s">
        <v>1</v>
      </c>
      <c r="F532" s="204" t="s">
        <v>4788</v>
      </c>
      <c r="H532" s="205">
        <v>21</v>
      </c>
      <c r="I532" s="206"/>
      <c r="L532" s="202"/>
      <c r="M532" s="207"/>
      <c r="N532" s="208"/>
      <c r="O532" s="208"/>
      <c r="P532" s="208"/>
      <c r="Q532" s="208"/>
      <c r="R532" s="208"/>
      <c r="S532" s="208"/>
      <c r="T532" s="209"/>
      <c r="AT532" s="203" t="s">
        <v>323</v>
      </c>
      <c r="AU532" s="203" t="s">
        <v>88</v>
      </c>
      <c r="AV532" s="15" t="s">
        <v>88</v>
      </c>
      <c r="AW532" s="15" t="s">
        <v>30</v>
      </c>
      <c r="AX532" s="15" t="s">
        <v>75</v>
      </c>
      <c r="AY532" s="203" t="s">
        <v>317</v>
      </c>
    </row>
    <row r="533" spans="1:65" s="14" customFormat="1">
      <c r="B533" s="192"/>
      <c r="D533" s="185" t="s">
        <v>323</v>
      </c>
      <c r="E533" s="193" t="s">
        <v>1262</v>
      </c>
      <c r="F533" s="194" t="s">
        <v>334</v>
      </c>
      <c r="H533" s="195">
        <v>21</v>
      </c>
      <c r="I533" s="196"/>
      <c r="L533" s="192"/>
      <c r="M533" s="197"/>
      <c r="N533" s="198"/>
      <c r="O533" s="198"/>
      <c r="P533" s="198"/>
      <c r="Q533" s="198"/>
      <c r="R533" s="198"/>
      <c r="S533" s="198"/>
      <c r="T533" s="199"/>
      <c r="AT533" s="193" t="s">
        <v>323</v>
      </c>
      <c r="AU533" s="193" t="s">
        <v>88</v>
      </c>
      <c r="AV533" s="14" t="s">
        <v>321</v>
      </c>
      <c r="AW533" s="14" t="s">
        <v>30</v>
      </c>
      <c r="AX533" s="14" t="s">
        <v>82</v>
      </c>
      <c r="AY533" s="193" t="s">
        <v>317</v>
      </c>
    </row>
    <row r="534" spans="1:65" s="2" customFormat="1" ht="24.2" customHeight="1">
      <c r="A534" s="35"/>
      <c r="B534" s="141"/>
      <c r="C534" s="171" t="s">
        <v>940</v>
      </c>
      <c r="D534" s="171" t="s">
        <v>318</v>
      </c>
      <c r="E534" s="172" t="s">
        <v>1683</v>
      </c>
      <c r="F534" s="173" t="s">
        <v>1684</v>
      </c>
      <c r="G534" s="174" t="s">
        <v>810</v>
      </c>
      <c r="H534" s="229"/>
      <c r="I534" s="176"/>
      <c r="J534" s="177">
        <f>ROUND(I534*H534,2)</f>
        <v>0</v>
      </c>
      <c r="K534" s="178"/>
      <c r="L534" s="36"/>
      <c r="M534" s="179" t="s">
        <v>1</v>
      </c>
      <c r="N534" s="180" t="s">
        <v>41</v>
      </c>
      <c r="O534" s="61"/>
      <c r="P534" s="181">
        <f>O534*H534</f>
        <v>0</v>
      </c>
      <c r="Q534" s="181">
        <v>0</v>
      </c>
      <c r="R534" s="181">
        <f>Q534*H534</f>
        <v>0</v>
      </c>
      <c r="S534" s="181">
        <v>0</v>
      </c>
      <c r="T534" s="182">
        <f>S534*H534</f>
        <v>0</v>
      </c>
      <c r="U534" s="35"/>
      <c r="V534" s="35"/>
      <c r="W534" s="35"/>
      <c r="X534" s="35"/>
      <c r="Y534" s="35"/>
      <c r="Z534" s="35"/>
      <c r="AA534" s="35"/>
      <c r="AB534" s="35"/>
      <c r="AC534" s="35"/>
      <c r="AD534" s="35"/>
      <c r="AE534" s="35"/>
      <c r="AR534" s="183" t="s">
        <v>406</v>
      </c>
      <c r="AT534" s="183" t="s">
        <v>318</v>
      </c>
      <c r="AU534" s="183" t="s">
        <v>88</v>
      </c>
      <c r="AY534" s="18" t="s">
        <v>317</v>
      </c>
      <c r="BE534" s="105">
        <f>IF(N534="základná",J534,0)</f>
        <v>0</v>
      </c>
      <c r="BF534" s="105">
        <f>IF(N534="znížená",J534,0)</f>
        <v>0</v>
      </c>
      <c r="BG534" s="105">
        <f>IF(N534="zákl. prenesená",J534,0)</f>
        <v>0</v>
      </c>
      <c r="BH534" s="105">
        <f>IF(N534="zníž. prenesená",J534,0)</f>
        <v>0</v>
      </c>
      <c r="BI534" s="105">
        <f>IF(N534="nulová",J534,0)</f>
        <v>0</v>
      </c>
      <c r="BJ534" s="18" t="s">
        <v>88</v>
      </c>
      <c r="BK534" s="105">
        <f>ROUND(I534*H534,2)</f>
        <v>0</v>
      </c>
      <c r="BL534" s="18" t="s">
        <v>406</v>
      </c>
      <c r="BM534" s="183" t="s">
        <v>4789</v>
      </c>
    </row>
    <row r="535" spans="1:65" s="12" customFormat="1" ht="22.9" customHeight="1">
      <c r="B535" s="160"/>
      <c r="D535" s="161" t="s">
        <v>74</v>
      </c>
      <c r="E535" s="200" t="s">
        <v>1686</v>
      </c>
      <c r="F535" s="200" t="s">
        <v>1687</v>
      </c>
      <c r="I535" s="163"/>
      <c r="J535" s="201">
        <f>BK535</f>
        <v>0</v>
      </c>
      <c r="L535" s="160"/>
      <c r="M535" s="165"/>
      <c r="N535" s="166"/>
      <c r="O535" s="166"/>
      <c r="P535" s="167">
        <f>SUM(P536:P600)</f>
        <v>0</v>
      </c>
      <c r="Q535" s="166"/>
      <c r="R535" s="167">
        <f>SUM(R536:R600)</f>
        <v>0.10972810000000001</v>
      </c>
      <c r="S535" s="166"/>
      <c r="T535" s="168">
        <f>SUM(T536:T600)</f>
        <v>5.6877899999999995E-2</v>
      </c>
      <c r="AR535" s="161" t="s">
        <v>88</v>
      </c>
      <c r="AT535" s="169" t="s">
        <v>74</v>
      </c>
      <c r="AU535" s="169" t="s">
        <v>82</v>
      </c>
      <c r="AY535" s="161" t="s">
        <v>317</v>
      </c>
      <c r="BK535" s="170">
        <f>SUM(BK536:BK600)</f>
        <v>0</v>
      </c>
    </row>
    <row r="536" spans="1:65" s="2" customFormat="1" ht="37.9" customHeight="1">
      <c r="A536" s="35"/>
      <c r="B536" s="141"/>
      <c r="C536" s="171" t="s">
        <v>944</v>
      </c>
      <c r="D536" s="171" t="s">
        <v>318</v>
      </c>
      <c r="E536" s="172" t="s">
        <v>1830</v>
      </c>
      <c r="F536" s="173" t="s">
        <v>1831</v>
      </c>
      <c r="G536" s="174" t="s">
        <v>378</v>
      </c>
      <c r="H536" s="175">
        <v>130.55000000000001</v>
      </c>
      <c r="I536" s="176"/>
      <c r="J536" s="177">
        <f>ROUND(I536*H536,2)</f>
        <v>0</v>
      </c>
      <c r="K536" s="178"/>
      <c r="L536" s="36"/>
      <c r="M536" s="179" t="s">
        <v>1</v>
      </c>
      <c r="N536" s="180" t="s">
        <v>41</v>
      </c>
      <c r="O536" s="61"/>
      <c r="P536" s="181">
        <f>O536*H536</f>
        <v>0</v>
      </c>
      <c r="Q536" s="181">
        <v>0</v>
      </c>
      <c r="R536" s="181">
        <f>Q536*H536</f>
        <v>0</v>
      </c>
      <c r="S536" s="181">
        <v>0</v>
      </c>
      <c r="T536" s="182">
        <f>S536*H536</f>
        <v>0</v>
      </c>
      <c r="U536" s="35"/>
      <c r="V536" s="35"/>
      <c r="W536" s="35"/>
      <c r="X536" s="35"/>
      <c r="Y536" s="35"/>
      <c r="Z536" s="35"/>
      <c r="AA536" s="35"/>
      <c r="AB536" s="35"/>
      <c r="AC536" s="35"/>
      <c r="AD536" s="35"/>
      <c r="AE536" s="35"/>
      <c r="AR536" s="183" t="s">
        <v>406</v>
      </c>
      <c r="AT536" s="183" t="s">
        <v>318</v>
      </c>
      <c r="AU536" s="183" t="s">
        <v>88</v>
      </c>
      <c r="AY536" s="18" t="s">
        <v>317</v>
      </c>
      <c r="BE536" s="105">
        <f>IF(N536="základná",J536,0)</f>
        <v>0</v>
      </c>
      <c r="BF536" s="105">
        <f>IF(N536="znížená",J536,0)</f>
        <v>0</v>
      </c>
      <c r="BG536" s="105">
        <f>IF(N536="zákl. prenesená",J536,0)</f>
        <v>0</v>
      </c>
      <c r="BH536" s="105">
        <f>IF(N536="zníž. prenesená",J536,0)</f>
        <v>0</v>
      </c>
      <c r="BI536" s="105">
        <f>IF(N536="nulová",J536,0)</f>
        <v>0</v>
      </c>
      <c r="BJ536" s="18" t="s">
        <v>88</v>
      </c>
      <c r="BK536" s="105">
        <f>ROUND(I536*H536,2)</f>
        <v>0</v>
      </c>
      <c r="BL536" s="18" t="s">
        <v>406</v>
      </c>
      <c r="BM536" s="183" t="s">
        <v>4790</v>
      </c>
    </row>
    <row r="537" spans="1:65" s="15" customFormat="1">
      <c r="B537" s="202"/>
      <c r="D537" s="185" t="s">
        <v>323</v>
      </c>
      <c r="E537" s="203" t="s">
        <v>1</v>
      </c>
      <c r="F537" s="204" t="s">
        <v>4791</v>
      </c>
      <c r="H537" s="205">
        <v>42.36</v>
      </c>
      <c r="I537" s="206"/>
      <c r="L537" s="202"/>
      <c r="M537" s="207"/>
      <c r="N537" s="208"/>
      <c r="O537" s="208"/>
      <c r="P537" s="208"/>
      <c r="Q537" s="208"/>
      <c r="R537" s="208"/>
      <c r="S537" s="208"/>
      <c r="T537" s="209"/>
      <c r="AT537" s="203" t="s">
        <v>323</v>
      </c>
      <c r="AU537" s="203" t="s">
        <v>88</v>
      </c>
      <c r="AV537" s="15" t="s">
        <v>88</v>
      </c>
      <c r="AW537" s="15" t="s">
        <v>30</v>
      </c>
      <c r="AX537" s="15" t="s">
        <v>75</v>
      </c>
      <c r="AY537" s="203" t="s">
        <v>317</v>
      </c>
    </row>
    <row r="538" spans="1:65" s="15" customFormat="1">
      <c r="B538" s="202"/>
      <c r="D538" s="185" t="s">
        <v>323</v>
      </c>
      <c r="E538" s="203" t="s">
        <v>1</v>
      </c>
      <c r="F538" s="204" t="s">
        <v>4792</v>
      </c>
      <c r="H538" s="205">
        <v>53.72</v>
      </c>
      <c r="I538" s="206"/>
      <c r="L538" s="202"/>
      <c r="M538" s="207"/>
      <c r="N538" s="208"/>
      <c r="O538" s="208"/>
      <c r="P538" s="208"/>
      <c r="Q538" s="208"/>
      <c r="R538" s="208"/>
      <c r="S538" s="208"/>
      <c r="T538" s="209"/>
      <c r="AT538" s="203" t="s">
        <v>323</v>
      </c>
      <c r="AU538" s="203" t="s">
        <v>88</v>
      </c>
      <c r="AV538" s="15" t="s">
        <v>88</v>
      </c>
      <c r="AW538" s="15" t="s">
        <v>30</v>
      </c>
      <c r="AX538" s="15" t="s">
        <v>75</v>
      </c>
      <c r="AY538" s="203" t="s">
        <v>317</v>
      </c>
    </row>
    <row r="539" spans="1:65" s="15" customFormat="1">
      <c r="B539" s="202"/>
      <c r="D539" s="185" t="s">
        <v>323</v>
      </c>
      <c r="E539" s="203" t="s">
        <v>1</v>
      </c>
      <c r="F539" s="204" t="s">
        <v>4793</v>
      </c>
      <c r="H539" s="205">
        <v>34.47</v>
      </c>
      <c r="I539" s="206"/>
      <c r="L539" s="202"/>
      <c r="M539" s="207"/>
      <c r="N539" s="208"/>
      <c r="O539" s="208"/>
      <c r="P539" s="208"/>
      <c r="Q539" s="208"/>
      <c r="R539" s="208"/>
      <c r="S539" s="208"/>
      <c r="T539" s="209"/>
      <c r="AT539" s="203" t="s">
        <v>323</v>
      </c>
      <c r="AU539" s="203" t="s">
        <v>88</v>
      </c>
      <c r="AV539" s="15" t="s">
        <v>88</v>
      </c>
      <c r="AW539" s="15" t="s">
        <v>30</v>
      </c>
      <c r="AX539" s="15" t="s">
        <v>75</v>
      </c>
      <c r="AY539" s="203" t="s">
        <v>317</v>
      </c>
    </row>
    <row r="540" spans="1:65" s="16" customFormat="1">
      <c r="B540" s="210"/>
      <c r="D540" s="185" t="s">
        <v>323</v>
      </c>
      <c r="E540" s="211" t="s">
        <v>200</v>
      </c>
      <c r="F540" s="212" t="s">
        <v>412</v>
      </c>
      <c r="H540" s="213">
        <v>130.55000000000001</v>
      </c>
      <c r="I540" s="214"/>
      <c r="L540" s="210"/>
      <c r="M540" s="215"/>
      <c r="N540" s="216"/>
      <c r="O540" s="216"/>
      <c r="P540" s="216"/>
      <c r="Q540" s="216"/>
      <c r="R540" s="216"/>
      <c r="S540" s="216"/>
      <c r="T540" s="217"/>
      <c r="AT540" s="211" t="s">
        <v>323</v>
      </c>
      <c r="AU540" s="211" t="s">
        <v>88</v>
      </c>
      <c r="AV540" s="16" t="s">
        <v>105</v>
      </c>
      <c r="AW540" s="16" t="s">
        <v>30</v>
      </c>
      <c r="AX540" s="16" t="s">
        <v>75</v>
      </c>
      <c r="AY540" s="211" t="s">
        <v>317</v>
      </c>
    </row>
    <row r="541" spans="1:65" s="14" customFormat="1">
      <c r="B541" s="192"/>
      <c r="D541" s="185" t="s">
        <v>323</v>
      </c>
      <c r="E541" s="193" t="s">
        <v>206</v>
      </c>
      <c r="F541" s="194" t="s">
        <v>334</v>
      </c>
      <c r="H541" s="195">
        <v>130.55000000000001</v>
      </c>
      <c r="I541" s="196"/>
      <c r="L541" s="192"/>
      <c r="M541" s="197"/>
      <c r="N541" s="198"/>
      <c r="O541" s="198"/>
      <c r="P541" s="198"/>
      <c r="Q541" s="198"/>
      <c r="R541" s="198"/>
      <c r="S541" s="198"/>
      <c r="T541" s="199"/>
      <c r="AT541" s="193" t="s">
        <v>323</v>
      </c>
      <c r="AU541" s="193" t="s">
        <v>88</v>
      </c>
      <c r="AV541" s="14" t="s">
        <v>321</v>
      </c>
      <c r="AW541" s="14" t="s">
        <v>30</v>
      </c>
      <c r="AX541" s="14" t="s">
        <v>82</v>
      </c>
      <c r="AY541" s="193" t="s">
        <v>317</v>
      </c>
    </row>
    <row r="542" spans="1:65" s="2" customFormat="1" ht="14.45" customHeight="1">
      <c r="A542" s="35"/>
      <c r="B542" s="141"/>
      <c r="C542" s="171" t="s">
        <v>947</v>
      </c>
      <c r="D542" s="171" t="s">
        <v>318</v>
      </c>
      <c r="E542" s="172" t="s">
        <v>4794</v>
      </c>
      <c r="F542" s="173" t="s">
        <v>4795</v>
      </c>
      <c r="G542" s="174" t="s">
        <v>441</v>
      </c>
      <c r="H542" s="175">
        <v>2.5499999999999998</v>
      </c>
      <c r="I542" s="176"/>
      <c r="J542" s="177">
        <f>ROUND(I542*H542,2)</f>
        <v>0</v>
      </c>
      <c r="K542" s="178"/>
      <c r="L542" s="36"/>
      <c r="M542" s="179" t="s">
        <v>1</v>
      </c>
      <c r="N542" s="180" t="s">
        <v>41</v>
      </c>
      <c r="O542" s="61"/>
      <c r="P542" s="181">
        <f>O542*H542</f>
        <v>0</v>
      </c>
      <c r="Q542" s="181">
        <v>7.3999999999999999E-4</v>
      </c>
      <c r="R542" s="181">
        <f>Q542*H542</f>
        <v>1.8869999999999998E-3</v>
      </c>
      <c r="S542" s="181">
        <v>0</v>
      </c>
      <c r="T542" s="182">
        <f>S542*H542</f>
        <v>0</v>
      </c>
      <c r="U542" s="35"/>
      <c r="V542" s="35"/>
      <c r="W542" s="35"/>
      <c r="X542" s="35"/>
      <c r="Y542" s="35"/>
      <c r="Z542" s="35"/>
      <c r="AA542" s="35"/>
      <c r="AB542" s="35"/>
      <c r="AC542" s="35"/>
      <c r="AD542" s="35"/>
      <c r="AE542" s="35"/>
      <c r="AR542" s="183" t="s">
        <v>406</v>
      </c>
      <c r="AT542" s="183" t="s">
        <v>318</v>
      </c>
      <c r="AU542" s="183" t="s">
        <v>88</v>
      </c>
      <c r="AY542" s="18" t="s">
        <v>317</v>
      </c>
      <c r="BE542" s="105">
        <f>IF(N542="základná",J542,0)</f>
        <v>0</v>
      </c>
      <c r="BF542" s="105">
        <f>IF(N542="znížená",J542,0)</f>
        <v>0</v>
      </c>
      <c r="BG542" s="105">
        <f>IF(N542="zákl. prenesená",J542,0)</f>
        <v>0</v>
      </c>
      <c r="BH542" s="105">
        <f>IF(N542="zníž. prenesená",J542,0)</f>
        <v>0</v>
      </c>
      <c r="BI542" s="105">
        <f>IF(N542="nulová",J542,0)</f>
        <v>0</v>
      </c>
      <c r="BJ542" s="18" t="s">
        <v>88</v>
      </c>
      <c r="BK542" s="105">
        <f>ROUND(I542*H542,2)</f>
        <v>0</v>
      </c>
      <c r="BL542" s="18" t="s">
        <v>406</v>
      </c>
      <c r="BM542" s="183" t="s">
        <v>4796</v>
      </c>
    </row>
    <row r="543" spans="1:65" s="15" customFormat="1">
      <c r="B543" s="202"/>
      <c r="D543" s="185" t="s">
        <v>323</v>
      </c>
      <c r="E543" s="203" t="s">
        <v>1</v>
      </c>
      <c r="F543" s="204" t="s">
        <v>4797</v>
      </c>
      <c r="H543" s="205">
        <v>2.5499999999999998</v>
      </c>
      <c r="I543" s="206"/>
      <c r="L543" s="202"/>
      <c r="M543" s="207"/>
      <c r="N543" s="208"/>
      <c r="O543" s="208"/>
      <c r="P543" s="208"/>
      <c r="Q543" s="208"/>
      <c r="R543" s="208"/>
      <c r="S543" s="208"/>
      <c r="T543" s="209"/>
      <c r="AT543" s="203" t="s">
        <v>323</v>
      </c>
      <c r="AU543" s="203" t="s">
        <v>88</v>
      </c>
      <c r="AV543" s="15" t="s">
        <v>88</v>
      </c>
      <c r="AW543" s="15" t="s">
        <v>30</v>
      </c>
      <c r="AX543" s="15" t="s">
        <v>75</v>
      </c>
      <c r="AY543" s="203" t="s">
        <v>317</v>
      </c>
    </row>
    <row r="544" spans="1:65" s="14" customFormat="1">
      <c r="B544" s="192"/>
      <c r="D544" s="185" t="s">
        <v>323</v>
      </c>
      <c r="E544" s="193" t="s">
        <v>1</v>
      </c>
      <c r="F544" s="194" t="s">
        <v>334</v>
      </c>
      <c r="H544" s="195">
        <v>2.5499999999999998</v>
      </c>
      <c r="I544" s="196"/>
      <c r="L544" s="192"/>
      <c r="M544" s="197"/>
      <c r="N544" s="198"/>
      <c r="O544" s="198"/>
      <c r="P544" s="198"/>
      <c r="Q544" s="198"/>
      <c r="R544" s="198"/>
      <c r="S544" s="198"/>
      <c r="T544" s="199"/>
      <c r="AT544" s="193" t="s">
        <v>323</v>
      </c>
      <c r="AU544" s="193" t="s">
        <v>88</v>
      </c>
      <c r="AV544" s="14" t="s">
        <v>321</v>
      </c>
      <c r="AW544" s="14" t="s">
        <v>30</v>
      </c>
      <c r="AX544" s="14" t="s">
        <v>82</v>
      </c>
      <c r="AY544" s="193" t="s">
        <v>317</v>
      </c>
    </row>
    <row r="545" spans="1:65" s="2" customFormat="1" ht="14.45" customHeight="1">
      <c r="A545" s="35"/>
      <c r="B545" s="141"/>
      <c r="C545" s="171" t="s">
        <v>951</v>
      </c>
      <c r="D545" s="171" t="s">
        <v>318</v>
      </c>
      <c r="E545" s="172" t="s">
        <v>4798</v>
      </c>
      <c r="F545" s="173" t="s">
        <v>4799</v>
      </c>
      <c r="G545" s="174" t="s">
        <v>441</v>
      </c>
      <c r="H545" s="175">
        <v>2.1</v>
      </c>
      <c r="I545" s="176"/>
      <c r="J545" s="177">
        <f>ROUND(I545*H545,2)</f>
        <v>0</v>
      </c>
      <c r="K545" s="178"/>
      <c r="L545" s="36"/>
      <c r="M545" s="179" t="s">
        <v>1</v>
      </c>
      <c r="N545" s="180" t="s">
        <v>41</v>
      </c>
      <c r="O545" s="61"/>
      <c r="P545" s="181">
        <f>O545*H545</f>
        <v>0</v>
      </c>
      <c r="Q545" s="181">
        <v>7.3999999999999999E-4</v>
      </c>
      <c r="R545" s="181">
        <f>Q545*H545</f>
        <v>1.554E-3</v>
      </c>
      <c r="S545" s="181">
        <v>0</v>
      </c>
      <c r="T545" s="182">
        <f>S545*H545</f>
        <v>0</v>
      </c>
      <c r="U545" s="35"/>
      <c r="V545" s="35"/>
      <c r="W545" s="35"/>
      <c r="X545" s="35"/>
      <c r="Y545" s="35"/>
      <c r="Z545" s="35"/>
      <c r="AA545" s="35"/>
      <c r="AB545" s="35"/>
      <c r="AC545" s="35"/>
      <c r="AD545" s="35"/>
      <c r="AE545" s="35"/>
      <c r="AR545" s="183" t="s">
        <v>406</v>
      </c>
      <c r="AT545" s="183" t="s">
        <v>318</v>
      </c>
      <c r="AU545" s="183" t="s">
        <v>88</v>
      </c>
      <c r="AY545" s="18" t="s">
        <v>317</v>
      </c>
      <c r="BE545" s="105">
        <f>IF(N545="základná",J545,0)</f>
        <v>0</v>
      </c>
      <c r="BF545" s="105">
        <f>IF(N545="znížená",J545,0)</f>
        <v>0</v>
      </c>
      <c r="BG545" s="105">
        <f>IF(N545="zákl. prenesená",J545,0)</f>
        <v>0</v>
      </c>
      <c r="BH545" s="105">
        <f>IF(N545="zníž. prenesená",J545,0)</f>
        <v>0</v>
      </c>
      <c r="BI545" s="105">
        <f>IF(N545="nulová",J545,0)</f>
        <v>0</v>
      </c>
      <c r="BJ545" s="18" t="s">
        <v>88</v>
      </c>
      <c r="BK545" s="105">
        <f>ROUND(I545*H545,2)</f>
        <v>0</v>
      </c>
      <c r="BL545" s="18" t="s">
        <v>406</v>
      </c>
      <c r="BM545" s="183" t="s">
        <v>4800</v>
      </c>
    </row>
    <row r="546" spans="1:65" s="15" customFormat="1">
      <c r="B546" s="202"/>
      <c r="D546" s="185" t="s">
        <v>323</v>
      </c>
      <c r="E546" s="203" t="s">
        <v>1</v>
      </c>
      <c r="F546" s="204" t="s">
        <v>4801</v>
      </c>
      <c r="H546" s="205">
        <v>2.1</v>
      </c>
      <c r="I546" s="206"/>
      <c r="L546" s="202"/>
      <c r="M546" s="207"/>
      <c r="N546" s="208"/>
      <c r="O546" s="208"/>
      <c r="P546" s="208"/>
      <c r="Q546" s="208"/>
      <c r="R546" s="208"/>
      <c r="S546" s="208"/>
      <c r="T546" s="209"/>
      <c r="AT546" s="203" t="s">
        <v>323</v>
      </c>
      <c r="AU546" s="203" t="s">
        <v>88</v>
      </c>
      <c r="AV546" s="15" t="s">
        <v>88</v>
      </c>
      <c r="AW546" s="15" t="s">
        <v>30</v>
      </c>
      <c r="AX546" s="15" t="s">
        <v>75</v>
      </c>
      <c r="AY546" s="203" t="s">
        <v>317</v>
      </c>
    </row>
    <row r="547" spans="1:65" s="14" customFormat="1">
      <c r="B547" s="192"/>
      <c r="D547" s="185" t="s">
        <v>323</v>
      </c>
      <c r="E547" s="193" t="s">
        <v>1</v>
      </c>
      <c r="F547" s="194" t="s">
        <v>334</v>
      </c>
      <c r="H547" s="195">
        <v>2.1</v>
      </c>
      <c r="I547" s="196"/>
      <c r="L547" s="192"/>
      <c r="M547" s="197"/>
      <c r="N547" s="198"/>
      <c r="O547" s="198"/>
      <c r="P547" s="198"/>
      <c r="Q547" s="198"/>
      <c r="R547" s="198"/>
      <c r="S547" s="198"/>
      <c r="T547" s="199"/>
      <c r="AT547" s="193" t="s">
        <v>323</v>
      </c>
      <c r="AU547" s="193" t="s">
        <v>88</v>
      </c>
      <c r="AV547" s="14" t="s">
        <v>321</v>
      </c>
      <c r="AW547" s="14" t="s">
        <v>30</v>
      </c>
      <c r="AX547" s="14" t="s">
        <v>82</v>
      </c>
      <c r="AY547" s="193" t="s">
        <v>317</v>
      </c>
    </row>
    <row r="548" spans="1:65" s="2" customFormat="1" ht="14.45" customHeight="1">
      <c r="A548" s="35"/>
      <c r="B548" s="141"/>
      <c r="C548" s="171" t="s">
        <v>957</v>
      </c>
      <c r="D548" s="171" t="s">
        <v>318</v>
      </c>
      <c r="E548" s="172" t="s">
        <v>1776</v>
      </c>
      <c r="F548" s="173" t="s">
        <v>1777</v>
      </c>
      <c r="G548" s="174" t="s">
        <v>441</v>
      </c>
      <c r="H548" s="175">
        <v>2.5299999999999998</v>
      </c>
      <c r="I548" s="176"/>
      <c r="J548" s="177">
        <f>ROUND(I548*H548,2)</f>
        <v>0</v>
      </c>
      <c r="K548" s="178"/>
      <c r="L548" s="36"/>
      <c r="M548" s="179" t="s">
        <v>1</v>
      </c>
      <c r="N548" s="180" t="s">
        <v>41</v>
      </c>
      <c r="O548" s="61"/>
      <c r="P548" s="181">
        <f>O548*H548</f>
        <v>0</v>
      </c>
      <c r="Q548" s="181">
        <v>7.3999999999999999E-4</v>
      </c>
      <c r="R548" s="181">
        <f>Q548*H548</f>
        <v>1.8721999999999999E-3</v>
      </c>
      <c r="S548" s="181">
        <v>0</v>
      </c>
      <c r="T548" s="182">
        <f>S548*H548</f>
        <v>0</v>
      </c>
      <c r="U548" s="35"/>
      <c r="V548" s="35"/>
      <c r="W548" s="35"/>
      <c r="X548" s="35"/>
      <c r="Y548" s="35"/>
      <c r="Z548" s="35"/>
      <c r="AA548" s="35"/>
      <c r="AB548" s="35"/>
      <c r="AC548" s="35"/>
      <c r="AD548" s="35"/>
      <c r="AE548" s="35"/>
      <c r="AR548" s="183" t="s">
        <v>406</v>
      </c>
      <c r="AT548" s="183" t="s">
        <v>318</v>
      </c>
      <c r="AU548" s="183" t="s">
        <v>88</v>
      </c>
      <c r="AY548" s="18" t="s">
        <v>317</v>
      </c>
      <c r="BE548" s="105">
        <f>IF(N548="základná",J548,0)</f>
        <v>0</v>
      </c>
      <c r="BF548" s="105">
        <f>IF(N548="znížená",J548,0)</f>
        <v>0</v>
      </c>
      <c r="BG548" s="105">
        <f>IF(N548="zákl. prenesená",J548,0)</f>
        <v>0</v>
      </c>
      <c r="BH548" s="105">
        <f>IF(N548="zníž. prenesená",J548,0)</f>
        <v>0</v>
      </c>
      <c r="BI548" s="105">
        <f>IF(N548="nulová",J548,0)</f>
        <v>0</v>
      </c>
      <c r="BJ548" s="18" t="s">
        <v>88</v>
      </c>
      <c r="BK548" s="105">
        <f>ROUND(I548*H548,2)</f>
        <v>0</v>
      </c>
      <c r="BL548" s="18" t="s">
        <v>406</v>
      </c>
      <c r="BM548" s="183" t="s">
        <v>4802</v>
      </c>
    </row>
    <row r="549" spans="1:65" s="15" customFormat="1">
      <c r="B549" s="202"/>
      <c r="D549" s="185" t="s">
        <v>323</v>
      </c>
      <c r="E549" s="203" t="s">
        <v>1</v>
      </c>
      <c r="F549" s="204" t="s">
        <v>4803</v>
      </c>
      <c r="H549" s="205">
        <v>2.5299999999999998</v>
      </c>
      <c r="I549" s="206"/>
      <c r="L549" s="202"/>
      <c r="M549" s="207"/>
      <c r="N549" s="208"/>
      <c r="O549" s="208"/>
      <c r="P549" s="208"/>
      <c r="Q549" s="208"/>
      <c r="R549" s="208"/>
      <c r="S549" s="208"/>
      <c r="T549" s="209"/>
      <c r="AT549" s="203" t="s">
        <v>323</v>
      </c>
      <c r="AU549" s="203" t="s">
        <v>88</v>
      </c>
      <c r="AV549" s="15" t="s">
        <v>88</v>
      </c>
      <c r="AW549" s="15" t="s">
        <v>30</v>
      </c>
      <c r="AX549" s="15" t="s">
        <v>75</v>
      </c>
      <c r="AY549" s="203" t="s">
        <v>317</v>
      </c>
    </row>
    <row r="550" spans="1:65" s="14" customFormat="1">
      <c r="B550" s="192"/>
      <c r="D550" s="185" t="s">
        <v>323</v>
      </c>
      <c r="E550" s="193" t="s">
        <v>1</v>
      </c>
      <c r="F550" s="194" t="s">
        <v>334</v>
      </c>
      <c r="H550" s="195">
        <v>2.5299999999999998</v>
      </c>
      <c r="I550" s="196"/>
      <c r="L550" s="192"/>
      <c r="M550" s="197"/>
      <c r="N550" s="198"/>
      <c r="O550" s="198"/>
      <c r="P550" s="198"/>
      <c r="Q550" s="198"/>
      <c r="R550" s="198"/>
      <c r="S550" s="198"/>
      <c r="T550" s="199"/>
      <c r="AT550" s="193" t="s">
        <v>323</v>
      </c>
      <c r="AU550" s="193" t="s">
        <v>88</v>
      </c>
      <c r="AV550" s="14" t="s">
        <v>321</v>
      </c>
      <c r="AW550" s="14" t="s">
        <v>30</v>
      </c>
      <c r="AX550" s="14" t="s">
        <v>82</v>
      </c>
      <c r="AY550" s="193" t="s">
        <v>317</v>
      </c>
    </row>
    <row r="551" spans="1:65" s="2" customFormat="1" ht="24.2" customHeight="1">
      <c r="A551" s="35"/>
      <c r="B551" s="141"/>
      <c r="C551" s="171" t="s">
        <v>961</v>
      </c>
      <c r="D551" s="171" t="s">
        <v>318</v>
      </c>
      <c r="E551" s="172" t="s">
        <v>1700</v>
      </c>
      <c r="F551" s="173" t="s">
        <v>1701</v>
      </c>
      <c r="G551" s="174" t="s">
        <v>441</v>
      </c>
      <c r="H551" s="175">
        <v>5</v>
      </c>
      <c r="I551" s="176"/>
      <c r="J551" s="177">
        <f>ROUND(I551*H551,2)</f>
        <v>0</v>
      </c>
      <c r="K551" s="178"/>
      <c r="L551" s="36"/>
      <c r="M551" s="179" t="s">
        <v>1</v>
      </c>
      <c r="N551" s="180" t="s">
        <v>41</v>
      </c>
      <c r="O551" s="61"/>
      <c r="P551" s="181">
        <f>O551*H551</f>
        <v>0</v>
      </c>
      <c r="Q551" s="181">
        <v>9.7000000000000005E-4</v>
      </c>
      <c r="R551" s="181">
        <f>Q551*H551</f>
        <v>4.8500000000000001E-3</v>
      </c>
      <c r="S551" s="181">
        <v>0</v>
      </c>
      <c r="T551" s="182">
        <f>S551*H551</f>
        <v>0</v>
      </c>
      <c r="U551" s="35"/>
      <c r="V551" s="35"/>
      <c r="W551" s="35"/>
      <c r="X551" s="35"/>
      <c r="Y551" s="35"/>
      <c r="Z551" s="35"/>
      <c r="AA551" s="35"/>
      <c r="AB551" s="35"/>
      <c r="AC551" s="35"/>
      <c r="AD551" s="35"/>
      <c r="AE551" s="35"/>
      <c r="AR551" s="183" t="s">
        <v>406</v>
      </c>
      <c r="AT551" s="183" t="s">
        <v>318</v>
      </c>
      <c r="AU551" s="183" t="s">
        <v>88</v>
      </c>
      <c r="AY551" s="18" t="s">
        <v>317</v>
      </c>
      <c r="BE551" s="105">
        <f>IF(N551="základná",J551,0)</f>
        <v>0</v>
      </c>
      <c r="BF551" s="105">
        <f>IF(N551="znížená",J551,0)</f>
        <v>0</v>
      </c>
      <c r="BG551" s="105">
        <f>IF(N551="zákl. prenesená",J551,0)</f>
        <v>0</v>
      </c>
      <c r="BH551" s="105">
        <f>IF(N551="zníž. prenesená",J551,0)</f>
        <v>0</v>
      </c>
      <c r="BI551" s="105">
        <f>IF(N551="nulová",J551,0)</f>
        <v>0</v>
      </c>
      <c r="BJ551" s="18" t="s">
        <v>88</v>
      </c>
      <c r="BK551" s="105">
        <f>ROUND(I551*H551,2)</f>
        <v>0</v>
      </c>
      <c r="BL551" s="18" t="s">
        <v>406</v>
      </c>
      <c r="BM551" s="183" t="s">
        <v>4804</v>
      </c>
    </row>
    <row r="552" spans="1:65" s="15" customFormat="1">
      <c r="B552" s="202"/>
      <c r="D552" s="185" t="s">
        <v>323</v>
      </c>
      <c r="E552" s="203" t="s">
        <v>1</v>
      </c>
      <c r="F552" s="204" t="s">
        <v>4805</v>
      </c>
      <c r="H552" s="205">
        <v>5</v>
      </c>
      <c r="I552" s="206"/>
      <c r="L552" s="202"/>
      <c r="M552" s="207"/>
      <c r="N552" s="208"/>
      <c r="O552" s="208"/>
      <c r="P552" s="208"/>
      <c r="Q552" s="208"/>
      <c r="R552" s="208"/>
      <c r="S552" s="208"/>
      <c r="T552" s="209"/>
      <c r="AT552" s="203" t="s">
        <v>323</v>
      </c>
      <c r="AU552" s="203" t="s">
        <v>88</v>
      </c>
      <c r="AV552" s="15" t="s">
        <v>88</v>
      </c>
      <c r="AW552" s="15" t="s">
        <v>30</v>
      </c>
      <c r="AX552" s="15" t="s">
        <v>82</v>
      </c>
      <c r="AY552" s="203" t="s">
        <v>317</v>
      </c>
    </row>
    <row r="553" spans="1:65" s="2" customFormat="1" ht="49.15" customHeight="1">
      <c r="A553" s="35"/>
      <c r="B553" s="141"/>
      <c r="C553" s="171" t="s">
        <v>965</v>
      </c>
      <c r="D553" s="171" t="s">
        <v>318</v>
      </c>
      <c r="E553" s="172" t="s">
        <v>1710</v>
      </c>
      <c r="F553" s="173" t="s">
        <v>1711</v>
      </c>
      <c r="G553" s="174" t="s">
        <v>441</v>
      </c>
      <c r="H553" s="175">
        <v>15.05</v>
      </c>
      <c r="I553" s="176"/>
      <c r="J553" s="177">
        <f>ROUND(I553*H553,2)</f>
        <v>0</v>
      </c>
      <c r="K553" s="178"/>
      <c r="L553" s="36"/>
      <c r="M553" s="179" t="s">
        <v>1</v>
      </c>
      <c r="N553" s="180" t="s">
        <v>41</v>
      </c>
      <c r="O553" s="61"/>
      <c r="P553" s="181">
        <f>O553*H553</f>
        <v>0</v>
      </c>
      <c r="Q553" s="181">
        <v>1.2800000000000001E-3</v>
      </c>
      <c r="R553" s="181">
        <f>Q553*H553</f>
        <v>1.9264000000000003E-2</v>
      </c>
      <c r="S553" s="181">
        <v>0</v>
      </c>
      <c r="T553" s="182">
        <f>S553*H553</f>
        <v>0</v>
      </c>
      <c r="U553" s="35"/>
      <c r="V553" s="35"/>
      <c r="W553" s="35"/>
      <c r="X553" s="35"/>
      <c r="Y553" s="35"/>
      <c r="Z553" s="35"/>
      <c r="AA553" s="35"/>
      <c r="AB553" s="35"/>
      <c r="AC553" s="35"/>
      <c r="AD553" s="35"/>
      <c r="AE553" s="35"/>
      <c r="AR553" s="183" t="s">
        <v>406</v>
      </c>
      <c r="AT553" s="183" t="s">
        <v>318</v>
      </c>
      <c r="AU553" s="183" t="s">
        <v>88</v>
      </c>
      <c r="AY553" s="18" t="s">
        <v>317</v>
      </c>
      <c r="BE553" s="105">
        <f>IF(N553="základná",J553,0)</f>
        <v>0</v>
      </c>
      <c r="BF553" s="105">
        <f>IF(N553="znížená",J553,0)</f>
        <v>0</v>
      </c>
      <c r="BG553" s="105">
        <f>IF(N553="zákl. prenesená",J553,0)</f>
        <v>0</v>
      </c>
      <c r="BH553" s="105">
        <f>IF(N553="zníž. prenesená",J553,0)</f>
        <v>0</v>
      </c>
      <c r="BI553" s="105">
        <f>IF(N553="nulová",J553,0)</f>
        <v>0</v>
      </c>
      <c r="BJ553" s="18" t="s">
        <v>88</v>
      </c>
      <c r="BK553" s="105">
        <f>ROUND(I553*H553,2)</f>
        <v>0</v>
      </c>
      <c r="BL553" s="18" t="s">
        <v>406</v>
      </c>
      <c r="BM553" s="183" t="s">
        <v>4806</v>
      </c>
    </row>
    <row r="554" spans="1:65" s="15" customFormat="1">
      <c r="B554" s="202"/>
      <c r="D554" s="185" t="s">
        <v>323</v>
      </c>
      <c r="E554" s="203" t="s">
        <v>1</v>
      </c>
      <c r="F554" s="204" t="s">
        <v>4807</v>
      </c>
      <c r="H554" s="205">
        <v>15.05</v>
      </c>
      <c r="I554" s="206"/>
      <c r="L554" s="202"/>
      <c r="M554" s="207"/>
      <c r="N554" s="208"/>
      <c r="O554" s="208"/>
      <c r="P554" s="208"/>
      <c r="Q554" s="208"/>
      <c r="R554" s="208"/>
      <c r="S554" s="208"/>
      <c r="T554" s="209"/>
      <c r="AT554" s="203" t="s">
        <v>323</v>
      </c>
      <c r="AU554" s="203" t="s">
        <v>88</v>
      </c>
      <c r="AV554" s="15" t="s">
        <v>88</v>
      </c>
      <c r="AW554" s="15" t="s">
        <v>30</v>
      </c>
      <c r="AX554" s="15" t="s">
        <v>75</v>
      </c>
      <c r="AY554" s="203" t="s">
        <v>317</v>
      </c>
    </row>
    <row r="555" spans="1:65" s="14" customFormat="1">
      <c r="B555" s="192"/>
      <c r="D555" s="185" t="s">
        <v>323</v>
      </c>
      <c r="E555" s="193" t="s">
        <v>1</v>
      </c>
      <c r="F555" s="194" t="s">
        <v>334</v>
      </c>
      <c r="H555" s="195">
        <v>15.05</v>
      </c>
      <c r="I555" s="196"/>
      <c r="L555" s="192"/>
      <c r="M555" s="197"/>
      <c r="N555" s="198"/>
      <c r="O555" s="198"/>
      <c r="P555" s="198"/>
      <c r="Q555" s="198"/>
      <c r="R555" s="198"/>
      <c r="S555" s="198"/>
      <c r="T555" s="199"/>
      <c r="AT555" s="193" t="s">
        <v>323</v>
      </c>
      <c r="AU555" s="193" t="s">
        <v>88</v>
      </c>
      <c r="AV555" s="14" t="s">
        <v>321</v>
      </c>
      <c r="AW555" s="14" t="s">
        <v>30</v>
      </c>
      <c r="AX555" s="14" t="s">
        <v>82</v>
      </c>
      <c r="AY555" s="193" t="s">
        <v>317</v>
      </c>
    </row>
    <row r="556" spans="1:65" s="2" customFormat="1" ht="24.2" customHeight="1">
      <c r="A556" s="35"/>
      <c r="B556" s="141"/>
      <c r="C556" s="171" t="s">
        <v>973</v>
      </c>
      <c r="D556" s="171" t="s">
        <v>318</v>
      </c>
      <c r="E556" s="172" t="s">
        <v>1716</v>
      </c>
      <c r="F556" s="173" t="s">
        <v>1717</v>
      </c>
      <c r="G556" s="174" t="s">
        <v>388</v>
      </c>
      <c r="H556" s="175">
        <v>1</v>
      </c>
      <c r="I556" s="176"/>
      <c r="J556" s="177">
        <f>ROUND(I556*H556,2)</f>
        <v>0</v>
      </c>
      <c r="K556" s="178"/>
      <c r="L556" s="36"/>
      <c r="M556" s="179" t="s">
        <v>1</v>
      </c>
      <c r="N556" s="180" t="s">
        <v>41</v>
      </c>
      <c r="O556" s="61"/>
      <c r="P556" s="181">
        <f>O556*H556</f>
        <v>0</v>
      </c>
      <c r="Q556" s="181">
        <v>6.0000000000000002E-5</v>
      </c>
      <c r="R556" s="181">
        <f>Q556*H556</f>
        <v>6.0000000000000002E-5</v>
      </c>
      <c r="S556" s="181">
        <v>0</v>
      </c>
      <c r="T556" s="182">
        <f>S556*H556</f>
        <v>0</v>
      </c>
      <c r="U556" s="35"/>
      <c r="V556" s="35"/>
      <c r="W556" s="35"/>
      <c r="X556" s="35"/>
      <c r="Y556" s="35"/>
      <c r="Z556" s="35"/>
      <c r="AA556" s="35"/>
      <c r="AB556" s="35"/>
      <c r="AC556" s="35"/>
      <c r="AD556" s="35"/>
      <c r="AE556" s="35"/>
      <c r="AR556" s="183" t="s">
        <v>406</v>
      </c>
      <c r="AT556" s="183" t="s">
        <v>318</v>
      </c>
      <c r="AU556" s="183" t="s">
        <v>88</v>
      </c>
      <c r="AY556" s="18" t="s">
        <v>317</v>
      </c>
      <c r="BE556" s="105">
        <f>IF(N556="základná",J556,0)</f>
        <v>0</v>
      </c>
      <c r="BF556" s="105">
        <f>IF(N556="znížená",J556,0)</f>
        <v>0</v>
      </c>
      <c r="BG556" s="105">
        <f>IF(N556="zákl. prenesená",J556,0)</f>
        <v>0</v>
      </c>
      <c r="BH556" s="105">
        <f>IF(N556="zníž. prenesená",J556,0)</f>
        <v>0</v>
      </c>
      <c r="BI556" s="105">
        <f>IF(N556="nulová",J556,0)</f>
        <v>0</v>
      </c>
      <c r="BJ556" s="18" t="s">
        <v>88</v>
      </c>
      <c r="BK556" s="105">
        <f>ROUND(I556*H556,2)</f>
        <v>0</v>
      </c>
      <c r="BL556" s="18" t="s">
        <v>406</v>
      </c>
      <c r="BM556" s="183" t="s">
        <v>4808</v>
      </c>
    </row>
    <row r="557" spans="1:65" s="2" customFormat="1" ht="24.2" customHeight="1">
      <c r="A557" s="35"/>
      <c r="B557" s="141"/>
      <c r="C557" s="218" t="s">
        <v>979</v>
      </c>
      <c r="D557" s="218" t="s">
        <v>419</v>
      </c>
      <c r="E557" s="219" t="s">
        <v>1720</v>
      </c>
      <c r="F557" s="220" t="s">
        <v>1721</v>
      </c>
      <c r="G557" s="221" t="s">
        <v>388</v>
      </c>
      <c r="H557" s="222">
        <v>1</v>
      </c>
      <c r="I557" s="223"/>
      <c r="J557" s="224">
        <f>ROUND(I557*H557,2)</f>
        <v>0</v>
      </c>
      <c r="K557" s="225"/>
      <c r="L557" s="226"/>
      <c r="M557" s="227" t="s">
        <v>1</v>
      </c>
      <c r="N557" s="228" t="s">
        <v>41</v>
      </c>
      <c r="O557" s="61"/>
      <c r="P557" s="181">
        <f>O557*H557</f>
        <v>0</v>
      </c>
      <c r="Q557" s="181">
        <v>2.2000000000000001E-4</v>
      </c>
      <c r="R557" s="181">
        <f>Q557*H557</f>
        <v>2.2000000000000001E-4</v>
      </c>
      <c r="S557" s="181">
        <v>0</v>
      </c>
      <c r="T557" s="182">
        <f>S557*H557</f>
        <v>0</v>
      </c>
      <c r="U557" s="35"/>
      <c r="V557" s="35"/>
      <c r="W557" s="35"/>
      <c r="X557" s="35"/>
      <c r="Y557" s="35"/>
      <c r="Z557" s="35"/>
      <c r="AA557" s="35"/>
      <c r="AB557" s="35"/>
      <c r="AC557" s="35"/>
      <c r="AD557" s="35"/>
      <c r="AE557" s="35"/>
      <c r="AR557" s="183" t="s">
        <v>494</v>
      </c>
      <c r="AT557" s="183" t="s">
        <v>419</v>
      </c>
      <c r="AU557" s="183" t="s">
        <v>88</v>
      </c>
      <c r="AY557" s="18" t="s">
        <v>317</v>
      </c>
      <c r="BE557" s="105">
        <f>IF(N557="základná",J557,0)</f>
        <v>0</v>
      </c>
      <c r="BF557" s="105">
        <f>IF(N557="znížená",J557,0)</f>
        <v>0</v>
      </c>
      <c r="BG557" s="105">
        <f>IF(N557="zákl. prenesená",J557,0)</f>
        <v>0</v>
      </c>
      <c r="BH557" s="105">
        <f>IF(N557="zníž. prenesená",J557,0)</f>
        <v>0</v>
      </c>
      <c r="BI557" s="105">
        <f>IF(N557="nulová",J557,0)</f>
        <v>0</v>
      </c>
      <c r="BJ557" s="18" t="s">
        <v>88</v>
      </c>
      <c r="BK557" s="105">
        <f>ROUND(I557*H557,2)</f>
        <v>0</v>
      </c>
      <c r="BL557" s="18" t="s">
        <v>406</v>
      </c>
      <c r="BM557" s="183" t="s">
        <v>4809</v>
      </c>
    </row>
    <row r="558" spans="1:65" s="2" customFormat="1" ht="24.2" customHeight="1">
      <c r="A558" s="35"/>
      <c r="B558" s="141"/>
      <c r="C558" s="171" t="s">
        <v>984</v>
      </c>
      <c r="D558" s="171" t="s">
        <v>318</v>
      </c>
      <c r="E558" s="172" t="s">
        <v>4810</v>
      </c>
      <c r="F558" s="173" t="s">
        <v>4811</v>
      </c>
      <c r="G558" s="174" t="s">
        <v>441</v>
      </c>
      <c r="H558" s="175">
        <v>20.28</v>
      </c>
      <c r="I558" s="176"/>
      <c r="J558" s="177">
        <f>ROUND(I558*H558,2)</f>
        <v>0</v>
      </c>
      <c r="K558" s="178"/>
      <c r="L558" s="36"/>
      <c r="M558" s="179" t="s">
        <v>1</v>
      </c>
      <c r="N558" s="180" t="s">
        <v>41</v>
      </c>
      <c r="O558" s="61"/>
      <c r="P558" s="181">
        <f>O558*H558</f>
        <v>0</v>
      </c>
      <c r="Q558" s="181">
        <v>3.0000000000000001E-5</v>
      </c>
      <c r="R558" s="181">
        <f>Q558*H558</f>
        <v>6.0840000000000004E-4</v>
      </c>
      <c r="S558" s="181">
        <v>0</v>
      </c>
      <c r="T558" s="182">
        <f>S558*H558</f>
        <v>0</v>
      </c>
      <c r="U558" s="35"/>
      <c r="V558" s="35"/>
      <c r="W558" s="35"/>
      <c r="X558" s="35"/>
      <c r="Y558" s="35"/>
      <c r="Z558" s="35"/>
      <c r="AA558" s="35"/>
      <c r="AB558" s="35"/>
      <c r="AC558" s="35"/>
      <c r="AD558" s="35"/>
      <c r="AE558" s="35"/>
      <c r="AR558" s="183" t="s">
        <v>406</v>
      </c>
      <c r="AT558" s="183" t="s">
        <v>318</v>
      </c>
      <c r="AU558" s="183" t="s">
        <v>88</v>
      </c>
      <c r="AY558" s="18" t="s">
        <v>317</v>
      </c>
      <c r="BE558" s="105">
        <f>IF(N558="základná",J558,0)</f>
        <v>0</v>
      </c>
      <c r="BF558" s="105">
        <f>IF(N558="znížená",J558,0)</f>
        <v>0</v>
      </c>
      <c r="BG558" s="105">
        <f>IF(N558="zákl. prenesená",J558,0)</f>
        <v>0</v>
      </c>
      <c r="BH558" s="105">
        <f>IF(N558="zníž. prenesená",J558,0)</f>
        <v>0</v>
      </c>
      <c r="BI558" s="105">
        <f>IF(N558="nulová",J558,0)</f>
        <v>0</v>
      </c>
      <c r="BJ558" s="18" t="s">
        <v>88</v>
      </c>
      <c r="BK558" s="105">
        <f>ROUND(I558*H558,2)</f>
        <v>0</v>
      </c>
      <c r="BL558" s="18" t="s">
        <v>406</v>
      </c>
      <c r="BM558" s="183" t="s">
        <v>4812</v>
      </c>
    </row>
    <row r="559" spans="1:65" s="13" customFormat="1">
      <c r="B559" s="184"/>
      <c r="D559" s="185" t="s">
        <v>323</v>
      </c>
      <c r="E559" s="186" t="s">
        <v>1</v>
      </c>
      <c r="F559" s="187" t="s">
        <v>1758</v>
      </c>
      <c r="H559" s="186" t="s">
        <v>1</v>
      </c>
      <c r="I559" s="188"/>
      <c r="L559" s="184"/>
      <c r="M559" s="189"/>
      <c r="N559" s="190"/>
      <c r="O559" s="190"/>
      <c r="P559" s="190"/>
      <c r="Q559" s="190"/>
      <c r="R559" s="190"/>
      <c r="S559" s="190"/>
      <c r="T559" s="191"/>
      <c r="AT559" s="186" t="s">
        <v>323</v>
      </c>
      <c r="AU559" s="186" t="s">
        <v>88</v>
      </c>
      <c r="AV559" s="13" t="s">
        <v>82</v>
      </c>
      <c r="AW559" s="13" t="s">
        <v>30</v>
      </c>
      <c r="AX559" s="13" t="s">
        <v>75</v>
      </c>
      <c r="AY559" s="186" t="s">
        <v>317</v>
      </c>
    </row>
    <row r="560" spans="1:65" s="15" customFormat="1">
      <c r="B560" s="202"/>
      <c r="D560" s="185" t="s">
        <v>323</v>
      </c>
      <c r="E560" s="203" t="s">
        <v>1</v>
      </c>
      <c r="F560" s="204" t="s">
        <v>4813</v>
      </c>
      <c r="H560" s="205">
        <v>10.14</v>
      </c>
      <c r="I560" s="206"/>
      <c r="L560" s="202"/>
      <c r="M560" s="207"/>
      <c r="N560" s="208"/>
      <c r="O560" s="208"/>
      <c r="P560" s="208"/>
      <c r="Q560" s="208"/>
      <c r="R560" s="208"/>
      <c r="S560" s="208"/>
      <c r="T560" s="209"/>
      <c r="AT560" s="203" t="s">
        <v>323</v>
      </c>
      <c r="AU560" s="203" t="s">
        <v>88</v>
      </c>
      <c r="AV560" s="15" t="s">
        <v>88</v>
      </c>
      <c r="AW560" s="15" t="s">
        <v>30</v>
      </c>
      <c r="AX560" s="15" t="s">
        <v>75</v>
      </c>
      <c r="AY560" s="203" t="s">
        <v>317</v>
      </c>
    </row>
    <row r="561" spans="1:65" s="15" customFormat="1">
      <c r="B561" s="202"/>
      <c r="D561" s="185" t="s">
        <v>323</v>
      </c>
      <c r="E561" s="203" t="s">
        <v>1</v>
      </c>
      <c r="F561" s="204" t="s">
        <v>4814</v>
      </c>
      <c r="H561" s="205">
        <v>10.14</v>
      </c>
      <c r="I561" s="206"/>
      <c r="L561" s="202"/>
      <c r="M561" s="207"/>
      <c r="N561" s="208"/>
      <c r="O561" s="208"/>
      <c r="P561" s="208"/>
      <c r="Q561" s="208"/>
      <c r="R561" s="208"/>
      <c r="S561" s="208"/>
      <c r="T561" s="209"/>
      <c r="AT561" s="203" t="s">
        <v>323</v>
      </c>
      <c r="AU561" s="203" t="s">
        <v>88</v>
      </c>
      <c r="AV561" s="15" t="s">
        <v>88</v>
      </c>
      <c r="AW561" s="15" t="s">
        <v>30</v>
      </c>
      <c r="AX561" s="15" t="s">
        <v>75</v>
      </c>
      <c r="AY561" s="203" t="s">
        <v>317</v>
      </c>
    </row>
    <row r="562" spans="1:65" s="14" customFormat="1">
      <c r="B562" s="192"/>
      <c r="D562" s="185" t="s">
        <v>323</v>
      </c>
      <c r="E562" s="193" t="s">
        <v>1</v>
      </c>
      <c r="F562" s="194" t="s">
        <v>334</v>
      </c>
      <c r="H562" s="195">
        <v>20.28</v>
      </c>
      <c r="I562" s="196"/>
      <c r="L562" s="192"/>
      <c r="M562" s="197"/>
      <c r="N562" s="198"/>
      <c r="O562" s="198"/>
      <c r="P562" s="198"/>
      <c r="Q562" s="198"/>
      <c r="R562" s="198"/>
      <c r="S562" s="198"/>
      <c r="T562" s="199"/>
      <c r="AT562" s="193" t="s">
        <v>323</v>
      </c>
      <c r="AU562" s="193" t="s">
        <v>88</v>
      </c>
      <c r="AV562" s="14" t="s">
        <v>321</v>
      </c>
      <c r="AW562" s="14" t="s">
        <v>30</v>
      </c>
      <c r="AX562" s="14" t="s">
        <v>82</v>
      </c>
      <c r="AY562" s="193" t="s">
        <v>317</v>
      </c>
    </row>
    <row r="563" spans="1:65" s="2" customFormat="1" ht="24.2" customHeight="1">
      <c r="A563" s="35"/>
      <c r="B563" s="141"/>
      <c r="C563" s="171" t="s">
        <v>989</v>
      </c>
      <c r="D563" s="171" t="s">
        <v>318</v>
      </c>
      <c r="E563" s="172" t="s">
        <v>1745</v>
      </c>
      <c r="F563" s="173" t="s">
        <v>1746</v>
      </c>
      <c r="G563" s="174" t="s">
        <v>441</v>
      </c>
      <c r="H563" s="175">
        <v>16.78</v>
      </c>
      <c r="I563" s="176"/>
      <c r="J563" s="177">
        <f>ROUND(I563*H563,2)</f>
        <v>0</v>
      </c>
      <c r="K563" s="178"/>
      <c r="L563" s="36"/>
      <c r="M563" s="179" t="s">
        <v>1</v>
      </c>
      <c r="N563" s="180" t="s">
        <v>41</v>
      </c>
      <c r="O563" s="61"/>
      <c r="P563" s="181">
        <f>O563*H563</f>
        <v>0</v>
      </c>
      <c r="Q563" s="181">
        <v>3.0000000000000001E-5</v>
      </c>
      <c r="R563" s="181">
        <f>Q563*H563</f>
        <v>5.0340000000000009E-4</v>
      </c>
      <c r="S563" s="181">
        <v>0</v>
      </c>
      <c r="T563" s="182">
        <f>S563*H563</f>
        <v>0</v>
      </c>
      <c r="U563" s="35"/>
      <c r="V563" s="35"/>
      <c r="W563" s="35"/>
      <c r="X563" s="35"/>
      <c r="Y563" s="35"/>
      <c r="Z563" s="35"/>
      <c r="AA563" s="35"/>
      <c r="AB563" s="35"/>
      <c r="AC563" s="35"/>
      <c r="AD563" s="35"/>
      <c r="AE563" s="35"/>
      <c r="AR563" s="183" t="s">
        <v>406</v>
      </c>
      <c r="AT563" s="183" t="s">
        <v>318</v>
      </c>
      <c r="AU563" s="183" t="s">
        <v>88</v>
      </c>
      <c r="AY563" s="18" t="s">
        <v>317</v>
      </c>
      <c r="BE563" s="105">
        <f>IF(N563="základná",J563,0)</f>
        <v>0</v>
      </c>
      <c r="BF563" s="105">
        <f>IF(N563="znížená",J563,0)</f>
        <v>0</v>
      </c>
      <c r="BG563" s="105">
        <f>IF(N563="zákl. prenesená",J563,0)</f>
        <v>0</v>
      </c>
      <c r="BH563" s="105">
        <f>IF(N563="zníž. prenesená",J563,0)</f>
        <v>0</v>
      </c>
      <c r="BI563" s="105">
        <f>IF(N563="nulová",J563,0)</f>
        <v>0</v>
      </c>
      <c r="BJ563" s="18" t="s">
        <v>88</v>
      </c>
      <c r="BK563" s="105">
        <f>ROUND(I563*H563,2)</f>
        <v>0</v>
      </c>
      <c r="BL563" s="18" t="s">
        <v>406</v>
      </c>
      <c r="BM563" s="183" t="s">
        <v>4815</v>
      </c>
    </row>
    <row r="564" spans="1:65" s="15" customFormat="1">
      <c r="B564" s="202"/>
      <c r="D564" s="185" t="s">
        <v>323</v>
      </c>
      <c r="E564" s="203" t="s">
        <v>1</v>
      </c>
      <c r="F564" s="204" t="s">
        <v>4816</v>
      </c>
      <c r="H564" s="205">
        <v>11.72</v>
      </c>
      <c r="I564" s="206"/>
      <c r="L564" s="202"/>
      <c r="M564" s="207"/>
      <c r="N564" s="208"/>
      <c r="O564" s="208"/>
      <c r="P564" s="208"/>
      <c r="Q564" s="208"/>
      <c r="R564" s="208"/>
      <c r="S564" s="208"/>
      <c r="T564" s="209"/>
      <c r="AT564" s="203" t="s">
        <v>323</v>
      </c>
      <c r="AU564" s="203" t="s">
        <v>88</v>
      </c>
      <c r="AV564" s="15" t="s">
        <v>88</v>
      </c>
      <c r="AW564" s="15" t="s">
        <v>30</v>
      </c>
      <c r="AX564" s="15" t="s">
        <v>75</v>
      </c>
      <c r="AY564" s="203" t="s">
        <v>317</v>
      </c>
    </row>
    <row r="565" spans="1:65" s="15" customFormat="1">
      <c r="B565" s="202"/>
      <c r="D565" s="185" t="s">
        <v>323</v>
      </c>
      <c r="E565" s="203" t="s">
        <v>1</v>
      </c>
      <c r="F565" s="204" t="s">
        <v>4817</v>
      </c>
      <c r="H565" s="205">
        <v>2.5299999999999998</v>
      </c>
      <c r="I565" s="206"/>
      <c r="L565" s="202"/>
      <c r="M565" s="207"/>
      <c r="N565" s="208"/>
      <c r="O565" s="208"/>
      <c r="P565" s="208"/>
      <c r="Q565" s="208"/>
      <c r="R565" s="208"/>
      <c r="S565" s="208"/>
      <c r="T565" s="209"/>
      <c r="AT565" s="203" t="s">
        <v>323</v>
      </c>
      <c r="AU565" s="203" t="s">
        <v>88</v>
      </c>
      <c r="AV565" s="15" t="s">
        <v>88</v>
      </c>
      <c r="AW565" s="15" t="s">
        <v>30</v>
      </c>
      <c r="AX565" s="15" t="s">
        <v>75</v>
      </c>
      <c r="AY565" s="203" t="s">
        <v>317</v>
      </c>
    </row>
    <row r="566" spans="1:65" s="15" customFormat="1">
      <c r="B566" s="202"/>
      <c r="D566" s="185" t="s">
        <v>323</v>
      </c>
      <c r="E566" s="203" t="s">
        <v>1</v>
      </c>
      <c r="F566" s="204" t="s">
        <v>4818</v>
      </c>
      <c r="H566" s="205">
        <v>2.5299999999999998</v>
      </c>
      <c r="I566" s="206"/>
      <c r="L566" s="202"/>
      <c r="M566" s="207"/>
      <c r="N566" s="208"/>
      <c r="O566" s="208"/>
      <c r="P566" s="208"/>
      <c r="Q566" s="208"/>
      <c r="R566" s="208"/>
      <c r="S566" s="208"/>
      <c r="T566" s="209"/>
      <c r="AT566" s="203" t="s">
        <v>323</v>
      </c>
      <c r="AU566" s="203" t="s">
        <v>88</v>
      </c>
      <c r="AV566" s="15" t="s">
        <v>88</v>
      </c>
      <c r="AW566" s="15" t="s">
        <v>30</v>
      </c>
      <c r="AX566" s="15" t="s">
        <v>75</v>
      </c>
      <c r="AY566" s="203" t="s">
        <v>317</v>
      </c>
    </row>
    <row r="567" spans="1:65" s="14" customFormat="1">
      <c r="B567" s="192"/>
      <c r="D567" s="185" t="s">
        <v>323</v>
      </c>
      <c r="E567" s="193" t="s">
        <v>1</v>
      </c>
      <c r="F567" s="194" t="s">
        <v>334</v>
      </c>
      <c r="H567" s="195">
        <v>16.78</v>
      </c>
      <c r="I567" s="196"/>
      <c r="L567" s="192"/>
      <c r="M567" s="197"/>
      <c r="N567" s="198"/>
      <c r="O567" s="198"/>
      <c r="P567" s="198"/>
      <c r="Q567" s="198"/>
      <c r="R567" s="198"/>
      <c r="S567" s="198"/>
      <c r="T567" s="199"/>
      <c r="AT567" s="193" t="s">
        <v>323</v>
      </c>
      <c r="AU567" s="193" t="s">
        <v>88</v>
      </c>
      <c r="AV567" s="14" t="s">
        <v>321</v>
      </c>
      <c r="AW567" s="14" t="s">
        <v>30</v>
      </c>
      <c r="AX567" s="14" t="s">
        <v>82</v>
      </c>
      <c r="AY567" s="193" t="s">
        <v>317</v>
      </c>
    </row>
    <row r="568" spans="1:65" s="2" customFormat="1" ht="24.2" customHeight="1">
      <c r="A568" s="35"/>
      <c r="B568" s="141"/>
      <c r="C568" s="171" t="s">
        <v>993</v>
      </c>
      <c r="D568" s="171" t="s">
        <v>318</v>
      </c>
      <c r="E568" s="172" t="s">
        <v>4819</v>
      </c>
      <c r="F568" s="173" t="s">
        <v>1756</v>
      </c>
      <c r="G568" s="174" t="s">
        <v>441</v>
      </c>
      <c r="H568" s="175">
        <v>1.54</v>
      </c>
      <c r="I568" s="176"/>
      <c r="J568" s="177">
        <f>ROUND(I568*H568,2)</f>
        <v>0</v>
      </c>
      <c r="K568" s="178"/>
      <c r="L568" s="36"/>
      <c r="M568" s="179" t="s">
        <v>1</v>
      </c>
      <c r="N568" s="180" t="s">
        <v>41</v>
      </c>
      <c r="O568" s="61"/>
      <c r="P568" s="181">
        <f>O568*H568</f>
        <v>0</v>
      </c>
      <c r="Q568" s="181">
        <v>3.0000000000000001E-5</v>
      </c>
      <c r="R568" s="181">
        <f>Q568*H568</f>
        <v>4.6200000000000005E-5</v>
      </c>
      <c r="S568" s="181">
        <v>0</v>
      </c>
      <c r="T568" s="182">
        <f>S568*H568</f>
        <v>0</v>
      </c>
      <c r="U568" s="35"/>
      <c r="V568" s="35"/>
      <c r="W568" s="35"/>
      <c r="X568" s="35"/>
      <c r="Y568" s="35"/>
      <c r="Z568" s="35"/>
      <c r="AA568" s="35"/>
      <c r="AB568" s="35"/>
      <c r="AC568" s="35"/>
      <c r="AD568" s="35"/>
      <c r="AE568" s="35"/>
      <c r="AR568" s="183" t="s">
        <v>406</v>
      </c>
      <c r="AT568" s="183" t="s">
        <v>318</v>
      </c>
      <c r="AU568" s="183" t="s">
        <v>88</v>
      </c>
      <c r="AY568" s="18" t="s">
        <v>317</v>
      </c>
      <c r="BE568" s="105">
        <f>IF(N568="základná",J568,0)</f>
        <v>0</v>
      </c>
      <c r="BF568" s="105">
        <f>IF(N568="znížená",J568,0)</f>
        <v>0</v>
      </c>
      <c r="BG568" s="105">
        <f>IF(N568="zákl. prenesená",J568,0)</f>
        <v>0</v>
      </c>
      <c r="BH568" s="105">
        <f>IF(N568="zníž. prenesená",J568,0)</f>
        <v>0</v>
      </c>
      <c r="BI568" s="105">
        <f>IF(N568="nulová",J568,0)</f>
        <v>0</v>
      </c>
      <c r="BJ568" s="18" t="s">
        <v>88</v>
      </c>
      <c r="BK568" s="105">
        <f>ROUND(I568*H568,2)</f>
        <v>0</v>
      </c>
      <c r="BL568" s="18" t="s">
        <v>406</v>
      </c>
      <c r="BM568" s="183" t="s">
        <v>4820</v>
      </c>
    </row>
    <row r="569" spans="1:65" s="13" customFormat="1">
      <c r="B569" s="184"/>
      <c r="D569" s="185" t="s">
        <v>323</v>
      </c>
      <c r="E569" s="186" t="s">
        <v>1</v>
      </c>
      <c r="F569" s="187" t="s">
        <v>4821</v>
      </c>
      <c r="H569" s="186" t="s">
        <v>1</v>
      </c>
      <c r="I569" s="188"/>
      <c r="L569" s="184"/>
      <c r="M569" s="189"/>
      <c r="N569" s="190"/>
      <c r="O569" s="190"/>
      <c r="P569" s="190"/>
      <c r="Q569" s="190"/>
      <c r="R569" s="190"/>
      <c r="S569" s="190"/>
      <c r="T569" s="191"/>
      <c r="AT569" s="186" t="s">
        <v>323</v>
      </c>
      <c r="AU569" s="186" t="s">
        <v>88</v>
      </c>
      <c r="AV569" s="13" t="s">
        <v>82</v>
      </c>
      <c r="AW569" s="13" t="s">
        <v>30</v>
      </c>
      <c r="AX569" s="13" t="s">
        <v>75</v>
      </c>
      <c r="AY569" s="186" t="s">
        <v>317</v>
      </c>
    </row>
    <row r="570" spans="1:65" s="15" customFormat="1">
      <c r="B570" s="202"/>
      <c r="D570" s="185" t="s">
        <v>323</v>
      </c>
      <c r="E570" s="203" t="s">
        <v>1</v>
      </c>
      <c r="F570" s="204" t="s">
        <v>4822</v>
      </c>
      <c r="H570" s="205">
        <v>1.54</v>
      </c>
      <c r="I570" s="206"/>
      <c r="L570" s="202"/>
      <c r="M570" s="207"/>
      <c r="N570" s="208"/>
      <c r="O570" s="208"/>
      <c r="P570" s="208"/>
      <c r="Q570" s="208"/>
      <c r="R570" s="208"/>
      <c r="S570" s="208"/>
      <c r="T570" s="209"/>
      <c r="AT570" s="203" t="s">
        <v>323</v>
      </c>
      <c r="AU570" s="203" t="s">
        <v>88</v>
      </c>
      <c r="AV570" s="15" t="s">
        <v>88</v>
      </c>
      <c r="AW570" s="15" t="s">
        <v>30</v>
      </c>
      <c r="AX570" s="15" t="s">
        <v>75</v>
      </c>
      <c r="AY570" s="203" t="s">
        <v>317</v>
      </c>
    </row>
    <row r="571" spans="1:65" s="14" customFormat="1">
      <c r="B571" s="192"/>
      <c r="D571" s="185" t="s">
        <v>323</v>
      </c>
      <c r="E571" s="193" t="s">
        <v>1</v>
      </c>
      <c r="F571" s="194" t="s">
        <v>334</v>
      </c>
      <c r="H571" s="195">
        <v>1.54</v>
      </c>
      <c r="I571" s="196"/>
      <c r="L571" s="192"/>
      <c r="M571" s="197"/>
      <c r="N571" s="198"/>
      <c r="O571" s="198"/>
      <c r="P571" s="198"/>
      <c r="Q571" s="198"/>
      <c r="R571" s="198"/>
      <c r="S571" s="198"/>
      <c r="T571" s="199"/>
      <c r="AT571" s="193" t="s">
        <v>323</v>
      </c>
      <c r="AU571" s="193" t="s">
        <v>88</v>
      </c>
      <c r="AV571" s="14" t="s">
        <v>321</v>
      </c>
      <c r="AW571" s="14" t="s">
        <v>30</v>
      </c>
      <c r="AX571" s="14" t="s">
        <v>82</v>
      </c>
      <c r="AY571" s="193" t="s">
        <v>317</v>
      </c>
    </row>
    <row r="572" spans="1:65" s="2" customFormat="1" ht="24.2" customHeight="1">
      <c r="A572" s="35"/>
      <c r="B572" s="141"/>
      <c r="C572" s="171" t="s">
        <v>998</v>
      </c>
      <c r="D572" s="171" t="s">
        <v>318</v>
      </c>
      <c r="E572" s="172" t="s">
        <v>1750</v>
      </c>
      <c r="F572" s="173" t="s">
        <v>1751</v>
      </c>
      <c r="G572" s="174" t="s">
        <v>441</v>
      </c>
      <c r="H572" s="175">
        <v>0.8</v>
      </c>
      <c r="I572" s="176"/>
      <c r="J572" s="177">
        <f>ROUND(I572*H572,2)</f>
        <v>0</v>
      </c>
      <c r="K572" s="178"/>
      <c r="L572" s="36"/>
      <c r="M572" s="179" t="s">
        <v>1</v>
      </c>
      <c r="N572" s="180" t="s">
        <v>41</v>
      </c>
      <c r="O572" s="61"/>
      <c r="P572" s="181">
        <f>O572*H572</f>
        <v>0</v>
      </c>
      <c r="Q572" s="181">
        <v>1.1100000000000001E-3</v>
      </c>
      <c r="R572" s="181">
        <f>Q572*H572</f>
        <v>8.8800000000000012E-4</v>
      </c>
      <c r="S572" s="181">
        <v>0</v>
      </c>
      <c r="T572" s="182">
        <f>S572*H572</f>
        <v>0</v>
      </c>
      <c r="U572" s="35"/>
      <c r="V572" s="35"/>
      <c r="W572" s="35"/>
      <c r="X572" s="35"/>
      <c r="Y572" s="35"/>
      <c r="Z572" s="35"/>
      <c r="AA572" s="35"/>
      <c r="AB572" s="35"/>
      <c r="AC572" s="35"/>
      <c r="AD572" s="35"/>
      <c r="AE572" s="35"/>
      <c r="AR572" s="183" t="s">
        <v>406</v>
      </c>
      <c r="AT572" s="183" t="s">
        <v>318</v>
      </c>
      <c r="AU572" s="183" t="s">
        <v>88</v>
      </c>
      <c r="AY572" s="18" t="s">
        <v>317</v>
      </c>
      <c r="BE572" s="105">
        <f>IF(N572="základná",J572,0)</f>
        <v>0</v>
      </c>
      <c r="BF572" s="105">
        <f>IF(N572="znížená",J572,0)</f>
        <v>0</v>
      </c>
      <c r="BG572" s="105">
        <f>IF(N572="zákl. prenesená",J572,0)</f>
        <v>0</v>
      </c>
      <c r="BH572" s="105">
        <f>IF(N572="zníž. prenesená",J572,0)</f>
        <v>0</v>
      </c>
      <c r="BI572" s="105">
        <f>IF(N572="nulová",J572,0)</f>
        <v>0</v>
      </c>
      <c r="BJ572" s="18" t="s">
        <v>88</v>
      </c>
      <c r="BK572" s="105">
        <f>ROUND(I572*H572,2)</f>
        <v>0</v>
      </c>
      <c r="BL572" s="18" t="s">
        <v>406</v>
      </c>
      <c r="BM572" s="183" t="s">
        <v>4823</v>
      </c>
    </row>
    <row r="573" spans="1:65" s="15" customFormat="1">
      <c r="B573" s="202"/>
      <c r="D573" s="185" t="s">
        <v>323</v>
      </c>
      <c r="E573" s="203" t="s">
        <v>1</v>
      </c>
      <c r="F573" s="204" t="s">
        <v>4824</v>
      </c>
      <c r="H573" s="205">
        <v>0.8</v>
      </c>
      <c r="I573" s="206"/>
      <c r="L573" s="202"/>
      <c r="M573" s="207"/>
      <c r="N573" s="208"/>
      <c r="O573" s="208"/>
      <c r="P573" s="208"/>
      <c r="Q573" s="208"/>
      <c r="R573" s="208"/>
      <c r="S573" s="208"/>
      <c r="T573" s="209"/>
      <c r="AT573" s="203" t="s">
        <v>323</v>
      </c>
      <c r="AU573" s="203" t="s">
        <v>88</v>
      </c>
      <c r="AV573" s="15" t="s">
        <v>88</v>
      </c>
      <c r="AW573" s="15" t="s">
        <v>30</v>
      </c>
      <c r="AX573" s="15" t="s">
        <v>82</v>
      </c>
      <c r="AY573" s="203" t="s">
        <v>317</v>
      </c>
    </row>
    <row r="574" spans="1:65" s="2" customFormat="1" ht="24.2" customHeight="1">
      <c r="A574" s="35"/>
      <c r="B574" s="141"/>
      <c r="C574" s="171" t="s">
        <v>1003</v>
      </c>
      <c r="D574" s="171" t="s">
        <v>318</v>
      </c>
      <c r="E574" s="172" t="s">
        <v>1798</v>
      </c>
      <c r="F574" s="173" t="s">
        <v>4825</v>
      </c>
      <c r="G574" s="174" t="s">
        <v>441</v>
      </c>
      <c r="H574" s="175">
        <v>22.225000000000001</v>
      </c>
      <c r="I574" s="176"/>
      <c r="J574" s="177">
        <f>ROUND(I574*H574,2)</f>
        <v>0</v>
      </c>
      <c r="K574" s="178"/>
      <c r="L574" s="36"/>
      <c r="M574" s="179" t="s">
        <v>1</v>
      </c>
      <c r="N574" s="180" t="s">
        <v>41</v>
      </c>
      <c r="O574" s="61"/>
      <c r="P574" s="181">
        <f>O574*H574</f>
        <v>0</v>
      </c>
      <c r="Q574" s="181">
        <v>1.4E-3</v>
      </c>
      <c r="R574" s="181">
        <f>Q574*H574</f>
        <v>3.1115E-2</v>
      </c>
      <c r="S574" s="181">
        <v>0</v>
      </c>
      <c r="T574" s="182">
        <f>S574*H574</f>
        <v>0</v>
      </c>
      <c r="U574" s="35"/>
      <c r="V574" s="35"/>
      <c r="W574" s="35"/>
      <c r="X574" s="35"/>
      <c r="Y574" s="35"/>
      <c r="Z574" s="35"/>
      <c r="AA574" s="35"/>
      <c r="AB574" s="35"/>
      <c r="AC574" s="35"/>
      <c r="AD574" s="35"/>
      <c r="AE574" s="35"/>
      <c r="AR574" s="183" t="s">
        <v>406</v>
      </c>
      <c r="AT574" s="183" t="s">
        <v>318</v>
      </c>
      <c r="AU574" s="183" t="s">
        <v>88</v>
      </c>
      <c r="AY574" s="18" t="s">
        <v>317</v>
      </c>
      <c r="BE574" s="105">
        <f>IF(N574="základná",J574,0)</f>
        <v>0</v>
      </c>
      <c r="BF574" s="105">
        <f>IF(N574="znížená",J574,0)</f>
        <v>0</v>
      </c>
      <c r="BG574" s="105">
        <f>IF(N574="zákl. prenesená",J574,0)</f>
        <v>0</v>
      </c>
      <c r="BH574" s="105">
        <f>IF(N574="zníž. prenesená",J574,0)</f>
        <v>0</v>
      </c>
      <c r="BI574" s="105">
        <f>IF(N574="nulová",J574,0)</f>
        <v>0</v>
      </c>
      <c r="BJ574" s="18" t="s">
        <v>88</v>
      </c>
      <c r="BK574" s="105">
        <f>ROUND(I574*H574,2)</f>
        <v>0</v>
      </c>
      <c r="BL574" s="18" t="s">
        <v>406</v>
      </c>
      <c r="BM574" s="183" t="s">
        <v>4826</v>
      </c>
    </row>
    <row r="575" spans="1:65" s="15" customFormat="1">
      <c r="B575" s="202"/>
      <c r="D575" s="185" t="s">
        <v>323</v>
      </c>
      <c r="E575" s="203" t="s">
        <v>1</v>
      </c>
      <c r="F575" s="204" t="s">
        <v>4827</v>
      </c>
      <c r="H575" s="205">
        <v>7.59</v>
      </c>
      <c r="I575" s="206"/>
      <c r="L575" s="202"/>
      <c r="M575" s="207"/>
      <c r="N575" s="208"/>
      <c r="O575" s="208"/>
      <c r="P575" s="208"/>
      <c r="Q575" s="208"/>
      <c r="R575" s="208"/>
      <c r="S575" s="208"/>
      <c r="T575" s="209"/>
      <c r="AT575" s="203" t="s">
        <v>323</v>
      </c>
      <c r="AU575" s="203" t="s">
        <v>88</v>
      </c>
      <c r="AV575" s="15" t="s">
        <v>88</v>
      </c>
      <c r="AW575" s="15" t="s">
        <v>30</v>
      </c>
      <c r="AX575" s="15" t="s">
        <v>75</v>
      </c>
      <c r="AY575" s="203" t="s">
        <v>317</v>
      </c>
    </row>
    <row r="576" spans="1:65" s="15" customFormat="1">
      <c r="B576" s="202"/>
      <c r="D576" s="185" t="s">
        <v>323</v>
      </c>
      <c r="E576" s="203" t="s">
        <v>1</v>
      </c>
      <c r="F576" s="204" t="s">
        <v>4828</v>
      </c>
      <c r="H576" s="205">
        <v>13.8</v>
      </c>
      <c r="I576" s="206"/>
      <c r="L576" s="202"/>
      <c r="M576" s="207"/>
      <c r="N576" s="208"/>
      <c r="O576" s="208"/>
      <c r="P576" s="208"/>
      <c r="Q576" s="208"/>
      <c r="R576" s="208"/>
      <c r="S576" s="208"/>
      <c r="T576" s="209"/>
      <c r="AT576" s="203" t="s">
        <v>323</v>
      </c>
      <c r="AU576" s="203" t="s">
        <v>88</v>
      </c>
      <c r="AV576" s="15" t="s">
        <v>88</v>
      </c>
      <c r="AW576" s="15" t="s">
        <v>30</v>
      </c>
      <c r="AX576" s="15" t="s">
        <v>75</v>
      </c>
      <c r="AY576" s="203" t="s">
        <v>317</v>
      </c>
    </row>
    <row r="577" spans="1:65" s="15" customFormat="1">
      <c r="B577" s="202"/>
      <c r="D577" s="185" t="s">
        <v>323</v>
      </c>
      <c r="E577" s="203" t="s">
        <v>1</v>
      </c>
      <c r="F577" s="204" t="s">
        <v>4829</v>
      </c>
      <c r="H577" s="205">
        <v>0.83499999999999996</v>
      </c>
      <c r="I577" s="206"/>
      <c r="L577" s="202"/>
      <c r="M577" s="207"/>
      <c r="N577" s="208"/>
      <c r="O577" s="208"/>
      <c r="P577" s="208"/>
      <c r="Q577" s="208"/>
      <c r="R577" s="208"/>
      <c r="S577" s="208"/>
      <c r="T577" s="209"/>
      <c r="AT577" s="203" t="s">
        <v>323</v>
      </c>
      <c r="AU577" s="203" t="s">
        <v>88</v>
      </c>
      <c r="AV577" s="15" t="s">
        <v>88</v>
      </c>
      <c r="AW577" s="15" t="s">
        <v>30</v>
      </c>
      <c r="AX577" s="15" t="s">
        <v>75</v>
      </c>
      <c r="AY577" s="203" t="s">
        <v>317</v>
      </c>
    </row>
    <row r="578" spans="1:65" s="14" customFormat="1">
      <c r="B578" s="192"/>
      <c r="D578" s="185" t="s">
        <v>323</v>
      </c>
      <c r="E578" s="193" t="s">
        <v>1</v>
      </c>
      <c r="F578" s="194" t="s">
        <v>334</v>
      </c>
      <c r="H578" s="195">
        <v>22.225000000000001</v>
      </c>
      <c r="I578" s="196"/>
      <c r="L578" s="192"/>
      <c r="M578" s="197"/>
      <c r="N578" s="198"/>
      <c r="O578" s="198"/>
      <c r="P578" s="198"/>
      <c r="Q578" s="198"/>
      <c r="R578" s="198"/>
      <c r="S578" s="198"/>
      <c r="T578" s="199"/>
      <c r="AT578" s="193" t="s">
        <v>323</v>
      </c>
      <c r="AU578" s="193" t="s">
        <v>88</v>
      </c>
      <c r="AV578" s="14" t="s">
        <v>321</v>
      </c>
      <c r="AW578" s="14" t="s">
        <v>30</v>
      </c>
      <c r="AX578" s="14" t="s">
        <v>82</v>
      </c>
      <c r="AY578" s="193" t="s">
        <v>317</v>
      </c>
    </row>
    <row r="579" spans="1:65" s="2" customFormat="1" ht="24.2" customHeight="1">
      <c r="A579" s="35"/>
      <c r="B579" s="141"/>
      <c r="C579" s="171" t="s">
        <v>1010</v>
      </c>
      <c r="D579" s="171" t="s">
        <v>318</v>
      </c>
      <c r="E579" s="172" t="s">
        <v>4830</v>
      </c>
      <c r="F579" s="173" t="s">
        <v>4831</v>
      </c>
      <c r="G579" s="174" t="s">
        <v>441</v>
      </c>
      <c r="H579" s="175">
        <v>3.456</v>
      </c>
      <c r="I579" s="176"/>
      <c r="J579" s="177">
        <f>ROUND(I579*H579,2)</f>
        <v>0</v>
      </c>
      <c r="K579" s="178"/>
      <c r="L579" s="36"/>
      <c r="M579" s="179" t="s">
        <v>1</v>
      </c>
      <c r="N579" s="180" t="s">
        <v>41</v>
      </c>
      <c r="O579" s="61"/>
      <c r="P579" s="181">
        <f>O579*H579</f>
        <v>0</v>
      </c>
      <c r="Q579" s="181">
        <v>1.4E-3</v>
      </c>
      <c r="R579" s="181">
        <f>Q579*H579</f>
        <v>4.8383999999999996E-3</v>
      </c>
      <c r="S579" s="181">
        <v>0</v>
      </c>
      <c r="T579" s="182">
        <f>S579*H579</f>
        <v>0</v>
      </c>
      <c r="U579" s="35"/>
      <c r="V579" s="35"/>
      <c r="W579" s="35"/>
      <c r="X579" s="35"/>
      <c r="Y579" s="35"/>
      <c r="Z579" s="35"/>
      <c r="AA579" s="35"/>
      <c r="AB579" s="35"/>
      <c r="AC579" s="35"/>
      <c r="AD579" s="35"/>
      <c r="AE579" s="35"/>
      <c r="AR579" s="183" t="s">
        <v>406</v>
      </c>
      <c r="AT579" s="183" t="s">
        <v>318</v>
      </c>
      <c r="AU579" s="183" t="s">
        <v>88</v>
      </c>
      <c r="AY579" s="18" t="s">
        <v>317</v>
      </c>
      <c r="BE579" s="105">
        <f>IF(N579="základná",J579,0)</f>
        <v>0</v>
      </c>
      <c r="BF579" s="105">
        <f>IF(N579="znížená",J579,0)</f>
        <v>0</v>
      </c>
      <c r="BG579" s="105">
        <f>IF(N579="zákl. prenesená",J579,0)</f>
        <v>0</v>
      </c>
      <c r="BH579" s="105">
        <f>IF(N579="zníž. prenesená",J579,0)</f>
        <v>0</v>
      </c>
      <c r="BI579" s="105">
        <f>IF(N579="nulová",J579,0)</f>
        <v>0</v>
      </c>
      <c r="BJ579" s="18" t="s">
        <v>88</v>
      </c>
      <c r="BK579" s="105">
        <f>ROUND(I579*H579,2)</f>
        <v>0</v>
      </c>
      <c r="BL579" s="18" t="s">
        <v>406</v>
      </c>
      <c r="BM579" s="183" t="s">
        <v>4832</v>
      </c>
    </row>
    <row r="580" spans="1:65" s="15" customFormat="1">
      <c r="B580" s="202"/>
      <c r="D580" s="185" t="s">
        <v>323</v>
      </c>
      <c r="E580" s="203" t="s">
        <v>1</v>
      </c>
      <c r="F580" s="204" t="s">
        <v>4833</v>
      </c>
      <c r="H580" s="205">
        <v>3.456</v>
      </c>
      <c r="I580" s="206"/>
      <c r="L580" s="202"/>
      <c r="M580" s="207"/>
      <c r="N580" s="208"/>
      <c r="O580" s="208"/>
      <c r="P580" s="208"/>
      <c r="Q580" s="208"/>
      <c r="R580" s="208"/>
      <c r="S580" s="208"/>
      <c r="T580" s="209"/>
      <c r="AT580" s="203" t="s">
        <v>323</v>
      </c>
      <c r="AU580" s="203" t="s">
        <v>88</v>
      </c>
      <c r="AV580" s="15" t="s">
        <v>88</v>
      </c>
      <c r="AW580" s="15" t="s">
        <v>30</v>
      </c>
      <c r="AX580" s="15" t="s">
        <v>75</v>
      </c>
      <c r="AY580" s="203" t="s">
        <v>317</v>
      </c>
    </row>
    <row r="581" spans="1:65" s="14" customFormat="1">
      <c r="B581" s="192"/>
      <c r="D581" s="185" t="s">
        <v>323</v>
      </c>
      <c r="E581" s="193" t="s">
        <v>1</v>
      </c>
      <c r="F581" s="194" t="s">
        <v>334</v>
      </c>
      <c r="H581" s="195">
        <v>3.456</v>
      </c>
      <c r="I581" s="196"/>
      <c r="L581" s="192"/>
      <c r="M581" s="197"/>
      <c r="N581" s="198"/>
      <c r="O581" s="198"/>
      <c r="P581" s="198"/>
      <c r="Q581" s="198"/>
      <c r="R581" s="198"/>
      <c r="S581" s="198"/>
      <c r="T581" s="199"/>
      <c r="AT581" s="193" t="s">
        <v>323</v>
      </c>
      <c r="AU581" s="193" t="s">
        <v>88</v>
      </c>
      <c r="AV581" s="14" t="s">
        <v>321</v>
      </c>
      <c r="AW581" s="14" t="s">
        <v>30</v>
      </c>
      <c r="AX581" s="14" t="s">
        <v>82</v>
      </c>
      <c r="AY581" s="193" t="s">
        <v>317</v>
      </c>
    </row>
    <row r="582" spans="1:65" s="2" customFormat="1" ht="24.2" customHeight="1">
      <c r="A582" s="35"/>
      <c r="B582" s="141"/>
      <c r="C582" s="171" t="s">
        <v>1015</v>
      </c>
      <c r="D582" s="171" t="s">
        <v>318</v>
      </c>
      <c r="E582" s="172" t="s">
        <v>4834</v>
      </c>
      <c r="F582" s="173" t="s">
        <v>4835</v>
      </c>
      <c r="G582" s="174" t="s">
        <v>441</v>
      </c>
      <c r="H582" s="175">
        <v>14.635</v>
      </c>
      <c r="I582" s="176"/>
      <c r="J582" s="177">
        <f>ROUND(I582*H582,2)</f>
        <v>0</v>
      </c>
      <c r="K582" s="178"/>
      <c r="L582" s="36"/>
      <c r="M582" s="179" t="s">
        <v>1</v>
      </c>
      <c r="N582" s="180" t="s">
        <v>41</v>
      </c>
      <c r="O582" s="61"/>
      <c r="P582" s="181">
        <f>O582*H582</f>
        <v>0</v>
      </c>
      <c r="Q582" s="181">
        <v>1.4E-3</v>
      </c>
      <c r="R582" s="181">
        <f>Q582*H582</f>
        <v>2.0489E-2</v>
      </c>
      <c r="S582" s="181">
        <v>0</v>
      </c>
      <c r="T582" s="182">
        <f>S582*H582</f>
        <v>0</v>
      </c>
      <c r="U582" s="35"/>
      <c r="V582" s="35"/>
      <c r="W582" s="35"/>
      <c r="X582" s="35"/>
      <c r="Y582" s="35"/>
      <c r="Z582" s="35"/>
      <c r="AA582" s="35"/>
      <c r="AB582" s="35"/>
      <c r="AC582" s="35"/>
      <c r="AD582" s="35"/>
      <c r="AE582" s="35"/>
      <c r="AR582" s="183" t="s">
        <v>406</v>
      </c>
      <c r="AT582" s="183" t="s">
        <v>318</v>
      </c>
      <c r="AU582" s="183" t="s">
        <v>88</v>
      </c>
      <c r="AY582" s="18" t="s">
        <v>317</v>
      </c>
      <c r="BE582" s="105">
        <f>IF(N582="základná",J582,0)</f>
        <v>0</v>
      </c>
      <c r="BF582" s="105">
        <f>IF(N582="znížená",J582,0)</f>
        <v>0</v>
      </c>
      <c r="BG582" s="105">
        <f>IF(N582="zákl. prenesená",J582,0)</f>
        <v>0</v>
      </c>
      <c r="BH582" s="105">
        <f>IF(N582="zníž. prenesená",J582,0)</f>
        <v>0</v>
      </c>
      <c r="BI582" s="105">
        <f>IF(N582="nulová",J582,0)</f>
        <v>0</v>
      </c>
      <c r="BJ582" s="18" t="s">
        <v>88</v>
      </c>
      <c r="BK582" s="105">
        <f>ROUND(I582*H582,2)</f>
        <v>0</v>
      </c>
      <c r="BL582" s="18" t="s">
        <v>406</v>
      </c>
      <c r="BM582" s="183" t="s">
        <v>4836</v>
      </c>
    </row>
    <row r="583" spans="1:65" s="15" customFormat="1">
      <c r="B583" s="202"/>
      <c r="D583" s="185" t="s">
        <v>323</v>
      </c>
      <c r="E583" s="203" t="s">
        <v>1</v>
      </c>
      <c r="F583" s="204" t="s">
        <v>4828</v>
      </c>
      <c r="H583" s="205">
        <v>13.8</v>
      </c>
      <c r="I583" s="206"/>
      <c r="L583" s="202"/>
      <c r="M583" s="207"/>
      <c r="N583" s="208"/>
      <c r="O583" s="208"/>
      <c r="P583" s="208"/>
      <c r="Q583" s="208"/>
      <c r="R583" s="208"/>
      <c r="S583" s="208"/>
      <c r="T583" s="209"/>
      <c r="AT583" s="203" t="s">
        <v>323</v>
      </c>
      <c r="AU583" s="203" t="s">
        <v>88</v>
      </c>
      <c r="AV583" s="15" t="s">
        <v>88</v>
      </c>
      <c r="AW583" s="15" t="s">
        <v>30</v>
      </c>
      <c r="AX583" s="15" t="s">
        <v>75</v>
      </c>
      <c r="AY583" s="203" t="s">
        <v>317</v>
      </c>
    </row>
    <row r="584" spans="1:65" s="15" customFormat="1">
      <c r="B584" s="202"/>
      <c r="D584" s="185" t="s">
        <v>323</v>
      </c>
      <c r="E584" s="203" t="s">
        <v>1</v>
      </c>
      <c r="F584" s="204" t="s">
        <v>4837</v>
      </c>
      <c r="H584" s="205">
        <v>0.83499999999999996</v>
      </c>
      <c r="I584" s="206"/>
      <c r="L584" s="202"/>
      <c r="M584" s="207"/>
      <c r="N584" s="208"/>
      <c r="O584" s="208"/>
      <c r="P584" s="208"/>
      <c r="Q584" s="208"/>
      <c r="R584" s="208"/>
      <c r="S584" s="208"/>
      <c r="T584" s="209"/>
      <c r="AT584" s="203" t="s">
        <v>323</v>
      </c>
      <c r="AU584" s="203" t="s">
        <v>88</v>
      </c>
      <c r="AV584" s="15" t="s">
        <v>88</v>
      </c>
      <c r="AW584" s="15" t="s">
        <v>30</v>
      </c>
      <c r="AX584" s="15" t="s">
        <v>75</v>
      </c>
      <c r="AY584" s="203" t="s">
        <v>317</v>
      </c>
    </row>
    <row r="585" spans="1:65" s="14" customFormat="1">
      <c r="B585" s="192"/>
      <c r="D585" s="185" t="s">
        <v>323</v>
      </c>
      <c r="E585" s="193" t="s">
        <v>1</v>
      </c>
      <c r="F585" s="194" t="s">
        <v>334</v>
      </c>
      <c r="H585" s="195">
        <v>14.635</v>
      </c>
      <c r="I585" s="196"/>
      <c r="L585" s="192"/>
      <c r="M585" s="197"/>
      <c r="N585" s="198"/>
      <c r="O585" s="198"/>
      <c r="P585" s="198"/>
      <c r="Q585" s="198"/>
      <c r="R585" s="198"/>
      <c r="S585" s="198"/>
      <c r="T585" s="199"/>
      <c r="AT585" s="193" t="s">
        <v>323</v>
      </c>
      <c r="AU585" s="193" t="s">
        <v>88</v>
      </c>
      <c r="AV585" s="14" t="s">
        <v>321</v>
      </c>
      <c r="AW585" s="14" t="s">
        <v>30</v>
      </c>
      <c r="AX585" s="14" t="s">
        <v>82</v>
      </c>
      <c r="AY585" s="193" t="s">
        <v>317</v>
      </c>
    </row>
    <row r="586" spans="1:65" s="2" customFormat="1" ht="24.2" customHeight="1">
      <c r="A586" s="35"/>
      <c r="B586" s="141"/>
      <c r="C586" s="171" t="s">
        <v>1020</v>
      </c>
      <c r="D586" s="171" t="s">
        <v>318</v>
      </c>
      <c r="E586" s="172" t="s">
        <v>4838</v>
      </c>
      <c r="F586" s="173" t="s">
        <v>4839</v>
      </c>
      <c r="G586" s="174" t="s">
        <v>441</v>
      </c>
      <c r="H586" s="175">
        <v>10.28</v>
      </c>
      <c r="I586" s="176"/>
      <c r="J586" s="177">
        <f>ROUND(I586*H586,2)</f>
        <v>0</v>
      </c>
      <c r="K586" s="178"/>
      <c r="L586" s="36"/>
      <c r="M586" s="179" t="s">
        <v>1</v>
      </c>
      <c r="N586" s="180" t="s">
        <v>41</v>
      </c>
      <c r="O586" s="61"/>
      <c r="P586" s="181">
        <f>O586*H586</f>
        <v>0</v>
      </c>
      <c r="Q586" s="181">
        <v>0</v>
      </c>
      <c r="R586" s="181">
        <f>Q586*H586</f>
        <v>0</v>
      </c>
      <c r="S586" s="181">
        <v>1.3500000000000001E-3</v>
      </c>
      <c r="T586" s="182">
        <f>S586*H586</f>
        <v>1.3878E-2</v>
      </c>
      <c r="U586" s="35"/>
      <c r="V586" s="35"/>
      <c r="W586" s="35"/>
      <c r="X586" s="35"/>
      <c r="Y586" s="35"/>
      <c r="Z586" s="35"/>
      <c r="AA586" s="35"/>
      <c r="AB586" s="35"/>
      <c r="AC586" s="35"/>
      <c r="AD586" s="35"/>
      <c r="AE586" s="35"/>
      <c r="AR586" s="183" t="s">
        <v>406</v>
      </c>
      <c r="AT586" s="183" t="s">
        <v>318</v>
      </c>
      <c r="AU586" s="183" t="s">
        <v>88</v>
      </c>
      <c r="AY586" s="18" t="s">
        <v>317</v>
      </c>
      <c r="BE586" s="105">
        <f>IF(N586="základná",J586,0)</f>
        <v>0</v>
      </c>
      <c r="BF586" s="105">
        <f>IF(N586="znížená",J586,0)</f>
        <v>0</v>
      </c>
      <c r="BG586" s="105">
        <f>IF(N586="zákl. prenesená",J586,0)</f>
        <v>0</v>
      </c>
      <c r="BH586" s="105">
        <f>IF(N586="zníž. prenesená",J586,0)</f>
        <v>0</v>
      </c>
      <c r="BI586" s="105">
        <f>IF(N586="nulová",J586,0)</f>
        <v>0</v>
      </c>
      <c r="BJ586" s="18" t="s">
        <v>88</v>
      </c>
      <c r="BK586" s="105">
        <f>ROUND(I586*H586,2)</f>
        <v>0</v>
      </c>
      <c r="BL586" s="18" t="s">
        <v>406</v>
      </c>
      <c r="BM586" s="183" t="s">
        <v>4840</v>
      </c>
    </row>
    <row r="587" spans="1:65" s="15" customFormat="1">
      <c r="B587" s="202"/>
      <c r="D587" s="185" t="s">
        <v>323</v>
      </c>
      <c r="E587" s="203" t="s">
        <v>1</v>
      </c>
      <c r="F587" s="204" t="s">
        <v>4841</v>
      </c>
      <c r="H587" s="205">
        <v>10.28</v>
      </c>
      <c r="I587" s="206"/>
      <c r="L587" s="202"/>
      <c r="M587" s="207"/>
      <c r="N587" s="208"/>
      <c r="O587" s="208"/>
      <c r="P587" s="208"/>
      <c r="Q587" s="208"/>
      <c r="R587" s="208"/>
      <c r="S587" s="208"/>
      <c r="T587" s="209"/>
      <c r="AT587" s="203" t="s">
        <v>323</v>
      </c>
      <c r="AU587" s="203" t="s">
        <v>88</v>
      </c>
      <c r="AV587" s="15" t="s">
        <v>88</v>
      </c>
      <c r="AW587" s="15" t="s">
        <v>30</v>
      </c>
      <c r="AX587" s="15" t="s">
        <v>82</v>
      </c>
      <c r="AY587" s="203" t="s">
        <v>317</v>
      </c>
    </row>
    <row r="588" spans="1:65" s="2" customFormat="1" ht="24.2" customHeight="1">
      <c r="A588" s="35"/>
      <c r="B588" s="141"/>
      <c r="C588" s="171" t="s">
        <v>1025</v>
      </c>
      <c r="D588" s="171" t="s">
        <v>318</v>
      </c>
      <c r="E588" s="172" t="s">
        <v>1803</v>
      </c>
      <c r="F588" s="173" t="s">
        <v>4842</v>
      </c>
      <c r="G588" s="174" t="s">
        <v>441</v>
      </c>
      <c r="H588" s="175">
        <v>11.61</v>
      </c>
      <c r="I588" s="176"/>
      <c r="J588" s="177">
        <f>ROUND(I588*H588,2)</f>
        <v>0</v>
      </c>
      <c r="K588" s="178"/>
      <c r="L588" s="36"/>
      <c r="M588" s="179" t="s">
        <v>1</v>
      </c>
      <c r="N588" s="180" t="s">
        <v>41</v>
      </c>
      <c r="O588" s="61"/>
      <c r="P588" s="181">
        <f>O588*H588</f>
        <v>0</v>
      </c>
      <c r="Q588" s="181">
        <v>9.8999999999999999E-4</v>
      </c>
      <c r="R588" s="181">
        <f>Q588*H588</f>
        <v>1.14939E-2</v>
      </c>
      <c r="S588" s="181">
        <v>0</v>
      </c>
      <c r="T588" s="182">
        <f>S588*H588</f>
        <v>0</v>
      </c>
      <c r="U588" s="35"/>
      <c r="V588" s="35"/>
      <c r="W588" s="35"/>
      <c r="X588" s="35"/>
      <c r="Y588" s="35"/>
      <c r="Z588" s="35"/>
      <c r="AA588" s="35"/>
      <c r="AB588" s="35"/>
      <c r="AC588" s="35"/>
      <c r="AD588" s="35"/>
      <c r="AE588" s="35"/>
      <c r="AR588" s="183" t="s">
        <v>406</v>
      </c>
      <c r="AT588" s="183" t="s">
        <v>318</v>
      </c>
      <c r="AU588" s="183" t="s">
        <v>88</v>
      </c>
      <c r="AY588" s="18" t="s">
        <v>317</v>
      </c>
      <c r="BE588" s="105">
        <f>IF(N588="základná",J588,0)</f>
        <v>0</v>
      </c>
      <c r="BF588" s="105">
        <f>IF(N588="znížená",J588,0)</f>
        <v>0</v>
      </c>
      <c r="BG588" s="105">
        <f>IF(N588="zákl. prenesená",J588,0)</f>
        <v>0</v>
      </c>
      <c r="BH588" s="105">
        <f>IF(N588="zníž. prenesená",J588,0)</f>
        <v>0</v>
      </c>
      <c r="BI588" s="105">
        <f>IF(N588="nulová",J588,0)</f>
        <v>0</v>
      </c>
      <c r="BJ588" s="18" t="s">
        <v>88</v>
      </c>
      <c r="BK588" s="105">
        <f>ROUND(I588*H588,2)</f>
        <v>0</v>
      </c>
      <c r="BL588" s="18" t="s">
        <v>406</v>
      </c>
      <c r="BM588" s="183" t="s">
        <v>4843</v>
      </c>
    </row>
    <row r="589" spans="1:65" s="15" customFormat="1">
      <c r="B589" s="202"/>
      <c r="D589" s="185" t="s">
        <v>323</v>
      </c>
      <c r="E589" s="203" t="s">
        <v>1</v>
      </c>
      <c r="F589" s="204" t="s">
        <v>4844</v>
      </c>
      <c r="H589" s="205">
        <v>11.61</v>
      </c>
      <c r="I589" s="206"/>
      <c r="L589" s="202"/>
      <c r="M589" s="207"/>
      <c r="N589" s="208"/>
      <c r="O589" s="208"/>
      <c r="P589" s="208"/>
      <c r="Q589" s="208"/>
      <c r="R589" s="208"/>
      <c r="S589" s="208"/>
      <c r="T589" s="209"/>
      <c r="AT589" s="203" t="s">
        <v>323</v>
      </c>
      <c r="AU589" s="203" t="s">
        <v>88</v>
      </c>
      <c r="AV589" s="15" t="s">
        <v>88</v>
      </c>
      <c r="AW589" s="15" t="s">
        <v>30</v>
      </c>
      <c r="AX589" s="15" t="s">
        <v>75</v>
      </c>
      <c r="AY589" s="203" t="s">
        <v>317</v>
      </c>
    </row>
    <row r="590" spans="1:65" s="14" customFormat="1">
      <c r="B590" s="192"/>
      <c r="D590" s="185" t="s">
        <v>323</v>
      </c>
      <c r="E590" s="193" t="s">
        <v>1</v>
      </c>
      <c r="F590" s="194" t="s">
        <v>334</v>
      </c>
      <c r="H590" s="195">
        <v>11.61</v>
      </c>
      <c r="I590" s="196"/>
      <c r="L590" s="192"/>
      <c r="M590" s="197"/>
      <c r="N590" s="198"/>
      <c r="O590" s="198"/>
      <c r="P590" s="198"/>
      <c r="Q590" s="198"/>
      <c r="R590" s="198"/>
      <c r="S590" s="198"/>
      <c r="T590" s="199"/>
      <c r="AT590" s="193" t="s">
        <v>323</v>
      </c>
      <c r="AU590" s="193" t="s">
        <v>88</v>
      </c>
      <c r="AV590" s="14" t="s">
        <v>321</v>
      </c>
      <c r="AW590" s="14" t="s">
        <v>30</v>
      </c>
      <c r="AX590" s="14" t="s">
        <v>82</v>
      </c>
      <c r="AY590" s="193" t="s">
        <v>317</v>
      </c>
    </row>
    <row r="591" spans="1:65" s="2" customFormat="1" ht="24.2" customHeight="1">
      <c r="A591" s="35"/>
      <c r="B591" s="141"/>
      <c r="C591" s="171" t="s">
        <v>1032</v>
      </c>
      <c r="D591" s="171" t="s">
        <v>318</v>
      </c>
      <c r="E591" s="172" t="s">
        <v>4845</v>
      </c>
      <c r="F591" s="173" t="s">
        <v>4846</v>
      </c>
      <c r="G591" s="174" t="s">
        <v>441</v>
      </c>
      <c r="H591" s="175">
        <v>10.14</v>
      </c>
      <c r="I591" s="176"/>
      <c r="J591" s="177">
        <f>ROUND(I591*H591,2)</f>
        <v>0</v>
      </c>
      <c r="K591" s="178"/>
      <c r="L591" s="36"/>
      <c r="M591" s="179" t="s">
        <v>1</v>
      </c>
      <c r="N591" s="180" t="s">
        <v>41</v>
      </c>
      <c r="O591" s="61"/>
      <c r="P591" s="181">
        <f>O591*H591</f>
        <v>0</v>
      </c>
      <c r="Q591" s="181">
        <v>9.8999999999999999E-4</v>
      </c>
      <c r="R591" s="181">
        <f>Q591*H591</f>
        <v>1.00386E-2</v>
      </c>
      <c r="S591" s="181">
        <v>0</v>
      </c>
      <c r="T591" s="182">
        <f>S591*H591</f>
        <v>0</v>
      </c>
      <c r="U591" s="35"/>
      <c r="V591" s="35"/>
      <c r="W591" s="35"/>
      <c r="X591" s="35"/>
      <c r="Y591" s="35"/>
      <c r="Z591" s="35"/>
      <c r="AA591" s="35"/>
      <c r="AB591" s="35"/>
      <c r="AC591" s="35"/>
      <c r="AD591" s="35"/>
      <c r="AE591" s="35"/>
      <c r="AR591" s="183" t="s">
        <v>406</v>
      </c>
      <c r="AT591" s="183" t="s">
        <v>318</v>
      </c>
      <c r="AU591" s="183" t="s">
        <v>88</v>
      </c>
      <c r="AY591" s="18" t="s">
        <v>317</v>
      </c>
      <c r="BE591" s="105">
        <f>IF(N591="základná",J591,0)</f>
        <v>0</v>
      </c>
      <c r="BF591" s="105">
        <f>IF(N591="znížená",J591,0)</f>
        <v>0</v>
      </c>
      <c r="BG591" s="105">
        <f>IF(N591="zákl. prenesená",J591,0)</f>
        <v>0</v>
      </c>
      <c r="BH591" s="105">
        <f>IF(N591="zníž. prenesená",J591,0)</f>
        <v>0</v>
      </c>
      <c r="BI591" s="105">
        <f>IF(N591="nulová",J591,0)</f>
        <v>0</v>
      </c>
      <c r="BJ591" s="18" t="s">
        <v>88</v>
      </c>
      <c r="BK591" s="105">
        <f>ROUND(I591*H591,2)</f>
        <v>0</v>
      </c>
      <c r="BL591" s="18" t="s">
        <v>406</v>
      </c>
      <c r="BM591" s="183" t="s">
        <v>4847</v>
      </c>
    </row>
    <row r="592" spans="1:65" s="15" customFormat="1">
      <c r="B592" s="202"/>
      <c r="D592" s="185" t="s">
        <v>323</v>
      </c>
      <c r="E592" s="203" t="s">
        <v>1</v>
      </c>
      <c r="F592" s="204" t="s">
        <v>4848</v>
      </c>
      <c r="H592" s="205">
        <v>10.14</v>
      </c>
      <c r="I592" s="206"/>
      <c r="L592" s="202"/>
      <c r="M592" s="207"/>
      <c r="N592" s="208"/>
      <c r="O592" s="208"/>
      <c r="P592" s="208"/>
      <c r="Q592" s="208"/>
      <c r="R592" s="208"/>
      <c r="S592" s="208"/>
      <c r="T592" s="209"/>
      <c r="AT592" s="203" t="s">
        <v>323</v>
      </c>
      <c r="AU592" s="203" t="s">
        <v>88</v>
      </c>
      <c r="AV592" s="15" t="s">
        <v>88</v>
      </c>
      <c r="AW592" s="15" t="s">
        <v>30</v>
      </c>
      <c r="AX592" s="15" t="s">
        <v>75</v>
      </c>
      <c r="AY592" s="203" t="s">
        <v>317</v>
      </c>
    </row>
    <row r="593" spans="1:65" s="14" customFormat="1">
      <c r="B593" s="192"/>
      <c r="D593" s="185" t="s">
        <v>323</v>
      </c>
      <c r="E593" s="193" t="s">
        <v>1</v>
      </c>
      <c r="F593" s="194" t="s">
        <v>334</v>
      </c>
      <c r="H593" s="195">
        <v>10.14</v>
      </c>
      <c r="I593" s="196"/>
      <c r="L593" s="192"/>
      <c r="M593" s="197"/>
      <c r="N593" s="198"/>
      <c r="O593" s="198"/>
      <c r="P593" s="198"/>
      <c r="Q593" s="198"/>
      <c r="R593" s="198"/>
      <c r="S593" s="198"/>
      <c r="T593" s="199"/>
      <c r="AT593" s="193" t="s">
        <v>323</v>
      </c>
      <c r="AU593" s="193" t="s">
        <v>88</v>
      </c>
      <c r="AV593" s="14" t="s">
        <v>321</v>
      </c>
      <c r="AW593" s="14" t="s">
        <v>30</v>
      </c>
      <c r="AX593" s="14" t="s">
        <v>82</v>
      </c>
      <c r="AY593" s="193" t="s">
        <v>317</v>
      </c>
    </row>
    <row r="594" spans="1:65" s="2" customFormat="1" ht="24.2" customHeight="1">
      <c r="A594" s="35"/>
      <c r="B594" s="141"/>
      <c r="C594" s="171" t="s">
        <v>1037</v>
      </c>
      <c r="D594" s="171" t="s">
        <v>318</v>
      </c>
      <c r="E594" s="172" t="s">
        <v>1853</v>
      </c>
      <c r="F594" s="173" t="s">
        <v>1854</v>
      </c>
      <c r="G594" s="174" t="s">
        <v>441</v>
      </c>
      <c r="H594" s="175">
        <v>2.5710000000000002</v>
      </c>
      <c r="I594" s="176"/>
      <c r="J594" s="177">
        <f>ROUND(I594*H594,2)</f>
        <v>0</v>
      </c>
      <c r="K594" s="178"/>
      <c r="L594" s="36"/>
      <c r="M594" s="179" t="s">
        <v>1</v>
      </c>
      <c r="N594" s="180" t="s">
        <v>41</v>
      </c>
      <c r="O594" s="61"/>
      <c r="P594" s="181">
        <f>O594*H594</f>
        <v>0</v>
      </c>
      <c r="Q594" s="181">
        <v>0</v>
      </c>
      <c r="R594" s="181">
        <f>Q594*H594</f>
        <v>0</v>
      </c>
      <c r="S594" s="181">
        <v>2.3E-3</v>
      </c>
      <c r="T594" s="182">
        <f>S594*H594</f>
        <v>5.9133000000000007E-3</v>
      </c>
      <c r="U594" s="35"/>
      <c r="V594" s="35"/>
      <c r="W594" s="35"/>
      <c r="X594" s="35"/>
      <c r="Y594" s="35"/>
      <c r="Z594" s="35"/>
      <c r="AA594" s="35"/>
      <c r="AB594" s="35"/>
      <c r="AC594" s="35"/>
      <c r="AD594" s="35"/>
      <c r="AE594" s="35"/>
      <c r="AR594" s="183" t="s">
        <v>406</v>
      </c>
      <c r="AT594" s="183" t="s">
        <v>318</v>
      </c>
      <c r="AU594" s="183" t="s">
        <v>88</v>
      </c>
      <c r="AY594" s="18" t="s">
        <v>317</v>
      </c>
      <c r="BE594" s="105">
        <f>IF(N594="základná",J594,0)</f>
        <v>0</v>
      </c>
      <c r="BF594" s="105">
        <f>IF(N594="znížená",J594,0)</f>
        <v>0</v>
      </c>
      <c r="BG594" s="105">
        <f>IF(N594="zákl. prenesená",J594,0)</f>
        <v>0</v>
      </c>
      <c r="BH594" s="105">
        <f>IF(N594="zníž. prenesená",J594,0)</f>
        <v>0</v>
      </c>
      <c r="BI594" s="105">
        <f>IF(N594="nulová",J594,0)</f>
        <v>0</v>
      </c>
      <c r="BJ594" s="18" t="s">
        <v>88</v>
      </c>
      <c r="BK594" s="105">
        <f>ROUND(I594*H594,2)</f>
        <v>0</v>
      </c>
      <c r="BL594" s="18" t="s">
        <v>406</v>
      </c>
      <c r="BM594" s="183" t="s">
        <v>4849</v>
      </c>
    </row>
    <row r="595" spans="1:65" s="15" customFormat="1">
      <c r="B595" s="202"/>
      <c r="D595" s="185" t="s">
        <v>323</v>
      </c>
      <c r="E595" s="203" t="s">
        <v>1</v>
      </c>
      <c r="F595" s="204" t="s">
        <v>4850</v>
      </c>
      <c r="H595" s="205">
        <v>2.5710000000000002</v>
      </c>
      <c r="I595" s="206"/>
      <c r="L595" s="202"/>
      <c r="M595" s="207"/>
      <c r="N595" s="208"/>
      <c r="O595" s="208"/>
      <c r="P595" s="208"/>
      <c r="Q595" s="208"/>
      <c r="R595" s="208"/>
      <c r="S595" s="208"/>
      <c r="T595" s="209"/>
      <c r="AT595" s="203" t="s">
        <v>323</v>
      </c>
      <c r="AU595" s="203" t="s">
        <v>88</v>
      </c>
      <c r="AV595" s="15" t="s">
        <v>88</v>
      </c>
      <c r="AW595" s="15" t="s">
        <v>30</v>
      </c>
      <c r="AX595" s="15" t="s">
        <v>82</v>
      </c>
      <c r="AY595" s="203" t="s">
        <v>317</v>
      </c>
    </row>
    <row r="596" spans="1:65" s="2" customFormat="1" ht="24.2" customHeight="1">
      <c r="A596" s="35"/>
      <c r="B596" s="141"/>
      <c r="C596" s="171" t="s">
        <v>1041</v>
      </c>
      <c r="D596" s="171" t="s">
        <v>318</v>
      </c>
      <c r="E596" s="172" t="s">
        <v>1842</v>
      </c>
      <c r="F596" s="173" t="s">
        <v>1843</v>
      </c>
      <c r="G596" s="174" t="s">
        <v>441</v>
      </c>
      <c r="H596" s="175">
        <v>15.41</v>
      </c>
      <c r="I596" s="176"/>
      <c r="J596" s="177">
        <f>ROUND(I596*H596,2)</f>
        <v>0</v>
      </c>
      <c r="K596" s="178"/>
      <c r="L596" s="36"/>
      <c r="M596" s="179" t="s">
        <v>1</v>
      </c>
      <c r="N596" s="180" t="s">
        <v>41</v>
      </c>
      <c r="O596" s="61"/>
      <c r="P596" s="181">
        <f>O596*H596</f>
        <v>0</v>
      </c>
      <c r="Q596" s="181">
        <v>0</v>
      </c>
      <c r="R596" s="181">
        <f>Q596*H596</f>
        <v>0</v>
      </c>
      <c r="S596" s="181">
        <v>2.2599999999999999E-3</v>
      </c>
      <c r="T596" s="182">
        <f>S596*H596</f>
        <v>3.4826599999999999E-2</v>
      </c>
      <c r="U596" s="35"/>
      <c r="V596" s="35"/>
      <c r="W596" s="35"/>
      <c r="X596" s="35"/>
      <c r="Y596" s="35"/>
      <c r="Z596" s="35"/>
      <c r="AA596" s="35"/>
      <c r="AB596" s="35"/>
      <c r="AC596" s="35"/>
      <c r="AD596" s="35"/>
      <c r="AE596" s="35"/>
      <c r="AR596" s="183" t="s">
        <v>406</v>
      </c>
      <c r="AT596" s="183" t="s">
        <v>318</v>
      </c>
      <c r="AU596" s="183" t="s">
        <v>88</v>
      </c>
      <c r="AY596" s="18" t="s">
        <v>317</v>
      </c>
      <c r="BE596" s="105">
        <f>IF(N596="základná",J596,0)</f>
        <v>0</v>
      </c>
      <c r="BF596" s="105">
        <f>IF(N596="znížená",J596,0)</f>
        <v>0</v>
      </c>
      <c r="BG596" s="105">
        <f>IF(N596="zákl. prenesená",J596,0)</f>
        <v>0</v>
      </c>
      <c r="BH596" s="105">
        <f>IF(N596="zníž. prenesená",J596,0)</f>
        <v>0</v>
      </c>
      <c r="BI596" s="105">
        <f>IF(N596="nulová",J596,0)</f>
        <v>0</v>
      </c>
      <c r="BJ596" s="18" t="s">
        <v>88</v>
      </c>
      <c r="BK596" s="105">
        <f>ROUND(I596*H596,2)</f>
        <v>0</v>
      </c>
      <c r="BL596" s="18" t="s">
        <v>406</v>
      </c>
      <c r="BM596" s="183" t="s">
        <v>4851</v>
      </c>
    </row>
    <row r="597" spans="1:65" s="15" customFormat="1">
      <c r="B597" s="202"/>
      <c r="D597" s="185" t="s">
        <v>323</v>
      </c>
      <c r="E597" s="203" t="s">
        <v>1</v>
      </c>
      <c r="F597" s="204" t="s">
        <v>4852</v>
      </c>
      <c r="H597" s="205">
        <v>15.41</v>
      </c>
      <c r="I597" s="206"/>
      <c r="L597" s="202"/>
      <c r="M597" s="207"/>
      <c r="N597" s="208"/>
      <c r="O597" s="208"/>
      <c r="P597" s="208"/>
      <c r="Q597" s="208"/>
      <c r="R597" s="208"/>
      <c r="S597" s="208"/>
      <c r="T597" s="209"/>
      <c r="AT597" s="203" t="s">
        <v>323</v>
      </c>
      <c r="AU597" s="203" t="s">
        <v>88</v>
      </c>
      <c r="AV597" s="15" t="s">
        <v>88</v>
      </c>
      <c r="AW597" s="15" t="s">
        <v>30</v>
      </c>
      <c r="AX597" s="15" t="s">
        <v>82</v>
      </c>
      <c r="AY597" s="203" t="s">
        <v>317</v>
      </c>
    </row>
    <row r="598" spans="1:65" s="2" customFormat="1" ht="14.45" customHeight="1">
      <c r="A598" s="35"/>
      <c r="B598" s="141"/>
      <c r="C598" s="171" t="s">
        <v>1046</v>
      </c>
      <c r="D598" s="171" t="s">
        <v>318</v>
      </c>
      <c r="E598" s="172" t="s">
        <v>4853</v>
      </c>
      <c r="F598" s="173" t="s">
        <v>4854</v>
      </c>
      <c r="G598" s="174" t="s">
        <v>388</v>
      </c>
      <c r="H598" s="175">
        <v>1</v>
      </c>
      <c r="I598" s="176"/>
      <c r="J598" s="177">
        <f>ROUND(I598*H598,2)</f>
        <v>0</v>
      </c>
      <c r="K598" s="178"/>
      <c r="L598" s="36"/>
      <c r="M598" s="179" t="s">
        <v>1</v>
      </c>
      <c r="N598" s="180" t="s">
        <v>41</v>
      </c>
      <c r="O598" s="61"/>
      <c r="P598" s="181">
        <f>O598*H598</f>
        <v>0</v>
      </c>
      <c r="Q598" s="181">
        <v>0</v>
      </c>
      <c r="R598" s="181">
        <f>Q598*H598</f>
        <v>0</v>
      </c>
      <c r="S598" s="181">
        <v>2.2599999999999999E-3</v>
      </c>
      <c r="T598" s="182">
        <f>S598*H598</f>
        <v>2.2599999999999999E-3</v>
      </c>
      <c r="U598" s="35"/>
      <c r="V598" s="35"/>
      <c r="W598" s="35"/>
      <c r="X598" s="35"/>
      <c r="Y598" s="35"/>
      <c r="Z598" s="35"/>
      <c r="AA598" s="35"/>
      <c r="AB598" s="35"/>
      <c r="AC598" s="35"/>
      <c r="AD598" s="35"/>
      <c r="AE598" s="35"/>
      <c r="AR598" s="183" t="s">
        <v>406</v>
      </c>
      <c r="AT598" s="183" t="s">
        <v>318</v>
      </c>
      <c r="AU598" s="183" t="s">
        <v>88</v>
      </c>
      <c r="AY598" s="18" t="s">
        <v>317</v>
      </c>
      <c r="BE598" s="105">
        <f>IF(N598="základná",J598,0)</f>
        <v>0</v>
      </c>
      <c r="BF598" s="105">
        <f>IF(N598="znížená",J598,0)</f>
        <v>0</v>
      </c>
      <c r="BG598" s="105">
        <f>IF(N598="zákl. prenesená",J598,0)</f>
        <v>0</v>
      </c>
      <c r="BH598" s="105">
        <f>IF(N598="zníž. prenesená",J598,0)</f>
        <v>0</v>
      </c>
      <c r="BI598" s="105">
        <f>IF(N598="nulová",J598,0)</f>
        <v>0</v>
      </c>
      <c r="BJ598" s="18" t="s">
        <v>88</v>
      </c>
      <c r="BK598" s="105">
        <f>ROUND(I598*H598,2)</f>
        <v>0</v>
      </c>
      <c r="BL598" s="18" t="s">
        <v>406</v>
      </c>
      <c r="BM598" s="183" t="s">
        <v>4855</v>
      </c>
    </row>
    <row r="599" spans="1:65" s="15" customFormat="1">
      <c r="B599" s="202"/>
      <c r="D599" s="185" t="s">
        <v>323</v>
      </c>
      <c r="E599" s="203" t="s">
        <v>1</v>
      </c>
      <c r="F599" s="204" t="s">
        <v>4856</v>
      </c>
      <c r="H599" s="205">
        <v>1</v>
      </c>
      <c r="I599" s="206"/>
      <c r="L599" s="202"/>
      <c r="M599" s="207"/>
      <c r="N599" s="208"/>
      <c r="O599" s="208"/>
      <c r="P599" s="208"/>
      <c r="Q599" s="208"/>
      <c r="R599" s="208"/>
      <c r="S599" s="208"/>
      <c r="T599" s="209"/>
      <c r="AT599" s="203" t="s">
        <v>323</v>
      </c>
      <c r="AU599" s="203" t="s">
        <v>88</v>
      </c>
      <c r="AV599" s="15" t="s">
        <v>88</v>
      </c>
      <c r="AW599" s="15" t="s">
        <v>30</v>
      </c>
      <c r="AX599" s="15" t="s">
        <v>82</v>
      </c>
      <c r="AY599" s="203" t="s">
        <v>317</v>
      </c>
    </row>
    <row r="600" spans="1:65" s="2" customFormat="1" ht="24.2" customHeight="1">
      <c r="A600" s="35"/>
      <c r="B600" s="141"/>
      <c r="C600" s="171" t="s">
        <v>1051</v>
      </c>
      <c r="D600" s="171" t="s">
        <v>318</v>
      </c>
      <c r="E600" s="172" t="s">
        <v>1864</v>
      </c>
      <c r="F600" s="173" t="s">
        <v>1865</v>
      </c>
      <c r="G600" s="174" t="s">
        <v>810</v>
      </c>
      <c r="H600" s="229"/>
      <c r="I600" s="176"/>
      <c r="J600" s="177">
        <f>ROUND(I600*H600,2)</f>
        <v>0</v>
      </c>
      <c r="K600" s="178"/>
      <c r="L600" s="36"/>
      <c r="M600" s="179" t="s">
        <v>1</v>
      </c>
      <c r="N600" s="180" t="s">
        <v>41</v>
      </c>
      <c r="O600" s="61"/>
      <c r="P600" s="181">
        <f>O600*H600</f>
        <v>0</v>
      </c>
      <c r="Q600" s="181">
        <v>0</v>
      </c>
      <c r="R600" s="181">
        <f>Q600*H600</f>
        <v>0</v>
      </c>
      <c r="S600" s="181">
        <v>0</v>
      </c>
      <c r="T600" s="182">
        <f>S600*H600</f>
        <v>0</v>
      </c>
      <c r="U600" s="35"/>
      <c r="V600" s="35"/>
      <c r="W600" s="35"/>
      <c r="X600" s="35"/>
      <c r="Y600" s="35"/>
      <c r="Z600" s="35"/>
      <c r="AA600" s="35"/>
      <c r="AB600" s="35"/>
      <c r="AC600" s="35"/>
      <c r="AD600" s="35"/>
      <c r="AE600" s="35"/>
      <c r="AR600" s="183" t="s">
        <v>406</v>
      </c>
      <c r="AT600" s="183" t="s">
        <v>318</v>
      </c>
      <c r="AU600" s="183" t="s">
        <v>88</v>
      </c>
      <c r="AY600" s="18" t="s">
        <v>317</v>
      </c>
      <c r="BE600" s="105">
        <f>IF(N600="základná",J600,0)</f>
        <v>0</v>
      </c>
      <c r="BF600" s="105">
        <f>IF(N600="znížená",J600,0)</f>
        <v>0</v>
      </c>
      <c r="BG600" s="105">
        <f>IF(N600="zákl. prenesená",J600,0)</f>
        <v>0</v>
      </c>
      <c r="BH600" s="105">
        <f>IF(N600="zníž. prenesená",J600,0)</f>
        <v>0</v>
      </c>
      <c r="BI600" s="105">
        <f>IF(N600="nulová",J600,0)</f>
        <v>0</v>
      </c>
      <c r="BJ600" s="18" t="s">
        <v>88</v>
      </c>
      <c r="BK600" s="105">
        <f>ROUND(I600*H600,2)</f>
        <v>0</v>
      </c>
      <c r="BL600" s="18" t="s">
        <v>406</v>
      </c>
      <c r="BM600" s="183" t="s">
        <v>4857</v>
      </c>
    </row>
    <row r="601" spans="1:65" s="12" customFormat="1" ht="22.9" customHeight="1">
      <c r="B601" s="160"/>
      <c r="D601" s="161" t="s">
        <v>74</v>
      </c>
      <c r="E601" s="200" t="s">
        <v>1867</v>
      </c>
      <c r="F601" s="200" t="s">
        <v>1868</v>
      </c>
      <c r="I601" s="163"/>
      <c r="J601" s="201">
        <f>BK601</f>
        <v>0</v>
      </c>
      <c r="L601" s="160"/>
      <c r="M601" s="165"/>
      <c r="N601" s="166"/>
      <c r="O601" s="166"/>
      <c r="P601" s="167">
        <f>SUM(P602:P609)</f>
        <v>0</v>
      </c>
      <c r="Q601" s="166"/>
      <c r="R601" s="167">
        <f>SUM(R602:R609)</f>
        <v>3.4422599999999998E-2</v>
      </c>
      <c r="S601" s="166"/>
      <c r="T601" s="168">
        <f>SUM(T602:T609)</f>
        <v>0</v>
      </c>
      <c r="AR601" s="161" t="s">
        <v>88</v>
      </c>
      <c r="AT601" s="169" t="s">
        <v>74</v>
      </c>
      <c r="AU601" s="169" t="s">
        <v>82</v>
      </c>
      <c r="AY601" s="161" t="s">
        <v>317</v>
      </c>
      <c r="BK601" s="170">
        <f>SUM(BK602:BK609)</f>
        <v>0</v>
      </c>
    </row>
    <row r="602" spans="1:65" s="2" customFormat="1" ht="24.2" customHeight="1">
      <c r="A602" s="35"/>
      <c r="B602" s="141"/>
      <c r="C602" s="171" t="s">
        <v>1055</v>
      </c>
      <c r="D602" s="171" t="s">
        <v>318</v>
      </c>
      <c r="E602" s="172" t="s">
        <v>1870</v>
      </c>
      <c r="F602" s="173" t="s">
        <v>1871</v>
      </c>
      <c r="G602" s="174" t="s">
        <v>441</v>
      </c>
      <c r="H602" s="175">
        <v>0.95</v>
      </c>
      <c r="I602" s="176"/>
      <c r="J602" s="177">
        <f>ROUND(I602*H602,2)</f>
        <v>0</v>
      </c>
      <c r="K602" s="178"/>
      <c r="L602" s="36"/>
      <c r="M602" s="179" t="s">
        <v>1</v>
      </c>
      <c r="N602" s="180" t="s">
        <v>41</v>
      </c>
      <c r="O602" s="61"/>
      <c r="P602" s="181">
        <f>O602*H602</f>
        <v>0</v>
      </c>
      <c r="Q602" s="181">
        <v>1.6000000000000001E-4</v>
      </c>
      <c r="R602" s="181">
        <f>Q602*H602</f>
        <v>1.5200000000000001E-4</v>
      </c>
      <c r="S602" s="181">
        <v>0</v>
      </c>
      <c r="T602" s="182">
        <f>S602*H602</f>
        <v>0</v>
      </c>
      <c r="U602" s="35"/>
      <c r="V602" s="35"/>
      <c r="W602" s="35"/>
      <c r="X602" s="35"/>
      <c r="Y602" s="35"/>
      <c r="Z602" s="35"/>
      <c r="AA602" s="35"/>
      <c r="AB602" s="35"/>
      <c r="AC602" s="35"/>
      <c r="AD602" s="35"/>
      <c r="AE602" s="35"/>
      <c r="AR602" s="183" t="s">
        <v>406</v>
      </c>
      <c r="AT602" s="183" t="s">
        <v>318</v>
      </c>
      <c r="AU602" s="183" t="s">
        <v>88</v>
      </c>
      <c r="AY602" s="18" t="s">
        <v>317</v>
      </c>
      <c r="BE602" s="105">
        <f>IF(N602="základná",J602,0)</f>
        <v>0</v>
      </c>
      <c r="BF602" s="105">
        <f>IF(N602="znížená",J602,0)</f>
        <v>0</v>
      </c>
      <c r="BG602" s="105">
        <f>IF(N602="zákl. prenesená",J602,0)</f>
        <v>0</v>
      </c>
      <c r="BH602" s="105">
        <f>IF(N602="zníž. prenesená",J602,0)</f>
        <v>0</v>
      </c>
      <c r="BI602" s="105">
        <f>IF(N602="nulová",J602,0)</f>
        <v>0</v>
      </c>
      <c r="BJ602" s="18" t="s">
        <v>88</v>
      </c>
      <c r="BK602" s="105">
        <f>ROUND(I602*H602,2)</f>
        <v>0</v>
      </c>
      <c r="BL602" s="18" t="s">
        <v>406</v>
      </c>
      <c r="BM602" s="183" t="s">
        <v>4858</v>
      </c>
    </row>
    <row r="603" spans="1:65" s="2" customFormat="1" ht="24.2" customHeight="1">
      <c r="A603" s="35"/>
      <c r="B603" s="141"/>
      <c r="C603" s="171" t="s">
        <v>1061</v>
      </c>
      <c r="D603" s="171" t="s">
        <v>318</v>
      </c>
      <c r="E603" s="172" t="s">
        <v>1874</v>
      </c>
      <c r="F603" s="173" t="s">
        <v>1875</v>
      </c>
      <c r="G603" s="174" t="s">
        <v>441</v>
      </c>
      <c r="H603" s="175">
        <v>29.86</v>
      </c>
      <c r="I603" s="176"/>
      <c r="J603" s="177">
        <f>ROUND(I603*H603,2)</f>
        <v>0</v>
      </c>
      <c r="K603" s="178"/>
      <c r="L603" s="36"/>
      <c r="M603" s="179" t="s">
        <v>1</v>
      </c>
      <c r="N603" s="180" t="s">
        <v>41</v>
      </c>
      <c r="O603" s="61"/>
      <c r="P603" s="181">
        <f>O603*H603</f>
        <v>0</v>
      </c>
      <c r="Q603" s="181">
        <v>2.1000000000000001E-4</v>
      </c>
      <c r="R603" s="181">
        <f>Q603*H603</f>
        <v>6.2706000000000003E-3</v>
      </c>
      <c r="S603" s="181">
        <v>0</v>
      </c>
      <c r="T603" s="182">
        <f>S603*H603</f>
        <v>0</v>
      </c>
      <c r="U603" s="35"/>
      <c r="V603" s="35"/>
      <c r="W603" s="35"/>
      <c r="X603" s="35"/>
      <c r="Y603" s="35"/>
      <c r="Z603" s="35"/>
      <c r="AA603" s="35"/>
      <c r="AB603" s="35"/>
      <c r="AC603" s="35"/>
      <c r="AD603" s="35"/>
      <c r="AE603" s="35"/>
      <c r="AR603" s="183" t="s">
        <v>406</v>
      </c>
      <c r="AT603" s="183" t="s">
        <v>318</v>
      </c>
      <c r="AU603" s="183" t="s">
        <v>88</v>
      </c>
      <c r="AY603" s="18" t="s">
        <v>317</v>
      </c>
      <c r="BE603" s="105">
        <f>IF(N603="základná",J603,0)</f>
        <v>0</v>
      </c>
      <c r="BF603" s="105">
        <f>IF(N603="znížená",J603,0)</f>
        <v>0</v>
      </c>
      <c r="BG603" s="105">
        <f>IF(N603="zákl. prenesená",J603,0)</f>
        <v>0</v>
      </c>
      <c r="BH603" s="105">
        <f>IF(N603="zníž. prenesená",J603,0)</f>
        <v>0</v>
      </c>
      <c r="BI603" s="105">
        <f>IF(N603="nulová",J603,0)</f>
        <v>0</v>
      </c>
      <c r="BJ603" s="18" t="s">
        <v>88</v>
      </c>
      <c r="BK603" s="105">
        <f>ROUND(I603*H603,2)</f>
        <v>0</v>
      </c>
      <c r="BL603" s="18" t="s">
        <v>406</v>
      </c>
      <c r="BM603" s="183" t="s">
        <v>4859</v>
      </c>
    </row>
    <row r="604" spans="1:65" s="15" customFormat="1">
      <c r="B604" s="202"/>
      <c r="D604" s="185" t="s">
        <v>323</v>
      </c>
      <c r="E604" s="203" t="s">
        <v>1</v>
      </c>
      <c r="F604" s="204" t="s">
        <v>4860</v>
      </c>
      <c r="H604" s="205">
        <v>29.86</v>
      </c>
      <c r="I604" s="206"/>
      <c r="L604" s="202"/>
      <c r="M604" s="207"/>
      <c r="N604" s="208"/>
      <c r="O604" s="208"/>
      <c r="P604" s="208"/>
      <c r="Q604" s="208"/>
      <c r="R604" s="208"/>
      <c r="S604" s="208"/>
      <c r="T604" s="209"/>
      <c r="AT604" s="203" t="s">
        <v>323</v>
      </c>
      <c r="AU604" s="203" t="s">
        <v>88</v>
      </c>
      <c r="AV604" s="15" t="s">
        <v>88</v>
      </c>
      <c r="AW604" s="15" t="s">
        <v>30</v>
      </c>
      <c r="AX604" s="15" t="s">
        <v>75</v>
      </c>
      <c r="AY604" s="203" t="s">
        <v>317</v>
      </c>
    </row>
    <row r="605" spans="1:65" s="14" customFormat="1">
      <c r="B605" s="192"/>
      <c r="D605" s="185" t="s">
        <v>323</v>
      </c>
      <c r="E605" s="193" t="s">
        <v>1</v>
      </c>
      <c r="F605" s="194" t="s">
        <v>334</v>
      </c>
      <c r="H605" s="195">
        <v>29.86</v>
      </c>
      <c r="I605" s="196"/>
      <c r="L605" s="192"/>
      <c r="M605" s="197"/>
      <c r="N605" s="198"/>
      <c r="O605" s="198"/>
      <c r="P605" s="198"/>
      <c r="Q605" s="198"/>
      <c r="R605" s="198"/>
      <c r="S605" s="198"/>
      <c r="T605" s="199"/>
      <c r="AT605" s="193" t="s">
        <v>323</v>
      </c>
      <c r="AU605" s="193" t="s">
        <v>88</v>
      </c>
      <c r="AV605" s="14" t="s">
        <v>321</v>
      </c>
      <c r="AW605" s="14" t="s">
        <v>30</v>
      </c>
      <c r="AX605" s="14" t="s">
        <v>82</v>
      </c>
      <c r="AY605" s="193" t="s">
        <v>317</v>
      </c>
    </row>
    <row r="606" spans="1:65" s="2" customFormat="1" ht="37.9" customHeight="1">
      <c r="A606" s="35"/>
      <c r="B606" s="141"/>
      <c r="C606" s="218" t="s">
        <v>1065</v>
      </c>
      <c r="D606" s="218" t="s">
        <v>419</v>
      </c>
      <c r="E606" s="219" t="s">
        <v>1888</v>
      </c>
      <c r="F606" s="220" t="s">
        <v>1889</v>
      </c>
      <c r="G606" s="221" t="s">
        <v>441</v>
      </c>
      <c r="H606" s="222">
        <v>30</v>
      </c>
      <c r="I606" s="223"/>
      <c r="J606" s="224">
        <f>ROUND(I606*H606,2)</f>
        <v>0</v>
      </c>
      <c r="K606" s="225"/>
      <c r="L606" s="226"/>
      <c r="M606" s="227" t="s">
        <v>1</v>
      </c>
      <c r="N606" s="228" t="s">
        <v>41</v>
      </c>
      <c r="O606" s="61"/>
      <c r="P606" s="181">
        <f>O606*H606</f>
        <v>0</v>
      </c>
      <c r="Q606" s="181">
        <v>1E-4</v>
      </c>
      <c r="R606" s="181">
        <f>Q606*H606</f>
        <v>3.0000000000000001E-3</v>
      </c>
      <c r="S606" s="181">
        <v>0</v>
      </c>
      <c r="T606" s="182">
        <f>S606*H606</f>
        <v>0</v>
      </c>
      <c r="U606" s="35"/>
      <c r="V606" s="35"/>
      <c r="W606" s="35"/>
      <c r="X606" s="35"/>
      <c r="Y606" s="35"/>
      <c r="Z606" s="35"/>
      <c r="AA606" s="35"/>
      <c r="AB606" s="35"/>
      <c r="AC606" s="35"/>
      <c r="AD606" s="35"/>
      <c r="AE606" s="35"/>
      <c r="AR606" s="183" t="s">
        <v>494</v>
      </c>
      <c r="AT606" s="183" t="s">
        <v>419</v>
      </c>
      <c r="AU606" s="183" t="s">
        <v>88</v>
      </c>
      <c r="AY606" s="18" t="s">
        <v>317</v>
      </c>
      <c r="BE606" s="105">
        <f>IF(N606="základná",J606,0)</f>
        <v>0</v>
      </c>
      <c r="BF606" s="105">
        <f>IF(N606="znížená",J606,0)</f>
        <v>0</v>
      </c>
      <c r="BG606" s="105">
        <f>IF(N606="zákl. prenesená",J606,0)</f>
        <v>0</v>
      </c>
      <c r="BH606" s="105">
        <f>IF(N606="zníž. prenesená",J606,0)</f>
        <v>0</v>
      </c>
      <c r="BI606" s="105">
        <f>IF(N606="nulová",J606,0)</f>
        <v>0</v>
      </c>
      <c r="BJ606" s="18" t="s">
        <v>88</v>
      </c>
      <c r="BK606" s="105">
        <f>ROUND(I606*H606,2)</f>
        <v>0</v>
      </c>
      <c r="BL606" s="18" t="s">
        <v>406</v>
      </c>
      <c r="BM606" s="183" t="s">
        <v>4861</v>
      </c>
    </row>
    <row r="607" spans="1:65" s="2" customFormat="1" ht="37.9" customHeight="1">
      <c r="A607" s="35"/>
      <c r="B607" s="141"/>
      <c r="C607" s="218" t="s">
        <v>1070</v>
      </c>
      <c r="D607" s="218" t="s">
        <v>419</v>
      </c>
      <c r="E607" s="219" t="s">
        <v>1892</v>
      </c>
      <c r="F607" s="220" t="s">
        <v>1893</v>
      </c>
      <c r="G607" s="221" t="s">
        <v>441</v>
      </c>
      <c r="H607" s="222">
        <v>30</v>
      </c>
      <c r="I607" s="223"/>
      <c r="J607" s="224">
        <f>ROUND(I607*H607,2)</f>
        <v>0</v>
      </c>
      <c r="K607" s="225"/>
      <c r="L607" s="226"/>
      <c r="M607" s="227" t="s">
        <v>1</v>
      </c>
      <c r="N607" s="228" t="s">
        <v>41</v>
      </c>
      <c r="O607" s="61"/>
      <c r="P607" s="181">
        <f>O607*H607</f>
        <v>0</v>
      </c>
      <c r="Q607" s="181">
        <v>1E-4</v>
      </c>
      <c r="R607" s="181">
        <f>Q607*H607</f>
        <v>3.0000000000000001E-3</v>
      </c>
      <c r="S607" s="181">
        <v>0</v>
      </c>
      <c r="T607" s="182">
        <f>S607*H607</f>
        <v>0</v>
      </c>
      <c r="U607" s="35"/>
      <c r="V607" s="35"/>
      <c r="W607" s="35"/>
      <c r="X607" s="35"/>
      <c r="Y607" s="35"/>
      <c r="Z607" s="35"/>
      <c r="AA607" s="35"/>
      <c r="AB607" s="35"/>
      <c r="AC607" s="35"/>
      <c r="AD607" s="35"/>
      <c r="AE607" s="35"/>
      <c r="AR607" s="183" t="s">
        <v>494</v>
      </c>
      <c r="AT607" s="183" t="s">
        <v>419</v>
      </c>
      <c r="AU607" s="183" t="s">
        <v>88</v>
      </c>
      <c r="AY607" s="18" t="s">
        <v>317</v>
      </c>
      <c r="BE607" s="105">
        <f>IF(N607="základná",J607,0)</f>
        <v>0</v>
      </c>
      <c r="BF607" s="105">
        <f>IF(N607="znížená",J607,0)</f>
        <v>0</v>
      </c>
      <c r="BG607" s="105">
        <f>IF(N607="zákl. prenesená",J607,0)</f>
        <v>0</v>
      </c>
      <c r="BH607" s="105">
        <f>IF(N607="zníž. prenesená",J607,0)</f>
        <v>0</v>
      </c>
      <c r="BI607" s="105">
        <f>IF(N607="nulová",J607,0)</f>
        <v>0</v>
      </c>
      <c r="BJ607" s="18" t="s">
        <v>88</v>
      </c>
      <c r="BK607" s="105">
        <f>ROUND(I607*H607,2)</f>
        <v>0</v>
      </c>
      <c r="BL607" s="18" t="s">
        <v>406</v>
      </c>
      <c r="BM607" s="183" t="s">
        <v>4862</v>
      </c>
    </row>
    <row r="608" spans="1:65" s="2" customFormat="1" ht="24.2" customHeight="1">
      <c r="A608" s="35"/>
      <c r="B608" s="141"/>
      <c r="C608" s="218" t="s">
        <v>1076</v>
      </c>
      <c r="D608" s="218" t="s">
        <v>419</v>
      </c>
      <c r="E608" s="219" t="s">
        <v>4863</v>
      </c>
      <c r="F608" s="220" t="s">
        <v>4864</v>
      </c>
      <c r="G608" s="221" t="s">
        <v>388</v>
      </c>
      <c r="H608" s="222">
        <v>1</v>
      </c>
      <c r="I608" s="223"/>
      <c r="J608" s="224">
        <f>ROUND(I608*H608,2)</f>
        <v>0</v>
      </c>
      <c r="K608" s="225"/>
      <c r="L608" s="226"/>
      <c r="M608" s="227" t="s">
        <v>1</v>
      </c>
      <c r="N608" s="228" t="s">
        <v>41</v>
      </c>
      <c r="O608" s="61"/>
      <c r="P608" s="181">
        <f>O608*H608</f>
        <v>0</v>
      </c>
      <c r="Q608" s="181">
        <v>2.1999999999999999E-2</v>
      </c>
      <c r="R608" s="181">
        <f>Q608*H608</f>
        <v>2.1999999999999999E-2</v>
      </c>
      <c r="S608" s="181">
        <v>0</v>
      </c>
      <c r="T608" s="182">
        <f>S608*H608</f>
        <v>0</v>
      </c>
      <c r="U608" s="35"/>
      <c r="V608" s="35"/>
      <c r="W608" s="35"/>
      <c r="X608" s="35"/>
      <c r="Y608" s="35"/>
      <c r="Z608" s="35"/>
      <c r="AA608" s="35"/>
      <c r="AB608" s="35"/>
      <c r="AC608" s="35"/>
      <c r="AD608" s="35"/>
      <c r="AE608" s="35"/>
      <c r="AR608" s="183" t="s">
        <v>494</v>
      </c>
      <c r="AT608" s="183" t="s">
        <v>419</v>
      </c>
      <c r="AU608" s="183" t="s">
        <v>88</v>
      </c>
      <c r="AY608" s="18" t="s">
        <v>317</v>
      </c>
      <c r="BE608" s="105">
        <f>IF(N608="základná",J608,0)</f>
        <v>0</v>
      </c>
      <c r="BF608" s="105">
        <f>IF(N608="znížená",J608,0)</f>
        <v>0</v>
      </c>
      <c r="BG608" s="105">
        <f>IF(N608="zákl. prenesená",J608,0)</f>
        <v>0</v>
      </c>
      <c r="BH608" s="105">
        <f>IF(N608="zníž. prenesená",J608,0)</f>
        <v>0</v>
      </c>
      <c r="BI608" s="105">
        <f>IF(N608="nulová",J608,0)</f>
        <v>0</v>
      </c>
      <c r="BJ608" s="18" t="s">
        <v>88</v>
      </c>
      <c r="BK608" s="105">
        <f>ROUND(I608*H608,2)</f>
        <v>0</v>
      </c>
      <c r="BL608" s="18" t="s">
        <v>406</v>
      </c>
      <c r="BM608" s="183" t="s">
        <v>4865</v>
      </c>
    </row>
    <row r="609" spans="1:65" s="2" customFormat="1" ht="24.2" customHeight="1">
      <c r="A609" s="35"/>
      <c r="B609" s="141"/>
      <c r="C609" s="171" t="s">
        <v>1082</v>
      </c>
      <c r="D609" s="171" t="s">
        <v>318</v>
      </c>
      <c r="E609" s="172" t="s">
        <v>2031</v>
      </c>
      <c r="F609" s="173" t="s">
        <v>2032</v>
      </c>
      <c r="G609" s="174" t="s">
        <v>810</v>
      </c>
      <c r="H609" s="229"/>
      <c r="I609" s="176"/>
      <c r="J609" s="177">
        <f>ROUND(I609*H609,2)</f>
        <v>0</v>
      </c>
      <c r="K609" s="178"/>
      <c r="L609" s="36"/>
      <c r="M609" s="179" t="s">
        <v>1</v>
      </c>
      <c r="N609" s="180" t="s">
        <v>41</v>
      </c>
      <c r="O609" s="61"/>
      <c r="P609" s="181">
        <f>O609*H609</f>
        <v>0</v>
      </c>
      <c r="Q609" s="181">
        <v>0</v>
      </c>
      <c r="R609" s="181">
        <f>Q609*H609</f>
        <v>0</v>
      </c>
      <c r="S609" s="181">
        <v>0</v>
      </c>
      <c r="T609" s="182">
        <f>S609*H609</f>
        <v>0</v>
      </c>
      <c r="U609" s="35"/>
      <c r="V609" s="35"/>
      <c r="W609" s="35"/>
      <c r="X609" s="35"/>
      <c r="Y609" s="35"/>
      <c r="Z609" s="35"/>
      <c r="AA609" s="35"/>
      <c r="AB609" s="35"/>
      <c r="AC609" s="35"/>
      <c r="AD609" s="35"/>
      <c r="AE609" s="35"/>
      <c r="AR609" s="183" t="s">
        <v>406</v>
      </c>
      <c r="AT609" s="183" t="s">
        <v>318</v>
      </c>
      <c r="AU609" s="183" t="s">
        <v>88</v>
      </c>
      <c r="AY609" s="18" t="s">
        <v>317</v>
      </c>
      <c r="BE609" s="105">
        <f>IF(N609="základná",J609,0)</f>
        <v>0</v>
      </c>
      <c r="BF609" s="105">
        <f>IF(N609="znížená",J609,0)</f>
        <v>0</v>
      </c>
      <c r="BG609" s="105">
        <f>IF(N609="zákl. prenesená",J609,0)</f>
        <v>0</v>
      </c>
      <c r="BH609" s="105">
        <f>IF(N609="zníž. prenesená",J609,0)</f>
        <v>0</v>
      </c>
      <c r="BI609" s="105">
        <f>IF(N609="nulová",J609,0)</f>
        <v>0</v>
      </c>
      <c r="BJ609" s="18" t="s">
        <v>88</v>
      </c>
      <c r="BK609" s="105">
        <f>ROUND(I609*H609,2)</f>
        <v>0</v>
      </c>
      <c r="BL609" s="18" t="s">
        <v>406</v>
      </c>
      <c r="BM609" s="183" t="s">
        <v>4866</v>
      </c>
    </row>
    <row r="610" spans="1:65" s="12" customFormat="1" ht="22.9" customHeight="1">
      <c r="B610" s="160"/>
      <c r="D610" s="161" t="s">
        <v>74</v>
      </c>
      <c r="E610" s="200" t="s">
        <v>2034</v>
      </c>
      <c r="F610" s="200" t="s">
        <v>2035</v>
      </c>
      <c r="I610" s="163"/>
      <c r="J610" s="201">
        <f>BK610</f>
        <v>0</v>
      </c>
      <c r="L610" s="160"/>
      <c r="M610" s="165"/>
      <c r="N610" s="166"/>
      <c r="O610" s="166"/>
      <c r="P610" s="167">
        <f>SUM(P611:P616)</f>
        <v>0</v>
      </c>
      <c r="Q610" s="166"/>
      <c r="R610" s="167">
        <f>SUM(R611:R616)</f>
        <v>0.160556</v>
      </c>
      <c r="S610" s="166"/>
      <c r="T610" s="168">
        <f>SUM(T611:T616)</f>
        <v>0</v>
      </c>
      <c r="AR610" s="161" t="s">
        <v>82</v>
      </c>
      <c r="AT610" s="169" t="s">
        <v>74</v>
      </c>
      <c r="AU610" s="169" t="s">
        <v>82</v>
      </c>
      <c r="AY610" s="161" t="s">
        <v>317</v>
      </c>
      <c r="BK610" s="170">
        <f>SUM(BK611:BK616)</f>
        <v>0</v>
      </c>
    </row>
    <row r="611" spans="1:65" s="2" customFormat="1" ht="14.45" customHeight="1">
      <c r="A611" s="35"/>
      <c r="B611" s="141"/>
      <c r="C611" s="171" t="s">
        <v>1087</v>
      </c>
      <c r="D611" s="171" t="s">
        <v>318</v>
      </c>
      <c r="E611" s="172" t="s">
        <v>2051</v>
      </c>
      <c r="F611" s="173" t="s">
        <v>2052</v>
      </c>
      <c r="G611" s="174" t="s">
        <v>378</v>
      </c>
      <c r="H611" s="175">
        <v>16.399999999999999</v>
      </c>
      <c r="I611" s="176"/>
      <c r="J611" s="177">
        <f>ROUND(I611*H611,2)</f>
        <v>0</v>
      </c>
      <c r="K611" s="178"/>
      <c r="L611" s="36"/>
      <c r="M611" s="179" t="s">
        <v>1</v>
      </c>
      <c r="N611" s="180" t="s">
        <v>41</v>
      </c>
      <c r="O611" s="61"/>
      <c r="P611" s="181">
        <f>O611*H611</f>
        <v>0</v>
      </c>
      <c r="Q611" s="181">
        <v>9.0000000000000006E-5</v>
      </c>
      <c r="R611" s="181">
        <f>Q611*H611</f>
        <v>1.4759999999999999E-3</v>
      </c>
      <c r="S611" s="181">
        <v>0</v>
      </c>
      <c r="T611" s="182">
        <f>S611*H611</f>
        <v>0</v>
      </c>
      <c r="U611" s="35"/>
      <c r="V611" s="35"/>
      <c r="W611" s="35"/>
      <c r="X611" s="35"/>
      <c r="Y611" s="35"/>
      <c r="Z611" s="35"/>
      <c r="AA611" s="35"/>
      <c r="AB611" s="35"/>
      <c r="AC611" s="35"/>
      <c r="AD611" s="35"/>
      <c r="AE611" s="35"/>
      <c r="AR611" s="183" t="s">
        <v>406</v>
      </c>
      <c r="AT611" s="183" t="s">
        <v>318</v>
      </c>
      <c r="AU611" s="183" t="s">
        <v>88</v>
      </c>
      <c r="AY611" s="18" t="s">
        <v>317</v>
      </c>
      <c r="BE611" s="105">
        <f>IF(N611="základná",J611,0)</f>
        <v>0</v>
      </c>
      <c r="BF611" s="105">
        <f>IF(N611="znížená",J611,0)</f>
        <v>0</v>
      </c>
      <c r="BG611" s="105">
        <f>IF(N611="zákl. prenesená",J611,0)</f>
        <v>0</v>
      </c>
      <c r="BH611" s="105">
        <f>IF(N611="zníž. prenesená",J611,0)</f>
        <v>0</v>
      </c>
      <c r="BI611" s="105">
        <f>IF(N611="nulová",J611,0)</f>
        <v>0</v>
      </c>
      <c r="BJ611" s="18" t="s">
        <v>88</v>
      </c>
      <c r="BK611" s="105">
        <f>ROUND(I611*H611,2)</f>
        <v>0</v>
      </c>
      <c r="BL611" s="18" t="s">
        <v>406</v>
      </c>
      <c r="BM611" s="183" t="s">
        <v>4867</v>
      </c>
    </row>
    <row r="612" spans="1:65" s="15" customFormat="1">
      <c r="B612" s="202"/>
      <c r="D612" s="185" t="s">
        <v>323</v>
      </c>
      <c r="E612" s="203" t="s">
        <v>1</v>
      </c>
      <c r="F612" s="204" t="s">
        <v>4868</v>
      </c>
      <c r="H612" s="205">
        <v>6.8</v>
      </c>
      <c r="I612" s="206"/>
      <c r="L612" s="202"/>
      <c r="M612" s="207"/>
      <c r="N612" s="208"/>
      <c r="O612" s="208"/>
      <c r="P612" s="208"/>
      <c r="Q612" s="208"/>
      <c r="R612" s="208"/>
      <c r="S612" s="208"/>
      <c r="T612" s="209"/>
      <c r="AT612" s="203" t="s">
        <v>323</v>
      </c>
      <c r="AU612" s="203" t="s">
        <v>88</v>
      </c>
      <c r="AV612" s="15" t="s">
        <v>88</v>
      </c>
      <c r="AW612" s="15" t="s">
        <v>30</v>
      </c>
      <c r="AX612" s="15" t="s">
        <v>75</v>
      </c>
      <c r="AY612" s="203" t="s">
        <v>317</v>
      </c>
    </row>
    <row r="613" spans="1:65" s="15" customFormat="1">
      <c r="B613" s="202"/>
      <c r="D613" s="185" t="s">
        <v>323</v>
      </c>
      <c r="E613" s="203" t="s">
        <v>1</v>
      </c>
      <c r="F613" s="204" t="s">
        <v>4869</v>
      </c>
      <c r="H613" s="205">
        <v>9.6</v>
      </c>
      <c r="I613" s="206"/>
      <c r="L613" s="202"/>
      <c r="M613" s="207"/>
      <c r="N613" s="208"/>
      <c r="O613" s="208"/>
      <c r="P613" s="208"/>
      <c r="Q613" s="208"/>
      <c r="R613" s="208"/>
      <c r="S613" s="208"/>
      <c r="T613" s="209"/>
      <c r="AT613" s="203" t="s">
        <v>323</v>
      </c>
      <c r="AU613" s="203" t="s">
        <v>88</v>
      </c>
      <c r="AV613" s="15" t="s">
        <v>88</v>
      </c>
      <c r="AW613" s="15" t="s">
        <v>30</v>
      </c>
      <c r="AX613" s="15" t="s">
        <v>75</v>
      </c>
      <c r="AY613" s="203" t="s">
        <v>317</v>
      </c>
    </row>
    <row r="614" spans="1:65" s="14" customFormat="1">
      <c r="B614" s="192"/>
      <c r="D614" s="185" t="s">
        <v>323</v>
      </c>
      <c r="E614" s="193" t="s">
        <v>1</v>
      </c>
      <c r="F614" s="194" t="s">
        <v>334</v>
      </c>
      <c r="H614" s="195">
        <v>16.399999999999999</v>
      </c>
      <c r="I614" s="196"/>
      <c r="L614" s="192"/>
      <c r="M614" s="197"/>
      <c r="N614" s="198"/>
      <c r="O614" s="198"/>
      <c r="P614" s="198"/>
      <c r="Q614" s="198"/>
      <c r="R614" s="198"/>
      <c r="S614" s="198"/>
      <c r="T614" s="199"/>
      <c r="AT614" s="193" t="s">
        <v>323</v>
      </c>
      <c r="AU614" s="193" t="s">
        <v>88</v>
      </c>
      <c r="AV614" s="14" t="s">
        <v>321</v>
      </c>
      <c r="AW614" s="14" t="s">
        <v>30</v>
      </c>
      <c r="AX614" s="14" t="s">
        <v>82</v>
      </c>
      <c r="AY614" s="193" t="s">
        <v>317</v>
      </c>
    </row>
    <row r="615" spans="1:65" s="2" customFormat="1" ht="14.45" customHeight="1">
      <c r="A615" s="35"/>
      <c r="B615" s="141"/>
      <c r="C615" s="218" t="s">
        <v>1092</v>
      </c>
      <c r="D615" s="218" t="s">
        <v>419</v>
      </c>
      <c r="E615" s="219" t="s">
        <v>2056</v>
      </c>
      <c r="F615" s="220" t="s">
        <v>2057</v>
      </c>
      <c r="G615" s="221" t="s">
        <v>378</v>
      </c>
      <c r="H615" s="222">
        <v>16.399999999999999</v>
      </c>
      <c r="I615" s="223"/>
      <c r="J615" s="224">
        <f>ROUND(I615*H615,2)</f>
        <v>0</v>
      </c>
      <c r="K615" s="225"/>
      <c r="L615" s="226"/>
      <c r="M615" s="227" t="s">
        <v>1</v>
      </c>
      <c r="N615" s="228" t="s">
        <v>41</v>
      </c>
      <c r="O615" s="61"/>
      <c r="P615" s="181">
        <f>O615*H615</f>
        <v>0</v>
      </c>
      <c r="Q615" s="181">
        <v>9.7000000000000003E-3</v>
      </c>
      <c r="R615" s="181">
        <f>Q615*H615</f>
        <v>0.15908</v>
      </c>
      <c r="S615" s="181">
        <v>0</v>
      </c>
      <c r="T615" s="182">
        <f>S615*H615</f>
        <v>0</v>
      </c>
      <c r="U615" s="35"/>
      <c r="V615" s="35"/>
      <c r="W615" s="35"/>
      <c r="X615" s="35"/>
      <c r="Y615" s="35"/>
      <c r="Z615" s="35"/>
      <c r="AA615" s="35"/>
      <c r="AB615" s="35"/>
      <c r="AC615" s="35"/>
      <c r="AD615" s="35"/>
      <c r="AE615" s="35"/>
      <c r="AR615" s="183" t="s">
        <v>494</v>
      </c>
      <c r="AT615" s="183" t="s">
        <v>419</v>
      </c>
      <c r="AU615" s="183" t="s">
        <v>88</v>
      </c>
      <c r="AY615" s="18" t="s">
        <v>317</v>
      </c>
      <c r="BE615" s="105">
        <f>IF(N615="základná",J615,0)</f>
        <v>0</v>
      </c>
      <c r="BF615" s="105">
        <f>IF(N615="znížená",J615,0)</f>
        <v>0</v>
      </c>
      <c r="BG615" s="105">
        <f>IF(N615="zákl. prenesená",J615,0)</f>
        <v>0</v>
      </c>
      <c r="BH615" s="105">
        <f>IF(N615="zníž. prenesená",J615,0)</f>
        <v>0</v>
      </c>
      <c r="BI615" s="105">
        <f>IF(N615="nulová",J615,0)</f>
        <v>0</v>
      </c>
      <c r="BJ615" s="18" t="s">
        <v>88</v>
      </c>
      <c r="BK615" s="105">
        <f>ROUND(I615*H615,2)</f>
        <v>0</v>
      </c>
      <c r="BL615" s="18" t="s">
        <v>406</v>
      </c>
      <c r="BM615" s="183" t="s">
        <v>4870</v>
      </c>
    </row>
    <row r="616" spans="1:65" s="2" customFormat="1" ht="24.2" customHeight="1">
      <c r="A616" s="35"/>
      <c r="B616" s="141"/>
      <c r="C616" s="171" t="s">
        <v>1096</v>
      </c>
      <c r="D616" s="171" t="s">
        <v>318</v>
      </c>
      <c r="E616" s="172" t="s">
        <v>2223</v>
      </c>
      <c r="F616" s="173" t="s">
        <v>2224</v>
      </c>
      <c r="G616" s="174" t="s">
        <v>810</v>
      </c>
      <c r="H616" s="229"/>
      <c r="I616" s="176"/>
      <c r="J616" s="177">
        <f>ROUND(I616*H616,2)</f>
        <v>0</v>
      </c>
      <c r="K616" s="178"/>
      <c r="L616" s="36"/>
      <c r="M616" s="179" t="s">
        <v>1</v>
      </c>
      <c r="N616" s="180" t="s">
        <v>41</v>
      </c>
      <c r="O616" s="61"/>
      <c r="P616" s="181">
        <f>O616*H616</f>
        <v>0</v>
      </c>
      <c r="Q616" s="181">
        <v>0</v>
      </c>
      <c r="R616" s="181">
        <f>Q616*H616</f>
        <v>0</v>
      </c>
      <c r="S616" s="181">
        <v>0</v>
      </c>
      <c r="T616" s="182">
        <f>S616*H616</f>
        <v>0</v>
      </c>
      <c r="U616" s="35"/>
      <c r="V616" s="35"/>
      <c r="W616" s="35"/>
      <c r="X616" s="35"/>
      <c r="Y616" s="35"/>
      <c r="Z616" s="35"/>
      <c r="AA616" s="35"/>
      <c r="AB616" s="35"/>
      <c r="AC616" s="35"/>
      <c r="AD616" s="35"/>
      <c r="AE616" s="35"/>
      <c r="AR616" s="183" t="s">
        <v>406</v>
      </c>
      <c r="AT616" s="183" t="s">
        <v>318</v>
      </c>
      <c r="AU616" s="183" t="s">
        <v>88</v>
      </c>
      <c r="AY616" s="18" t="s">
        <v>317</v>
      </c>
      <c r="BE616" s="105">
        <f>IF(N616="základná",J616,0)</f>
        <v>0</v>
      </c>
      <c r="BF616" s="105">
        <f>IF(N616="znížená",J616,0)</f>
        <v>0</v>
      </c>
      <c r="BG616" s="105">
        <f>IF(N616="zákl. prenesená",J616,0)</f>
        <v>0</v>
      </c>
      <c r="BH616" s="105">
        <f>IF(N616="zníž. prenesená",J616,0)</f>
        <v>0</v>
      </c>
      <c r="BI616" s="105">
        <f>IF(N616="nulová",J616,0)</f>
        <v>0</v>
      </c>
      <c r="BJ616" s="18" t="s">
        <v>88</v>
      </c>
      <c r="BK616" s="105">
        <f>ROUND(I616*H616,2)</f>
        <v>0</v>
      </c>
      <c r="BL616" s="18" t="s">
        <v>406</v>
      </c>
      <c r="BM616" s="183" t="s">
        <v>4871</v>
      </c>
    </row>
    <row r="617" spans="1:65" s="12" customFormat="1" ht="22.9" customHeight="1">
      <c r="B617" s="160"/>
      <c r="D617" s="161" t="s">
        <v>74</v>
      </c>
      <c r="E617" s="200" t="s">
        <v>2226</v>
      </c>
      <c r="F617" s="200" t="s">
        <v>2227</v>
      </c>
      <c r="I617" s="163"/>
      <c r="J617" s="201">
        <f>BK617</f>
        <v>0</v>
      </c>
      <c r="L617" s="160"/>
      <c r="M617" s="165"/>
      <c r="N617" s="166"/>
      <c r="O617" s="166"/>
      <c r="P617" s="167">
        <f>SUM(P618:P637)</f>
        <v>0</v>
      </c>
      <c r="Q617" s="166"/>
      <c r="R617" s="167">
        <f>SUM(R618:R637)</f>
        <v>5.2335100000000002E-2</v>
      </c>
      <c r="S617" s="166"/>
      <c r="T617" s="168">
        <f>SUM(T618:T637)</f>
        <v>0</v>
      </c>
      <c r="AR617" s="161" t="s">
        <v>88</v>
      </c>
      <c r="AT617" s="169" t="s">
        <v>74</v>
      </c>
      <c r="AU617" s="169" t="s">
        <v>82</v>
      </c>
      <c r="AY617" s="161" t="s">
        <v>317</v>
      </c>
      <c r="BK617" s="170">
        <f>SUM(BK618:BK637)</f>
        <v>0</v>
      </c>
    </row>
    <row r="618" spans="1:65" s="2" customFormat="1" ht="24.2" customHeight="1">
      <c r="A618" s="35"/>
      <c r="B618" s="141"/>
      <c r="C618" s="171" t="s">
        <v>1101</v>
      </c>
      <c r="D618" s="171" t="s">
        <v>318</v>
      </c>
      <c r="E618" s="172" t="s">
        <v>2237</v>
      </c>
      <c r="F618" s="173" t="s">
        <v>2238</v>
      </c>
      <c r="G618" s="174" t="s">
        <v>441</v>
      </c>
      <c r="H618" s="175">
        <v>9</v>
      </c>
      <c r="I618" s="176"/>
      <c r="J618" s="177">
        <f>ROUND(I618*H618,2)</f>
        <v>0</v>
      </c>
      <c r="K618" s="178"/>
      <c r="L618" s="36"/>
      <c r="M618" s="179" t="s">
        <v>1</v>
      </c>
      <c r="N618" s="180" t="s">
        <v>41</v>
      </c>
      <c r="O618" s="61"/>
      <c r="P618" s="181">
        <f>O618*H618</f>
        <v>0</v>
      </c>
      <c r="Q618" s="181">
        <v>1.0000000000000001E-5</v>
      </c>
      <c r="R618" s="181">
        <f>Q618*H618</f>
        <v>9.0000000000000006E-5</v>
      </c>
      <c r="S618" s="181">
        <v>0</v>
      </c>
      <c r="T618" s="182">
        <f>S618*H618</f>
        <v>0</v>
      </c>
      <c r="U618" s="35"/>
      <c r="V618" s="35"/>
      <c r="W618" s="35"/>
      <c r="X618" s="35"/>
      <c r="Y618" s="35"/>
      <c r="Z618" s="35"/>
      <c r="AA618" s="35"/>
      <c r="AB618" s="35"/>
      <c r="AC618" s="35"/>
      <c r="AD618" s="35"/>
      <c r="AE618" s="35"/>
      <c r="AR618" s="183" t="s">
        <v>406</v>
      </c>
      <c r="AT618" s="183" t="s">
        <v>318</v>
      </c>
      <c r="AU618" s="183" t="s">
        <v>88</v>
      </c>
      <c r="AY618" s="18" t="s">
        <v>317</v>
      </c>
      <c r="BE618" s="105">
        <f>IF(N618="základná",J618,0)</f>
        <v>0</v>
      </c>
      <c r="BF618" s="105">
        <f>IF(N618="znížená",J618,0)</f>
        <v>0</v>
      </c>
      <c r="BG618" s="105">
        <f>IF(N618="zákl. prenesená",J618,0)</f>
        <v>0</v>
      </c>
      <c r="BH618" s="105">
        <f>IF(N618="zníž. prenesená",J618,0)</f>
        <v>0</v>
      </c>
      <c r="BI618" s="105">
        <f>IF(N618="nulová",J618,0)</f>
        <v>0</v>
      </c>
      <c r="BJ618" s="18" t="s">
        <v>88</v>
      </c>
      <c r="BK618" s="105">
        <f>ROUND(I618*H618,2)</f>
        <v>0</v>
      </c>
      <c r="BL618" s="18" t="s">
        <v>406</v>
      </c>
      <c r="BM618" s="183" t="s">
        <v>4872</v>
      </c>
    </row>
    <row r="619" spans="1:65" s="15" customFormat="1">
      <c r="B619" s="202"/>
      <c r="D619" s="185" t="s">
        <v>323</v>
      </c>
      <c r="E619" s="203" t="s">
        <v>1</v>
      </c>
      <c r="F619" s="204" t="s">
        <v>2240</v>
      </c>
      <c r="H619" s="205">
        <v>9</v>
      </c>
      <c r="I619" s="206"/>
      <c r="L619" s="202"/>
      <c r="M619" s="207"/>
      <c r="N619" s="208"/>
      <c r="O619" s="208"/>
      <c r="P619" s="208"/>
      <c r="Q619" s="208"/>
      <c r="R619" s="208"/>
      <c r="S619" s="208"/>
      <c r="T619" s="209"/>
      <c r="AT619" s="203" t="s">
        <v>323</v>
      </c>
      <c r="AU619" s="203" t="s">
        <v>88</v>
      </c>
      <c r="AV619" s="15" t="s">
        <v>88</v>
      </c>
      <c r="AW619" s="15" t="s">
        <v>30</v>
      </c>
      <c r="AX619" s="15" t="s">
        <v>82</v>
      </c>
      <c r="AY619" s="203" t="s">
        <v>317</v>
      </c>
    </row>
    <row r="620" spans="1:65" s="2" customFormat="1" ht="24.2" customHeight="1">
      <c r="A620" s="35"/>
      <c r="B620" s="141"/>
      <c r="C620" s="171" t="s">
        <v>1107</v>
      </c>
      <c r="D620" s="171" t="s">
        <v>318</v>
      </c>
      <c r="E620" s="172" t="s">
        <v>2242</v>
      </c>
      <c r="F620" s="173" t="s">
        <v>2243</v>
      </c>
      <c r="G620" s="174" t="s">
        <v>378</v>
      </c>
      <c r="H620" s="175">
        <v>10</v>
      </c>
      <c r="I620" s="176"/>
      <c r="J620" s="177">
        <f>ROUND(I620*H620,2)</f>
        <v>0</v>
      </c>
      <c r="K620" s="178"/>
      <c r="L620" s="36"/>
      <c r="M620" s="179" t="s">
        <v>1</v>
      </c>
      <c r="N620" s="180" t="s">
        <v>41</v>
      </c>
      <c r="O620" s="61"/>
      <c r="P620" s="181">
        <f>O620*H620</f>
        <v>0</v>
      </c>
      <c r="Q620" s="181">
        <v>3.6000000000000002E-4</v>
      </c>
      <c r="R620" s="181">
        <f>Q620*H620</f>
        <v>3.6000000000000003E-3</v>
      </c>
      <c r="S620" s="181">
        <v>0</v>
      </c>
      <c r="T620" s="182">
        <f>S620*H620</f>
        <v>0</v>
      </c>
      <c r="U620" s="35"/>
      <c r="V620" s="35"/>
      <c r="W620" s="35"/>
      <c r="X620" s="35"/>
      <c r="Y620" s="35"/>
      <c r="Z620" s="35"/>
      <c r="AA620" s="35"/>
      <c r="AB620" s="35"/>
      <c r="AC620" s="35"/>
      <c r="AD620" s="35"/>
      <c r="AE620" s="35"/>
      <c r="AR620" s="183" t="s">
        <v>406</v>
      </c>
      <c r="AT620" s="183" t="s">
        <v>318</v>
      </c>
      <c r="AU620" s="183" t="s">
        <v>88</v>
      </c>
      <c r="AY620" s="18" t="s">
        <v>317</v>
      </c>
      <c r="BE620" s="105">
        <f>IF(N620="základná",J620,0)</f>
        <v>0</v>
      </c>
      <c r="BF620" s="105">
        <f>IF(N620="znížená",J620,0)</f>
        <v>0</v>
      </c>
      <c r="BG620" s="105">
        <f>IF(N620="zákl. prenesená",J620,0)</f>
        <v>0</v>
      </c>
      <c r="BH620" s="105">
        <f>IF(N620="zníž. prenesená",J620,0)</f>
        <v>0</v>
      </c>
      <c r="BI620" s="105">
        <f>IF(N620="nulová",J620,0)</f>
        <v>0</v>
      </c>
      <c r="BJ620" s="18" t="s">
        <v>88</v>
      </c>
      <c r="BK620" s="105">
        <f>ROUND(I620*H620,2)</f>
        <v>0</v>
      </c>
      <c r="BL620" s="18" t="s">
        <v>406</v>
      </c>
      <c r="BM620" s="183" t="s">
        <v>4873</v>
      </c>
    </row>
    <row r="621" spans="1:65" s="15" customFormat="1">
      <c r="B621" s="202"/>
      <c r="D621" s="185" t="s">
        <v>323</v>
      </c>
      <c r="E621" s="203" t="s">
        <v>1</v>
      </c>
      <c r="F621" s="204" t="s">
        <v>4631</v>
      </c>
      <c r="H621" s="205">
        <v>10</v>
      </c>
      <c r="I621" s="206"/>
      <c r="L621" s="202"/>
      <c r="M621" s="207"/>
      <c r="N621" s="208"/>
      <c r="O621" s="208"/>
      <c r="P621" s="208"/>
      <c r="Q621" s="208"/>
      <c r="R621" s="208"/>
      <c r="S621" s="208"/>
      <c r="T621" s="209"/>
      <c r="AT621" s="203" t="s">
        <v>323</v>
      </c>
      <c r="AU621" s="203" t="s">
        <v>88</v>
      </c>
      <c r="AV621" s="15" t="s">
        <v>88</v>
      </c>
      <c r="AW621" s="15" t="s">
        <v>30</v>
      </c>
      <c r="AX621" s="15" t="s">
        <v>75</v>
      </c>
      <c r="AY621" s="203" t="s">
        <v>317</v>
      </c>
    </row>
    <row r="622" spans="1:65" s="14" customFormat="1">
      <c r="B622" s="192"/>
      <c r="D622" s="185" t="s">
        <v>323</v>
      </c>
      <c r="E622" s="193" t="s">
        <v>196</v>
      </c>
      <c r="F622" s="194" t="s">
        <v>334</v>
      </c>
      <c r="H622" s="195">
        <v>10</v>
      </c>
      <c r="I622" s="196"/>
      <c r="L622" s="192"/>
      <c r="M622" s="197"/>
      <c r="N622" s="198"/>
      <c r="O622" s="198"/>
      <c r="P622" s="198"/>
      <c r="Q622" s="198"/>
      <c r="R622" s="198"/>
      <c r="S622" s="198"/>
      <c r="T622" s="199"/>
      <c r="AT622" s="193" t="s">
        <v>323</v>
      </c>
      <c r="AU622" s="193" t="s">
        <v>88</v>
      </c>
      <c r="AV622" s="14" t="s">
        <v>321</v>
      </c>
      <c r="AW622" s="14" t="s">
        <v>30</v>
      </c>
      <c r="AX622" s="14" t="s">
        <v>82</v>
      </c>
      <c r="AY622" s="193" t="s">
        <v>317</v>
      </c>
    </row>
    <row r="623" spans="1:65" s="2" customFormat="1" ht="14.45" customHeight="1">
      <c r="A623" s="35"/>
      <c r="B623" s="141"/>
      <c r="C623" s="171" t="s">
        <v>1111</v>
      </c>
      <c r="D623" s="171" t="s">
        <v>318</v>
      </c>
      <c r="E623" s="172" t="s">
        <v>2267</v>
      </c>
      <c r="F623" s="173" t="s">
        <v>2268</v>
      </c>
      <c r="G623" s="174" t="s">
        <v>378</v>
      </c>
      <c r="H623" s="175">
        <v>10</v>
      </c>
      <c r="I623" s="176"/>
      <c r="J623" s="177">
        <f>ROUND(I623*H623,2)</f>
        <v>0</v>
      </c>
      <c r="K623" s="178"/>
      <c r="L623" s="36"/>
      <c r="M623" s="179" t="s">
        <v>1</v>
      </c>
      <c r="N623" s="180" t="s">
        <v>41</v>
      </c>
      <c r="O623" s="61"/>
      <c r="P623" s="181">
        <f>O623*H623</f>
        <v>0</v>
      </c>
      <c r="Q623" s="181">
        <v>3.6000000000000002E-4</v>
      </c>
      <c r="R623" s="181">
        <f>Q623*H623</f>
        <v>3.6000000000000003E-3</v>
      </c>
      <c r="S623" s="181">
        <v>0</v>
      </c>
      <c r="T623" s="182">
        <f>S623*H623</f>
        <v>0</v>
      </c>
      <c r="U623" s="35"/>
      <c r="V623" s="35"/>
      <c r="W623" s="35"/>
      <c r="X623" s="35"/>
      <c r="Y623" s="35"/>
      <c r="Z623" s="35"/>
      <c r="AA623" s="35"/>
      <c r="AB623" s="35"/>
      <c r="AC623" s="35"/>
      <c r="AD623" s="35"/>
      <c r="AE623" s="35"/>
      <c r="AR623" s="183" t="s">
        <v>406</v>
      </c>
      <c r="AT623" s="183" t="s">
        <v>318</v>
      </c>
      <c r="AU623" s="183" t="s">
        <v>88</v>
      </c>
      <c r="AY623" s="18" t="s">
        <v>317</v>
      </c>
      <c r="BE623" s="105">
        <f>IF(N623="základná",J623,0)</f>
        <v>0</v>
      </c>
      <c r="BF623" s="105">
        <f>IF(N623="znížená",J623,0)</f>
        <v>0</v>
      </c>
      <c r="BG623" s="105">
        <f>IF(N623="zákl. prenesená",J623,0)</f>
        <v>0</v>
      </c>
      <c r="BH623" s="105">
        <f>IF(N623="zníž. prenesená",J623,0)</f>
        <v>0</v>
      </c>
      <c r="BI623" s="105">
        <f>IF(N623="nulová",J623,0)</f>
        <v>0</v>
      </c>
      <c r="BJ623" s="18" t="s">
        <v>88</v>
      </c>
      <c r="BK623" s="105">
        <f>ROUND(I623*H623,2)</f>
        <v>0</v>
      </c>
      <c r="BL623" s="18" t="s">
        <v>406</v>
      </c>
      <c r="BM623" s="183" t="s">
        <v>4874</v>
      </c>
    </row>
    <row r="624" spans="1:65" s="15" customFormat="1">
      <c r="B624" s="202"/>
      <c r="D624" s="185" t="s">
        <v>323</v>
      </c>
      <c r="E624" s="203" t="s">
        <v>1</v>
      </c>
      <c r="F624" s="204" t="s">
        <v>196</v>
      </c>
      <c r="H624" s="205">
        <v>10</v>
      </c>
      <c r="I624" s="206"/>
      <c r="L624" s="202"/>
      <c r="M624" s="207"/>
      <c r="N624" s="208"/>
      <c r="O624" s="208"/>
      <c r="P624" s="208"/>
      <c r="Q624" s="208"/>
      <c r="R624" s="208"/>
      <c r="S624" s="208"/>
      <c r="T624" s="209"/>
      <c r="AT624" s="203" t="s">
        <v>323</v>
      </c>
      <c r="AU624" s="203" t="s">
        <v>88</v>
      </c>
      <c r="AV624" s="15" t="s">
        <v>88</v>
      </c>
      <c r="AW624" s="15" t="s">
        <v>30</v>
      </c>
      <c r="AX624" s="15" t="s">
        <v>82</v>
      </c>
      <c r="AY624" s="203" t="s">
        <v>317</v>
      </c>
    </row>
    <row r="625" spans="1:65" s="2" customFormat="1" ht="14.45" customHeight="1">
      <c r="A625" s="35"/>
      <c r="B625" s="141"/>
      <c r="C625" s="171" t="s">
        <v>1115</v>
      </c>
      <c r="D625" s="171" t="s">
        <v>318</v>
      </c>
      <c r="E625" s="172" t="s">
        <v>2271</v>
      </c>
      <c r="F625" s="173" t="s">
        <v>2272</v>
      </c>
      <c r="G625" s="174" t="s">
        <v>378</v>
      </c>
      <c r="H625" s="175">
        <v>10</v>
      </c>
      <c r="I625" s="176"/>
      <c r="J625" s="177">
        <f>ROUND(I625*H625,2)</f>
        <v>0</v>
      </c>
      <c r="K625" s="178"/>
      <c r="L625" s="36"/>
      <c r="M625" s="179" t="s">
        <v>1</v>
      </c>
      <c r="N625" s="180" t="s">
        <v>41</v>
      </c>
      <c r="O625" s="61"/>
      <c r="P625" s="181">
        <f>O625*H625</f>
        <v>0</v>
      </c>
      <c r="Q625" s="181">
        <v>3.6000000000000002E-4</v>
      </c>
      <c r="R625" s="181">
        <f>Q625*H625</f>
        <v>3.6000000000000003E-3</v>
      </c>
      <c r="S625" s="181">
        <v>0</v>
      </c>
      <c r="T625" s="182">
        <f>S625*H625</f>
        <v>0</v>
      </c>
      <c r="U625" s="35"/>
      <c r="V625" s="35"/>
      <c r="W625" s="35"/>
      <c r="X625" s="35"/>
      <c r="Y625" s="35"/>
      <c r="Z625" s="35"/>
      <c r="AA625" s="35"/>
      <c r="AB625" s="35"/>
      <c r="AC625" s="35"/>
      <c r="AD625" s="35"/>
      <c r="AE625" s="35"/>
      <c r="AR625" s="183" t="s">
        <v>406</v>
      </c>
      <c r="AT625" s="183" t="s">
        <v>318</v>
      </c>
      <c r="AU625" s="183" t="s">
        <v>88</v>
      </c>
      <c r="AY625" s="18" t="s">
        <v>317</v>
      </c>
      <c r="BE625" s="105">
        <f>IF(N625="základná",J625,0)</f>
        <v>0</v>
      </c>
      <c r="BF625" s="105">
        <f>IF(N625="znížená",J625,0)</f>
        <v>0</v>
      </c>
      <c r="BG625" s="105">
        <f>IF(N625="zákl. prenesená",J625,0)</f>
        <v>0</v>
      </c>
      <c r="BH625" s="105">
        <f>IF(N625="zníž. prenesená",J625,0)</f>
        <v>0</v>
      </c>
      <c r="BI625" s="105">
        <f>IF(N625="nulová",J625,0)</f>
        <v>0</v>
      </c>
      <c r="BJ625" s="18" t="s">
        <v>88</v>
      </c>
      <c r="BK625" s="105">
        <f>ROUND(I625*H625,2)</f>
        <v>0</v>
      </c>
      <c r="BL625" s="18" t="s">
        <v>406</v>
      </c>
      <c r="BM625" s="183" t="s">
        <v>4875</v>
      </c>
    </row>
    <row r="626" spans="1:65" s="15" customFormat="1">
      <c r="B626" s="202"/>
      <c r="D626" s="185" t="s">
        <v>323</v>
      </c>
      <c r="E626" s="203" t="s">
        <v>1</v>
      </c>
      <c r="F626" s="204" t="s">
        <v>196</v>
      </c>
      <c r="H626" s="205">
        <v>10</v>
      </c>
      <c r="I626" s="206"/>
      <c r="L626" s="202"/>
      <c r="M626" s="207"/>
      <c r="N626" s="208"/>
      <c r="O626" s="208"/>
      <c r="P626" s="208"/>
      <c r="Q626" s="208"/>
      <c r="R626" s="208"/>
      <c r="S626" s="208"/>
      <c r="T626" s="209"/>
      <c r="AT626" s="203" t="s">
        <v>323</v>
      </c>
      <c r="AU626" s="203" t="s">
        <v>88</v>
      </c>
      <c r="AV626" s="15" t="s">
        <v>88</v>
      </c>
      <c r="AW626" s="15" t="s">
        <v>30</v>
      </c>
      <c r="AX626" s="15" t="s">
        <v>82</v>
      </c>
      <c r="AY626" s="203" t="s">
        <v>317</v>
      </c>
    </row>
    <row r="627" spans="1:65" s="2" customFormat="1" ht="14.45" customHeight="1">
      <c r="A627" s="35"/>
      <c r="B627" s="141"/>
      <c r="C627" s="171" t="s">
        <v>1119</v>
      </c>
      <c r="D627" s="171" t="s">
        <v>318</v>
      </c>
      <c r="E627" s="172" t="s">
        <v>4876</v>
      </c>
      <c r="F627" s="173" t="s">
        <v>4877</v>
      </c>
      <c r="G627" s="174" t="s">
        <v>441</v>
      </c>
      <c r="H627" s="175">
        <v>6.4</v>
      </c>
      <c r="I627" s="176"/>
      <c r="J627" s="177">
        <f>ROUND(I627*H627,2)</f>
        <v>0</v>
      </c>
      <c r="K627" s="178"/>
      <c r="L627" s="36"/>
      <c r="M627" s="179" t="s">
        <v>1</v>
      </c>
      <c r="N627" s="180" t="s">
        <v>41</v>
      </c>
      <c r="O627" s="61"/>
      <c r="P627" s="181">
        <f>O627*H627</f>
        <v>0</v>
      </c>
      <c r="Q627" s="181">
        <v>3.6000000000000002E-4</v>
      </c>
      <c r="R627" s="181">
        <f>Q627*H627</f>
        <v>2.3040000000000001E-3</v>
      </c>
      <c r="S627" s="181">
        <v>0</v>
      </c>
      <c r="T627" s="182">
        <f>S627*H627</f>
        <v>0</v>
      </c>
      <c r="U627" s="35"/>
      <c r="V627" s="35"/>
      <c r="W627" s="35"/>
      <c r="X627" s="35"/>
      <c r="Y627" s="35"/>
      <c r="Z627" s="35"/>
      <c r="AA627" s="35"/>
      <c r="AB627" s="35"/>
      <c r="AC627" s="35"/>
      <c r="AD627" s="35"/>
      <c r="AE627" s="35"/>
      <c r="AR627" s="183" t="s">
        <v>406</v>
      </c>
      <c r="AT627" s="183" t="s">
        <v>318</v>
      </c>
      <c r="AU627" s="183" t="s">
        <v>88</v>
      </c>
      <c r="AY627" s="18" t="s">
        <v>317</v>
      </c>
      <c r="BE627" s="105">
        <f>IF(N627="základná",J627,0)</f>
        <v>0</v>
      </c>
      <c r="BF627" s="105">
        <f>IF(N627="znížená",J627,0)</f>
        <v>0</v>
      </c>
      <c r="BG627" s="105">
        <f>IF(N627="zákl. prenesená",J627,0)</f>
        <v>0</v>
      </c>
      <c r="BH627" s="105">
        <f>IF(N627="zníž. prenesená",J627,0)</f>
        <v>0</v>
      </c>
      <c r="BI627" s="105">
        <f>IF(N627="nulová",J627,0)</f>
        <v>0</v>
      </c>
      <c r="BJ627" s="18" t="s">
        <v>88</v>
      </c>
      <c r="BK627" s="105">
        <f>ROUND(I627*H627,2)</f>
        <v>0</v>
      </c>
      <c r="BL627" s="18" t="s">
        <v>406</v>
      </c>
      <c r="BM627" s="183" t="s">
        <v>4878</v>
      </c>
    </row>
    <row r="628" spans="1:65" s="15" customFormat="1">
      <c r="B628" s="202"/>
      <c r="D628" s="185" t="s">
        <v>323</v>
      </c>
      <c r="E628" s="203" t="s">
        <v>1</v>
      </c>
      <c r="F628" s="204" t="s">
        <v>4879</v>
      </c>
      <c r="H628" s="205">
        <v>6.4</v>
      </c>
      <c r="I628" s="206"/>
      <c r="L628" s="202"/>
      <c r="M628" s="207"/>
      <c r="N628" s="208"/>
      <c r="O628" s="208"/>
      <c r="P628" s="208"/>
      <c r="Q628" s="208"/>
      <c r="R628" s="208"/>
      <c r="S628" s="208"/>
      <c r="T628" s="209"/>
      <c r="AT628" s="203" t="s">
        <v>323</v>
      </c>
      <c r="AU628" s="203" t="s">
        <v>88</v>
      </c>
      <c r="AV628" s="15" t="s">
        <v>88</v>
      </c>
      <c r="AW628" s="15" t="s">
        <v>30</v>
      </c>
      <c r="AX628" s="15" t="s">
        <v>82</v>
      </c>
      <c r="AY628" s="203" t="s">
        <v>317</v>
      </c>
    </row>
    <row r="629" spans="1:65" s="2" customFormat="1" ht="14.45" customHeight="1">
      <c r="A629" s="35"/>
      <c r="B629" s="141"/>
      <c r="C629" s="218" t="s">
        <v>1125</v>
      </c>
      <c r="D629" s="218" t="s">
        <v>419</v>
      </c>
      <c r="E629" s="219" t="s">
        <v>2260</v>
      </c>
      <c r="F629" s="220" t="s">
        <v>2261</v>
      </c>
      <c r="G629" s="221" t="s">
        <v>378</v>
      </c>
      <c r="H629" s="222">
        <v>10.843</v>
      </c>
      <c r="I629" s="223"/>
      <c r="J629" s="224">
        <f>ROUND(I629*H629,2)</f>
        <v>0</v>
      </c>
      <c r="K629" s="225"/>
      <c r="L629" s="226"/>
      <c r="M629" s="227" t="s">
        <v>1</v>
      </c>
      <c r="N629" s="228" t="s">
        <v>41</v>
      </c>
      <c r="O629" s="61"/>
      <c r="P629" s="181">
        <f>O629*H629</f>
        <v>0</v>
      </c>
      <c r="Q629" s="181">
        <v>3.5999999999999999E-3</v>
      </c>
      <c r="R629" s="181">
        <f>Q629*H629</f>
        <v>3.9034800000000001E-2</v>
      </c>
      <c r="S629" s="181">
        <v>0</v>
      </c>
      <c r="T629" s="182">
        <f>S629*H629</f>
        <v>0</v>
      </c>
      <c r="U629" s="35"/>
      <c r="V629" s="35"/>
      <c r="W629" s="35"/>
      <c r="X629" s="35"/>
      <c r="Y629" s="35"/>
      <c r="Z629" s="35"/>
      <c r="AA629" s="35"/>
      <c r="AB629" s="35"/>
      <c r="AC629" s="35"/>
      <c r="AD629" s="35"/>
      <c r="AE629" s="35"/>
      <c r="AR629" s="183" t="s">
        <v>494</v>
      </c>
      <c r="AT629" s="183" t="s">
        <v>419</v>
      </c>
      <c r="AU629" s="183" t="s">
        <v>88</v>
      </c>
      <c r="AY629" s="18" t="s">
        <v>317</v>
      </c>
      <c r="BE629" s="105">
        <f>IF(N629="základná",J629,0)</f>
        <v>0</v>
      </c>
      <c r="BF629" s="105">
        <f>IF(N629="znížená",J629,0)</f>
        <v>0</v>
      </c>
      <c r="BG629" s="105">
        <f>IF(N629="zákl. prenesená",J629,0)</f>
        <v>0</v>
      </c>
      <c r="BH629" s="105">
        <f>IF(N629="zníž. prenesená",J629,0)</f>
        <v>0</v>
      </c>
      <c r="BI629" s="105">
        <f>IF(N629="nulová",J629,0)</f>
        <v>0</v>
      </c>
      <c r="BJ629" s="18" t="s">
        <v>88</v>
      </c>
      <c r="BK629" s="105">
        <f>ROUND(I629*H629,2)</f>
        <v>0</v>
      </c>
      <c r="BL629" s="18" t="s">
        <v>406</v>
      </c>
      <c r="BM629" s="183" t="s">
        <v>4880</v>
      </c>
    </row>
    <row r="630" spans="1:65" s="15" customFormat="1">
      <c r="B630" s="202"/>
      <c r="D630" s="185" t="s">
        <v>323</v>
      </c>
      <c r="E630" s="203" t="s">
        <v>1</v>
      </c>
      <c r="F630" s="204" t="s">
        <v>2263</v>
      </c>
      <c r="H630" s="205">
        <v>10.199999999999999</v>
      </c>
      <c r="I630" s="206"/>
      <c r="L630" s="202"/>
      <c r="M630" s="207"/>
      <c r="N630" s="208"/>
      <c r="O630" s="208"/>
      <c r="P630" s="208"/>
      <c r="Q630" s="208"/>
      <c r="R630" s="208"/>
      <c r="S630" s="208"/>
      <c r="T630" s="209"/>
      <c r="AT630" s="203" t="s">
        <v>323</v>
      </c>
      <c r="AU630" s="203" t="s">
        <v>88</v>
      </c>
      <c r="AV630" s="15" t="s">
        <v>88</v>
      </c>
      <c r="AW630" s="15" t="s">
        <v>30</v>
      </c>
      <c r="AX630" s="15" t="s">
        <v>75</v>
      </c>
      <c r="AY630" s="203" t="s">
        <v>317</v>
      </c>
    </row>
    <row r="631" spans="1:65" s="15" customFormat="1">
      <c r="B631" s="202"/>
      <c r="D631" s="185" t="s">
        <v>323</v>
      </c>
      <c r="E631" s="203" t="s">
        <v>1</v>
      </c>
      <c r="F631" s="204" t="s">
        <v>2264</v>
      </c>
      <c r="H631" s="205">
        <v>0.64300000000000002</v>
      </c>
      <c r="I631" s="206"/>
      <c r="L631" s="202"/>
      <c r="M631" s="207"/>
      <c r="N631" s="208"/>
      <c r="O631" s="208"/>
      <c r="P631" s="208"/>
      <c r="Q631" s="208"/>
      <c r="R631" s="208"/>
      <c r="S631" s="208"/>
      <c r="T631" s="209"/>
      <c r="AT631" s="203" t="s">
        <v>323</v>
      </c>
      <c r="AU631" s="203" t="s">
        <v>88</v>
      </c>
      <c r="AV631" s="15" t="s">
        <v>88</v>
      </c>
      <c r="AW631" s="15" t="s">
        <v>30</v>
      </c>
      <c r="AX631" s="15" t="s">
        <v>75</v>
      </c>
      <c r="AY631" s="203" t="s">
        <v>317</v>
      </c>
    </row>
    <row r="632" spans="1:65" s="14" customFormat="1">
      <c r="B632" s="192"/>
      <c r="D632" s="185" t="s">
        <v>323</v>
      </c>
      <c r="E632" s="193" t="s">
        <v>1</v>
      </c>
      <c r="F632" s="194" t="s">
        <v>334</v>
      </c>
      <c r="H632" s="195">
        <v>10.843</v>
      </c>
      <c r="I632" s="196"/>
      <c r="L632" s="192"/>
      <c r="M632" s="197"/>
      <c r="N632" s="198"/>
      <c r="O632" s="198"/>
      <c r="P632" s="198"/>
      <c r="Q632" s="198"/>
      <c r="R632" s="198"/>
      <c r="S632" s="198"/>
      <c r="T632" s="199"/>
      <c r="AT632" s="193" t="s">
        <v>323</v>
      </c>
      <c r="AU632" s="193" t="s">
        <v>88</v>
      </c>
      <c r="AV632" s="14" t="s">
        <v>321</v>
      </c>
      <c r="AW632" s="14" t="s">
        <v>30</v>
      </c>
      <c r="AX632" s="14" t="s">
        <v>82</v>
      </c>
      <c r="AY632" s="193" t="s">
        <v>317</v>
      </c>
    </row>
    <row r="633" spans="1:65" s="2" customFormat="1" ht="14.45" customHeight="1">
      <c r="A633" s="35"/>
      <c r="B633" s="141"/>
      <c r="C633" s="171" t="s">
        <v>1130</v>
      </c>
      <c r="D633" s="171" t="s">
        <v>318</v>
      </c>
      <c r="E633" s="172" t="s">
        <v>2286</v>
      </c>
      <c r="F633" s="173" t="s">
        <v>2287</v>
      </c>
      <c r="G633" s="174" t="s">
        <v>378</v>
      </c>
      <c r="H633" s="175">
        <v>10.63</v>
      </c>
      <c r="I633" s="176"/>
      <c r="J633" s="177">
        <f>ROUND(I633*H633,2)</f>
        <v>0</v>
      </c>
      <c r="K633" s="178"/>
      <c r="L633" s="36"/>
      <c r="M633" s="179" t="s">
        <v>1</v>
      </c>
      <c r="N633" s="180" t="s">
        <v>41</v>
      </c>
      <c r="O633" s="61"/>
      <c r="P633" s="181">
        <f>O633*H633</f>
        <v>0</v>
      </c>
      <c r="Q633" s="181">
        <v>1.0000000000000001E-5</v>
      </c>
      <c r="R633" s="181">
        <f>Q633*H633</f>
        <v>1.0630000000000002E-4</v>
      </c>
      <c r="S633" s="181">
        <v>0</v>
      </c>
      <c r="T633" s="182">
        <f>S633*H633</f>
        <v>0</v>
      </c>
      <c r="U633" s="35"/>
      <c r="V633" s="35"/>
      <c r="W633" s="35"/>
      <c r="X633" s="35"/>
      <c r="Y633" s="35"/>
      <c r="Z633" s="35"/>
      <c r="AA633" s="35"/>
      <c r="AB633" s="35"/>
      <c r="AC633" s="35"/>
      <c r="AD633" s="35"/>
      <c r="AE633" s="35"/>
      <c r="AR633" s="183" t="s">
        <v>406</v>
      </c>
      <c r="AT633" s="183" t="s">
        <v>318</v>
      </c>
      <c r="AU633" s="183" t="s">
        <v>88</v>
      </c>
      <c r="AY633" s="18" t="s">
        <v>317</v>
      </c>
      <c r="BE633" s="105">
        <f>IF(N633="základná",J633,0)</f>
        <v>0</v>
      </c>
      <c r="BF633" s="105">
        <f>IF(N633="znížená",J633,0)</f>
        <v>0</v>
      </c>
      <c r="BG633" s="105">
        <f>IF(N633="zákl. prenesená",J633,0)</f>
        <v>0</v>
      </c>
      <c r="BH633" s="105">
        <f>IF(N633="zníž. prenesená",J633,0)</f>
        <v>0</v>
      </c>
      <c r="BI633" s="105">
        <f>IF(N633="nulová",J633,0)</f>
        <v>0</v>
      </c>
      <c r="BJ633" s="18" t="s">
        <v>88</v>
      </c>
      <c r="BK633" s="105">
        <f>ROUND(I633*H633,2)</f>
        <v>0</v>
      </c>
      <c r="BL633" s="18" t="s">
        <v>406</v>
      </c>
      <c r="BM633" s="183" t="s">
        <v>4881</v>
      </c>
    </row>
    <row r="634" spans="1:65" s="15" customFormat="1">
      <c r="B634" s="202"/>
      <c r="D634" s="185" t="s">
        <v>323</v>
      </c>
      <c r="E634" s="203" t="s">
        <v>1</v>
      </c>
      <c r="F634" s="204" t="s">
        <v>196</v>
      </c>
      <c r="H634" s="205">
        <v>10</v>
      </c>
      <c r="I634" s="206"/>
      <c r="L634" s="202"/>
      <c r="M634" s="207"/>
      <c r="N634" s="208"/>
      <c r="O634" s="208"/>
      <c r="P634" s="208"/>
      <c r="Q634" s="208"/>
      <c r="R634" s="208"/>
      <c r="S634" s="208"/>
      <c r="T634" s="209"/>
      <c r="AT634" s="203" t="s">
        <v>323</v>
      </c>
      <c r="AU634" s="203" t="s">
        <v>88</v>
      </c>
      <c r="AV634" s="15" t="s">
        <v>88</v>
      </c>
      <c r="AW634" s="15" t="s">
        <v>30</v>
      </c>
      <c r="AX634" s="15" t="s">
        <v>75</v>
      </c>
      <c r="AY634" s="203" t="s">
        <v>317</v>
      </c>
    </row>
    <row r="635" spans="1:65" s="15" customFormat="1">
      <c r="B635" s="202"/>
      <c r="D635" s="185" t="s">
        <v>323</v>
      </c>
      <c r="E635" s="203" t="s">
        <v>1</v>
      </c>
      <c r="F635" s="204" t="s">
        <v>2289</v>
      </c>
      <c r="H635" s="205">
        <v>0.63</v>
      </c>
      <c r="I635" s="206"/>
      <c r="L635" s="202"/>
      <c r="M635" s="207"/>
      <c r="N635" s="208"/>
      <c r="O635" s="208"/>
      <c r="P635" s="208"/>
      <c r="Q635" s="208"/>
      <c r="R635" s="208"/>
      <c r="S635" s="208"/>
      <c r="T635" s="209"/>
      <c r="AT635" s="203" t="s">
        <v>323</v>
      </c>
      <c r="AU635" s="203" t="s">
        <v>88</v>
      </c>
      <c r="AV635" s="15" t="s">
        <v>88</v>
      </c>
      <c r="AW635" s="15" t="s">
        <v>30</v>
      </c>
      <c r="AX635" s="15" t="s">
        <v>75</v>
      </c>
      <c r="AY635" s="203" t="s">
        <v>317</v>
      </c>
    </row>
    <row r="636" spans="1:65" s="14" customFormat="1">
      <c r="B636" s="192"/>
      <c r="D636" s="185" t="s">
        <v>323</v>
      </c>
      <c r="E636" s="193" t="s">
        <v>1</v>
      </c>
      <c r="F636" s="194" t="s">
        <v>334</v>
      </c>
      <c r="H636" s="195">
        <v>10.63</v>
      </c>
      <c r="I636" s="196"/>
      <c r="L636" s="192"/>
      <c r="M636" s="197"/>
      <c r="N636" s="198"/>
      <c r="O636" s="198"/>
      <c r="P636" s="198"/>
      <c r="Q636" s="198"/>
      <c r="R636" s="198"/>
      <c r="S636" s="198"/>
      <c r="T636" s="199"/>
      <c r="AT636" s="193" t="s">
        <v>323</v>
      </c>
      <c r="AU636" s="193" t="s">
        <v>88</v>
      </c>
      <c r="AV636" s="14" t="s">
        <v>321</v>
      </c>
      <c r="AW636" s="14" t="s">
        <v>30</v>
      </c>
      <c r="AX636" s="14" t="s">
        <v>82</v>
      </c>
      <c r="AY636" s="193" t="s">
        <v>317</v>
      </c>
    </row>
    <row r="637" spans="1:65" s="2" customFormat="1" ht="24.2" customHeight="1">
      <c r="A637" s="35"/>
      <c r="B637" s="141"/>
      <c r="C637" s="171" t="s">
        <v>1133</v>
      </c>
      <c r="D637" s="171" t="s">
        <v>318</v>
      </c>
      <c r="E637" s="172" t="s">
        <v>2291</v>
      </c>
      <c r="F637" s="173" t="s">
        <v>2292</v>
      </c>
      <c r="G637" s="174" t="s">
        <v>810</v>
      </c>
      <c r="H637" s="229"/>
      <c r="I637" s="176"/>
      <c r="J637" s="177">
        <f>ROUND(I637*H637,2)</f>
        <v>0</v>
      </c>
      <c r="K637" s="178"/>
      <c r="L637" s="36"/>
      <c r="M637" s="179" t="s">
        <v>1</v>
      </c>
      <c r="N637" s="180" t="s">
        <v>41</v>
      </c>
      <c r="O637" s="61"/>
      <c r="P637" s="181">
        <f>O637*H637</f>
        <v>0</v>
      </c>
      <c r="Q637" s="181">
        <v>0</v>
      </c>
      <c r="R637" s="181">
        <f>Q637*H637</f>
        <v>0</v>
      </c>
      <c r="S637" s="181">
        <v>0</v>
      </c>
      <c r="T637" s="182">
        <f>S637*H637</f>
        <v>0</v>
      </c>
      <c r="U637" s="35"/>
      <c r="V637" s="35"/>
      <c r="W637" s="35"/>
      <c r="X637" s="35"/>
      <c r="Y637" s="35"/>
      <c r="Z637" s="35"/>
      <c r="AA637" s="35"/>
      <c r="AB637" s="35"/>
      <c r="AC637" s="35"/>
      <c r="AD637" s="35"/>
      <c r="AE637" s="35"/>
      <c r="AR637" s="183" t="s">
        <v>406</v>
      </c>
      <c r="AT637" s="183" t="s">
        <v>318</v>
      </c>
      <c r="AU637" s="183" t="s">
        <v>88</v>
      </c>
      <c r="AY637" s="18" t="s">
        <v>317</v>
      </c>
      <c r="BE637" s="105">
        <f>IF(N637="základná",J637,0)</f>
        <v>0</v>
      </c>
      <c r="BF637" s="105">
        <f>IF(N637="znížená",J637,0)</f>
        <v>0</v>
      </c>
      <c r="BG637" s="105">
        <f>IF(N637="zákl. prenesená",J637,0)</f>
        <v>0</v>
      </c>
      <c r="BH637" s="105">
        <f>IF(N637="zníž. prenesená",J637,0)</f>
        <v>0</v>
      </c>
      <c r="BI637" s="105">
        <f>IF(N637="nulová",J637,0)</f>
        <v>0</v>
      </c>
      <c r="BJ637" s="18" t="s">
        <v>88</v>
      </c>
      <c r="BK637" s="105">
        <f>ROUND(I637*H637,2)</f>
        <v>0</v>
      </c>
      <c r="BL637" s="18" t="s">
        <v>406</v>
      </c>
      <c r="BM637" s="183" t="s">
        <v>4882</v>
      </c>
    </row>
    <row r="638" spans="1:65" s="12" customFormat="1" ht="22.9" customHeight="1">
      <c r="B638" s="160"/>
      <c r="D638" s="161" t="s">
        <v>74</v>
      </c>
      <c r="E638" s="200" t="s">
        <v>2294</v>
      </c>
      <c r="F638" s="200" t="s">
        <v>2295</v>
      </c>
      <c r="I638" s="163"/>
      <c r="J638" s="201">
        <f>BK638</f>
        <v>0</v>
      </c>
      <c r="L638" s="160"/>
      <c r="M638" s="165"/>
      <c r="N638" s="166"/>
      <c r="O638" s="166"/>
      <c r="P638" s="167">
        <f>P639</f>
        <v>0</v>
      </c>
      <c r="Q638" s="166"/>
      <c r="R638" s="167">
        <f>R639</f>
        <v>2.2512000000000001E-3</v>
      </c>
      <c r="S638" s="166"/>
      <c r="T638" s="168">
        <f>T639</f>
        <v>0</v>
      </c>
      <c r="AR638" s="161" t="s">
        <v>82</v>
      </c>
      <c r="AT638" s="169" t="s">
        <v>74</v>
      </c>
      <c r="AU638" s="169" t="s">
        <v>82</v>
      </c>
      <c r="AY638" s="161" t="s">
        <v>317</v>
      </c>
      <c r="BK638" s="170">
        <f>BK639</f>
        <v>0</v>
      </c>
    </row>
    <row r="639" spans="1:65" s="2" customFormat="1" ht="14.45" customHeight="1">
      <c r="A639" s="35"/>
      <c r="B639" s="141"/>
      <c r="C639" s="171" t="s">
        <v>1138</v>
      </c>
      <c r="D639" s="171" t="s">
        <v>318</v>
      </c>
      <c r="E639" s="172" t="s">
        <v>4883</v>
      </c>
      <c r="F639" s="173" t="s">
        <v>4884</v>
      </c>
      <c r="G639" s="174" t="s">
        <v>378</v>
      </c>
      <c r="H639" s="175">
        <v>3.36</v>
      </c>
      <c r="I639" s="176"/>
      <c r="J639" s="177">
        <f>ROUND(I639*H639,2)</f>
        <v>0</v>
      </c>
      <c r="K639" s="178"/>
      <c r="L639" s="36"/>
      <c r="M639" s="179" t="s">
        <v>1</v>
      </c>
      <c r="N639" s="180" t="s">
        <v>41</v>
      </c>
      <c r="O639" s="61"/>
      <c r="P639" s="181">
        <f>O639*H639</f>
        <v>0</v>
      </c>
      <c r="Q639" s="181">
        <v>6.7000000000000002E-4</v>
      </c>
      <c r="R639" s="181">
        <f>Q639*H639</f>
        <v>2.2512000000000001E-3</v>
      </c>
      <c r="S639" s="181">
        <v>0</v>
      </c>
      <c r="T639" s="182">
        <f>S639*H639</f>
        <v>0</v>
      </c>
      <c r="U639" s="35"/>
      <c r="V639" s="35"/>
      <c r="W639" s="35"/>
      <c r="X639" s="35"/>
      <c r="Y639" s="35"/>
      <c r="Z639" s="35"/>
      <c r="AA639" s="35"/>
      <c r="AB639" s="35"/>
      <c r="AC639" s="35"/>
      <c r="AD639" s="35"/>
      <c r="AE639" s="35"/>
      <c r="AR639" s="183" t="s">
        <v>406</v>
      </c>
      <c r="AT639" s="183" t="s">
        <v>318</v>
      </c>
      <c r="AU639" s="183" t="s">
        <v>88</v>
      </c>
      <c r="AY639" s="18" t="s">
        <v>317</v>
      </c>
      <c r="BE639" s="105">
        <f>IF(N639="základná",J639,0)</f>
        <v>0</v>
      </c>
      <c r="BF639" s="105">
        <f>IF(N639="znížená",J639,0)</f>
        <v>0</v>
      </c>
      <c r="BG639" s="105">
        <f>IF(N639="zákl. prenesená",J639,0)</f>
        <v>0</v>
      </c>
      <c r="BH639" s="105">
        <f>IF(N639="zníž. prenesená",J639,0)</f>
        <v>0</v>
      </c>
      <c r="BI639" s="105">
        <f>IF(N639="nulová",J639,0)</f>
        <v>0</v>
      </c>
      <c r="BJ639" s="18" t="s">
        <v>88</v>
      </c>
      <c r="BK639" s="105">
        <f>ROUND(I639*H639,2)</f>
        <v>0</v>
      </c>
      <c r="BL639" s="18" t="s">
        <v>406</v>
      </c>
      <c r="BM639" s="183" t="s">
        <v>4885</v>
      </c>
    </row>
    <row r="640" spans="1:65" s="12" customFormat="1" ht="22.9" customHeight="1">
      <c r="B640" s="160"/>
      <c r="D640" s="161" t="s">
        <v>74</v>
      </c>
      <c r="E640" s="200" t="s">
        <v>2306</v>
      </c>
      <c r="F640" s="200" t="s">
        <v>2307</v>
      </c>
      <c r="I640" s="163"/>
      <c r="J640" s="201">
        <f>BK640</f>
        <v>0</v>
      </c>
      <c r="L640" s="160"/>
      <c r="M640" s="165"/>
      <c r="N640" s="166"/>
      <c r="O640" s="166"/>
      <c r="P640" s="167">
        <f>SUM(P641:P651)</f>
        <v>0</v>
      </c>
      <c r="Q640" s="166"/>
      <c r="R640" s="167">
        <f>SUM(R641:R651)</f>
        <v>6.7218E-2</v>
      </c>
      <c r="S640" s="166"/>
      <c r="T640" s="168">
        <f>SUM(T641:T651)</f>
        <v>0</v>
      </c>
      <c r="AR640" s="161" t="s">
        <v>82</v>
      </c>
      <c r="AT640" s="169" t="s">
        <v>74</v>
      </c>
      <c r="AU640" s="169" t="s">
        <v>82</v>
      </c>
      <c r="AY640" s="161" t="s">
        <v>317</v>
      </c>
      <c r="BK640" s="170">
        <f>SUM(BK641:BK651)</f>
        <v>0</v>
      </c>
    </row>
    <row r="641" spans="1:65" s="2" customFormat="1" ht="24.2" customHeight="1">
      <c r="A641" s="35"/>
      <c r="B641" s="141"/>
      <c r="C641" s="171" t="s">
        <v>1143</v>
      </c>
      <c r="D641" s="171" t="s">
        <v>318</v>
      </c>
      <c r="E641" s="172" t="s">
        <v>4886</v>
      </c>
      <c r="F641" s="173" t="s">
        <v>4887</v>
      </c>
      <c r="G641" s="174" t="s">
        <v>378</v>
      </c>
      <c r="H641" s="175">
        <v>50</v>
      </c>
      <c r="I641" s="176"/>
      <c r="J641" s="177">
        <f>ROUND(I641*H641,2)</f>
        <v>0</v>
      </c>
      <c r="K641" s="178"/>
      <c r="L641" s="36"/>
      <c r="M641" s="179" t="s">
        <v>1</v>
      </c>
      <c r="N641" s="180" t="s">
        <v>41</v>
      </c>
      <c r="O641" s="61"/>
      <c r="P641" s="181">
        <f>O641*H641</f>
        <v>0</v>
      </c>
      <c r="Q641" s="181">
        <v>0</v>
      </c>
      <c r="R641" s="181">
        <f>Q641*H641</f>
        <v>0</v>
      </c>
      <c r="S641" s="181">
        <v>0</v>
      </c>
      <c r="T641" s="182">
        <f>S641*H641</f>
        <v>0</v>
      </c>
      <c r="U641" s="35"/>
      <c r="V641" s="35"/>
      <c r="W641" s="35"/>
      <c r="X641" s="35"/>
      <c r="Y641" s="35"/>
      <c r="Z641" s="35"/>
      <c r="AA641" s="35"/>
      <c r="AB641" s="35"/>
      <c r="AC641" s="35"/>
      <c r="AD641" s="35"/>
      <c r="AE641" s="35"/>
      <c r="AR641" s="183" t="s">
        <v>321</v>
      </c>
      <c r="AT641" s="183" t="s">
        <v>318</v>
      </c>
      <c r="AU641" s="183" t="s">
        <v>88</v>
      </c>
      <c r="AY641" s="18" t="s">
        <v>317</v>
      </c>
      <c r="BE641" s="105">
        <f>IF(N641="základná",J641,0)</f>
        <v>0</v>
      </c>
      <c r="BF641" s="105">
        <f>IF(N641="znížená",J641,0)</f>
        <v>0</v>
      </c>
      <c r="BG641" s="105">
        <f>IF(N641="zákl. prenesená",J641,0)</f>
        <v>0</v>
      </c>
      <c r="BH641" s="105">
        <f>IF(N641="zníž. prenesená",J641,0)</f>
        <v>0</v>
      </c>
      <c r="BI641" s="105">
        <f>IF(N641="nulová",J641,0)</f>
        <v>0</v>
      </c>
      <c r="BJ641" s="18" t="s">
        <v>88</v>
      </c>
      <c r="BK641" s="105">
        <f>ROUND(I641*H641,2)</f>
        <v>0</v>
      </c>
      <c r="BL641" s="18" t="s">
        <v>321</v>
      </c>
      <c r="BM641" s="183" t="s">
        <v>4888</v>
      </c>
    </row>
    <row r="642" spans="1:65" s="2" customFormat="1" ht="14.45" customHeight="1">
      <c r="A642" s="35"/>
      <c r="B642" s="141"/>
      <c r="C642" s="171" t="s">
        <v>1149</v>
      </c>
      <c r="D642" s="171" t="s">
        <v>318</v>
      </c>
      <c r="E642" s="172" t="s">
        <v>2309</v>
      </c>
      <c r="F642" s="173" t="s">
        <v>2310</v>
      </c>
      <c r="G642" s="174" t="s">
        <v>378</v>
      </c>
      <c r="H642" s="175">
        <v>48</v>
      </c>
      <c r="I642" s="176"/>
      <c r="J642" s="177">
        <f>ROUND(I642*H642,2)</f>
        <v>0</v>
      </c>
      <c r="K642" s="178"/>
      <c r="L642" s="36"/>
      <c r="M642" s="179" t="s">
        <v>1</v>
      </c>
      <c r="N642" s="180" t="s">
        <v>41</v>
      </c>
      <c r="O642" s="61"/>
      <c r="P642" s="181">
        <f>O642*H642</f>
        <v>0</v>
      </c>
      <c r="Q642" s="181">
        <v>0</v>
      </c>
      <c r="R642" s="181">
        <f>Q642*H642</f>
        <v>0</v>
      </c>
      <c r="S642" s="181">
        <v>0</v>
      </c>
      <c r="T642" s="182">
        <f>S642*H642</f>
        <v>0</v>
      </c>
      <c r="U642" s="35"/>
      <c r="V642" s="35"/>
      <c r="W642" s="35"/>
      <c r="X642" s="35"/>
      <c r="Y642" s="35"/>
      <c r="Z642" s="35"/>
      <c r="AA642" s="35"/>
      <c r="AB642" s="35"/>
      <c r="AC642" s="35"/>
      <c r="AD642" s="35"/>
      <c r="AE642" s="35"/>
      <c r="AR642" s="183" t="s">
        <v>406</v>
      </c>
      <c r="AT642" s="183" t="s">
        <v>318</v>
      </c>
      <c r="AU642" s="183" t="s">
        <v>88</v>
      </c>
      <c r="AY642" s="18" t="s">
        <v>317</v>
      </c>
      <c r="BE642" s="105">
        <f>IF(N642="základná",J642,0)</f>
        <v>0</v>
      </c>
      <c r="BF642" s="105">
        <f>IF(N642="znížená",J642,0)</f>
        <v>0</v>
      </c>
      <c r="BG642" s="105">
        <f>IF(N642="zákl. prenesená",J642,0)</f>
        <v>0</v>
      </c>
      <c r="BH642" s="105">
        <f>IF(N642="zníž. prenesená",J642,0)</f>
        <v>0</v>
      </c>
      <c r="BI642" s="105">
        <f>IF(N642="nulová",J642,0)</f>
        <v>0</v>
      </c>
      <c r="BJ642" s="18" t="s">
        <v>88</v>
      </c>
      <c r="BK642" s="105">
        <f>ROUND(I642*H642,2)</f>
        <v>0</v>
      </c>
      <c r="BL642" s="18" t="s">
        <v>406</v>
      </c>
      <c r="BM642" s="183" t="s">
        <v>4889</v>
      </c>
    </row>
    <row r="643" spans="1:65" s="15" customFormat="1">
      <c r="B643" s="202"/>
      <c r="D643" s="185" t="s">
        <v>323</v>
      </c>
      <c r="E643" s="203" t="s">
        <v>1</v>
      </c>
      <c r="F643" s="204" t="s">
        <v>591</v>
      </c>
      <c r="H643" s="205">
        <v>48</v>
      </c>
      <c r="I643" s="206"/>
      <c r="L643" s="202"/>
      <c r="M643" s="207"/>
      <c r="N643" s="208"/>
      <c r="O643" s="208"/>
      <c r="P643" s="208"/>
      <c r="Q643" s="208"/>
      <c r="R643" s="208"/>
      <c r="S643" s="208"/>
      <c r="T643" s="209"/>
      <c r="AT643" s="203" t="s">
        <v>323</v>
      </c>
      <c r="AU643" s="203" t="s">
        <v>88</v>
      </c>
      <c r="AV643" s="15" t="s">
        <v>88</v>
      </c>
      <c r="AW643" s="15" t="s">
        <v>30</v>
      </c>
      <c r="AX643" s="15" t="s">
        <v>75</v>
      </c>
      <c r="AY643" s="203" t="s">
        <v>317</v>
      </c>
    </row>
    <row r="644" spans="1:65" s="14" customFormat="1">
      <c r="B644" s="192"/>
      <c r="D644" s="185" t="s">
        <v>323</v>
      </c>
      <c r="E644" s="193" t="s">
        <v>165</v>
      </c>
      <c r="F644" s="194" t="s">
        <v>334</v>
      </c>
      <c r="H644" s="195">
        <v>48</v>
      </c>
      <c r="I644" s="196"/>
      <c r="L644" s="192"/>
      <c r="M644" s="197"/>
      <c r="N644" s="198"/>
      <c r="O644" s="198"/>
      <c r="P644" s="198"/>
      <c r="Q644" s="198"/>
      <c r="R644" s="198"/>
      <c r="S644" s="198"/>
      <c r="T644" s="199"/>
      <c r="AT644" s="193" t="s">
        <v>323</v>
      </c>
      <c r="AU644" s="193" t="s">
        <v>88</v>
      </c>
      <c r="AV644" s="14" t="s">
        <v>321</v>
      </c>
      <c r="AW644" s="14" t="s">
        <v>30</v>
      </c>
      <c r="AX644" s="14" t="s">
        <v>82</v>
      </c>
      <c r="AY644" s="193" t="s">
        <v>317</v>
      </c>
    </row>
    <row r="645" spans="1:65" s="2" customFormat="1" ht="14.45" customHeight="1">
      <c r="A645" s="35"/>
      <c r="B645" s="141"/>
      <c r="C645" s="171" t="s">
        <v>1153</v>
      </c>
      <c r="D645" s="171" t="s">
        <v>318</v>
      </c>
      <c r="E645" s="172" t="s">
        <v>2321</v>
      </c>
      <c r="F645" s="173" t="s">
        <v>2322</v>
      </c>
      <c r="G645" s="174" t="s">
        <v>378</v>
      </c>
      <c r="H645" s="175">
        <v>131.80000000000001</v>
      </c>
      <c r="I645" s="176"/>
      <c r="J645" s="177">
        <f>ROUND(I645*H645,2)</f>
        <v>0</v>
      </c>
      <c r="K645" s="178"/>
      <c r="L645" s="36"/>
      <c r="M645" s="179" t="s">
        <v>1</v>
      </c>
      <c r="N645" s="180" t="s">
        <v>41</v>
      </c>
      <c r="O645" s="61"/>
      <c r="P645" s="181">
        <f>O645*H645</f>
        <v>0</v>
      </c>
      <c r="Q645" s="181">
        <v>1.8000000000000001E-4</v>
      </c>
      <c r="R645" s="181">
        <f>Q645*H645</f>
        <v>2.3724000000000002E-2</v>
      </c>
      <c r="S645" s="181">
        <v>0</v>
      </c>
      <c r="T645" s="182">
        <f>S645*H645</f>
        <v>0</v>
      </c>
      <c r="U645" s="35"/>
      <c r="V645" s="35"/>
      <c r="W645" s="35"/>
      <c r="X645" s="35"/>
      <c r="Y645" s="35"/>
      <c r="Z645" s="35"/>
      <c r="AA645" s="35"/>
      <c r="AB645" s="35"/>
      <c r="AC645" s="35"/>
      <c r="AD645" s="35"/>
      <c r="AE645" s="35"/>
      <c r="AR645" s="183" t="s">
        <v>406</v>
      </c>
      <c r="AT645" s="183" t="s">
        <v>318</v>
      </c>
      <c r="AU645" s="183" t="s">
        <v>88</v>
      </c>
      <c r="AY645" s="18" t="s">
        <v>317</v>
      </c>
      <c r="BE645" s="105">
        <f>IF(N645="základná",J645,0)</f>
        <v>0</v>
      </c>
      <c r="BF645" s="105">
        <f>IF(N645="znížená",J645,0)</f>
        <v>0</v>
      </c>
      <c r="BG645" s="105">
        <f>IF(N645="zákl. prenesená",J645,0)</f>
        <v>0</v>
      </c>
      <c r="BH645" s="105">
        <f>IF(N645="zníž. prenesená",J645,0)</f>
        <v>0</v>
      </c>
      <c r="BI645" s="105">
        <f>IF(N645="nulová",J645,0)</f>
        <v>0</v>
      </c>
      <c r="BJ645" s="18" t="s">
        <v>88</v>
      </c>
      <c r="BK645" s="105">
        <f>ROUND(I645*H645,2)</f>
        <v>0</v>
      </c>
      <c r="BL645" s="18" t="s">
        <v>406</v>
      </c>
      <c r="BM645" s="183" t="s">
        <v>4890</v>
      </c>
    </row>
    <row r="646" spans="1:65" s="15" customFormat="1">
      <c r="B646" s="202"/>
      <c r="D646" s="185" t="s">
        <v>323</v>
      </c>
      <c r="E646" s="203" t="s">
        <v>1</v>
      </c>
      <c r="F646" s="204" t="s">
        <v>165</v>
      </c>
      <c r="H646" s="205">
        <v>48</v>
      </c>
      <c r="I646" s="206"/>
      <c r="L646" s="202"/>
      <c r="M646" s="207"/>
      <c r="N646" s="208"/>
      <c r="O646" s="208"/>
      <c r="P646" s="208"/>
      <c r="Q646" s="208"/>
      <c r="R646" s="208"/>
      <c r="S646" s="208"/>
      <c r="T646" s="209"/>
      <c r="AT646" s="203" t="s">
        <v>323</v>
      </c>
      <c r="AU646" s="203" t="s">
        <v>88</v>
      </c>
      <c r="AV646" s="15" t="s">
        <v>88</v>
      </c>
      <c r="AW646" s="15" t="s">
        <v>30</v>
      </c>
      <c r="AX646" s="15" t="s">
        <v>75</v>
      </c>
      <c r="AY646" s="203" t="s">
        <v>317</v>
      </c>
    </row>
    <row r="647" spans="1:65" s="15" customFormat="1">
      <c r="B647" s="202"/>
      <c r="D647" s="185" t="s">
        <v>323</v>
      </c>
      <c r="E647" s="203" t="s">
        <v>1</v>
      </c>
      <c r="F647" s="204" t="s">
        <v>460</v>
      </c>
      <c r="H647" s="205">
        <v>27.3</v>
      </c>
      <c r="I647" s="206"/>
      <c r="L647" s="202"/>
      <c r="M647" s="207"/>
      <c r="N647" s="208"/>
      <c r="O647" s="208"/>
      <c r="P647" s="208"/>
      <c r="Q647" s="208"/>
      <c r="R647" s="208"/>
      <c r="S647" s="208"/>
      <c r="T647" s="209"/>
      <c r="AT647" s="203" t="s">
        <v>323</v>
      </c>
      <c r="AU647" s="203" t="s">
        <v>88</v>
      </c>
      <c r="AV647" s="15" t="s">
        <v>88</v>
      </c>
      <c r="AW647" s="15" t="s">
        <v>30</v>
      </c>
      <c r="AX647" s="15" t="s">
        <v>75</v>
      </c>
      <c r="AY647" s="203" t="s">
        <v>317</v>
      </c>
    </row>
    <row r="648" spans="1:65" s="15" customFormat="1">
      <c r="B648" s="202"/>
      <c r="D648" s="185" t="s">
        <v>323</v>
      </c>
      <c r="E648" s="203" t="s">
        <v>1</v>
      </c>
      <c r="F648" s="204" t="s">
        <v>4891</v>
      </c>
      <c r="H648" s="205">
        <v>56.5</v>
      </c>
      <c r="I648" s="206"/>
      <c r="L648" s="202"/>
      <c r="M648" s="207"/>
      <c r="N648" s="208"/>
      <c r="O648" s="208"/>
      <c r="P648" s="208"/>
      <c r="Q648" s="208"/>
      <c r="R648" s="208"/>
      <c r="S648" s="208"/>
      <c r="T648" s="209"/>
      <c r="AT648" s="203" t="s">
        <v>323</v>
      </c>
      <c r="AU648" s="203" t="s">
        <v>88</v>
      </c>
      <c r="AV648" s="15" t="s">
        <v>88</v>
      </c>
      <c r="AW648" s="15" t="s">
        <v>30</v>
      </c>
      <c r="AX648" s="15" t="s">
        <v>75</v>
      </c>
      <c r="AY648" s="203" t="s">
        <v>317</v>
      </c>
    </row>
    <row r="649" spans="1:65" s="14" customFormat="1">
      <c r="B649" s="192"/>
      <c r="D649" s="185" t="s">
        <v>323</v>
      </c>
      <c r="E649" s="193" t="s">
        <v>168</v>
      </c>
      <c r="F649" s="194" t="s">
        <v>334</v>
      </c>
      <c r="H649" s="195">
        <v>131.80000000000001</v>
      </c>
      <c r="I649" s="196"/>
      <c r="L649" s="192"/>
      <c r="M649" s="197"/>
      <c r="N649" s="198"/>
      <c r="O649" s="198"/>
      <c r="P649" s="198"/>
      <c r="Q649" s="198"/>
      <c r="R649" s="198"/>
      <c r="S649" s="198"/>
      <c r="T649" s="199"/>
      <c r="AT649" s="193" t="s">
        <v>323</v>
      </c>
      <c r="AU649" s="193" t="s">
        <v>88</v>
      </c>
      <c r="AV649" s="14" t="s">
        <v>321</v>
      </c>
      <c r="AW649" s="14" t="s">
        <v>30</v>
      </c>
      <c r="AX649" s="14" t="s">
        <v>82</v>
      </c>
      <c r="AY649" s="193" t="s">
        <v>317</v>
      </c>
    </row>
    <row r="650" spans="1:65" s="2" customFormat="1" ht="24.2" customHeight="1">
      <c r="A650" s="35"/>
      <c r="B650" s="141"/>
      <c r="C650" s="171" t="s">
        <v>1158</v>
      </c>
      <c r="D650" s="171" t="s">
        <v>318</v>
      </c>
      <c r="E650" s="172" t="s">
        <v>2327</v>
      </c>
      <c r="F650" s="173" t="s">
        <v>2328</v>
      </c>
      <c r="G650" s="174" t="s">
        <v>378</v>
      </c>
      <c r="H650" s="175">
        <v>131.80000000000001</v>
      </c>
      <c r="I650" s="176"/>
      <c r="J650" s="177">
        <f>ROUND(I650*H650,2)</f>
        <v>0</v>
      </c>
      <c r="K650" s="178"/>
      <c r="L650" s="36"/>
      <c r="M650" s="179" t="s">
        <v>1</v>
      </c>
      <c r="N650" s="180" t="s">
        <v>41</v>
      </c>
      <c r="O650" s="61"/>
      <c r="P650" s="181">
        <f>O650*H650</f>
        <v>0</v>
      </c>
      <c r="Q650" s="181">
        <v>3.3E-4</v>
      </c>
      <c r="R650" s="181">
        <f>Q650*H650</f>
        <v>4.3494000000000005E-2</v>
      </c>
      <c r="S650" s="181">
        <v>0</v>
      </c>
      <c r="T650" s="182">
        <f>S650*H650</f>
        <v>0</v>
      </c>
      <c r="U650" s="35"/>
      <c r="V650" s="35"/>
      <c r="W650" s="35"/>
      <c r="X650" s="35"/>
      <c r="Y650" s="35"/>
      <c r="Z650" s="35"/>
      <c r="AA650" s="35"/>
      <c r="AB650" s="35"/>
      <c r="AC650" s="35"/>
      <c r="AD650" s="35"/>
      <c r="AE650" s="35"/>
      <c r="AR650" s="183" t="s">
        <v>406</v>
      </c>
      <c r="AT650" s="183" t="s">
        <v>318</v>
      </c>
      <c r="AU650" s="183" t="s">
        <v>88</v>
      </c>
      <c r="AY650" s="18" t="s">
        <v>317</v>
      </c>
      <c r="BE650" s="105">
        <f>IF(N650="základná",J650,0)</f>
        <v>0</v>
      </c>
      <c r="BF650" s="105">
        <f>IF(N650="znížená",J650,0)</f>
        <v>0</v>
      </c>
      <c r="BG650" s="105">
        <f>IF(N650="zákl. prenesená",J650,0)</f>
        <v>0</v>
      </c>
      <c r="BH650" s="105">
        <f>IF(N650="zníž. prenesená",J650,0)</f>
        <v>0</v>
      </c>
      <c r="BI650" s="105">
        <f>IF(N650="nulová",J650,0)</f>
        <v>0</v>
      </c>
      <c r="BJ650" s="18" t="s">
        <v>88</v>
      </c>
      <c r="BK650" s="105">
        <f>ROUND(I650*H650,2)</f>
        <v>0</v>
      </c>
      <c r="BL650" s="18" t="s">
        <v>406</v>
      </c>
      <c r="BM650" s="183" t="s">
        <v>4892</v>
      </c>
    </row>
    <row r="651" spans="1:65" s="15" customFormat="1">
      <c r="B651" s="202"/>
      <c r="D651" s="185" t="s">
        <v>323</v>
      </c>
      <c r="E651" s="203" t="s">
        <v>1</v>
      </c>
      <c r="F651" s="204" t="s">
        <v>168</v>
      </c>
      <c r="H651" s="205">
        <v>131.80000000000001</v>
      </c>
      <c r="I651" s="206"/>
      <c r="L651" s="202"/>
      <c r="M651" s="207"/>
      <c r="N651" s="208"/>
      <c r="O651" s="208"/>
      <c r="P651" s="208"/>
      <c r="Q651" s="208"/>
      <c r="R651" s="208"/>
      <c r="S651" s="208"/>
      <c r="T651" s="209"/>
      <c r="AT651" s="203" t="s">
        <v>323</v>
      </c>
      <c r="AU651" s="203" t="s">
        <v>88</v>
      </c>
      <c r="AV651" s="15" t="s">
        <v>88</v>
      </c>
      <c r="AW651" s="15" t="s">
        <v>30</v>
      </c>
      <c r="AX651" s="15" t="s">
        <v>82</v>
      </c>
      <c r="AY651" s="203" t="s">
        <v>317</v>
      </c>
    </row>
    <row r="652" spans="1:65" s="12" customFormat="1" ht="25.9" customHeight="1">
      <c r="B652" s="160"/>
      <c r="D652" s="161" t="s">
        <v>74</v>
      </c>
      <c r="E652" s="162" t="s">
        <v>419</v>
      </c>
      <c r="F652" s="162" t="s">
        <v>419</v>
      </c>
      <c r="I652" s="163"/>
      <c r="J652" s="164">
        <f>BK652</f>
        <v>0</v>
      </c>
      <c r="L652" s="160"/>
      <c r="M652" s="165"/>
      <c r="N652" s="166"/>
      <c r="O652" s="166"/>
      <c r="P652" s="167">
        <f>P653+P662</f>
        <v>0</v>
      </c>
      <c r="Q652" s="166"/>
      <c r="R652" s="167">
        <f>R653+R662</f>
        <v>0</v>
      </c>
      <c r="S652" s="166"/>
      <c r="T652" s="168">
        <f>T653+T662</f>
        <v>0</v>
      </c>
      <c r="AR652" s="161" t="s">
        <v>105</v>
      </c>
      <c r="AT652" s="169" t="s">
        <v>74</v>
      </c>
      <c r="AU652" s="169" t="s">
        <v>75</v>
      </c>
      <c r="AY652" s="161" t="s">
        <v>317</v>
      </c>
      <c r="BK652" s="170">
        <f>BK653+BK662</f>
        <v>0</v>
      </c>
    </row>
    <row r="653" spans="1:65" s="12" customFormat="1" ht="22.9" customHeight="1">
      <c r="B653" s="160"/>
      <c r="D653" s="161" t="s">
        <v>74</v>
      </c>
      <c r="E653" s="200" t="s">
        <v>2342</v>
      </c>
      <c r="F653" s="200" t="s">
        <v>2343</v>
      </c>
      <c r="I653" s="163"/>
      <c r="J653" s="201">
        <f>BK653</f>
        <v>0</v>
      </c>
      <c r="L653" s="160"/>
      <c r="M653" s="165"/>
      <c r="N653" s="166"/>
      <c r="O653" s="166"/>
      <c r="P653" s="167">
        <f>SUM(P654:P661)</f>
        <v>0</v>
      </c>
      <c r="Q653" s="166"/>
      <c r="R653" s="167">
        <f>SUM(R654:R661)</f>
        <v>0</v>
      </c>
      <c r="S653" s="166"/>
      <c r="T653" s="168">
        <f>SUM(T654:T661)</f>
        <v>0</v>
      </c>
      <c r="AR653" s="161" t="s">
        <v>82</v>
      </c>
      <c r="AT653" s="169" t="s">
        <v>74</v>
      </c>
      <c r="AU653" s="169" t="s">
        <v>82</v>
      </c>
      <c r="AY653" s="161" t="s">
        <v>317</v>
      </c>
      <c r="BK653" s="170">
        <f>SUM(BK654:BK661)</f>
        <v>0</v>
      </c>
    </row>
    <row r="654" spans="1:65" s="2" customFormat="1" ht="24.2" customHeight="1">
      <c r="A654" s="35"/>
      <c r="B654" s="141"/>
      <c r="C654" s="171" t="s">
        <v>1163</v>
      </c>
      <c r="D654" s="171" t="s">
        <v>318</v>
      </c>
      <c r="E654" s="172" t="s">
        <v>2345</v>
      </c>
      <c r="F654" s="173" t="s">
        <v>2346</v>
      </c>
      <c r="G654" s="174" t="s">
        <v>2186</v>
      </c>
      <c r="H654" s="175">
        <v>4445.3999999999996</v>
      </c>
      <c r="I654" s="176"/>
      <c r="J654" s="177">
        <f>ROUND(I654*H654,2)</f>
        <v>0</v>
      </c>
      <c r="K654" s="178"/>
      <c r="L654" s="36"/>
      <c r="M654" s="179" t="s">
        <v>1</v>
      </c>
      <c r="N654" s="180" t="s">
        <v>41</v>
      </c>
      <c r="O654" s="61"/>
      <c r="P654" s="181">
        <f>O654*H654</f>
        <v>0</v>
      </c>
      <c r="Q654" s="181">
        <v>0</v>
      </c>
      <c r="R654" s="181">
        <f>Q654*H654</f>
        <v>0</v>
      </c>
      <c r="S654" s="181">
        <v>0</v>
      </c>
      <c r="T654" s="182">
        <f>S654*H654</f>
        <v>0</v>
      </c>
      <c r="U654" s="35"/>
      <c r="V654" s="35"/>
      <c r="W654" s="35"/>
      <c r="X654" s="35"/>
      <c r="Y654" s="35"/>
      <c r="Z654" s="35"/>
      <c r="AA654" s="35"/>
      <c r="AB654" s="35"/>
      <c r="AC654" s="35"/>
      <c r="AD654" s="35"/>
      <c r="AE654" s="35"/>
      <c r="AR654" s="183" t="s">
        <v>676</v>
      </c>
      <c r="AT654" s="183" t="s">
        <v>318</v>
      </c>
      <c r="AU654" s="183" t="s">
        <v>88</v>
      </c>
      <c r="AY654" s="18" t="s">
        <v>317</v>
      </c>
      <c r="BE654" s="105">
        <f>IF(N654="základná",J654,0)</f>
        <v>0</v>
      </c>
      <c r="BF654" s="105">
        <f>IF(N654="znížená",J654,0)</f>
        <v>0</v>
      </c>
      <c r="BG654" s="105">
        <f>IF(N654="zákl. prenesená",J654,0)</f>
        <v>0</v>
      </c>
      <c r="BH654" s="105">
        <f>IF(N654="zníž. prenesená",J654,0)</f>
        <v>0</v>
      </c>
      <c r="BI654" s="105">
        <f>IF(N654="nulová",J654,0)</f>
        <v>0</v>
      </c>
      <c r="BJ654" s="18" t="s">
        <v>88</v>
      </c>
      <c r="BK654" s="105">
        <f>ROUND(I654*H654,2)</f>
        <v>0</v>
      </c>
      <c r="BL654" s="18" t="s">
        <v>676</v>
      </c>
      <c r="BM654" s="183" t="s">
        <v>4893</v>
      </c>
    </row>
    <row r="655" spans="1:65" s="15" customFormat="1">
      <c r="B655" s="202"/>
      <c r="D655" s="185" t="s">
        <v>323</v>
      </c>
      <c r="E655" s="203" t="s">
        <v>1</v>
      </c>
      <c r="F655" s="204" t="s">
        <v>4894</v>
      </c>
      <c r="H655" s="205">
        <v>1263.9000000000001</v>
      </c>
      <c r="I655" s="206"/>
      <c r="L655" s="202"/>
      <c r="M655" s="207"/>
      <c r="N655" s="208"/>
      <c r="O655" s="208"/>
      <c r="P655" s="208"/>
      <c r="Q655" s="208"/>
      <c r="R655" s="208"/>
      <c r="S655" s="208"/>
      <c r="T655" s="209"/>
      <c r="AT655" s="203" t="s">
        <v>323</v>
      </c>
      <c r="AU655" s="203" t="s">
        <v>88</v>
      </c>
      <c r="AV655" s="15" t="s">
        <v>88</v>
      </c>
      <c r="AW655" s="15" t="s">
        <v>30</v>
      </c>
      <c r="AX655" s="15" t="s">
        <v>75</v>
      </c>
      <c r="AY655" s="203" t="s">
        <v>317</v>
      </c>
    </row>
    <row r="656" spans="1:65" s="15" customFormat="1">
      <c r="B656" s="202"/>
      <c r="D656" s="185" t="s">
        <v>323</v>
      </c>
      <c r="E656" s="203" t="s">
        <v>1</v>
      </c>
      <c r="F656" s="204" t="s">
        <v>4895</v>
      </c>
      <c r="H656" s="205">
        <v>3181.5</v>
      </c>
      <c r="I656" s="206"/>
      <c r="L656" s="202"/>
      <c r="M656" s="207"/>
      <c r="N656" s="208"/>
      <c r="O656" s="208"/>
      <c r="P656" s="208"/>
      <c r="Q656" s="208"/>
      <c r="R656" s="208"/>
      <c r="S656" s="208"/>
      <c r="T656" s="209"/>
      <c r="AT656" s="203" t="s">
        <v>323</v>
      </c>
      <c r="AU656" s="203" t="s">
        <v>88</v>
      </c>
      <c r="AV656" s="15" t="s">
        <v>88</v>
      </c>
      <c r="AW656" s="15" t="s">
        <v>30</v>
      </c>
      <c r="AX656" s="15" t="s">
        <v>75</v>
      </c>
      <c r="AY656" s="203" t="s">
        <v>317</v>
      </c>
    </row>
    <row r="657" spans="1:65" s="14" customFormat="1">
      <c r="B657" s="192"/>
      <c r="D657" s="185" t="s">
        <v>323</v>
      </c>
      <c r="E657" s="193" t="s">
        <v>4438</v>
      </c>
      <c r="F657" s="194" t="s">
        <v>334</v>
      </c>
      <c r="H657" s="195">
        <v>4445.3999999999996</v>
      </c>
      <c r="I657" s="196"/>
      <c r="L657" s="192"/>
      <c r="M657" s="197"/>
      <c r="N657" s="198"/>
      <c r="O657" s="198"/>
      <c r="P657" s="198"/>
      <c r="Q657" s="198"/>
      <c r="R657" s="198"/>
      <c r="S657" s="198"/>
      <c r="T657" s="199"/>
      <c r="AT657" s="193" t="s">
        <v>323</v>
      </c>
      <c r="AU657" s="193" t="s">
        <v>88</v>
      </c>
      <c r="AV657" s="14" t="s">
        <v>321</v>
      </c>
      <c r="AW657" s="14" t="s">
        <v>30</v>
      </c>
      <c r="AX657" s="14" t="s">
        <v>82</v>
      </c>
      <c r="AY657" s="193" t="s">
        <v>317</v>
      </c>
    </row>
    <row r="658" spans="1:65" s="2" customFormat="1" ht="14.45" customHeight="1">
      <c r="A658" s="35"/>
      <c r="B658" s="141"/>
      <c r="C658" s="218" t="s">
        <v>1169</v>
      </c>
      <c r="D658" s="218" t="s">
        <v>419</v>
      </c>
      <c r="E658" s="219" t="s">
        <v>2355</v>
      </c>
      <c r="F658" s="220" t="s">
        <v>2356</v>
      </c>
      <c r="G658" s="221" t="s">
        <v>2186</v>
      </c>
      <c r="H658" s="222">
        <v>4445.3999999999996</v>
      </c>
      <c r="I658" s="223"/>
      <c r="J658" s="224">
        <f>ROUND(I658*H658,2)</f>
        <v>0</v>
      </c>
      <c r="K658" s="225"/>
      <c r="L658" s="226"/>
      <c r="M658" s="227" t="s">
        <v>1</v>
      </c>
      <c r="N658" s="228" t="s">
        <v>41</v>
      </c>
      <c r="O658" s="61"/>
      <c r="P658" s="181">
        <f>O658*H658</f>
        <v>0</v>
      </c>
      <c r="Q658" s="181">
        <v>0</v>
      </c>
      <c r="R658" s="181">
        <f>Q658*H658</f>
        <v>0</v>
      </c>
      <c r="S658" s="181">
        <v>0</v>
      </c>
      <c r="T658" s="182">
        <f>S658*H658</f>
        <v>0</v>
      </c>
      <c r="U658" s="35"/>
      <c r="V658" s="35"/>
      <c r="W658" s="35"/>
      <c r="X658" s="35"/>
      <c r="Y658" s="35"/>
      <c r="Z658" s="35"/>
      <c r="AA658" s="35"/>
      <c r="AB658" s="35"/>
      <c r="AC658" s="35"/>
      <c r="AD658" s="35"/>
      <c r="AE658" s="35"/>
      <c r="AR658" s="183" t="s">
        <v>1010</v>
      </c>
      <c r="AT658" s="183" t="s">
        <v>419</v>
      </c>
      <c r="AU658" s="183" t="s">
        <v>88</v>
      </c>
      <c r="AY658" s="18" t="s">
        <v>317</v>
      </c>
      <c r="BE658" s="105">
        <f>IF(N658="základná",J658,0)</f>
        <v>0</v>
      </c>
      <c r="BF658" s="105">
        <f>IF(N658="znížená",J658,0)</f>
        <v>0</v>
      </c>
      <c r="BG658" s="105">
        <f>IF(N658="zákl. prenesená",J658,0)</f>
        <v>0</v>
      </c>
      <c r="BH658" s="105">
        <f>IF(N658="zníž. prenesená",J658,0)</f>
        <v>0</v>
      </c>
      <c r="BI658" s="105">
        <f>IF(N658="nulová",J658,0)</f>
        <v>0</v>
      </c>
      <c r="BJ658" s="18" t="s">
        <v>88</v>
      </c>
      <c r="BK658" s="105">
        <f>ROUND(I658*H658,2)</f>
        <v>0</v>
      </c>
      <c r="BL658" s="18" t="s">
        <v>1010</v>
      </c>
      <c r="BM658" s="183" t="s">
        <v>4896</v>
      </c>
    </row>
    <row r="659" spans="1:65" s="15" customFormat="1">
      <c r="B659" s="202"/>
      <c r="D659" s="185" t="s">
        <v>323</v>
      </c>
      <c r="E659" s="203" t="s">
        <v>1</v>
      </c>
      <c r="F659" s="204" t="s">
        <v>4438</v>
      </c>
      <c r="H659" s="205">
        <v>4445.3999999999996</v>
      </c>
      <c r="I659" s="206"/>
      <c r="L659" s="202"/>
      <c r="M659" s="207"/>
      <c r="N659" s="208"/>
      <c r="O659" s="208"/>
      <c r="P659" s="208"/>
      <c r="Q659" s="208"/>
      <c r="R659" s="208"/>
      <c r="S659" s="208"/>
      <c r="T659" s="209"/>
      <c r="AT659" s="203" t="s">
        <v>323</v>
      </c>
      <c r="AU659" s="203" t="s">
        <v>88</v>
      </c>
      <c r="AV659" s="15" t="s">
        <v>88</v>
      </c>
      <c r="AW659" s="15" t="s">
        <v>30</v>
      </c>
      <c r="AX659" s="15" t="s">
        <v>82</v>
      </c>
      <c r="AY659" s="203" t="s">
        <v>317</v>
      </c>
    </row>
    <row r="660" spans="1:65" s="2" customFormat="1" ht="14.45" customHeight="1">
      <c r="A660" s="35"/>
      <c r="B660" s="141"/>
      <c r="C660" s="171" t="s">
        <v>1175</v>
      </c>
      <c r="D660" s="171" t="s">
        <v>318</v>
      </c>
      <c r="E660" s="172" t="s">
        <v>2363</v>
      </c>
      <c r="F660" s="173" t="s">
        <v>2364</v>
      </c>
      <c r="G660" s="174" t="s">
        <v>810</v>
      </c>
      <c r="H660" s="229"/>
      <c r="I660" s="176"/>
      <c r="J660" s="177">
        <f>ROUND(I660*H660,2)</f>
        <v>0</v>
      </c>
      <c r="K660" s="178"/>
      <c r="L660" s="36"/>
      <c r="M660" s="179" t="s">
        <v>1</v>
      </c>
      <c r="N660" s="180" t="s">
        <v>41</v>
      </c>
      <c r="O660" s="61"/>
      <c r="P660" s="181">
        <f>O660*H660</f>
        <v>0</v>
      </c>
      <c r="Q660" s="181">
        <v>0</v>
      </c>
      <c r="R660" s="181">
        <f>Q660*H660</f>
        <v>0</v>
      </c>
      <c r="S660" s="181">
        <v>0</v>
      </c>
      <c r="T660" s="182">
        <f>S660*H660</f>
        <v>0</v>
      </c>
      <c r="U660" s="35"/>
      <c r="V660" s="35"/>
      <c r="W660" s="35"/>
      <c r="X660" s="35"/>
      <c r="Y660" s="35"/>
      <c r="Z660" s="35"/>
      <c r="AA660" s="35"/>
      <c r="AB660" s="35"/>
      <c r="AC660" s="35"/>
      <c r="AD660" s="35"/>
      <c r="AE660" s="35"/>
      <c r="AR660" s="183" t="s">
        <v>676</v>
      </c>
      <c r="AT660" s="183" t="s">
        <v>318</v>
      </c>
      <c r="AU660" s="183" t="s">
        <v>88</v>
      </c>
      <c r="AY660" s="18" t="s">
        <v>317</v>
      </c>
      <c r="BE660" s="105">
        <f>IF(N660="základná",J660,0)</f>
        <v>0</v>
      </c>
      <c r="BF660" s="105">
        <f>IF(N660="znížená",J660,0)</f>
        <v>0</v>
      </c>
      <c r="BG660" s="105">
        <f>IF(N660="zákl. prenesená",J660,0)</f>
        <v>0</v>
      </c>
      <c r="BH660" s="105">
        <f>IF(N660="zníž. prenesená",J660,0)</f>
        <v>0</v>
      </c>
      <c r="BI660" s="105">
        <f>IF(N660="nulová",J660,0)</f>
        <v>0</v>
      </c>
      <c r="BJ660" s="18" t="s">
        <v>88</v>
      </c>
      <c r="BK660" s="105">
        <f>ROUND(I660*H660,2)</f>
        <v>0</v>
      </c>
      <c r="BL660" s="18" t="s">
        <v>676</v>
      </c>
      <c r="BM660" s="183" t="s">
        <v>4897</v>
      </c>
    </row>
    <row r="661" spans="1:65" s="2" customFormat="1" ht="14.45" customHeight="1">
      <c r="A661" s="35"/>
      <c r="B661" s="141"/>
      <c r="C661" s="171" t="s">
        <v>1179</v>
      </c>
      <c r="D661" s="171" t="s">
        <v>318</v>
      </c>
      <c r="E661" s="172" t="s">
        <v>2367</v>
      </c>
      <c r="F661" s="173" t="s">
        <v>2368</v>
      </c>
      <c r="G661" s="174" t="s">
        <v>810</v>
      </c>
      <c r="H661" s="229"/>
      <c r="I661" s="176"/>
      <c r="J661" s="177">
        <f>ROUND(I661*H661,2)</f>
        <v>0</v>
      </c>
      <c r="K661" s="178"/>
      <c r="L661" s="36"/>
      <c r="M661" s="179" t="s">
        <v>1</v>
      </c>
      <c r="N661" s="180" t="s">
        <v>41</v>
      </c>
      <c r="O661" s="61"/>
      <c r="P661" s="181">
        <f>O661*H661</f>
        <v>0</v>
      </c>
      <c r="Q661" s="181">
        <v>0</v>
      </c>
      <c r="R661" s="181">
        <f>Q661*H661</f>
        <v>0</v>
      </c>
      <c r="S661" s="181">
        <v>0</v>
      </c>
      <c r="T661" s="182">
        <f>S661*H661</f>
        <v>0</v>
      </c>
      <c r="U661" s="35"/>
      <c r="V661" s="35"/>
      <c r="W661" s="35"/>
      <c r="X661" s="35"/>
      <c r="Y661" s="35"/>
      <c r="Z661" s="35"/>
      <c r="AA661" s="35"/>
      <c r="AB661" s="35"/>
      <c r="AC661" s="35"/>
      <c r="AD661" s="35"/>
      <c r="AE661" s="35"/>
      <c r="AR661" s="183" t="s">
        <v>676</v>
      </c>
      <c r="AT661" s="183" t="s">
        <v>318</v>
      </c>
      <c r="AU661" s="183" t="s">
        <v>88</v>
      </c>
      <c r="AY661" s="18" t="s">
        <v>317</v>
      </c>
      <c r="BE661" s="105">
        <f>IF(N661="základná",J661,0)</f>
        <v>0</v>
      </c>
      <c r="BF661" s="105">
        <f>IF(N661="znížená",J661,0)</f>
        <v>0</v>
      </c>
      <c r="BG661" s="105">
        <f>IF(N661="zákl. prenesená",J661,0)</f>
        <v>0</v>
      </c>
      <c r="BH661" s="105">
        <f>IF(N661="zníž. prenesená",J661,0)</f>
        <v>0</v>
      </c>
      <c r="BI661" s="105">
        <f>IF(N661="nulová",J661,0)</f>
        <v>0</v>
      </c>
      <c r="BJ661" s="18" t="s">
        <v>88</v>
      </c>
      <c r="BK661" s="105">
        <f>ROUND(I661*H661,2)</f>
        <v>0</v>
      </c>
      <c r="BL661" s="18" t="s">
        <v>676</v>
      </c>
      <c r="BM661" s="183" t="s">
        <v>4898</v>
      </c>
    </row>
    <row r="662" spans="1:65" s="12" customFormat="1" ht="22.9" customHeight="1">
      <c r="B662" s="160"/>
      <c r="D662" s="161" t="s">
        <v>74</v>
      </c>
      <c r="E662" s="200" t="s">
        <v>4899</v>
      </c>
      <c r="F662" s="200" t="s">
        <v>4900</v>
      </c>
      <c r="I662" s="163"/>
      <c r="J662" s="201">
        <f>BK662</f>
        <v>0</v>
      </c>
      <c r="L662" s="160"/>
      <c r="M662" s="165"/>
      <c r="N662" s="166"/>
      <c r="O662" s="166"/>
      <c r="P662" s="167">
        <f>SUM(P663:P668)</f>
        <v>0</v>
      </c>
      <c r="Q662" s="166"/>
      <c r="R662" s="167">
        <f>SUM(R663:R668)</f>
        <v>0</v>
      </c>
      <c r="S662" s="166"/>
      <c r="T662" s="168">
        <f>SUM(T663:T668)</f>
        <v>0</v>
      </c>
      <c r="AR662" s="161" t="s">
        <v>105</v>
      </c>
      <c r="AT662" s="169" t="s">
        <v>74</v>
      </c>
      <c r="AU662" s="169" t="s">
        <v>82</v>
      </c>
      <c r="AY662" s="161" t="s">
        <v>317</v>
      </c>
      <c r="BK662" s="170">
        <f>SUM(BK663:BK668)</f>
        <v>0</v>
      </c>
    </row>
    <row r="663" spans="1:65" s="2" customFormat="1" ht="24.2" customHeight="1">
      <c r="A663" s="35"/>
      <c r="B663" s="141"/>
      <c r="C663" s="171" t="s">
        <v>1184</v>
      </c>
      <c r="D663" s="171" t="s">
        <v>318</v>
      </c>
      <c r="E663" s="172" t="s">
        <v>4901</v>
      </c>
      <c r="F663" s="173" t="s">
        <v>4902</v>
      </c>
      <c r="G663" s="174" t="s">
        <v>416</v>
      </c>
      <c r="H663" s="175">
        <v>1</v>
      </c>
      <c r="I663" s="176"/>
      <c r="J663" s="177">
        <f>ROUND(I663*H663,2)</f>
        <v>0</v>
      </c>
      <c r="K663" s="178"/>
      <c r="L663" s="36"/>
      <c r="M663" s="179" t="s">
        <v>1</v>
      </c>
      <c r="N663" s="180" t="s">
        <v>41</v>
      </c>
      <c r="O663" s="61"/>
      <c r="P663" s="181">
        <f>O663*H663</f>
        <v>0</v>
      </c>
      <c r="Q663" s="181">
        <v>0</v>
      </c>
      <c r="R663" s="181">
        <f>Q663*H663</f>
        <v>0</v>
      </c>
      <c r="S663" s="181">
        <v>0</v>
      </c>
      <c r="T663" s="182">
        <f>S663*H663</f>
        <v>0</v>
      </c>
      <c r="U663" s="35"/>
      <c r="V663" s="35"/>
      <c r="W663" s="35"/>
      <c r="X663" s="35"/>
      <c r="Y663" s="35"/>
      <c r="Z663" s="35"/>
      <c r="AA663" s="35"/>
      <c r="AB663" s="35"/>
      <c r="AC663" s="35"/>
      <c r="AD663" s="35"/>
      <c r="AE663" s="35"/>
      <c r="AR663" s="183" t="s">
        <v>676</v>
      </c>
      <c r="AT663" s="183" t="s">
        <v>318</v>
      </c>
      <c r="AU663" s="183" t="s">
        <v>88</v>
      </c>
      <c r="AY663" s="18" t="s">
        <v>317</v>
      </c>
      <c r="BE663" s="105">
        <f>IF(N663="základná",J663,0)</f>
        <v>0</v>
      </c>
      <c r="BF663" s="105">
        <f>IF(N663="znížená",J663,0)</f>
        <v>0</v>
      </c>
      <c r="BG663" s="105">
        <f>IF(N663="zákl. prenesená",J663,0)</f>
        <v>0</v>
      </c>
      <c r="BH663" s="105">
        <f>IF(N663="zníž. prenesená",J663,0)</f>
        <v>0</v>
      </c>
      <c r="BI663" s="105">
        <f>IF(N663="nulová",J663,0)</f>
        <v>0</v>
      </c>
      <c r="BJ663" s="18" t="s">
        <v>88</v>
      </c>
      <c r="BK663" s="105">
        <f>ROUND(I663*H663,2)</f>
        <v>0</v>
      </c>
      <c r="BL663" s="18" t="s">
        <v>676</v>
      </c>
      <c r="BM663" s="183" t="s">
        <v>4903</v>
      </c>
    </row>
    <row r="664" spans="1:65" s="15" customFormat="1">
      <c r="B664" s="202"/>
      <c r="D664" s="185" t="s">
        <v>323</v>
      </c>
      <c r="E664" s="203" t="s">
        <v>1</v>
      </c>
      <c r="F664" s="204" t="s">
        <v>82</v>
      </c>
      <c r="H664" s="205">
        <v>1</v>
      </c>
      <c r="I664" s="206"/>
      <c r="L664" s="202"/>
      <c r="M664" s="207"/>
      <c r="N664" s="208"/>
      <c r="O664" s="208"/>
      <c r="P664" s="208"/>
      <c r="Q664" s="208"/>
      <c r="R664" s="208"/>
      <c r="S664" s="208"/>
      <c r="T664" s="209"/>
      <c r="AT664" s="203" t="s">
        <v>323</v>
      </c>
      <c r="AU664" s="203" t="s">
        <v>88</v>
      </c>
      <c r="AV664" s="15" t="s">
        <v>88</v>
      </c>
      <c r="AW664" s="15" t="s">
        <v>30</v>
      </c>
      <c r="AX664" s="15" t="s">
        <v>75</v>
      </c>
      <c r="AY664" s="203" t="s">
        <v>317</v>
      </c>
    </row>
    <row r="665" spans="1:65" s="13" customFormat="1">
      <c r="B665" s="184"/>
      <c r="D665" s="185" t="s">
        <v>323</v>
      </c>
      <c r="E665" s="186" t="s">
        <v>1</v>
      </c>
      <c r="F665" s="187" t="s">
        <v>4904</v>
      </c>
      <c r="H665" s="186" t="s">
        <v>1</v>
      </c>
      <c r="I665" s="188"/>
      <c r="L665" s="184"/>
      <c r="M665" s="189"/>
      <c r="N665" s="190"/>
      <c r="O665" s="190"/>
      <c r="P665" s="190"/>
      <c r="Q665" s="190"/>
      <c r="R665" s="190"/>
      <c r="S665" s="190"/>
      <c r="T665" s="191"/>
      <c r="AT665" s="186" t="s">
        <v>323</v>
      </c>
      <c r="AU665" s="186" t="s">
        <v>88</v>
      </c>
      <c r="AV665" s="13" t="s">
        <v>82</v>
      </c>
      <c r="AW665" s="13" t="s">
        <v>30</v>
      </c>
      <c r="AX665" s="13" t="s">
        <v>75</v>
      </c>
      <c r="AY665" s="186" t="s">
        <v>317</v>
      </c>
    </row>
    <row r="666" spans="1:65" s="13" customFormat="1">
      <c r="B666" s="184"/>
      <c r="D666" s="185" t="s">
        <v>323</v>
      </c>
      <c r="E666" s="186" t="s">
        <v>1</v>
      </c>
      <c r="F666" s="187" t="s">
        <v>4905</v>
      </c>
      <c r="H666" s="186" t="s">
        <v>1</v>
      </c>
      <c r="I666" s="188"/>
      <c r="L666" s="184"/>
      <c r="M666" s="189"/>
      <c r="N666" s="190"/>
      <c r="O666" s="190"/>
      <c r="P666" s="190"/>
      <c r="Q666" s="190"/>
      <c r="R666" s="190"/>
      <c r="S666" s="190"/>
      <c r="T666" s="191"/>
      <c r="AT666" s="186" t="s">
        <v>323</v>
      </c>
      <c r="AU666" s="186" t="s">
        <v>88</v>
      </c>
      <c r="AV666" s="13" t="s">
        <v>82</v>
      </c>
      <c r="AW666" s="13" t="s">
        <v>30</v>
      </c>
      <c r="AX666" s="13" t="s">
        <v>75</v>
      </c>
      <c r="AY666" s="186" t="s">
        <v>317</v>
      </c>
    </row>
    <row r="667" spans="1:65" s="13" customFormat="1">
      <c r="B667" s="184"/>
      <c r="D667" s="185" t="s">
        <v>323</v>
      </c>
      <c r="E667" s="186" t="s">
        <v>1</v>
      </c>
      <c r="F667" s="187" t="s">
        <v>4906</v>
      </c>
      <c r="H667" s="186" t="s">
        <v>1</v>
      </c>
      <c r="I667" s="188"/>
      <c r="L667" s="184"/>
      <c r="M667" s="189"/>
      <c r="N667" s="190"/>
      <c r="O667" s="190"/>
      <c r="P667" s="190"/>
      <c r="Q667" s="190"/>
      <c r="R667" s="190"/>
      <c r="S667" s="190"/>
      <c r="T667" s="191"/>
      <c r="AT667" s="186" t="s">
        <v>323</v>
      </c>
      <c r="AU667" s="186" t="s">
        <v>88</v>
      </c>
      <c r="AV667" s="13" t="s">
        <v>82</v>
      </c>
      <c r="AW667" s="13" t="s">
        <v>30</v>
      </c>
      <c r="AX667" s="13" t="s">
        <v>75</v>
      </c>
      <c r="AY667" s="186" t="s">
        <v>317</v>
      </c>
    </row>
    <row r="668" spans="1:65" s="14" customFormat="1">
      <c r="B668" s="192"/>
      <c r="D668" s="185" t="s">
        <v>323</v>
      </c>
      <c r="E668" s="193" t="s">
        <v>1</v>
      </c>
      <c r="F668" s="194" t="s">
        <v>334</v>
      </c>
      <c r="H668" s="195">
        <v>1</v>
      </c>
      <c r="I668" s="196"/>
      <c r="L668" s="192"/>
      <c r="M668" s="241"/>
      <c r="N668" s="242"/>
      <c r="O668" s="242"/>
      <c r="P668" s="242"/>
      <c r="Q668" s="242"/>
      <c r="R668" s="242"/>
      <c r="S668" s="242"/>
      <c r="T668" s="243"/>
      <c r="AT668" s="193" t="s">
        <v>323</v>
      </c>
      <c r="AU668" s="193" t="s">
        <v>88</v>
      </c>
      <c r="AV668" s="14" t="s">
        <v>321</v>
      </c>
      <c r="AW668" s="14" t="s">
        <v>30</v>
      </c>
      <c r="AX668" s="14" t="s">
        <v>82</v>
      </c>
      <c r="AY668" s="193" t="s">
        <v>317</v>
      </c>
    </row>
    <row r="669" spans="1:65" s="2" customFormat="1" ht="6.95" customHeight="1">
      <c r="A669" s="35"/>
      <c r="B669" s="50"/>
      <c r="C669" s="51"/>
      <c r="D669" s="51"/>
      <c r="E669" s="51"/>
      <c r="F669" s="51"/>
      <c r="G669" s="51"/>
      <c r="H669" s="51"/>
      <c r="I669" s="51"/>
      <c r="J669" s="51"/>
      <c r="K669" s="51"/>
      <c r="L669" s="36"/>
      <c r="M669" s="35"/>
      <c r="O669" s="35"/>
      <c r="P669" s="35"/>
      <c r="Q669" s="35"/>
      <c r="R669" s="35"/>
      <c r="S669" s="35"/>
      <c r="T669" s="35"/>
      <c r="U669" s="35"/>
      <c r="V669" s="35"/>
      <c r="W669" s="35"/>
      <c r="X669" s="35"/>
      <c r="Y669" s="35"/>
      <c r="Z669" s="35"/>
      <c r="AA669" s="35"/>
      <c r="AB669" s="35"/>
      <c r="AC669" s="35"/>
      <c r="AD669" s="35"/>
      <c r="AE669" s="35"/>
    </row>
  </sheetData>
  <autoFilter ref="C155:K668" xr:uid="{00000000-0009-0000-0000-000009000000}"/>
  <mergeCells count="17">
    <mergeCell ref="E29:H29"/>
    <mergeCell ref="E148:H148"/>
    <mergeCell ref="E146:H146"/>
    <mergeCell ref="L2:V2"/>
    <mergeCell ref="D130:F130"/>
    <mergeCell ref="D131:F131"/>
    <mergeCell ref="D132:F132"/>
    <mergeCell ref="E144:H144"/>
    <mergeCell ref="E85:H85"/>
    <mergeCell ref="E87:H87"/>
    <mergeCell ref="E89:H89"/>
    <mergeCell ref="D128:F128"/>
    <mergeCell ref="D129:F129"/>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M213"/>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121</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4440</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30" customHeight="1">
      <c r="A11" s="35"/>
      <c r="B11" s="36"/>
      <c r="C11" s="35"/>
      <c r="D11" s="35"/>
      <c r="E11" s="320" t="s">
        <v>4907</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J105</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ROUND((SUM(BE105:BE112) + SUM(BE134:BE212)),  2)</f>
        <v>0</v>
      </c>
      <c r="G37" s="35"/>
      <c r="H37" s="35"/>
      <c r="I37" s="120">
        <v>0.2</v>
      </c>
      <c r="J37" s="119">
        <f>ROUND(((SUM(BE105:BE112) + SUM(BE134:BE212))*I37),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ROUND((SUM(BF105:BF112) + SUM(BF134:BF212)),  2)</f>
        <v>0</v>
      </c>
      <c r="G38" s="35"/>
      <c r="H38" s="35"/>
      <c r="I38" s="120">
        <v>0.2</v>
      </c>
      <c r="J38" s="119">
        <f>ROUND(((SUM(BF105:BF112) + SUM(BF134:BF212))*I38),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ROUND((SUM(BG105:BG112) + SUM(BG134:BG212)),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ROUND((SUM(BH105:BH112) + SUM(BH134:BH212)),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ROUND((SUM(BI105:BI112) + SUM(BI134:BI212)),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4440</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30" customHeight="1">
      <c r="A89" s="35"/>
      <c r="B89" s="36"/>
      <c r="C89" s="35"/>
      <c r="D89" s="35"/>
      <c r="E89" s="320" t="str">
        <f>E11</f>
        <v>E2.4 - E2.4.  Umelé osvetlenie a vnútorné silnoprúdové rozvody, bleskozvod</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J134</f>
        <v>0</v>
      </c>
      <c r="K98" s="35"/>
      <c r="L98" s="45"/>
      <c r="S98" s="35"/>
      <c r="T98" s="35"/>
      <c r="U98" s="35"/>
      <c r="V98" s="35"/>
      <c r="W98" s="35"/>
      <c r="X98" s="35"/>
      <c r="Y98" s="35"/>
      <c r="Z98" s="35"/>
      <c r="AA98" s="35"/>
      <c r="AB98" s="35"/>
      <c r="AC98" s="35"/>
      <c r="AD98" s="35"/>
      <c r="AE98" s="35"/>
      <c r="AU98" s="18" t="s">
        <v>269</v>
      </c>
    </row>
    <row r="99" spans="1:65" s="9" customFormat="1" ht="24.95" customHeight="1">
      <c r="B99" s="131"/>
      <c r="D99" s="132" t="s">
        <v>3376</v>
      </c>
      <c r="E99" s="133"/>
      <c r="F99" s="133"/>
      <c r="G99" s="133"/>
      <c r="H99" s="133"/>
      <c r="I99" s="133"/>
      <c r="J99" s="134">
        <f>J148</f>
        <v>0</v>
      </c>
      <c r="L99" s="131"/>
    </row>
    <row r="100" spans="1:65" s="9" customFormat="1" ht="24.95" customHeight="1">
      <c r="B100" s="131"/>
      <c r="D100" s="132" t="s">
        <v>4329</v>
      </c>
      <c r="E100" s="133"/>
      <c r="F100" s="133"/>
      <c r="G100" s="133"/>
      <c r="H100" s="133"/>
      <c r="I100" s="133"/>
      <c r="J100" s="134">
        <f>J177</f>
        <v>0</v>
      </c>
      <c r="L100" s="131"/>
    </row>
    <row r="101" spans="1:65" s="10" customFormat="1" ht="19.899999999999999" customHeight="1">
      <c r="B101" s="135"/>
      <c r="D101" s="136" t="s">
        <v>4908</v>
      </c>
      <c r="E101" s="137"/>
      <c r="F101" s="137"/>
      <c r="G101" s="137"/>
      <c r="H101" s="137"/>
      <c r="I101" s="137"/>
      <c r="J101" s="138">
        <f>J178</f>
        <v>0</v>
      </c>
      <c r="L101" s="135"/>
    </row>
    <row r="102" spans="1:65" s="10" customFormat="1" ht="19.899999999999999" customHeight="1">
      <c r="B102" s="135"/>
      <c r="D102" s="136" t="s">
        <v>4909</v>
      </c>
      <c r="E102" s="137"/>
      <c r="F102" s="137"/>
      <c r="G102" s="137"/>
      <c r="H102" s="137"/>
      <c r="I102" s="137"/>
      <c r="J102" s="138">
        <f>J211</f>
        <v>0</v>
      </c>
      <c r="L102" s="135"/>
    </row>
    <row r="103" spans="1:65" s="2" customFormat="1" ht="21.75" customHeight="1">
      <c r="A103" s="35"/>
      <c r="B103" s="36"/>
      <c r="C103" s="35"/>
      <c r="D103" s="35"/>
      <c r="E103" s="35"/>
      <c r="F103" s="35"/>
      <c r="G103" s="35"/>
      <c r="H103" s="35"/>
      <c r="I103" s="35"/>
      <c r="J103" s="35"/>
      <c r="K103" s="35"/>
      <c r="L103" s="45"/>
      <c r="S103" s="35"/>
      <c r="T103" s="35"/>
      <c r="U103" s="35"/>
      <c r="V103" s="35"/>
      <c r="W103" s="35"/>
      <c r="X103" s="35"/>
      <c r="Y103" s="35"/>
      <c r="Z103" s="35"/>
      <c r="AA103" s="35"/>
      <c r="AB103" s="35"/>
      <c r="AC103" s="35"/>
      <c r="AD103" s="35"/>
      <c r="AE103" s="35"/>
    </row>
    <row r="104" spans="1:65" s="2" customFormat="1" ht="6.95" customHeight="1">
      <c r="A104" s="35"/>
      <c r="B104" s="36"/>
      <c r="C104" s="35"/>
      <c r="D104" s="35"/>
      <c r="E104" s="35"/>
      <c r="F104" s="35"/>
      <c r="G104" s="35"/>
      <c r="H104" s="35"/>
      <c r="I104" s="35"/>
      <c r="J104" s="35"/>
      <c r="K104" s="35"/>
      <c r="L104" s="45"/>
      <c r="S104" s="35"/>
      <c r="T104" s="35"/>
      <c r="U104" s="35"/>
      <c r="V104" s="35"/>
      <c r="W104" s="35"/>
      <c r="X104" s="35"/>
      <c r="Y104" s="35"/>
      <c r="Z104" s="35"/>
      <c r="AA104" s="35"/>
      <c r="AB104" s="35"/>
      <c r="AC104" s="35"/>
      <c r="AD104" s="35"/>
      <c r="AE104" s="35"/>
    </row>
    <row r="105" spans="1:65" s="2" customFormat="1" ht="29.25" customHeight="1">
      <c r="A105" s="35"/>
      <c r="B105" s="36"/>
      <c r="C105" s="130" t="s">
        <v>294</v>
      </c>
      <c r="D105" s="35"/>
      <c r="E105" s="35"/>
      <c r="F105" s="35"/>
      <c r="G105" s="35"/>
      <c r="H105" s="35"/>
      <c r="I105" s="35"/>
      <c r="J105" s="139">
        <f>ROUND(J106 + J107 + J108 + J109 + J110 + J111,2)</f>
        <v>0</v>
      </c>
      <c r="K105" s="35"/>
      <c r="L105" s="45"/>
      <c r="N105" s="140" t="s">
        <v>39</v>
      </c>
      <c r="S105" s="35"/>
      <c r="T105" s="35"/>
      <c r="U105" s="35"/>
      <c r="V105" s="35"/>
      <c r="W105" s="35"/>
      <c r="X105" s="35"/>
      <c r="Y105" s="35"/>
      <c r="Z105" s="35"/>
      <c r="AA105" s="35"/>
      <c r="AB105" s="35"/>
      <c r="AC105" s="35"/>
      <c r="AD105" s="35"/>
      <c r="AE105" s="35"/>
    </row>
    <row r="106" spans="1:65" s="2" customFormat="1" ht="18" customHeight="1">
      <c r="A106" s="35"/>
      <c r="B106" s="141"/>
      <c r="C106" s="142"/>
      <c r="D106" s="294" t="s">
        <v>295</v>
      </c>
      <c r="E106" s="345"/>
      <c r="F106" s="345"/>
      <c r="G106" s="142"/>
      <c r="H106" s="142"/>
      <c r="I106" s="142"/>
      <c r="J106" s="102">
        <v>0</v>
      </c>
      <c r="K106" s="142"/>
      <c r="L106" s="144"/>
      <c r="M106" s="145"/>
      <c r="N106" s="146" t="s">
        <v>41</v>
      </c>
      <c r="O106" s="145"/>
      <c r="P106" s="145"/>
      <c r="Q106" s="145"/>
      <c r="R106" s="145"/>
      <c r="S106" s="142"/>
      <c r="T106" s="142"/>
      <c r="U106" s="142"/>
      <c r="V106" s="142"/>
      <c r="W106" s="142"/>
      <c r="X106" s="142"/>
      <c r="Y106" s="142"/>
      <c r="Z106" s="142"/>
      <c r="AA106" s="142"/>
      <c r="AB106" s="142"/>
      <c r="AC106" s="142"/>
      <c r="AD106" s="142"/>
      <c r="AE106" s="142"/>
      <c r="AF106" s="145"/>
      <c r="AG106" s="145"/>
      <c r="AH106" s="145"/>
      <c r="AI106" s="145"/>
      <c r="AJ106" s="145"/>
      <c r="AK106" s="145"/>
      <c r="AL106" s="145"/>
      <c r="AM106" s="145"/>
      <c r="AN106" s="145"/>
      <c r="AO106" s="145"/>
      <c r="AP106" s="145"/>
      <c r="AQ106" s="145"/>
      <c r="AR106" s="145"/>
      <c r="AS106" s="145"/>
      <c r="AT106" s="145"/>
      <c r="AU106" s="145"/>
      <c r="AV106" s="145"/>
      <c r="AW106" s="145"/>
      <c r="AX106" s="145"/>
      <c r="AY106" s="147" t="s">
        <v>296</v>
      </c>
      <c r="AZ106" s="145"/>
      <c r="BA106" s="145"/>
      <c r="BB106" s="145"/>
      <c r="BC106" s="145"/>
      <c r="BD106" s="145"/>
      <c r="BE106" s="148">
        <f t="shared" ref="BE106:BE111" si="0">IF(N106="základná",J106,0)</f>
        <v>0</v>
      </c>
      <c r="BF106" s="148">
        <f t="shared" ref="BF106:BF111" si="1">IF(N106="znížená",J106,0)</f>
        <v>0</v>
      </c>
      <c r="BG106" s="148">
        <f t="shared" ref="BG106:BG111" si="2">IF(N106="zákl. prenesená",J106,0)</f>
        <v>0</v>
      </c>
      <c r="BH106" s="148">
        <f t="shared" ref="BH106:BH111" si="3">IF(N106="zníž. prenesená",J106,0)</f>
        <v>0</v>
      </c>
      <c r="BI106" s="148">
        <f t="shared" ref="BI106:BI111" si="4">IF(N106="nulová",J106,0)</f>
        <v>0</v>
      </c>
      <c r="BJ106" s="147" t="s">
        <v>88</v>
      </c>
      <c r="BK106" s="145"/>
      <c r="BL106" s="145"/>
      <c r="BM106" s="145"/>
    </row>
    <row r="107" spans="1:65" s="2" customFormat="1" ht="18" customHeight="1">
      <c r="A107" s="35"/>
      <c r="B107" s="141"/>
      <c r="C107" s="142"/>
      <c r="D107" s="294" t="s">
        <v>297</v>
      </c>
      <c r="E107" s="345"/>
      <c r="F107" s="345"/>
      <c r="G107" s="142"/>
      <c r="H107" s="142"/>
      <c r="I107" s="142"/>
      <c r="J107" s="102">
        <v>0</v>
      </c>
      <c r="K107" s="142"/>
      <c r="L107" s="144"/>
      <c r="M107" s="145"/>
      <c r="N107" s="146" t="s">
        <v>41</v>
      </c>
      <c r="O107" s="145"/>
      <c r="P107" s="145"/>
      <c r="Q107" s="145"/>
      <c r="R107" s="145"/>
      <c r="S107" s="142"/>
      <c r="T107" s="142"/>
      <c r="U107" s="142"/>
      <c r="V107" s="142"/>
      <c r="W107" s="142"/>
      <c r="X107" s="142"/>
      <c r="Y107" s="142"/>
      <c r="Z107" s="142"/>
      <c r="AA107" s="142"/>
      <c r="AB107" s="142"/>
      <c r="AC107" s="142"/>
      <c r="AD107" s="142"/>
      <c r="AE107" s="142"/>
      <c r="AF107" s="145"/>
      <c r="AG107" s="145"/>
      <c r="AH107" s="145"/>
      <c r="AI107" s="145"/>
      <c r="AJ107" s="145"/>
      <c r="AK107" s="145"/>
      <c r="AL107" s="145"/>
      <c r="AM107" s="145"/>
      <c r="AN107" s="145"/>
      <c r="AO107" s="145"/>
      <c r="AP107" s="145"/>
      <c r="AQ107" s="145"/>
      <c r="AR107" s="145"/>
      <c r="AS107" s="145"/>
      <c r="AT107" s="145"/>
      <c r="AU107" s="145"/>
      <c r="AV107" s="145"/>
      <c r="AW107" s="145"/>
      <c r="AX107" s="145"/>
      <c r="AY107" s="147" t="s">
        <v>296</v>
      </c>
      <c r="AZ107" s="145"/>
      <c r="BA107" s="145"/>
      <c r="BB107" s="145"/>
      <c r="BC107" s="145"/>
      <c r="BD107" s="145"/>
      <c r="BE107" s="148">
        <f t="shared" si="0"/>
        <v>0</v>
      </c>
      <c r="BF107" s="148">
        <f t="shared" si="1"/>
        <v>0</v>
      </c>
      <c r="BG107" s="148">
        <f t="shared" si="2"/>
        <v>0</v>
      </c>
      <c r="BH107" s="148">
        <f t="shared" si="3"/>
        <v>0</v>
      </c>
      <c r="BI107" s="148">
        <f t="shared" si="4"/>
        <v>0</v>
      </c>
      <c r="BJ107" s="147" t="s">
        <v>88</v>
      </c>
      <c r="BK107" s="145"/>
      <c r="BL107" s="145"/>
      <c r="BM107" s="145"/>
    </row>
    <row r="108" spans="1:65" s="2" customFormat="1" ht="18" customHeight="1">
      <c r="A108" s="35"/>
      <c r="B108" s="141"/>
      <c r="C108" s="142"/>
      <c r="D108" s="294" t="s">
        <v>298</v>
      </c>
      <c r="E108" s="345"/>
      <c r="F108" s="345"/>
      <c r="G108" s="142"/>
      <c r="H108" s="142"/>
      <c r="I108" s="142"/>
      <c r="J108" s="102">
        <v>0</v>
      </c>
      <c r="K108" s="142"/>
      <c r="L108" s="144"/>
      <c r="M108" s="145"/>
      <c r="N108" s="146" t="s">
        <v>41</v>
      </c>
      <c r="O108" s="145"/>
      <c r="P108" s="145"/>
      <c r="Q108" s="145"/>
      <c r="R108" s="145"/>
      <c r="S108" s="142"/>
      <c r="T108" s="142"/>
      <c r="U108" s="142"/>
      <c r="V108" s="142"/>
      <c r="W108" s="142"/>
      <c r="X108" s="142"/>
      <c r="Y108" s="142"/>
      <c r="Z108" s="142"/>
      <c r="AA108" s="142"/>
      <c r="AB108" s="142"/>
      <c r="AC108" s="142"/>
      <c r="AD108" s="142"/>
      <c r="AE108" s="142"/>
      <c r="AF108" s="145"/>
      <c r="AG108" s="145"/>
      <c r="AH108" s="145"/>
      <c r="AI108" s="145"/>
      <c r="AJ108" s="145"/>
      <c r="AK108" s="145"/>
      <c r="AL108" s="145"/>
      <c r="AM108" s="145"/>
      <c r="AN108" s="145"/>
      <c r="AO108" s="145"/>
      <c r="AP108" s="145"/>
      <c r="AQ108" s="145"/>
      <c r="AR108" s="145"/>
      <c r="AS108" s="145"/>
      <c r="AT108" s="145"/>
      <c r="AU108" s="145"/>
      <c r="AV108" s="145"/>
      <c r="AW108" s="145"/>
      <c r="AX108" s="145"/>
      <c r="AY108" s="147" t="s">
        <v>296</v>
      </c>
      <c r="AZ108" s="145"/>
      <c r="BA108" s="145"/>
      <c r="BB108" s="145"/>
      <c r="BC108" s="145"/>
      <c r="BD108" s="145"/>
      <c r="BE108" s="148">
        <f t="shared" si="0"/>
        <v>0</v>
      </c>
      <c r="BF108" s="148">
        <f t="shared" si="1"/>
        <v>0</v>
      </c>
      <c r="BG108" s="148">
        <f t="shared" si="2"/>
        <v>0</v>
      </c>
      <c r="BH108" s="148">
        <f t="shared" si="3"/>
        <v>0</v>
      </c>
      <c r="BI108" s="148">
        <f t="shared" si="4"/>
        <v>0</v>
      </c>
      <c r="BJ108" s="147" t="s">
        <v>88</v>
      </c>
      <c r="BK108" s="145"/>
      <c r="BL108" s="145"/>
      <c r="BM108" s="145"/>
    </row>
    <row r="109" spans="1:65" s="2" customFormat="1" ht="18" customHeight="1">
      <c r="A109" s="35"/>
      <c r="B109" s="141"/>
      <c r="C109" s="142"/>
      <c r="D109" s="294" t="s">
        <v>299</v>
      </c>
      <c r="E109" s="345"/>
      <c r="F109" s="345"/>
      <c r="G109" s="142"/>
      <c r="H109" s="142"/>
      <c r="I109" s="142"/>
      <c r="J109" s="102">
        <v>0</v>
      </c>
      <c r="K109" s="142"/>
      <c r="L109" s="144"/>
      <c r="M109" s="145"/>
      <c r="N109" s="146" t="s">
        <v>41</v>
      </c>
      <c r="O109" s="145"/>
      <c r="P109" s="145"/>
      <c r="Q109" s="145"/>
      <c r="R109" s="145"/>
      <c r="S109" s="142"/>
      <c r="T109" s="142"/>
      <c r="U109" s="142"/>
      <c r="V109" s="142"/>
      <c r="W109" s="142"/>
      <c r="X109" s="142"/>
      <c r="Y109" s="142"/>
      <c r="Z109" s="142"/>
      <c r="AA109" s="142"/>
      <c r="AB109" s="142"/>
      <c r="AC109" s="142"/>
      <c r="AD109" s="142"/>
      <c r="AE109" s="142"/>
      <c r="AF109" s="145"/>
      <c r="AG109" s="145"/>
      <c r="AH109" s="145"/>
      <c r="AI109" s="145"/>
      <c r="AJ109" s="145"/>
      <c r="AK109" s="145"/>
      <c r="AL109" s="145"/>
      <c r="AM109" s="145"/>
      <c r="AN109" s="145"/>
      <c r="AO109" s="145"/>
      <c r="AP109" s="145"/>
      <c r="AQ109" s="145"/>
      <c r="AR109" s="145"/>
      <c r="AS109" s="145"/>
      <c r="AT109" s="145"/>
      <c r="AU109" s="145"/>
      <c r="AV109" s="145"/>
      <c r="AW109" s="145"/>
      <c r="AX109" s="145"/>
      <c r="AY109" s="147" t="s">
        <v>296</v>
      </c>
      <c r="AZ109" s="145"/>
      <c r="BA109" s="145"/>
      <c r="BB109" s="145"/>
      <c r="BC109" s="145"/>
      <c r="BD109" s="145"/>
      <c r="BE109" s="148">
        <f t="shared" si="0"/>
        <v>0</v>
      </c>
      <c r="BF109" s="148">
        <f t="shared" si="1"/>
        <v>0</v>
      </c>
      <c r="BG109" s="148">
        <f t="shared" si="2"/>
        <v>0</v>
      </c>
      <c r="BH109" s="148">
        <f t="shared" si="3"/>
        <v>0</v>
      </c>
      <c r="BI109" s="148">
        <f t="shared" si="4"/>
        <v>0</v>
      </c>
      <c r="BJ109" s="147" t="s">
        <v>88</v>
      </c>
      <c r="BK109" s="145"/>
      <c r="BL109" s="145"/>
      <c r="BM109" s="145"/>
    </row>
    <row r="110" spans="1:65" s="2" customFormat="1" ht="18" customHeight="1">
      <c r="A110" s="35"/>
      <c r="B110" s="141"/>
      <c r="C110" s="142"/>
      <c r="D110" s="294" t="s">
        <v>300</v>
      </c>
      <c r="E110" s="345"/>
      <c r="F110" s="345"/>
      <c r="G110" s="142"/>
      <c r="H110" s="142"/>
      <c r="I110" s="142"/>
      <c r="J110" s="102">
        <v>0</v>
      </c>
      <c r="K110" s="142"/>
      <c r="L110" s="144"/>
      <c r="M110" s="145"/>
      <c r="N110" s="146" t="s">
        <v>41</v>
      </c>
      <c r="O110" s="145"/>
      <c r="P110" s="145"/>
      <c r="Q110" s="145"/>
      <c r="R110" s="145"/>
      <c r="S110" s="142"/>
      <c r="T110" s="142"/>
      <c r="U110" s="142"/>
      <c r="V110" s="142"/>
      <c r="W110" s="142"/>
      <c r="X110" s="142"/>
      <c r="Y110" s="142"/>
      <c r="Z110" s="142"/>
      <c r="AA110" s="142"/>
      <c r="AB110" s="142"/>
      <c r="AC110" s="142"/>
      <c r="AD110" s="142"/>
      <c r="AE110" s="142"/>
      <c r="AF110" s="145"/>
      <c r="AG110" s="145"/>
      <c r="AH110" s="145"/>
      <c r="AI110" s="145"/>
      <c r="AJ110" s="145"/>
      <c r="AK110" s="145"/>
      <c r="AL110" s="145"/>
      <c r="AM110" s="145"/>
      <c r="AN110" s="145"/>
      <c r="AO110" s="145"/>
      <c r="AP110" s="145"/>
      <c r="AQ110" s="145"/>
      <c r="AR110" s="145"/>
      <c r="AS110" s="145"/>
      <c r="AT110" s="145"/>
      <c r="AU110" s="145"/>
      <c r="AV110" s="145"/>
      <c r="AW110" s="145"/>
      <c r="AX110" s="145"/>
      <c r="AY110" s="147" t="s">
        <v>296</v>
      </c>
      <c r="AZ110" s="145"/>
      <c r="BA110" s="145"/>
      <c r="BB110" s="145"/>
      <c r="BC110" s="145"/>
      <c r="BD110" s="145"/>
      <c r="BE110" s="148">
        <f t="shared" si="0"/>
        <v>0</v>
      </c>
      <c r="BF110" s="148">
        <f t="shared" si="1"/>
        <v>0</v>
      </c>
      <c r="BG110" s="148">
        <f t="shared" si="2"/>
        <v>0</v>
      </c>
      <c r="BH110" s="148">
        <f t="shared" si="3"/>
        <v>0</v>
      </c>
      <c r="BI110" s="148">
        <f t="shared" si="4"/>
        <v>0</v>
      </c>
      <c r="BJ110" s="147" t="s">
        <v>88</v>
      </c>
      <c r="BK110" s="145"/>
      <c r="BL110" s="145"/>
      <c r="BM110" s="145"/>
    </row>
    <row r="111" spans="1:65" s="2" customFormat="1" ht="18" customHeight="1">
      <c r="A111" s="35"/>
      <c r="B111" s="141"/>
      <c r="C111" s="142"/>
      <c r="D111" s="143" t="s">
        <v>301</v>
      </c>
      <c r="E111" s="142"/>
      <c r="F111" s="142"/>
      <c r="G111" s="142"/>
      <c r="H111" s="142"/>
      <c r="I111" s="142"/>
      <c r="J111" s="102">
        <f>ROUND(J32*T111,2)</f>
        <v>0</v>
      </c>
      <c r="K111" s="142"/>
      <c r="L111" s="144"/>
      <c r="M111" s="145"/>
      <c r="N111" s="146" t="s">
        <v>41</v>
      </c>
      <c r="O111" s="145"/>
      <c r="P111" s="145"/>
      <c r="Q111" s="145"/>
      <c r="R111" s="145"/>
      <c r="S111" s="142"/>
      <c r="T111" s="142"/>
      <c r="U111" s="142"/>
      <c r="V111" s="142"/>
      <c r="W111" s="142"/>
      <c r="X111" s="142"/>
      <c r="Y111" s="142"/>
      <c r="Z111" s="142"/>
      <c r="AA111" s="142"/>
      <c r="AB111" s="142"/>
      <c r="AC111" s="142"/>
      <c r="AD111" s="142"/>
      <c r="AE111" s="142"/>
      <c r="AF111" s="145"/>
      <c r="AG111" s="145"/>
      <c r="AH111" s="145"/>
      <c r="AI111" s="145"/>
      <c r="AJ111" s="145"/>
      <c r="AK111" s="145"/>
      <c r="AL111" s="145"/>
      <c r="AM111" s="145"/>
      <c r="AN111" s="145"/>
      <c r="AO111" s="145"/>
      <c r="AP111" s="145"/>
      <c r="AQ111" s="145"/>
      <c r="AR111" s="145"/>
      <c r="AS111" s="145"/>
      <c r="AT111" s="145"/>
      <c r="AU111" s="145"/>
      <c r="AV111" s="145"/>
      <c r="AW111" s="145"/>
      <c r="AX111" s="145"/>
      <c r="AY111" s="147" t="s">
        <v>302</v>
      </c>
      <c r="AZ111" s="145"/>
      <c r="BA111" s="145"/>
      <c r="BB111" s="145"/>
      <c r="BC111" s="145"/>
      <c r="BD111" s="145"/>
      <c r="BE111" s="148">
        <f t="shared" si="0"/>
        <v>0</v>
      </c>
      <c r="BF111" s="148">
        <f t="shared" si="1"/>
        <v>0</v>
      </c>
      <c r="BG111" s="148">
        <f t="shared" si="2"/>
        <v>0</v>
      </c>
      <c r="BH111" s="148">
        <f t="shared" si="3"/>
        <v>0</v>
      </c>
      <c r="BI111" s="148">
        <f t="shared" si="4"/>
        <v>0</v>
      </c>
      <c r="BJ111" s="147" t="s">
        <v>88</v>
      </c>
      <c r="BK111" s="145"/>
      <c r="BL111" s="145"/>
      <c r="BM111" s="145"/>
    </row>
    <row r="112" spans="1:65" s="2" customFormat="1">
      <c r="A112" s="35"/>
      <c r="B112" s="36"/>
      <c r="C112" s="35"/>
      <c r="D112" s="35"/>
      <c r="E112" s="35"/>
      <c r="F112" s="35"/>
      <c r="G112" s="35"/>
      <c r="H112" s="35"/>
      <c r="I112" s="35"/>
      <c r="J112" s="35"/>
      <c r="K112" s="35"/>
      <c r="L112" s="45"/>
      <c r="S112" s="35"/>
      <c r="T112" s="35"/>
      <c r="U112" s="35"/>
      <c r="V112" s="35"/>
      <c r="W112" s="35"/>
      <c r="X112" s="35"/>
      <c r="Y112" s="35"/>
      <c r="Z112" s="35"/>
      <c r="AA112" s="35"/>
      <c r="AB112" s="35"/>
      <c r="AC112" s="35"/>
      <c r="AD112" s="35"/>
      <c r="AE112" s="35"/>
    </row>
    <row r="113" spans="1:31" s="2" customFormat="1" ht="29.25" customHeight="1">
      <c r="A113" s="35"/>
      <c r="B113" s="36"/>
      <c r="C113" s="108" t="s">
        <v>144</v>
      </c>
      <c r="D113" s="109"/>
      <c r="E113" s="109"/>
      <c r="F113" s="109"/>
      <c r="G113" s="109"/>
      <c r="H113" s="109"/>
      <c r="I113" s="109"/>
      <c r="J113" s="110">
        <f>ROUND(J98+J105,2)</f>
        <v>0</v>
      </c>
      <c r="K113" s="109"/>
      <c r="L113" s="45"/>
      <c r="S113" s="35"/>
      <c r="T113" s="35"/>
      <c r="U113" s="35"/>
      <c r="V113" s="35"/>
      <c r="W113" s="35"/>
      <c r="X113" s="35"/>
      <c r="Y113" s="35"/>
      <c r="Z113" s="35"/>
      <c r="AA113" s="35"/>
      <c r="AB113" s="35"/>
      <c r="AC113" s="35"/>
      <c r="AD113" s="35"/>
      <c r="AE113" s="35"/>
    </row>
    <row r="114" spans="1:31" s="2" customFormat="1" ht="6.95" customHeight="1">
      <c r="A114" s="35"/>
      <c r="B114" s="50"/>
      <c r="C114" s="51"/>
      <c r="D114" s="51"/>
      <c r="E114" s="51"/>
      <c r="F114" s="51"/>
      <c r="G114" s="51"/>
      <c r="H114" s="51"/>
      <c r="I114" s="51"/>
      <c r="J114" s="51"/>
      <c r="K114" s="51"/>
      <c r="L114" s="45"/>
      <c r="S114" s="35"/>
      <c r="T114" s="35"/>
      <c r="U114" s="35"/>
      <c r="V114" s="35"/>
      <c r="W114" s="35"/>
      <c r="X114" s="35"/>
      <c r="Y114" s="35"/>
      <c r="Z114" s="35"/>
      <c r="AA114" s="35"/>
      <c r="AB114" s="35"/>
      <c r="AC114" s="35"/>
      <c r="AD114" s="35"/>
      <c r="AE114" s="35"/>
    </row>
    <row r="118" spans="1:31" s="2" customFormat="1" ht="6.95" customHeight="1">
      <c r="A118" s="35"/>
      <c r="B118" s="52"/>
      <c r="C118" s="53"/>
      <c r="D118" s="53"/>
      <c r="E118" s="53"/>
      <c r="F118" s="53"/>
      <c r="G118" s="53"/>
      <c r="H118" s="53"/>
      <c r="I118" s="53"/>
      <c r="J118" s="53"/>
      <c r="K118" s="53"/>
      <c r="L118" s="45"/>
      <c r="S118" s="35"/>
      <c r="T118" s="35"/>
      <c r="U118" s="35"/>
      <c r="V118" s="35"/>
      <c r="W118" s="35"/>
      <c r="X118" s="35"/>
      <c r="Y118" s="35"/>
      <c r="Z118" s="35"/>
      <c r="AA118" s="35"/>
      <c r="AB118" s="35"/>
      <c r="AC118" s="35"/>
      <c r="AD118" s="35"/>
      <c r="AE118" s="35"/>
    </row>
    <row r="119" spans="1:31" s="2" customFormat="1" ht="24.95" customHeight="1">
      <c r="A119" s="35"/>
      <c r="B119" s="36"/>
      <c r="C119" s="22" t="s">
        <v>303</v>
      </c>
      <c r="D119" s="35"/>
      <c r="E119" s="35"/>
      <c r="F119" s="35"/>
      <c r="G119" s="35"/>
      <c r="H119" s="35"/>
      <c r="I119" s="35"/>
      <c r="J119" s="35"/>
      <c r="K119" s="35"/>
      <c r="L119" s="45"/>
      <c r="S119" s="35"/>
      <c r="T119" s="35"/>
      <c r="U119" s="35"/>
      <c r="V119" s="35"/>
      <c r="W119" s="35"/>
      <c r="X119" s="35"/>
      <c r="Y119" s="35"/>
      <c r="Z119" s="35"/>
      <c r="AA119" s="35"/>
      <c r="AB119" s="35"/>
      <c r="AC119" s="35"/>
      <c r="AD119" s="35"/>
      <c r="AE119" s="35"/>
    </row>
    <row r="120" spans="1:31" s="2" customFormat="1" ht="6.95" customHeight="1">
      <c r="A120" s="35"/>
      <c r="B120" s="36"/>
      <c r="C120" s="35"/>
      <c r="D120" s="35"/>
      <c r="E120" s="35"/>
      <c r="F120" s="35"/>
      <c r="G120" s="35"/>
      <c r="H120" s="35"/>
      <c r="I120" s="35"/>
      <c r="J120" s="35"/>
      <c r="K120" s="35"/>
      <c r="L120" s="45"/>
      <c r="S120" s="35"/>
      <c r="T120" s="35"/>
      <c r="U120" s="35"/>
      <c r="V120" s="35"/>
      <c r="W120" s="35"/>
      <c r="X120" s="35"/>
      <c r="Y120" s="35"/>
      <c r="Z120" s="35"/>
      <c r="AA120" s="35"/>
      <c r="AB120" s="35"/>
      <c r="AC120" s="35"/>
      <c r="AD120" s="35"/>
      <c r="AE120" s="35"/>
    </row>
    <row r="121" spans="1:31" s="2" customFormat="1" ht="12" customHeight="1">
      <c r="A121" s="35"/>
      <c r="B121" s="36"/>
      <c r="C121" s="28" t="s">
        <v>15</v>
      </c>
      <c r="D121" s="35"/>
      <c r="E121" s="35"/>
      <c r="F121" s="35"/>
      <c r="G121" s="35"/>
      <c r="H121" s="35"/>
      <c r="I121" s="35"/>
      <c r="J121" s="35"/>
      <c r="K121" s="35"/>
      <c r="L121" s="45"/>
      <c r="S121" s="35"/>
      <c r="T121" s="35"/>
      <c r="U121" s="35"/>
      <c r="V121" s="35"/>
      <c r="W121" s="35"/>
      <c r="X121" s="35"/>
      <c r="Y121" s="35"/>
      <c r="Z121" s="35"/>
      <c r="AA121" s="35"/>
      <c r="AB121" s="35"/>
      <c r="AC121" s="35"/>
      <c r="AD121" s="35"/>
      <c r="AE121" s="35"/>
    </row>
    <row r="122" spans="1:31" s="2" customFormat="1" ht="26.25" customHeight="1">
      <c r="A122" s="35"/>
      <c r="B122" s="36"/>
      <c r="C122" s="35"/>
      <c r="D122" s="35"/>
      <c r="E122" s="344" t="str">
        <f>E7</f>
        <v>Nadstavba prístavba SPŠ J. Murgaša,  Banská Bystrica- modernizácia odb. vzdelávania- zmena 1</v>
      </c>
      <c r="F122" s="346"/>
      <c r="G122" s="346"/>
      <c r="H122" s="346"/>
      <c r="I122" s="35"/>
      <c r="J122" s="35"/>
      <c r="K122" s="35"/>
      <c r="L122" s="45"/>
      <c r="S122" s="35"/>
      <c r="T122" s="35"/>
      <c r="U122" s="35"/>
      <c r="V122" s="35"/>
      <c r="W122" s="35"/>
      <c r="X122" s="35"/>
      <c r="Y122" s="35"/>
      <c r="Z122" s="35"/>
      <c r="AA122" s="35"/>
      <c r="AB122" s="35"/>
      <c r="AC122" s="35"/>
      <c r="AD122" s="35"/>
      <c r="AE122" s="35"/>
    </row>
    <row r="123" spans="1:31" s="1" customFormat="1" ht="12" customHeight="1">
      <c r="B123" s="21"/>
      <c r="C123" s="28" t="s">
        <v>158</v>
      </c>
      <c r="L123" s="21"/>
    </row>
    <row r="124" spans="1:31" s="2" customFormat="1" ht="16.5" customHeight="1">
      <c r="A124" s="35"/>
      <c r="B124" s="36"/>
      <c r="C124" s="35"/>
      <c r="D124" s="35"/>
      <c r="E124" s="344" t="s">
        <v>4440</v>
      </c>
      <c r="F124" s="343"/>
      <c r="G124" s="343"/>
      <c r="H124" s="343"/>
      <c r="I124" s="35"/>
      <c r="J124" s="35"/>
      <c r="K124" s="35"/>
      <c r="L124" s="45"/>
      <c r="S124" s="35"/>
      <c r="T124" s="35"/>
      <c r="U124" s="35"/>
      <c r="V124" s="35"/>
      <c r="W124" s="35"/>
      <c r="X124" s="35"/>
      <c r="Y124" s="35"/>
      <c r="Z124" s="35"/>
      <c r="AA124" s="35"/>
      <c r="AB124" s="35"/>
      <c r="AC124" s="35"/>
      <c r="AD124" s="35"/>
      <c r="AE124" s="35"/>
    </row>
    <row r="125" spans="1:31" s="2" customFormat="1" ht="12" customHeight="1">
      <c r="A125" s="35"/>
      <c r="B125" s="36"/>
      <c r="C125" s="28" t="s">
        <v>164</v>
      </c>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31" s="2" customFormat="1" ht="30" customHeight="1">
      <c r="A126" s="35"/>
      <c r="B126" s="36"/>
      <c r="C126" s="35"/>
      <c r="D126" s="35"/>
      <c r="E126" s="320" t="str">
        <f>E11</f>
        <v>E2.4 - E2.4.  Umelé osvetlenie a vnútorné silnoprúdové rozvody, bleskozvod</v>
      </c>
      <c r="F126" s="343"/>
      <c r="G126" s="343"/>
      <c r="H126" s="343"/>
      <c r="I126" s="35"/>
      <c r="J126" s="35"/>
      <c r="K126" s="35"/>
      <c r="L126" s="45"/>
      <c r="S126" s="35"/>
      <c r="T126" s="35"/>
      <c r="U126" s="35"/>
      <c r="V126" s="35"/>
      <c r="W126" s="35"/>
      <c r="X126" s="35"/>
      <c r="Y126" s="35"/>
      <c r="Z126" s="35"/>
      <c r="AA126" s="35"/>
      <c r="AB126" s="35"/>
      <c r="AC126" s="35"/>
      <c r="AD126" s="35"/>
      <c r="AE126" s="35"/>
    </row>
    <row r="127" spans="1:31" s="2" customFormat="1" ht="6.95" customHeight="1">
      <c r="A127" s="35"/>
      <c r="B127" s="36"/>
      <c r="C127" s="35"/>
      <c r="D127" s="35"/>
      <c r="E127" s="35"/>
      <c r="F127" s="35"/>
      <c r="G127" s="35"/>
      <c r="H127" s="35"/>
      <c r="I127" s="35"/>
      <c r="J127" s="35"/>
      <c r="K127" s="35"/>
      <c r="L127" s="45"/>
      <c r="S127" s="35"/>
      <c r="T127" s="35"/>
      <c r="U127" s="35"/>
      <c r="V127" s="35"/>
      <c r="W127" s="35"/>
      <c r="X127" s="35"/>
      <c r="Y127" s="35"/>
      <c r="Z127" s="35"/>
      <c r="AA127" s="35"/>
      <c r="AB127" s="35"/>
      <c r="AC127" s="35"/>
      <c r="AD127" s="35"/>
      <c r="AE127" s="35"/>
    </row>
    <row r="128" spans="1:31" s="2" customFormat="1" ht="12" customHeight="1">
      <c r="A128" s="35"/>
      <c r="B128" s="36"/>
      <c r="C128" s="28" t="s">
        <v>19</v>
      </c>
      <c r="D128" s="35"/>
      <c r="E128" s="35"/>
      <c r="F128" s="26" t="str">
        <f>F14</f>
        <v xml:space="preserve"> </v>
      </c>
      <c r="G128" s="35"/>
      <c r="H128" s="35"/>
      <c r="I128" s="28" t="s">
        <v>21</v>
      </c>
      <c r="J128" s="58">
        <f>IF(J14="","",J14)</f>
        <v>44400</v>
      </c>
      <c r="K128" s="35"/>
      <c r="L128" s="45"/>
      <c r="S128" s="35"/>
      <c r="T128" s="35"/>
      <c r="U128" s="35"/>
      <c r="V128" s="35"/>
      <c r="W128" s="35"/>
      <c r="X128" s="35"/>
      <c r="Y128" s="35"/>
      <c r="Z128" s="35"/>
      <c r="AA128" s="35"/>
      <c r="AB128" s="35"/>
      <c r="AC128" s="35"/>
      <c r="AD128" s="35"/>
      <c r="AE128" s="35"/>
    </row>
    <row r="129" spans="1:65" s="2" customFormat="1" ht="6.95" customHeight="1">
      <c r="A129" s="35"/>
      <c r="B129" s="36"/>
      <c r="C129" s="35"/>
      <c r="D129" s="35"/>
      <c r="E129" s="35"/>
      <c r="F129" s="35"/>
      <c r="G129" s="35"/>
      <c r="H129" s="35"/>
      <c r="I129" s="35"/>
      <c r="J129" s="35"/>
      <c r="K129" s="35"/>
      <c r="L129" s="45"/>
      <c r="S129" s="35"/>
      <c r="T129" s="35"/>
      <c r="U129" s="35"/>
      <c r="V129" s="35"/>
      <c r="W129" s="35"/>
      <c r="X129" s="35"/>
      <c r="Y129" s="35"/>
      <c r="Z129" s="35"/>
      <c r="AA129" s="35"/>
      <c r="AB129" s="35"/>
      <c r="AC129" s="35"/>
      <c r="AD129" s="35"/>
      <c r="AE129" s="35"/>
    </row>
    <row r="130" spans="1:65" s="2" customFormat="1" ht="40.15" customHeight="1">
      <c r="A130" s="35"/>
      <c r="B130" s="36"/>
      <c r="C130" s="28" t="s">
        <v>22</v>
      </c>
      <c r="D130" s="35"/>
      <c r="E130" s="35"/>
      <c r="F130" s="26" t="str">
        <f>E17</f>
        <v>Banskobystrický samosprávny kraj, Nám. SNP 21 , BB</v>
      </c>
      <c r="G130" s="35"/>
      <c r="H130" s="35"/>
      <c r="I130" s="28" t="s">
        <v>28</v>
      </c>
      <c r="J130" s="31" t="str">
        <f>E23</f>
        <v xml:space="preserve">Ing.arch. I. Teplan, Ing.arch. E. Teplanová ArtD. </v>
      </c>
      <c r="K130" s="35"/>
      <c r="L130" s="45"/>
      <c r="S130" s="35"/>
      <c r="T130" s="35"/>
      <c r="U130" s="35"/>
      <c r="V130" s="35"/>
      <c r="W130" s="35"/>
      <c r="X130" s="35"/>
      <c r="Y130" s="35"/>
      <c r="Z130" s="35"/>
      <c r="AA130" s="35"/>
      <c r="AB130" s="35"/>
      <c r="AC130" s="35"/>
      <c r="AD130" s="35"/>
      <c r="AE130" s="35"/>
    </row>
    <row r="131" spans="1:65" s="2" customFormat="1" ht="15.2" customHeight="1">
      <c r="A131" s="35"/>
      <c r="B131" s="36"/>
      <c r="C131" s="28" t="s">
        <v>26</v>
      </c>
      <c r="D131" s="35"/>
      <c r="E131" s="35"/>
      <c r="F131" s="26" t="str">
        <f>IF(E20="","",E20)</f>
        <v>Vyplň údaj</v>
      </c>
      <c r="G131" s="35"/>
      <c r="H131" s="35"/>
      <c r="I131" s="28" t="s">
        <v>31</v>
      </c>
      <c r="J131" s="31" t="str">
        <f>E26</f>
        <v xml:space="preserve"> </v>
      </c>
      <c r="K131" s="35"/>
      <c r="L131" s="45"/>
      <c r="S131" s="35"/>
      <c r="T131" s="35"/>
      <c r="U131" s="35"/>
      <c r="V131" s="35"/>
      <c r="W131" s="35"/>
      <c r="X131" s="35"/>
      <c r="Y131" s="35"/>
      <c r="Z131" s="35"/>
      <c r="AA131" s="35"/>
      <c r="AB131" s="35"/>
      <c r="AC131" s="35"/>
      <c r="AD131" s="35"/>
      <c r="AE131" s="35"/>
    </row>
    <row r="132" spans="1:65" s="2" customFormat="1" ht="10.35" customHeight="1">
      <c r="A132" s="35"/>
      <c r="B132" s="36"/>
      <c r="C132" s="35"/>
      <c r="D132" s="35"/>
      <c r="E132" s="35"/>
      <c r="F132" s="35"/>
      <c r="G132" s="35"/>
      <c r="H132" s="35"/>
      <c r="I132" s="35"/>
      <c r="J132" s="35"/>
      <c r="K132" s="35"/>
      <c r="L132" s="45"/>
      <c r="S132" s="35"/>
      <c r="T132" s="35"/>
      <c r="U132" s="35"/>
      <c r="V132" s="35"/>
      <c r="W132" s="35"/>
      <c r="X132" s="35"/>
      <c r="Y132" s="35"/>
      <c r="Z132" s="35"/>
      <c r="AA132" s="35"/>
      <c r="AB132" s="35"/>
      <c r="AC132" s="35"/>
      <c r="AD132" s="35"/>
      <c r="AE132" s="35"/>
    </row>
    <row r="133" spans="1:65" s="11" customFormat="1" ht="29.25" customHeight="1">
      <c r="A133" s="149"/>
      <c r="B133" s="150"/>
      <c r="C133" s="151" t="s">
        <v>304</v>
      </c>
      <c r="D133" s="152" t="s">
        <v>60</v>
      </c>
      <c r="E133" s="152" t="s">
        <v>56</v>
      </c>
      <c r="F133" s="152" t="s">
        <v>57</v>
      </c>
      <c r="G133" s="152" t="s">
        <v>305</v>
      </c>
      <c r="H133" s="152" t="s">
        <v>306</v>
      </c>
      <c r="I133" s="152" t="s">
        <v>307</v>
      </c>
      <c r="J133" s="153" t="s">
        <v>267</v>
      </c>
      <c r="K133" s="154" t="s">
        <v>308</v>
      </c>
      <c r="L133" s="155"/>
      <c r="M133" s="65" t="s">
        <v>1</v>
      </c>
      <c r="N133" s="66" t="s">
        <v>39</v>
      </c>
      <c r="O133" s="66" t="s">
        <v>309</v>
      </c>
      <c r="P133" s="66" t="s">
        <v>310</v>
      </c>
      <c r="Q133" s="66" t="s">
        <v>311</v>
      </c>
      <c r="R133" s="66" t="s">
        <v>312</v>
      </c>
      <c r="S133" s="66" t="s">
        <v>313</v>
      </c>
      <c r="T133" s="67" t="s">
        <v>314</v>
      </c>
      <c r="U133" s="149"/>
      <c r="V133" s="149"/>
      <c r="W133" s="149"/>
      <c r="X133" s="149"/>
      <c r="Y133" s="149"/>
      <c r="Z133" s="149"/>
      <c r="AA133" s="149"/>
      <c r="AB133" s="149"/>
      <c r="AC133" s="149"/>
      <c r="AD133" s="149"/>
      <c r="AE133" s="149"/>
    </row>
    <row r="134" spans="1:65" s="2" customFormat="1" ht="22.9" customHeight="1">
      <c r="A134" s="35"/>
      <c r="B134" s="36"/>
      <c r="C134" s="72" t="s">
        <v>208</v>
      </c>
      <c r="D134" s="35"/>
      <c r="E134" s="35"/>
      <c r="F134" s="35"/>
      <c r="G134" s="35"/>
      <c r="H134" s="35"/>
      <c r="I134" s="35"/>
      <c r="J134" s="156">
        <f>BK134</f>
        <v>0</v>
      </c>
      <c r="K134" s="35"/>
      <c r="L134" s="36"/>
      <c r="M134" s="68"/>
      <c r="N134" s="59"/>
      <c r="O134" s="69"/>
      <c r="P134" s="157">
        <f>P135+SUM(P136:P148)+P177</f>
        <v>0</v>
      </c>
      <c r="Q134" s="69"/>
      <c r="R134" s="157">
        <f>R135+SUM(R136:R148)+R177</f>
        <v>105.04618999999998</v>
      </c>
      <c r="S134" s="69"/>
      <c r="T134" s="158">
        <f>T135+SUM(T136:T148)+T177</f>
        <v>0</v>
      </c>
      <c r="U134" s="35"/>
      <c r="V134" s="35"/>
      <c r="W134" s="35"/>
      <c r="X134" s="35"/>
      <c r="Y134" s="35"/>
      <c r="Z134" s="35"/>
      <c r="AA134" s="35"/>
      <c r="AB134" s="35"/>
      <c r="AC134" s="35"/>
      <c r="AD134" s="35"/>
      <c r="AE134" s="35"/>
      <c r="AT134" s="18" t="s">
        <v>74</v>
      </c>
      <c r="AU134" s="18" t="s">
        <v>269</v>
      </c>
      <c r="BK134" s="159">
        <f>BK135+SUM(BK136:BK148)+BK177</f>
        <v>0</v>
      </c>
    </row>
    <row r="135" spans="1:65" s="2" customFormat="1" ht="14.45" customHeight="1">
      <c r="A135" s="35"/>
      <c r="B135" s="141"/>
      <c r="C135" s="171" t="s">
        <v>664</v>
      </c>
      <c r="D135" s="171" t="s">
        <v>318</v>
      </c>
      <c r="E135" s="172" t="s">
        <v>319</v>
      </c>
      <c r="F135" s="173" t="s">
        <v>320</v>
      </c>
      <c r="G135" s="174" t="s">
        <v>1</v>
      </c>
      <c r="H135" s="175">
        <v>0</v>
      </c>
      <c r="I135" s="176"/>
      <c r="J135" s="177">
        <f>ROUND(I135*H135,2)</f>
        <v>0</v>
      </c>
      <c r="K135" s="178"/>
      <c r="L135" s="36"/>
      <c r="M135" s="179" t="s">
        <v>1</v>
      </c>
      <c r="N135" s="180" t="s">
        <v>41</v>
      </c>
      <c r="O135" s="61"/>
      <c r="P135" s="181">
        <f>O135*H135</f>
        <v>0</v>
      </c>
      <c r="Q135" s="181">
        <v>1.7999999999999999E-2</v>
      </c>
      <c r="R135" s="181">
        <f>Q135*H135</f>
        <v>0</v>
      </c>
      <c r="S135" s="181">
        <v>0</v>
      </c>
      <c r="T135" s="182">
        <f>S135*H135</f>
        <v>0</v>
      </c>
      <c r="U135" s="35"/>
      <c r="V135" s="35"/>
      <c r="W135" s="35"/>
      <c r="X135" s="35"/>
      <c r="Y135" s="35"/>
      <c r="Z135" s="35"/>
      <c r="AA135" s="35"/>
      <c r="AB135" s="35"/>
      <c r="AC135" s="35"/>
      <c r="AD135" s="35"/>
      <c r="AE135" s="35"/>
      <c r="AR135" s="183" t="s">
        <v>321</v>
      </c>
      <c r="AT135" s="183" t="s">
        <v>318</v>
      </c>
      <c r="AU135" s="183" t="s">
        <v>75</v>
      </c>
      <c r="AY135" s="18" t="s">
        <v>317</v>
      </c>
      <c r="BE135" s="105">
        <f>IF(N135="základná",J135,0)</f>
        <v>0</v>
      </c>
      <c r="BF135" s="105">
        <f>IF(N135="znížená",J135,0)</f>
        <v>0</v>
      </c>
      <c r="BG135" s="105">
        <f>IF(N135="zákl. prenesená",J135,0)</f>
        <v>0</v>
      </c>
      <c r="BH135" s="105">
        <f>IF(N135="zníž. prenesená",J135,0)</f>
        <v>0</v>
      </c>
      <c r="BI135" s="105">
        <f>IF(N135="nulová",J135,0)</f>
        <v>0</v>
      </c>
      <c r="BJ135" s="18" t="s">
        <v>88</v>
      </c>
      <c r="BK135" s="105">
        <f>ROUND(I135*H135,2)</f>
        <v>0</v>
      </c>
      <c r="BL135" s="18" t="s">
        <v>321</v>
      </c>
      <c r="BM135" s="183" t="s">
        <v>4910</v>
      </c>
    </row>
    <row r="136" spans="1:65" s="13" customFormat="1" ht="22.5">
      <c r="B136" s="184"/>
      <c r="D136" s="185" t="s">
        <v>323</v>
      </c>
      <c r="E136" s="186" t="s">
        <v>1</v>
      </c>
      <c r="F136" s="187" t="s">
        <v>324</v>
      </c>
      <c r="H136" s="186" t="s">
        <v>1</v>
      </c>
      <c r="I136" s="188"/>
      <c r="L136" s="184"/>
      <c r="M136" s="189"/>
      <c r="N136" s="190"/>
      <c r="O136" s="190"/>
      <c r="P136" s="190"/>
      <c r="Q136" s="190"/>
      <c r="R136" s="190"/>
      <c r="S136" s="190"/>
      <c r="T136" s="191"/>
      <c r="AT136" s="186" t="s">
        <v>323</v>
      </c>
      <c r="AU136" s="186" t="s">
        <v>75</v>
      </c>
      <c r="AV136" s="13" t="s">
        <v>82</v>
      </c>
      <c r="AW136" s="13" t="s">
        <v>30</v>
      </c>
      <c r="AX136" s="13" t="s">
        <v>75</v>
      </c>
      <c r="AY136" s="186" t="s">
        <v>317</v>
      </c>
    </row>
    <row r="137" spans="1:65" s="13" customFormat="1" ht="22.5">
      <c r="B137" s="184"/>
      <c r="D137" s="185" t="s">
        <v>323</v>
      </c>
      <c r="E137" s="186" t="s">
        <v>1</v>
      </c>
      <c r="F137" s="187" t="s">
        <v>325</v>
      </c>
      <c r="H137" s="186" t="s">
        <v>1</v>
      </c>
      <c r="I137" s="188"/>
      <c r="L137" s="184"/>
      <c r="M137" s="189"/>
      <c r="N137" s="190"/>
      <c r="O137" s="190"/>
      <c r="P137" s="190"/>
      <c r="Q137" s="190"/>
      <c r="R137" s="190"/>
      <c r="S137" s="190"/>
      <c r="T137" s="191"/>
      <c r="AT137" s="186" t="s">
        <v>323</v>
      </c>
      <c r="AU137" s="186" t="s">
        <v>75</v>
      </c>
      <c r="AV137" s="13" t="s">
        <v>82</v>
      </c>
      <c r="AW137" s="13" t="s">
        <v>30</v>
      </c>
      <c r="AX137" s="13" t="s">
        <v>75</v>
      </c>
      <c r="AY137" s="186" t="s">
        <v>317</v>
      </c>
    </row>
    <row r="138" spans="1:65" s="13" customFormat="1" ht="22.5">
      <c r="B138" s="184"/>
      <c r="D138" s="185" t="s">
        <v>323</v>
      </c>
      <c r="E138" s="186" t="s">
        <v>1</v>
      </c>
      <c r="F138" s="187" t="s">
        <v>326</v>
      </c>
      <c r="H138" s="186" t="s">
        <v>1</v>
      </c>
      <c r="I138" s="188"/>
      <c r="L138" s="184"/>
      <c r="M138" s="189"/>
      <c r="N138" s="190"/>
      <c r="O138" s="190"/>
      <c r="P138" s="190"/>
      <c r="Q138" s="190"/>
      <c r="R138" s="190"/>
      <c r="S138" s="190"/>
      <c r="T138" s="191"/>
      <c r="AT138" s="186" t="s">
        <v>323</v>
      </c>
      <c r="AU138" s="186" t="s">
        <v>75</v>
      </c>
      <c r="AV138" s="13" t="s">
        <v>82</v>
      </c>
      <c r="AW138" s="13" t="s">
        <v>30</v>
      </c>
      <c r="AX138" s="13" t="s">
        <v>75</v>
      </c>
      <c r="AY138" s="186" t="s">
        <v>317</v>
      </c>
    </row>
    <row r="139" spans="1:65" s="13" customFormat="1" ht="22.5">
      <c r="B139" s="184"/>
      <c r="D139" s="185" t="s">
        <v>323</v>
      </c>
      <c r="E139" s="186" t="s">
        <v>1</v>
      </c>
      <c r="F139" s="187" t="s">
        <v>327</v>
      </c>
      <c r="H139" s="186" t="s">
        <v>1</v>
      </c>
      <c r="I139" s="188"/>
      <c r="L139" s="184"/>
      <c r="M139" s="189"/>
      <c r="N139" s="190"/>
      <c r="O139" s="190"/>
      <c r="P139" s="190"/>
      <c r="Q139" s="190"/>
      <c r="R139" s="190"/>
      <c r="S139" s="190"/>
      <c r="T139" s="191"/>
      <c r="AT139" s="186" t="s">
        <v>323</v>
      </c>
      <c r="AU139" s="186" t="s">
        <v>75</v>
      </c>
      <c r="AV139" s="13" t="s">
        <v>82</v>
      </c>
      <c r="AW139" s="13" t="s">
        <v>30</v>
      </c>
      <c r="AX139" s="13" t="s">
        <v>75</v>
      </c>
      <c r="AY139" s="186" t="s">
        <v>317</v>
      </c>
    </row>
    <row r="140" spans="1:65" s="13" customFormat="1" ht="33.75">
      <c r="B140" s="184"/>
      <c r="D140" s="185" t="s">
        <v>323</v>
      </c>
      <c r="E140" s="186" t="s">
        <v>1</v>
      </c>
      <c r="F140" s="187" t="s">
        <v>328</v>
      </c>
      <c r="H140" s="186" t="s">
        <v>1</v>
      </c>
      <c r="I140" s="188"/>
      <c r="L140" s="184"/>
      <c r="M140" s="189"/>
      <c r="N140" s="190"/>
      <c r="O140" s="190"/>
      <c r="P140" s="190"/>
      <c r="Q140" s="190"/>
      <c r="R140" s="190"/>
      <c r="S140" s="190"/>
      <c r="T140" s="191"/>
      <c r="AT140" s="186" t="s">
        <v>323</v>
      </c>
      <c r="AU140" s="186" t="s">
        <v>75</v>
      </c>
      <c r="AV140" s="13" t="s">
        <v>82</v>
      </c>
      <c r="AW140" s="13" t="s">
        <v>30</v>
      </c>
      <c r="AX140" s="13" t="s">
        <v>75</v>
      </c>
      <c r="AY140" s="186" t="s">
        <v>317</v>
      </c>
    </row>
    <row r="141" spans="1:65" s="13" customFormat="1" ht="22.5">
      <c r="B141" s="184"/>
      <c r="D141" s="185" t="s">
        <v>323</v>
      </c>
      <c r="E141" s="186" t="s">
        <v>1</v>
      </c>
      <c r="F141" s="187" t="s">
        <v>329</v>
      </c>
      <c r="H141" s="186" t="s">
        <v>1</v>
      </c>
      <c r="I141" s="188"/>
      <c r="L141" s="184"/>
      <c r="M141" s="189"/>
      <c r="N141" s="190"/>
      <c r="O141" s="190"/>
      <c r="P141" s="190"/>
      <c r="Q141" s="190"/>
      <c r="R141" s="190"/>
      <c r="S141" s="190"/>
      <c r="T141" s="191"/>
      <c r="AT141" s="186" t="s">
        <v>323</v>
      </c>
      <c r="AU141" s="186" t="s">
        <v>75</v>
      </c>
      <c r="AV141" s="13" t="s">
        <v>82</v>
      </c>
      <c r="AW141" s="13" t="s">
        <v>30</v>
      </c>
      <c r="AX141" s="13" t="s">
        <v>75</v>
      </c>
      <c r="AY141" s="186" t="s">
        <v>317</v>
      </c>
    </row>
    <row r="142" spans="1:65" s="13" customFormat="1" ht="33.75">
      <c r="B142" s="184"/>
      <c r="D142" s="185" t="s">
        <v>323</v>
      </c>
      <c r="E142" s="186" t="s">
        <v>1</v>
      </c>
      <c r="F142" s="187" t="s">
        <v>330</v>
      </c>
      <c r="H142" s="186" t="s">
        <v>1</v>
      </c>
      <c r="I142" s="188"/>
      <c r="L142" s="184"/>
      <c r="M142" s="189"/>
      <c r="N142" s="190"/>
      <c r="O142" s="190"/>
      <c r="P142" s="190"/>
      <c r="Q142" s="190"/>
      <c r="R142" s="190"/>
      <c r="S142" s="190"/>
      <c r="T142" s="191"/>
      <c r="AT142" s="186" t="s">
        <v>323</v>
      </c>
      <c r="AU142" s="186" t="s">
        <v>75</v>
      </c>
      <c r="AV142" s="13" t="s">
        <v>82</v>
      </c>
      <c r="AW142" s="13" t="s">
        <v>30</v>
      </c>
      <c r="AX142" s="13" t="s">
        <v>75</v>
      </c>
      <c r="AY142" s="186" t="s">
        <v>317</v>
      </c>
    </row>
    <row r="143" spans="1:65" s="13" customFormat="1" ht="22.5">
      <c r="B143" s="184"/>
      <c r="D143" s="185" t="s">
        <v>323</v>
      </c>
      <c r="E143" s="186" t="s">
        <v>1</v>
      </c>
      <c r="F143" s="187" t="s">
        <v>331</v>
      </c>
      <c r="H143" s="186" t="s">
        <v>1</v>
      </c>
      <c r="I143" s="188"/>
      <c r="L143" s="184"/>
      <c r="M143" s="189"/>
      <c r="N143" s="190"/>
      <c r="O143" s="190"/>
      <c r="P143" s="190"/>
      <c r="Q143" s="190"/>
      <c r="R143" s="190"/>
      <c r="S143" s="190"/>
      <c r="T143" s="191"/>
      <c r="AT143" s="186" t="s">
        <v>323</v>
      </c>
      <c r="AU143" s="186" t="s">
        <v>75</v>
      </c>
      <c r="AV143" s="13" t="s">
        <v>82</v>
      </c>
      <c r="AW143" s="13" t="s">
        <v>30</v>
      </c>
      <c r="AX143" s="13" t="s">
        <v>75</v>
      </c>
      <c r="AY143" s="186" t="s">
        <v>317</v>
      </c>
    </row>
    <row r="144" spans="1:65" s="13" customFormat="1" ht="22.5">
      <c r="B144" s="184"/>
      <c r="D144" s="185" t="s">
        <v>323</v>
      </c>
      <c r="E144" s="186" t="s">
        <v>1</v>
      </c>
      <c r="F144" s="187" t="s">
        <v>332</v>
      </c>
      <c r="H144" s="186" t="s">
        <v>1</v>
      </c>
      <c r="I144" s="188"/>
      <c r="L144" s="184"/>
      <c r="M144" s="189"/>
      <c r="N144" s="190"/>
      <c r="O144" s="190"/>
      <c r="P144" s="190"/>
      <c r="Q144" s="190"/>
      <c r="R144" s="190"/>
      <c r="S144" s="190"/>
      <c r="T144" s="191"/>
      <c r="AT144" s="186" t="s">
        <v>323</v>
      </c>
      <c r="AU144" s="186" t="s">
        <v>75</v>
      </c>
      <c r="AV144" s="13" t="s">
        <v>82</v>
      </c>
      <c r="AW144" s="13" t="s">
        <v>30</v>
      </c>
      <c r="AX144" s="13" t="s">
        <v>75</v>
      </c>
      <c r="AY144" s="186" t="s">
        <v>317</v>
      </c>
    </row>
    <row r="145" spans="1:65" s="13" customFormat="1">
      <c r="B145" s="184"/>
      <c r="D145" s="185" t="s">
        <v>323</v>
      </c>
      <c r="E145" s="186" t="s">
        <v>1</v>
      </c>
      <c r="F145" s="187" t="s">
        <v>333</v>
      </c>
      <c r="H145" s="186" t="s">
        <v>1</v>
      </c>
      <c r="I145" s="188"/>
      <c r="L145" s="184"/>
      <c r="M145" s="189"/>
      <c r="N145" s="190"/>
      <c r="O145" s="190"/>
      <c r="P145" s="190"/>
      <c r="Q145" s="190"/>
      <c r="R145" s="190"/>
      <c r="S145" s="190"/>
      <c r="T145" s="191"/>
      <c r="AT145" s="186" t="s">
        <v>323</v>
      </c>
      <c r="AU145" s="186" t="s">
        <v>75</v>
      </c>
      <c r="AV145" s="13" t="s">
        <v>82</v>
      </c>
      <c r="AW145" s="13" t="s">
        <v>30</v>
      </c>
      <c r="AX145" s="13" t="s">
        <v>75</v>
      </c>
      <c r="AY145" s="186" t="s">
        <v>317</v>
      </c>
    </row>
    <row r="146" spans="1:65" s="15" customFormat="1">
      <c r="B146" s="202"/>
      <c r="D146" s="185" t="s">
        <v>323</v>
      </c>
      <c r="E146" s="203" t="s">
        <v>1</v>
      </c>
      <c r="F146" s="204" t="s">
        <v>20</v>
      </c>
      <c r="H146" s="205">
        <v>0</v>
      </c>
      <c r="I146" s="206"/>
      <c r="L146" s="202"/>
      <c r="M146" s="207"/>
      <c r="N146" s="208"/>
      <c r="O146" s="208"/>
      <c r="P146" s="208"/>
      <c r="Q146" s="208"/>
      <c r="R146" s="208"/>
      <c r="S146" s="208"/>
      <c r="T146" s="209"/>
      <c r="AT146" s="203" t="s">
        <v>323</v>
      </c>
      <c r="AU146" s="203" t="s">
        <v>75</v>
      </c>
      <c r="AV146" s="15" t="s">
        <v>88</v>
      </c>
      <c r="AW146" s="15" t="s">
        <v>30</v>
      </c>
      <c r="AX146" s="15" t="s">
        <v>75</v>
      </c>
      <c r="AY146" s="203" t="s">
        <v>317</v>
      </c>
    </row>
    <row r="147" spans="1:65" s="14" customFormat="1">
      <c r="B147" s="192"/>
      <c r="D147" s="185" t="s">
        <v>323</v>
      </c>
      <c r="E147" s="193" t="s">
        <v>1</v>
      </c>
      <c r="F147" s="194" t="s">
        <v>334</v>
      </c>
      <c r="H147" s="195">
        <v>0</v>
      </c>
      <c r="I147" s="196"/>
      <c r="L147" s="192"/>
      <c r="M147" s="197"/>
      <c r="N147" s="198"/>
      <c r="O147" s="198"/>
      <c r="P147" s="198"/>
      <c r="Q147" s="198"/>
      <c r="R147" s="198"/>
      <c r="S147" s="198"/>
      <c r="T147" s="199"/>
      <c r="AT147" s="193" t="s">
        <v>323</v>
      </c>
      <c r="AU147" s="193" t="s">
        <v>75</v>
      </c>
      <c r="AV147" s="14" t="s">
        <v>321</v>
      </c>
      <c r="AW147" s="14" t="s">
        <v>30</v>
      </c>
      <c r="AX147" s="14" t="s">
        <v>82</v>
      </c>
      <c r="AY147" s="193" t="s">
        <v>317</v>
      </c>
    </row>
    <row r="148" spans="1:65" s="12" customFormat="1" ht="25.9" customHeight="1">
      <c r="B148" s="160"/>
      <c r="D148" s="161" t="s">
        <v>74</v>
      </c>
      <c r="E148" s="162" t="s">
        <v>2823</v>
      </c>
      <c r="F148" s="162" t="s">
        <v>3380</v>
      </c>
      <c r="I148" s="163"/>
      <c r="J148" s="164">
        <f>BK148</f>
        <v>0</v>
      </c>
      <c r="L148" s="160"/>
      <c r="M148" s="165"/>
      <c r="N148" s="166"/>
      <c r="O148" s="166"/>
      <c r="P148" s="167">
        <f>SUM(P149:P176)</f>
        <v>0</v>
      </c>
      <c r="Q148" s="166"/>
      <c r="R148" s="167">
        <f>SUM(R149:R176)</f>
        <v>105.04618999999998</v>
      </c>
      <c r="S148" s="166"/>
      <c r="T148" s="168">
        <f>SUM(T149:T176)</f>
        <v>0</v>
      </c>
      <c r="AR148" s="161" t="s">
        <v>82</v>
      </c>
      <c r="AT148" s="169" t="s">
        <v>74</v>
      </c>
      <c r="AU148" s="169" t="s">
        <v>75</v>
      </c>
      <c r="AY148" s="161" t="s">
        <v>317</v>
      </c>
      <c r="BK148" s="170">
        <f>SUM(BK149:BK176)</f>
        <v>0</v>
      </c>
    </row>
    <row r="149" spans="1:65" s="2" customFormat="1" ht="14.45" customHeight="1">
      <c r="A149" s="35"/>
      <c r="B149" s="141"/>
      <c r="C149" s="218" t="s">
        <v>82</v>
      </c>
      <c r="D149" s="218" t="s">
        <v>419</v>
      </c>
      <c r="E149" s="219" t="s">
        <v>4911</v>
      </c>
      <c r="F149" s="220" t="s">
        <v>3386</v>
      </c>
      <c r="G149" s="221" t="s">
        <v>441</v>
      </c>
      <c r="H149" s="222">
        <v>160</v>
      </c>
      <c r="I149" s="223"/>
      <c r="J149" s="224">
        <f t="shared" ref="J149:J176" si="5">ROUND(I149*H149,2)</f>
        <v>0</v>
      </c>
      <c r="K149" s="225"/>
      <c r="L149" s="226"/>
      <c r="M149" s="227" t="s">
        <v>1</v>
      </c>
      <c r="N149" s="228" t="s">
        <v>41</v>
      </c>
      <c r="O149" s="61"/>
      <c r="P149" s="181">
        <f t="shared" ref="P149:P176" si="6">O149*H149</f>
        <v>0</v>
      </c>
      <c r="Q149" s="181">
        <v>0.11966</v>
      </c>
      <c r="R149" s="181">
        <f t="shared" ref="R149:R176" si="7">Q149*H149</f>
        <v>19.145600000000002</v>
      </c>
      <c r="S149" s="181">
        <v>0</v>
      </c>
      <c r="T149" s="182">
        <f t="shared" ref="T149:T176" si="8">S149*H149</f>
        <v>0</v>
      </c>
      <c r="U149" s="35"/>
      <c r="V149" s="35"/>
      <c r="W149" s="35"/>
      <c r="X149" s="35"/>
      <c r="Y149" s="35"/>
      <c r="Z149" s="35"/>
      <c r="AA149" s="35"/>
      <c r="AB149" s="35"/>
      <c r="AC149" s="35"/>
      <c r="AD149" s="35"/>
      <c r="AE149" s="35"/>
      <c r="AR149" s="183" t="s">
        <v>359</v>
      </c>
      <c r="AT149" s="183" t="s">
        <v>419</v>
      </c>
      <c r="AU149" s="183" t="s">
        <v>82</v>
      </c>
      <c r="AY149" s="18" t="s">
        <v>317</v>
      </c>
      <c r="BE149" s="105">
        <f t="shared" ref="BE149:BE176" si="9">IF(N149="základná",J149,0)</f>
        <v>0</v>
      </c>
      <c r="BF149" s="105">
        <f t="shared" ref="BF149:BF176" si="10">IF(N149="znížená",J149,0)</f>
        <v>0</v>
      </c>
      <c r="BG149" s="105">
        <f t="shared" ref="BG149:BG176" si="11">IF(N149="zákl. prenesená",J149,0)</f>
        <v>0</v>
      </c>
      <c r="BH149" s="105">
        <f t="shared" ref="BH149:BH176" si="12">IF(N149="zníž. prenesená",J149,0)</f>
        <v>0</v>
      </c>
      <c r="BI149" s="105">
        <f t="shared" ref="BI149:BI176" si="13">IF(N149="nulová",J149,0)</f>
        <v>0</v>
      </c>
      <c r="BJ149" s="18" t="s">
        <v>88</v>
      </c>
      <c r="BK149" s="105">
        <f t="shared" ref="BK149:BK176" si="14">ROUND(I149*H149,2)</f>
        <v>0</v>
      </c>
      <c r="BL149" s="18" t="s">
        <v>321</v>
      </c>
      <c r="BM149" s="183" t="s">
        <v>4912</v>
      </c>
    </row>
    <row r="150" spans="1:65" s="2" customFormat="1" ht="14.45" customHeight="1">
      <c r="A150" s="35"/>
      <c r="B150" s="141"/>
      <c r="C150" s="218" t="s">
        <v>88</v>
      </c>
      <c r="D150" s="218" t="s">
        <v>419</v>
      </c>
      <c r="E150" s="219" t="s">
        <v>4913</v>
      </c>
      <c r="F150" s="220" t="s">
        <v>3407</v>
      </c>
      <c r="G150" s="221" t="s">
        <v>441</v>
      </c>
      <c r="H150" s="222">
        <v>63</v>
      </c>
      <c r="I150" s="223"/>
      <c r="J150" s="224">
        <f t="shared" si="5"/>
        <v>0</v>
      </c>
      <c r="K150" s="225"/>
      <c r="L150" s="226"/>
      <c r="M150" s="227" t="s">
        <v>1</v>
      </c>
      <c r="N150" s="228" t="s">
        <v>41</v>
      </c>
      <c r="O150" s="61"/>
      <c r="P150" s="181">
        <f t="shared" si="6"/>
        <v>0</v>
      </c>
      <c r="Q150" s="181">
        <v>0.10577</v>
      </c>
      <c r="R150" s="181">
        <f t="shared" si="7"/>
        <v>6.6635100000000005</v>
      </c>
      <c r="S150" s="181">
        <v>0</v>
      </c>
      <c r="T150" s="182">
        <f t="shared" si="8"/>
        <v>0</v>
      </c>
      <c r="U150" s="35"/>
      <c r="V150" s="35"/>
      <c r="W150" s="35"/>
      <c r="X150" s="35"/>
      <c r="Y150" s="35"/>
      <c r="Z150" s="35"/>
      <c r="AA150" s="35"/>
      <c r="AB150" s="35"/>
      <c r="AC150" s="35"/>
      <c r="AD150" s="35"/>
      <c r="AE150" s="35"/>
      <c r="AR150" s="183" t="s">
        <v>359</v>
      </c>
      <c r="AT150" s="183" t="s">
        <v>419</v>
      </c>
      <c r="AU150" s="183" t="s">
        <v>82</v>
      </c>
      <c r="AY150" s="18" t="s">
        <v>317</v>
      </c>
      <c r="BE150" s="105">
        <f t="shared" si="9"/>
        <v>0</v>
      </c>
      <c r="BF150" s="105">
        <f t="shared" si="10"/>
        <v>0</v>
      </c>
      <c r="BG150" s="105">
        <f t="shared" si="11"/>
        <v>0</v>
      </c>
      <c r="BH150" s="105">
        <f t="shared" si="12"/>
        <v>0</v>
      </c>
      <c r="BI150" s="105">
        <f t="shared" si="13"/>
        <v>0</v>
      </c>
      <c r="BJ150" s="18" t="s">
        <v>88</v>
      </c>
      <c r="BK150" s="105">
        <f t="shared" si="14"/>
        <v>0</v>
      </c>
      <c r="BL150" s="18" t="s">
        <v>321</v>
      </c>
      <c r="BM150" s="183" t="s">
        <v>4914</v>
      </c>
    </row>
    <row r="151" spans="1:65" s="2" customFormat="1" ht="14.45" customHeight="1">
      <c r="A151" s="35"/>
      <c r="B151" s="141"/>
      <c r="C151" s="218" t="s">
        <v>105</v>
      </c>
      <c r="D151" s="218" t="s">
        <v>419</v>
      </c>
      <c r="E151" s="219" t="s">
        <v>4915</v>
      </c>
      <c r="F151" s="220" t="s">
        <v>3410</v>
      </c>
      <c r="G151" s="221" t="s">
        <v>441</v>
      </c>
      <c r="H151" s="222">
        <v>10</v>
      </c>
      <c r="I151" s="223"/>
      <c r="J151" s="224">
        <f t="shared" si="5"/>
        <v>0</v>
      </c>
      <c r="K151" s="225"/>
      <c r="L151" s="226"/>
      <c r="M151" s="227" t="s">
        <v>1</v>
      </c>
      <c r="N151" s="228" t="s">
        <v>41</v>
      </c>
      <c r="O151" s="61"/>
      <c r="P151" s="181">
        <f t="shared" si="6"/>
        <v>0</v>
      </c>
      <c r="Q151" s="181">
        <v>0.10827000000000001</v>
      </c>
      <c r="R151" s="181">
        <f t="shared" si="7"/>
        <v>1.0827</v>
      </c>
      <c r="S151" s="181">
        <v>0</v>
      </c>
      <c r="T151" s="182">
        <f t="shared" si="8"/>
        <v>0</v>
      </c>
      <c r="U151" s="35"/>
      <c r="V151" s="35"/>
      <c r="W151" s="35"/>
      <c r="X151" s="35"/>
      <c r="Y151" s="35"/>
      <c r="Z151" s="35"/>
      <c r="AA151" s="35"/>
      <c r="AB151" s="35"/>
      <c r="AC151" s="35"/>
      <c r="AD151" s="35"/>
      <c r="AE151" s="35"/>
      <c r="AR151" s="183" t="s">
        <v>359</v>
      </c>
      <c r="AT151" s="183" t="s">
        <v>419</v>
      </c>
      <c r="AU151" s="183" t="s">
        <v>82</v>
      </c>
      <c r="AY151" s="18" t="s">
        <v>317</v>
      </c>
      <c r="BE151" s="105">
        <f t="shared" si="9"/>
        <v>0</v>
      </c>
      <c r="BF151" s="105">
        <f t="shared" si="10"/>
        <v>0</v>
      </c>
      <c r="BG151" s="105">
        <f t="shared" si="11"/>
        <v>0</v>
      </c>
      <c r="BH151" s="105">
        <f t="shared" si="12"/>
        <v>0</v>
      </c>
      <c r="BI151" s="105">
        <f t="shared" si="13"/>
        <v>0</v>
      </c>
      <c r="BJ151" s="18" t="s">
        <v>88</v>
      </c>
      <c r="BK151" s="105">
        <f t="shared" si="14"/>
        <v>0</v>
      </c>
      <c r="BL151" s="18" t="s">
        <v>321</v>
      </c>
      <c r="BM151" s="183" t="s">
        <v>4916</v>
      </c>
    </row>
    <row r="152" spans="1:65" s="2" customFormat="1" ht="14.45" customHeight="1">
      <c r="A152" s="35"/>
      <c r="B152" s="141"/>
      <c r="C152" s="218" t="s">
        <v>321</v>
      </c>
      <c r="D152" s="218" t="s">
        <v>419</v>
      </c>
      <c r="E152" s="219" t="s">
        <v>4917</v>
      </c>
      <c r="F152" s="220" t="s">
        <v>3413</v>
      </c>
      <c r="G152" s="221" t="s">
        <v>441</v>
      </c>
      <c r="H152" s="222">
        <v>80</v>
      </c>
      <c r="I152" s="223"/>
      <c r="J152" s="224">
        <f t="shared" si="5"/>
        <v>0</v>
      </c>
      <c r="K152" s="225"/>
      <c r="L152" s="226"/>
      <c r="M152" s="227" t="s">
        <v>1</v>
      </c>
      <c r="N152" s="228" t="s">
        <v>41</v>
      </c>
      <c r="O152" s="61"/>
      <c r="P152" s="181">
        <f t="shared" si="6"/>
        <v>0</v>
      </c>
      <c r="Q152" s="181">
        <v>0.14352000000000001</v>
      </c>
      <c r="R152" s="181">
        <f t="shared" si="7"/>
        <v>11.4816</v>
      </c>
      <c r="S152" s="181">
        <v>0</v>
      </c>
      <c r="T152" s="182">
        <f t="shared" si="8"/>
        <v>0</v>
      </c>
      <c r="U152" s="35"/>
      <c r="V152" s="35"/>
      <c r="W152" s="35"/>
      <c r="X152" s="35"/>
      <c r="Y152" s="35"/>
      <c r="Z152" s="35"/>
      <c r="AA152" s="35"/>
      <c r="AB152" s="35"/>
      <c r="AC152" s="35"/>
      <c r="AD152" s="35"/>
      <c r="AE152" s="35"/>
      <c r="AR152" s="183" t="s">
        <v>359</v>
      </c>
      <c r="AT152" s="183" t="s">
        <v>419</v>
      </c>
      <c r="AU152" s="183" t="s">
        <v>82</v>
      </c>
      <c r="AY152" s="18" t="s">
        <v>317</v>
      </c>
      <c r="BE152" s="105">
        <f t="shared" si="9"/>
        <v>0</v>
      </c>
      <c r="BF152" s="105">
        <f t="shared" si="10"/>
        <v>0</v>
      </c>
      <c r="BG152" s="105">
        <f t="shared" si="11"/>
        <v>0</v>
      </c>
      <c r="BH152" s="105">
        <f t="shared" si="12"/>
        <v>0</v>
      </c>
      <c r="BI152" s="105">
        <f t="shared" si="13"/>
        <v>0</v>
      </c>
      <c r="BJ152" s="18" t="s">
        <v>88</v>
      </c>
      <c r="BK152" s="105">
        <f t="shared" si="14"/>
        <v>0</v>
      </c>
      <c r="BL152" s="18" t="s">
        <v>321</v>
      </c>
      <c r="BM152" s="183" t="s">
        <v>4918</v>
      </c>
    </row>
    <row r="153" spans="1:65" s="2" customFormat="1" ht="14.45" customHeight="1">
      <c r="A153" s="35"/>
      <c r="B153" s="141"/>
      <c r="C153" s="218" t="s">
        <v>218</v>
      </c>
      <c r="D153" s="218" t="s">
        <v>419</v>
      </c>
      <c r="E153" s="219" t="s">
        <v>4919</v>
      </c>
      <c r="F153" s="220" t="s">
        <v>3419</v>
      </c>
      <c r="G153" s="221" t="s">
        <v>441</v>
      </c>
      <c r="H153" s="222">
        <v>10</v>
      </c>
      <c r="I153" s="223"/>
      <c r="J153" s="224">
        <f t="shared" si="5"/>
        <v>0</v>
      </c>
      <c r="K153" s="225"/>
      <c r="L153" s="226"/>
      <c r="M153" s="227" t="s">
        <v>1</v>
      </c>
      <c r="N153" s="228" t="s">
        <v>41</v>
      </c>
      <c r="O153" s="61"/>
      <c r="P153" s="181">
        <f t="shared" si="6"/>
        <v>0</v>
      </c>
      <c r="Q153" s="181">
        <v>0.12744</v>
      </c>
      <c r="R153" s="181">
        <f t="shared" si="7"/>
        <v>1.2744</v>
      </c>
      <c r="S153" s="181">
        <v>0</v>
      </c>
      <c r="T153" s="182">
        <f t="shared" si="8"/>
        <v>0</v>
      </c>
      <c r="U153" s="35"/>
      <c r="V153" s="35"/>
      <c r="W153" s="35"/>
      <c r="X153" s="35"/>
      <c r="Y153" s="35"/>
      <c r="Z153" s="35"/>
      <c r="AA153" s="35"/>
      <c r="AB153" s="35"/>
      <c r="AC153" s="35"/>
      <c r="AD153" s="35"/>
      <c r="AE153" s="35"/>
      <c r="AR153" s="183" t="s">
        <v>359</v>
      </c>
      <c r="AT153" s="183" t="s">
        <v>419</v>
      </c>
      <c r="AU153" s="183" t="s">
        <v>82</v>
      </c>
      <c r="AY153" s="18" t="s">
        <v>317</v>
      </c>
      <c r="BE153" s="105">
        <f t="shared" si="9"/>
        <v>0</v>
      </c>
      <c r="BF153" s="105">
        <f t="shared" si="10"/>
        <v>0</v>
      </c>
      <c r="BG153" s="105">
        <f t="shared" si="11"/>
        <v>0</v>
      </c>
      <c r="BH153" s="105">
        <f t="shared" si="12"/>
        <v>0</v>
      </c>
      <c r="BI153" s="105">
        <f t="shared" si="13"/>
        <v>0</v>
      </c>
      <c r="BJ153" s="18" t="s">
        <v>88</v>
      </c>
      <c r="BK153" s="105">
        <f t="shared" si="14"/>
        <v>0</v>
      </c>
      <c r="BL153" s="18" t="s">
        <v>321</v>
      </c>
      <c r="BM153" s="183" t="s">
        <v>4920</v>
      </c>
    </row>
    <row r="154" spans="1:65" s="2" customFormat="1" ht="14.45" customHeight="1">
      <c r="A154" s="35"/>
      <c r="B154" s="141"/>
      <c r="C154" s="218" t="s">
        <v>349</v>
      </c>
      <c r="D154" s="218" t="s">
        <v>419</v>
      </c>
      <c r="E154" s="219" t="s">
        <v>4921</v>
      </c>
      <c r="F154" s="220" t="s">
        <v>3422</v>
      </c>
      <c r="G154" s="221" t="s">
        <v>441</v>
      </c>
      <c r="H154" s="222">
        <v>24</v>
      </c>
      <c r="I154" s="223"/>
      <c r="J154" s="224">
        <f t="shared" si="5"/>
        <v>0</v>
      </c>
      <c r="K154" s="225"/>
      <c r="L154" s="226"/>
      <c r="M154" s="227" t="s">
        <v>1</v>
      </c>
      <c r="N154" s="228" t="s">
        <v>41</v>
      </c>
      <c r="O154" s="61"/>
      <c r="P154" s="181">
        <f t="shared" si="6"/>
        <v>0</v>
      </c>
      <c r="Q154" s="181">
        <v>0.15246000000000001</v>
      </c>
      <c r="R154" s="181">
        <f t="shared" si="7"/>
        <v>3.6590400000000001</v>
      </c>
      <c r="S154" s="181">
        <v>0</v>
      </c>
      <c r="T154" s="182">
        <f t="shared" si="8"/>
        <v>0</v>
      </c>
      <c r="U154" s="35"/>
      <c r="V154" s="35"/>
      <c r="W154" s="35"/>
      <c r="X154" s="35"/>
      <c r="Y154" s="35"/>
      <c r="Z154" s="35"/>
      <c r="AA154" s="35"/>
      <c r="AB154" s="35"/>
      <c r="AC154" s="35"/>
      <c r="AD154" s="35"/>
      <c r="AE154" s="35"/>
      <c r="AR154" s="183" t="s">
        <v>359</v>
      </c>
      <c r="AT154" s="183" t="s">
        <v>419</v>
      </c>
      <c r="AU154" s="183" t="s">
        <v>82</v>
      </c>
      <c r="AY154" s="18" t="s">
        <v>317</v>
      </c>
      <c r="BE154" s="105">
        <f t="shared" si="9"/>
        <v>0</v>
      </c>
      <c r="BF154" s="105">
        <f t="shared" si="10"/>
        <v>0</v>
      </c>
      <c r="BG154" s="105">
        <f t="shared" si="11"/>
        <v>0</v>
      </c>
      <c r="BH154" s="105">
        <f t="shared" si="12"/>
        <v>0</v>
      </c>
      <c r="BI154" s="105">
        <f t="shared" si="13"/>
        <v>0</v>
      </c>
      <c r="BJ154" s="18" t="s">
        <v>88</v>
      </c>
      <c r="BK154" s="105">
        <f t="shared" si="14"/>
        <v>0</v>
      </c>
      <c r="BL154" s="18" t="s">
        <v>321</v>
      </c>
      <c r="BM154" s="183" t="s">
        <v>4922</v>
      </c>
    </row>
    <row r="155" spans="1:65" s="2" customFormat="1" ht="14.45" customHeight="1">
      <c r="A155" s="35"/>
      <c r="B155" s="141"/>
      <c r="C155" s="218" t="s">
        <v>355</v>
      </c>
      <c r="D155" s="218" t="s">
        <v>419</v>
      </c>
      <c r="E155" s="219" t="s">
        <v>4923</v>
      </c>
      <c r="F155" s="220" t="s">
        <v>3431</v>
      </c>
      <c r="G155" s="221" t="s">
        <v>441</v>
      </c>
      <c r="H155" s="222">
        <v>150</v>
      </c>
      <c r="I155" s="223"/>
      <c r="J155" s="224">
        <f t="shared" si="5"/>
        <v>0</v>
      </c>
      <c r="K155" s="225"/>
      <c r="L155" s="226"/>
      <c r="M155" s="227" t="s">
        <v>1</v>
      </c>
      <c r="N155" s="228" t="s">
        <v>41</v>
      </c>
      <c r="O155" s="61"/>
      <c r="P155" s="181">
        <f t="shared" si="6"/>
        <v>0</v>
      </c>
      <c r="Q155" s="181">
        <v>0.41138999999999998</v>
      </c>
      <c r="R155" s="181">
        <f t="shared" si="7"/>
        <v>61.708499999999994</v>
      </c>
      <c r="S155" s="181">
        <v>0</v>
      </c>
      <c r="T155" s="182">
        <f t="shared" si="8"/>
        <v>0</v>
      </c>
      <c r="U155" s="35"/>
      <c r="V155" s="35"/>
      <c r="W155" s="35"/>
      <c r="X155" s="35"/>
      <c r="Y155" s="35"/>
      <c r="Z155" s="35"/>
      <c r="AA155" s="35"/>
      <c r="AB155" s="35"/>
      <c r="AC155" s="35"/>
      <c r="AD155" s="35"/>
      <c r="AE155" s="35"/>
      <c r="AR155" s="183" t="s">
        <v>359</v>
      </c>
      <c r="AT155" s="183" t="s">
        <v>419</v>
      </c>
      <c r="AU155" s="183" t="s">
        <v>82</v>
      </c>
      <c r="AY155" s="18" t="s">
        <v>317</v>
      </c>
      <c r="BE155" s="105">
        <f t="shared" si="9"/>
        <v>0</v>
      </c>
      <c r="BF155" s="105">
        <f t="shared" si="10"/>
        <v>0</v>
      </c>
      <c r="BG155" s="105">
        <f t="shared" si="11"/>
        <v>0</v>
      </c>
      <c r="BH155" s="105">
        <f t="shared" si="12"/>
        <v>0</v>
      </c>
      <c r="BI155" s="105">
        <f t="shared" si="13"/>
        <v>0</v>
      </c>
      <c r="BJ155" s="18" t="s">
        <v>88</v>
      </c>
      <c r="BK155" s="105">
        <f t="shared" si="14"/>
        <v>0</v>
      </c>
      <c r="BL155" s="18" t="s">
        <v>321</v>
      </c>
      <c r="BM155" s="183" t="s">
        <v>4924</v>
      </c>
    </row>
    <row r="156" spans="1:65" s="2" customFormat="1" ht="24.2" customHeight="1">
      <c r="A156" s="35"/>
      <c r="B156" s="141"/>
      <c r="C156" s="218" t="s">
        <v>359</v>
      </c>
      <c r="D156" s="218" t="s">
        <v>419</v>
      </c>
      <c r="E156" s="219" t="s">
        <v>4925</v>
      </c>
      <c r="F156" s="220" t="s">
        <v>4926</v>
      </c>
      <c r="G156" s="221" t="s">
        <v>891</v>
      </c>
      <c r="H156" s="222">
        <v>2</v>
      </c>
      <c r="I156" s="223"/>
      <c r="J156" s="224">
        <f t="shared" si="5"/>
        <v>0</v>
      </c>
      <c r="K156" s="225"/>
      <c r="L156" s="226"/>
      <c r="M156" s="227" t="s">
        <v>1</v>
      </c>
      <c r="N156" s="228" t="s">
        <v>41</v>
      </c>
      <c r="O156" s="61"/>
      <c r="P156" s="181">
        <f t="shared" si="6"/>
        <v>0</v>
      </c>
      <c r="Q156" s="181">
        <v>0</v>
      </c>
      <c r="R156" s="181">
        <f t="shared" si="7"/>
        <v>0</v>
      </c>
      <c r="S156" s="181">
        <v>0</v>
      </c>
      <c r="T156" s="182">
        <f t="shared" si="8"/>
        <v>0</v>
      </c>
      <c r="U156" s="35"/>
      <c r="V156" s="35"/>
      <c r="W156" s="35"/>
      <c r="X156" s="35"/>
      <c r="Y156" s="35"/>
      <c r="Z156" s="35"/>
      <c r="AA156" s="35"/>
      <c r="AB156" s="35"/>
      <c r="AC156" s="35"/>
      <c r="AD156" s="35"/>
      <c r="AE156" s="35"/>
      <c r="AR156" s="183" t="s">
        <v>359</v>
      </c>
      <c r="AT156" s="183" t="s">
        <v>419</v>
      </c>
      <c r="AU156" s="183" t="s">
        <v>82</v>
      </c>
      <c r="AY156" s="18" t="s">
        <v>317</v>
      </c>
      <c r="BE156" s="105">
        <f t="shared" si="9"/>
        <v>0</v>
      </c>
      <c r="BF156" s="105">
        <f t="shared" si="10"/>
        <v>0</v>
      </c>
      <c r="BG156" s="105">
        <f t="shared" si="11"/>
        <v>0</v>
      </c>
      <c r="BH156" s="105">
        <f t="shared" si="12"/>
        <v>0</v>
      </c>
      <c r="BI156" s="105">
        <f t="shared" si="13"/>
        <v>0</v>
      </c>
      <c r="BJ156" s="18" t="s">
        <v>88</v>
      </c>
      <c r="BK156" s="105">
        <f t="shared" si="14"/>
        <v>0</v>
      </c>
      <c r="BL156" s="18" t="s">
        <v>321</v>
      </c>
      <c r="BM156" s="183" t="s">
        <v>4927</v>
      </c>
    </row>
    <row r="157" spans="1:65" s="2" customFormat="1" ht="24.2" customHeight="1">
      <c r="A157" s="35"/>
      <c r="B157" s="141"/>
      <c r="C157" s="218" t="s">
        <v>363</v>
      </c>
      <c r="D157" s="218" t="s">
        <v>419</v>
      </c>
      <c r="E157" s="219" t="s">
        <v>4928</v>
      </c>
      <c r="F157" s="220" t="s">
        <v>4929</v>
      </c>
      <c r="G157" s="221" t="s">
        <v>891</v>
      </c>
      <c r="H157" s="222">
        <v>2</v>
      </c>
      <c r="I157" s="223"/>
      <c r="J157" s="224">
        <f t="shared" si="5"/>
        <v>0</v>
      </c>
      <c r="K157" s="225"/>
      <c r="L157" s="226"/>
      <c r="M157" s="227" t="s">
        <v>1</v>
      </c>
      <c r="N157" s="228" t="s">
        <v>41</v>
      </c>
      <c r="O157" s="61"/>
      <c r="P157" s="181">
        <f t="shared" si="6"/>
        <v>0</v>
      </c>
      <c r="Q157" s="181">
        <v>0</v>
      </c>
      <c r="R157" s="181">
        <f t="shared" si="7"/>
        <v>0</v>
      </c>
      <c r="S157" s="181">
        <v>0</v>
      </c>
      <c r="T157" s="182">
        <f t="shared" si="8"/>
        <v>0</v>
      </c>
      <c r="U157" s="35"/>
      <c r="V157" s="35"/>
      <c r="W157" s="35"/>
      <c r="X157" s="35"/>
      <c r="Y157" s="35"/>
      <c r="Z157" s="35"/>
      <c r="AA157" s="35"/>
      <c r="AB157" s="35"/>
      <c r="AC157" s="35"/>
      <c r="AD157" s="35"/>
      <c r="AE157" s="35"/>
      <c r="AR157" s="183" t="s">
        <v>359</v>
      </c>
      <c r="AT157" s="183" t="s">
        <v>419</v>
      </c>
      <c r="AU157" s="183" t="s">
        <v>82</v>
      </c>
      <c r="AY157" s="18" t="s">
        <v>317</v>
      </c>
      <c r="BE157" s="105">
        <f t="shared" si="9"/>
        <v>0</v>
      </c>
      <c r="BF157" s="105">
        <f t="shared" si="10"/>
        <v>0</v>
      </c>
      <c r="BG157" s="105">
        <f t="shared" si="11"/>
        <v>0</v>
      </c>
      <c r="BH157" s="105">
        <f t="shared" si="12"/>
        <v>0</v>
      </c>
      <c r="BI157" s="105">
        <f t="shared" si="13"/>
        <v>0</v>
      </c>
      <c r="BJ157" s="18" t="s">
        <v>88</v>
      </c>
      <c r="BK157" s="105">
        <f t="shared" si="14"/>
        <v>0</v>
      </c>
      <c r="BL157" s="18" t="s">
        <v>321</v>
      </c>
      <c r="BM157" s="183" t="s">
        <v>4930</v>
      </c>
    </row>
    <row r="158" spans="1:65" s="2" customFormat="1" ht="24.2" customHeight="1">
      <c r="A158" s="35"/>
      <c r="B158" s="141"/>
      <c r="C158" s="218" t="s">
        <v>370</v>
      </c>
      <c r="D158" s="218" t="s">
        <v>419</v>
      </c>
      <c r="E158" s="219" t="s">
        <v>4931</v>
      </c>
      <c r="F158" s="220" t="s">
        <v>3488</v>
      </c>
      <c r="G158" s="221" t="s">
        <v>891</v>
      </c>
      <c r="H158" s="222">
        <v>4</v>
      </c>
      <c r="I158" s="223"/>
      <c r="J158" s="224">
        <f t="shared" si="5"/>
        <v>0</v>
      </c>
      <c r="K158" s="225"/>
      <c r="L158" s="226"/>
      <c r="M158" s="227" t="s">
        <v>1</v>
      </c>
      <c r="N158" s="228" t="s">
        <v>41</v>
      </c>
      <c r="O158" s="61"/>
      <c r="P158" s="181">
        <f t="shared" si="6"/>
        <v>0</v>
      </c>
      <c r="Q158" s="181">
        <v>0</v>
      </c>
      <c r="R158" s="181">
        <f t="shared" si="7"/>
        <v>0</v>
      </c>
      <c r="S158" s="181">
        <v>0</v>
      </c>
      <c r="T158" s="182">
        <f t="shared" si="8"/>
        <v>0</v>
      </c>
      <c r="U158" s="35"/>
      <c r="V158" s="35"/>
      <c r="W158" s="35"/>
      <c r="X158" s="35"/>
      <c r="Y158" s="35"/>
      <c r="Z158" s="35"/>
      <c r="AA158" s="35"/>
      <c r="AB158" s="35"/>
      <c r="AC158" s="35"/>
      <c r="AD158" s="35"/>
      <c r="AE158" s="35"/>
      <c r="AR158" s="183" t="s">
        <v>359</v>
      </c>
      <c r="AT158" s="183" t="s">
        <v>419</v>
      </c>
      <c r="AU158" s="183" t="s">
        <v>82</v>
      </c>
      <c r="AY158" s="18" t="s">
        <v>317</v>
      </c>
      <c r="BE158" s="105">
        <f t="shared" si="9"/>
        <v>0</v>
      </c>
      <c r="BF158" s="105">
        <f t="shared" si="10"/>
        <v>0</v>
      </c>
      <c r="BG158" s="105">
        <f t="shared" si="11"/>
        <v>0</v>
      </c>
      <c r="BH158" s="105">
        <f t="shared" si="12"/>
        <v>0</v>
      </c>
      <c r="BI158" s="105">
        <f t="shared" si="13"/>
        <v>0</v>
      </c>
      <c r="BJ158" s="18" t="s">
        <v>88</v>
      </c>
      <c r="BK158" s="105">
        <f t="shared" si="14"/>
        <v>0</v>
      </c>
      <c r="BL158" s="18" t="s">
        <v>321</v>
      </c>
      <c r="BM158" s="183" t="s">
        <v>4932</v>
      </c>
    </row>
    <row r="159" spans="1:65" s="2" customFormat="1" ht="37.9" customHeight="1">
      <c r="A159" s="35"/>
      <c r="B159" s="141"/>
      <c r="C159" s="218" t="s">
        <v>375</v>
      </c>
      <c r="D159" s="218" t="s">
        <v>419</v>
      </c>
      <c r="E159" s="219" t="s">
        <v>4933</v>
      </c>
      <c r="F159" s="220" t="s">
        <v>4934</v>
      </c>
      <c r="G159" s="221" t="s">
        <v>891</v>
      </c>
      <c r="H159" s="222">
        <v>8</v>
      </c>
      <c r="I159" s="223"/>
      <c r="J159" s="224">
        <f t="shared" si="5"/>
        <v>0</v>
      </c>
      <c r="K159" s="225"/>
      <c r="L159" s="226"/>
      <c r="M159" s="227" t="s">
        <v>1</v>
      </c>
      <c r="N159" s="228" t="s">
        <v>41</v>
      </c>
      <c r="O159" s="61"/>
      <c r="P159" s="181">
        <f t="shared" si="6"/>
        <v>0</v>
      </c>
      <c r="Q159" s="181">
        <v>0</v>
      </c>
      <c r="R159" s="181">
        <f t="shared" si="7"/>
        <v>0</v>
      </c>
      <c r="S159" s="181">
        <v>0</v>
      </c>
      <c r="T159" s="182">
        <f t="shared" si="8"/>
        <v>0</v>
      </c>
      <c r="U159" s="35"/>
      <c r="V159" s="35"/>
      <c r="W159" s="35"/>
      <c r="X159" s="35"/>
      <c r="Y159" s="35"/>
      <c r="Z159" s="35"/>
      <c r="AA159" s="35"/>
      <c r="AB159" s="35"/>
      <c r="AC159" s="35"/>
      <c r="AD159" s="35"/>
      <c r="AE159" s="35"/>
      <c r="AR159" s="183" t="s">
        <v>359</v>
      </c>
      <c r="AT159" s="183" t="s">
        <v>419</v>
      </c>
      <c r="AU159" s="183" t="s">
        <v>82</v>
      </c>
      <c r="AY159" s="18" t="s">
        <v>317</v>
      </c>
      <c r="BE159" s="105">
        <f t="shared" si="9"/>
        <v>0</v>
      </c>
      <c r="BF159" s="105">
        <f t="shared" si="10"/>
        <v>0</v>
      </c>
      <c r="BG159" s="105">
        <f t="shared" si="11"/>
        <v>0</v>
      </c>
      <c r="BH159" s="105">
        <f t="shared" si="12"/>
        <v>0</v>
      </c>
      <c r="BI159" s="105">
        <f t="shared" si="13"/>
        <v>0</v>
      </c>
      <c r="BJ159" s="18" t="s">
        <v>88</v>
      </c>
      <c r="BK159" s="105">
        <f t="shared" si="14"/>
        <v>0</v>
      </c>
      <c r="BL159" s="18" t="s">
        <v>321</v>
      </c>
      <c r="BM159" s="183" t="s">
        <v>4935</v>
      </c>
    </row>
    <row r="160" spans="1:65" s="2" customFormat="1" ht="24.2" customHeight="1">
      <c r="A160" s="35"/>
      <c r="B160" s="141"/>
      <c r="C160" s="218" t="s">
        <v>380</v>
      </c>
      <c r="D160" s="218" t="s">
        <v>419</v>
      </c>
      <c r="E160" s="219" t="s">
        <v>4936</v>
      </c>
      <c r="F160" s="220" t="s">
        <v>3536</v>
      </c>
      <c r="G160" s="221" t="s">
        <v>441</v>
      </c>
      <c r="H160" s="222">
        <v>15</v>
      </c>
      <c r="I160" s="223"/>
      <c r="J160" s="224">
        <f t="shared" si="5"/>
        <v>0</v>
      </c>
      <c r="K160" s="225"/>
      <c r="L160" s="226"/>
      <c r="M160" s="227" t="s">
        <v>1</v>
      </c>
      <c r="N160" s="228" t="s">
        <v>41</v>
      </c>
      <c r="O160" s="61"/>
      <c r="P160" s="181">
        <f t="shared" si="6"/>
        <v>0</v>
      </c>
      <c r="Q160" s="181">
        <v>0</v>
      </c>
      <c r="R160" s="181">
        <f t="shared" si="7"/>
        <v>0</v>
      </c>
      <c r="S160" s="181">
        <v>0</v>
      </c>
      <c r="T160" s="182">
        <f t="shared" si="8"/>
        <v>0</v>
      </c>
      <c r="U160" s="35"/>
      <c r="V160" s="35"/>
      <c r="W160" s="35"/>
      <c r="X160" s="35"/>
      <c r="Y160" s="35"/>
      <c r="Z160" s="35"/>
      <c r="AA160" s="35"/>
      <c r="AB160" s="35"/>
      <c r="AC160" s="35"/>
      <c r="AD160" s="35"/>
      <c r="AE160" s="35"/>
      <c r="AR160" s="183" t="s">
        <v>359</v>
      </c>
      <c r="AT160" s="183" t="s">
        <v>419</v>
      </c>
      <c r="AU160" s="183" t="s">
        <v>82</v>
      </c>
      <c r="AY160" s="18" t="s">
        <v>317</v>
      </c>
      <c r="BE160" s="105">
        <f t="shared" si="9"/>
        <v>0</v>
      </c>
      <c r="BF160" s="105">
        <f t="shared" si="10"/>
        <v>0</v>
      </c>
      <c r="BG160" s="105">
        <f t="shared" si="11"/>
        <v>0</v>
      </c>
      <c r="BH160" s="105">
        <f t="shared" si="12"/>
        <v>0</v>
      </c>
      <c r="BI160" s="105">
        <f t="shared" si="13"/>
        <v>0</v>
      </c>
      <c r="BJ160" s="18" t="s">
        <v>88</v>
      </c>
      <c r="BK160" s="105">
        <f t="shared" si="14"/>
        <v>0</v>
      </c>
      <c r="BL160" s="18" t="s">
        <v>321</v>
      </c>
      <c r="BM160" s="183" t="s">
        <v>4937</v>
      </c>
    </row>
    <row r="161" spans="1:65" s="2" customFormat="1" ht="24.2" customHeight="1">
      <c r="A161" s="35"/>
      <c r="B161" s="141"/>
      <c r="C161" s="218" t="s">
        <v>385</v>
      </c>
      <c r="D161" s="218" t="s">
        <v>419</v>
      </c>
      <c r="E161" s="219" t="s">
        <v>4938</v>
      </c>
      <c r="F161" s="220" t="s">
        <v>4939</v>
      </c>
      <c r="G161" s="221" t="s">
        <v>441</v>
      </c>
      <c r="H161" s="222">
        <v>10</v>
      </c>
      <c r="I161" s="223"/>
      <c r="J161" s="224">
        <f t="shared" si="5"/>
        <v>0</v>
      </c>
      <c r="K161" s="225"/>
      <c r="L161" s="226"/>
      <c r="M161" s="227" t="s">
        <v>1</v>
      </c>
      <c r="N161" s="228" t="s">
        <v>41</v>
      </c>
      <c r="O161" s="61"/>
      <c r="P161" s="181">
        <f t="shared" si="6"/>
        <v>0</v>
      </c>
      <c r="Q161" s="181">
        <v>0</v>
      </c>
      <c r="R161" s="181">
        <f t="shared" si="7"/>
        <v>0</v>
      </c>
      <c r="S161" s="181">
        <v>0</v>
      </c>
      <c r="T161" s="182">
        <f t="shared" si="8"/>
        <v>0</v>
      </c>
      <c r="U161" s="35"/>
      <c r="V161" s="35"/>
      <c r="W161" s="35"/>
      <c r="X161" s="35"/>
      <c r="Y161" s="35"/>
      <c r="Z161" s="35"/>
      <c r="AA161" s="35"/>
      <c r="AB161" s="35"/>
      <c r="AC161" s="35"/>
      <c r="AD161" s="35"/>
      <c r="AE161" s="35"/>
      <c r="AR161" s="183" t="s">
        <v>359</v>
      </c>
      <c r="AT161" s="183" t="s">
        <v>419</v>
      </c>
      <c r="AU161" s="183" t="s">
        <v>82</v>
      </c>
      <c r="AY161" s="18" t="s">
        <v>317</v>
      </c>
      <c r="BE161" s="105">
        <f t="shared" si="9"/>
        <v>0</v>
      </c>
      <c r="BF161" s="105">
        <f t="shared" si="10"/>
        <v>0</v>
      </c>
      <c r="BG161" s="105">
        <f t="shared" si="11"/>
        <v>0</v>
      </c>
      <c r="BH161" s="105">
        <f t="shared" si="12"/>
        <v>0</v>
      </c>
      <c r="BI161" s="105">
        <f t="shared" si="13"/>
        <v>0</v>
      </c>
      <c r="BJ161" s="18" t="s">
        <v>88</v>
      </c>
      <c r="BK161" s="105">
        <f t="shared" si="14"/>
        <v>0</v>
      </c>
      <c r="BL161" s="18" t="s">
        <v>321</v>
      </c>
      <c r="BM161" s="183" t="s">
        <v>4940</v>
      </c>
    </row>
    <row r="162" spans="1:65" s="2" customFormat="1" ht="24.2" customHeight="1">
      <c r="A162" s="35"/>
      <c r="B162" s="141"/>
      <c r="C162" s="218" t="s">
        <v>391</v>
      </c>
      <c r="D162" s="218" t="s">
        <v>419</v>
      </c>
      <c r="E162" s="219" t="s">
        <v>4941</v>
      </c>
      <c r="F162" s="220" t="s">
        <v>4942</v>
      </c>
      <c r="G162" s="221" t="s">
        <v>441</v>
      </c>
      <c r="H162" s="222">
        <v>44</v>
      </c>
      <c r="I162" s="223"/>
      <c r="J162" s="224">
        <f t="shared" si="5"/>
        <v>0</v>
      </c>
      <c r="K162" s="225"/>
      <c r="L162" s="226"/>
      <c r="M162" s="227" t="s">
        <v>1</v>
      </c>
      <c r="N162" s="228" t="s">
        <v>41</v>
      </c>
      <c r="O162" s="61"/>
      <c r="P162" s="181">
        <f t="shared" si="6"/>
        <v>0</v>
      </c>
      <c r="Q162" s="181">
        <v>0</v>
      </c>
      <c r="R162" s="181">
        <f t="shared" si="7"/>
        <v>0</v>
      </c>
      <c r="S162" s="181">
        <v>0</v>
      </c>
      <c r="T162" s="182">
        <f t="shared" si="8"/>
        <v>0</v>
      </c>
      <c r="U162" s="35"/>
      <c r="V162" s="35"/>
      <c r="W162" s="35"/>
      <c r="X162" s="35"/>
      <c r="Y162" s="35"/>
      <c r="Z162" s="35"/>
      <c r="AA162" s="35"/>
      <c r="AB162" s="35"/>
      <c r="AC162" s="35"/>
      <c r="AD162" s="35"/>
      <c r="AE162" s="35"/>
      <c r="AR162" s="183" t="s">
        <v>359</v>
      </c>
      <c r="AT162" s="183" t="s">
        <v>419</v>
      </c>
      <c r="AU162" s="183" t="s">
        <v>82</v>
      </c>
      <c r="AY162" s="18" t="s">
        <v>317</v>
      </c>
      <c r="BE162" s="105">
        <f t="shared" si="9"/>
        <v>0</v>
      </c>
      <c r="BF162" s="105">
        <f t="shared" si="10"/>
        <v>0</v>
      </c>
      <c r="BG162" s="105">
        <f t="shared" si="11"/>
        <v>0</v>
      </c>
      <c r="BH162" s="105">
        <f t="shared" si="12"/>
        <v>0</v>
      </c>
      <c r="BI162" s="105">
        <f t="shared" si="13"/>
        <v>0</v>
      </c>
      <c r="BJ162" s="18" t="s">
        <v>88</v>
      </c>
      <c r="BK162" s="105">
        <f t="shared" si="14"/>
        <v>0</v>
      </c>
      <c r="BL162" s="18" t="s">
        <v>321</v>
      </c>
      <c r="BM162" s="183" t="s">
        <v>4943</v>
      </c>
    </row>
    <row r="163" spans="1:65" s="2" customFormat="1" ht="24.2" customHeight="1">
      <c r="A163" s="35"/>
      <c r="B163" s="141"/>
      <c r="C163" s="218" t="s">
        <v>397</v>
      </c>
      <c r="D163" s="218" t="s">
        <v>419</v>
      </c>
      <c r="E163" s="219" t="s">
        <v>4944</v>
      </c>
      <c r="F163" s="220" t="s">
        <v>4945</v>
      </c>
      <c r="G163" s="221" t="s">
        <v>891</v>
      </c>
      <c r="H163" s="222">
        <v>90</v>
      </c>
      <c r="I163" s="223"/>
      <c r="J163" s="224">
        <f t="shared" si="5"/>
        <v>0</v>
      </c>
      <c r="K163" s="225"/>
      <c r="L163" s="226"/>
      <c r="M163" s="227" t="s">
        <v>1</v>
      </c>
      <c r="N163" s="228" t="s">
        <v>41</v>
      </c>
      <c r="O163" s="61"/>
      <c r="P163" s="181">
        <f t="shared" si="6"/>
        <v>0</v>
      </c>
      <c r="Q163" s="181">
        <v>0</v>
      </c>
      <c r="R163" s="181">
        <f t="shared" si="7"/>
        <v>0</v>
      </c>
      <c r="S163" s="181">
        <v>0</v>
      </c>
      <c r="T163" s="182">
        <f t="shared" si="8"/>
        <v>0</v>
      </c>
      <c r="U163" s="35"/>
      <c r="V163" s="35"/>
      <c r="W163" s="35"/>
      <c r="X163" s="35"/>
      <c r="Y163" s="35"/>
      <c r="Z163" s="35"/>
      <c r="AA163" s="35"/>
      <c r="AB163" s="35"/>
      <c r="AC163" s="35"/>
      <c r="AD163" s="35"/>
      <c r="AE163" s="35"/>
      <c r="AR163" s="183" t="s">
        <v>359</v>
      </c>
      <c r="AT163" s="183" t="s">
        <v>419</v>
      </c>
      <c r="AU163" s="183" t="s">
        <v>82</v>
      </c>
      <c r="AY163" s="18" t="s">
        <v>317</v>
      </c>
      <c r="BE163" s="105">
        <f t="shared" si="9"/>
        <v>0</v>
      </c>
      <c r="BF163" s="105">
        <f t="shared" si="10"/>
        <v>0</v>
      </c>
      <c r="BG163" s="105">
        <f t="shared" si="11"/>
        <v>0</v>
      </c>
      <c r="BH163" s="105">
        <f t="shared" si="12"/>
        <v>0</v>
      </c>
      <c r="BI163" s="105">
        <f t="shared" si="13"/>
        <v>0</v>
      </c>
      <c r="BJ163" s="18" t="s">
        <v>88</v>
      </c>
      <c r="BK163" s="105">
        <f t="shared" si="14"/>
        <v>0</v>
      </c>
      <c r="BL163" s="18" t="s">
        <v>321</v>
      </c>
      <c r="BM163" s="183" t="s">
        <v>4946</v>
      </c>
    </row>
    <row r="164" spans="1:65" s="2" customFormat="1" ht="14.45" customHeight="1">
      <c r="A164" s="35"/>
      <c r="B164" s="141"/>
      <c r="C164" s="218" t="s">
        <v>406</v>
      </c>
      <c r="D164" s="218" t="s">
        <v>419</v>
      </c>
      <c r="E164" s="219" t="s">
        <v>4947</v>
      </c>
      <c r="F164" s="220" t="s">
        <v>3545</v>
      </c>
      <c r="G164" s="221" t="s">
        <v>891</v>
      </c>
      <c r="H164" s="222">
        <v>2</v>
      </c>
      <c r="I164" s="223"/>
      <c r="J164" s="224">
        <f t="shared" si="5"/>
        <v>0</v>
      </c>
      <c r="K164" s="225"/>
      <c r="L164" s="226"/>
      <c r="M164" s="227" t="s">
        <v>1</v>
      </c>
      <c r="N164" s="228" t="s">
        <v>41</v>
      </c>
      <c r="O164" s="61"/>
      <c r="P164" s="181">
        <f t="shared" si="6"/>
        <v>0</v>
      </c>
      <c r="Q164" s="181">
        <v>0</v>
      </c>
      <c r="R164" s="181">
        <f t="shared" si="7"/>
        <v>0</v>
      </c>
      <c r="S164" s="181">
        <v>0</v>
      </c>
      <c r="T164" s="182">
        <f t="shared" si="8"/>
        <v>0</v>
      </c>
      <c r="U164" s="35"/>
      <c r="V164" s="35"/>
      <c r="W164" s="35"/>
      <c r="X164" s="35"/>
      <c r="Y164" s="35"/>
      <c r="Z164" s="35"/>
      <c r="AA164" s="35"/>
      <c r="AB164" s="35"/>
      <c r="AC164" s="35"/>
      <c r="AD164" s="35"/>
      <c r="AE164" s="35"/>
      <c r="AR164" s="183" t="s">
        <v>359</v>
      </c>
      <c r="AT164" s="183" t="s">
        <v>419</v>
      </c>
      <c r="AU164" s="183" t="s">
        <v>82</v>
      </c>
      <c r="AY164" s="18" t="s">
        <v>317</v>
      </c>
      <c r="BE164" s="105">
        <f t="shared" si="9"/>
        <v>0</v>
      </c>
      <c r="BF164" s="105">
        <f t="shared" si="10"/>
        <v>0</v>
      </c>
      <c r="BG164" s="105">
        <f t="shared" si="11"/>
        <v>0</v>
      </c>
      <c r="BH164" s="105">
        <f t="shared" si="12"/>
        <v>0</v>
      </c>
      <c r="BI164" s="105">
        <f t="shared" si="13"/>
        <v>0</v>
      </c>
      <c r="BJ164" s="18" t="s">
        <v>88</v>
      </c>
      <c r="BK164" s="105">
        <f t="shared" si="14"/>
        <v>0</v>
      </c>
      <c r="BL164" s="18" t="s">
        <v>321</v>
      </c>
      <c r="BM164" s="183" t="s">
        <v>4948</v>
      </c>
    </row>
    <row r="165" spans="1:65" s="2" customFormat="1" ht="24.2" customHeight="1">
      <c r="A165" s="35"/>
      <c r="B165" s="141"/>
      <c r="C165" s="218" t="s">
        <v>413</v>
      </c>
      <c r="D165" s="218" t="s">
        <v>419</v>
      </c>
      <c r="E165" s="219" t="s">
        <v>4949</v>
      </c>
      <c r="F165" s="220" t="s">
        <v>3563</v>
      </c>
      <c r="G165" s="221" t="s">
        <v>891</v>
      </c>
      <c r="H165" s="222">
        <v>3</v>
      </c>
      <c r="I165" s="223"/>
      <c r="J165" s="224">
        <f t="shared" si="5"/>
        <v>0</v>
      </c>
      <c r="K165" s="225"/>
      <c r="L165" s="226"/>
      <c r="M165" s="227" t="s">
        <v>1</v>
      </c>
      <c r="N165" s="228" t="s">
        <v>41</v>
      </c>
      <c r="O165" s="61"/>
      <c r="P165" s="181">
        <f t="shared" si="6"/>
        <v>0</v>
      </c>
      <c r="Q165" s="181">
        <v>0</v>
      </c>
      <c r="R165" s="181">
        <f t="shared" si="7"/>
        <v>0</v>
      </c>
      <c r="S165" s="181">
        <v>0</v>
      </c>
      <c r="T165" s="182">
        <f t="shared" si="8"/>
        <v>0</v>
      </c>
      <c r="U165" s="35"/>
      <c r="V165" s="35"/>
      <c r="W165" s="35"/>
      <c r="X165" s="35"/>
      <c r="Y165" s="35"/>
      <c r="Z165" s="35"/>
      <c r="AA165" s="35"/>
      <c r="AB165" s="35"/>
      <c r="AC165" s="35"/>
      <c r="AD165" s="35"/>
      <c r="AE165" s="35"/>
      <c r="AR165" s="183" t="s">
        <v>359</v>
      </c>
      <c r="AT165" s="183" t="s">
        <v>419</v>
      </c>
      <c r="AU165" s="183" t="s">
        <v>82</v>
      </c>
      <c r="AY165" s="18" t="s">
        <v>317</v>
      </c>
      <c r="BE165" s="105">
        <f t="shared" si="9"/>
        <v>0</v>
      </c>
      <c r="BF165" s="105">
        <f t="shared" si="10"/>
        <v>0</v>
      </c>
      <c r="BG165" s="105">
        <f t="shared" si="11"/>
        <v>0</v>
      </c>
      <c r="BH165" s="105">
        <f t="shared" si="12"/>
        <v>0</v>
      </c>
      <c r="BI165" s="105">
        <f t="shared" si="13"/>
        <v>0</v>
      </c>
      <c r="BJ165" s="18" t="s">
        <v>88</v>
      </c>
      <c r="BK165" s="105">
        <f t="shared" si="14"/>
        <v>0</v>
      </c>
      <c r="BL165" s="18" t="s">
        <v>321</v>
      </c>
      <c r="BM165" s="183" t="s">
        <v>4950</v>
      </c>
    </row>
    <row r="166" spans="1:65" s="2" customFormat="1" ht="24.2" customHeight="1">
      <c r="A166" s="35"/>
      <c r="B166" s="141"/>
      <c r="C166" s="218" t="s">
        <v>418</v>
      </c>
      <c r="D166" s="218" t="s">
        <v>419</v>
      </c>
      <c r="E166" s="219" t="s">
        <v>4951</v>
      </c>
      <c r="F166" s="220" t="s">
        <v>4952</v>
      </c>
      <c r="G166" s="221" t="s">
        <v>441</v>
      </c>
      <c r="H166" s="222">
        <v>10</v>
      </c>
      <c r="I166" s="223"/>
      <c r="J166" s="224">
        <f t="shared" si="5"/>
        <v>0</v>
      </c>
      <c r="K166" s="225"/>
      <c r="L166" s="226"/>
      <c r="M166" s="227" t="s">
        <v>1</v>
      </c>
      <c r="N166" s="228" t="s">
        <v>41</v>
      </c>
      <c r="O166" s="61"/>
      <c r="P166" s="181">
        <f t="shared" si="6"/>
        <v>0</v>
      </c>
      <c r="Q166" s="181">
        <v>0</v>
      </c>
      <c r="R166" s="181">
        <f t="shared" si="7"/>
        <v>0</v>
      </c>
      <c r="S166" s="181">
        <v>0</v>
      </c>
      <c r="T166" s="182">
        <f t="shared" si="8"/>
        <v>0</v>
      </c>
      <c r="U166" s="35"/>
      <c r="V166" s="35"/>
      <c r="W166" s="35"/>
      <c r="X166" s="35"/>
      <c r="Y166" s="35"/>
      <c r="Z166" s="35"/>
      <c r="AA166" s="35"/>
      <c r="AB166" s="35"/>
      <c r="AC166" s="35"/>
      <c r="AD166" s="35"/>
      <c r="AE166" s="35"/>
      <c r="AR166" s="183" t="s">
        <v>359</v>
      </c>
      <c r="AT166" s="183" t="s">
        <v>419</v>
      </c>
      <c r="AU166" s="183" t="s">
        <v>82</v>
      </c>
      <c r="AY166" s="18" t="s">
        <v>317</v>
      </c>
      <c r="BE166" s="105">
        <f t="shared" si="9"/>
        <v>0</v>
      </c>
      <c r="BF166" s="105">
        <f t="shared" si="10"/>
        <v>0</v>
      </c>
      <c r="BG166" s="105">
        <f t="shared" si="11"/>
        <v>0</v>
      </c>
      <c r="BH166" s="105">
        <f t="shared" si="12"/>
        <v>0</v>
      </c>
      <c r="BI166" s="105">
        <f t="shared" si="13"/>
        <v>0</v>
      </c>
      <c r="BJ166" s="18" t="s">
        <v>88</v>
      </c>
      <c r="BK166" s="105">
        <f t="shared" si="14"/>
        <v>0</v>
      </c>
      <c r="BL166" s="18" t="s">
        <v>321</v>
      </c>
      <c r="BM166" s="183" t="s">
        <v>4953</v>
      </c>
    </row>
    <row r="167" spans="1:65" s="2" customFormat="1" ht="24.2" customHeight="1">
      <c r="A167" s="35"/>
      <c r="B167" s="141"/>
      <c r="C167" s="218" t="s">
        <v>424</v>
      </c>
      <c r="D167" s="218" t="s">
        <v>419</v>
      </c>
      <c r="E167" s="219" t="s">
        <v>4954</v>
      </c>
      <c r="F167" s="220" t="s">
        <v>4955</v>
      </c>
      <c r="G167" s="221" t="s">
        <v>891</v>
      </c>
      <c r="H167" s="222">
        <v>4</v>
      </c>
      <c r="I167" s="223"/>
      <c r="J167" s="224">
        <f t="shared" si="5"/>
        <v>0</v>
      </c>
      <c r="K167" s="225"/>
      <c r="L167" s="226"/>
      <c r="M167" s="227" t="s">
        <v>1</v>
      </c>
      <c r="N167" s="228" t="s">
        <v>41</v>
      </c>
      <c r="O167" s="61"/>
      <c r="P167" s="181">
        <f t="shared" si="6"/>
        <v>0</v>
      </c>
      <c r="Q167" s="181">
        <v>0</v>
      </c>
      <c r="R167" s="181">
        <f t="shared" si="7"/>
        <v>0</v>
      </c>
      <c r="S167" s="181">
        <v>0</v>
      </c>
      <c r="T167" s="182">
        <f t="shared" si="8"/>
        <v>0</v>
      </c>
      <c r="U167" s="35"/>
      <c r="V167" s="35"/>
      <c r="W167" s="35"/>
      <c r="X167" s="35"/>
      <c r="Y167" s="35"/>
      <c r="Z167" s="35"/>
      <c r="AA167" s="35"/>
      <c r="AB167" s="35"/>
      <c r="AC167" s="35"/>
      <c r="AD167" s="35"/>
      <c r="AE167" s="35"/>
      <c r="AR167" s="183" t="s">
        <v>359</v>
      </c>
      <c r="AT167" s="183" t="s">
        <v>419</v>
      </c>
      <c r="AU167" s="183" t="s">
        <v>82</v>
      </c>
      <c r="AY167" s="18" t="s">
        <v>317</v>
      </c>
      <c r="BE167" s="105">
        <f t="shared" si="9"/>
        <v>0</v>
      </c>
      <c r="BF167" s="105">
        <f t="shared" si="10"/>
        <v>0</v>
      </c>
      <c r="BG167" s="105">
        <f t="shared" si="11"/>
        <v>0</v>
      </c>
      <c r="BH167" s="105">
        <f t="shared" si="12"/>
        <v>0</v>
      </c>
      <c r="BI167" s="105">
        <f t="shared" si="13"/>
        <v>0</v>
      </c>
      <c r="BJ167" s="18" t="s">
        <v>88</v>
      </c>
      <c r="BK167" s="105">
        <f t="shared" si="14"/>
        <v>0</v>
      </c>
      <c r="BL167" s="18" t="s">
        <v>321</v>
      </c>
      <c r="BM167" s="183" t="s">
        <v>4956</v>
      </c>
    </row>
    <row r="168" spans="1:65" s="2" customFormat="1" ht="24.2" customHeight="1">
      <c r="A168" s="35"/>
      <c r="B168" s="141"/>
      <c r="C168" s="218" t="s">
        <v>7</v>
      </c>
      <c r="D168" s="218" t="s">
        <v>419</v>
      </c>
      <c r="E168" s="219" t="s">
        <v>4957</v>
      </c>
      <c r="F168" s="220" t="s">
        <v>4958</v>
      </c>
      <c r="G168" s="221" t="s">
        <v>891</v>
      </c>
      <c r="H168" s="222">
        <v>2</v>
      </c>
      <c r="I168" s="223"/>
      <c r="J168" s="224">
        <f t="shared" si="5"/>
        <v>0</v>
      </c>
      <c r="K168" s="225"/>
      <c r="L168" s="226"/>
      <c r="M168" s="227" t="s">
        <v>1</v>
      </c>
      <c r="N168" s="228" t="s">
        <v>41</v>
      </c>
      <c r="O168" s="61"/>
      <c r="P168" s="181">
        <f t="shared" si="6"/>
        <v>0</v>
      </c>
      <c r="Q168" s="181">
        <v>0</v>
      </c>
      <c r="R168" s="181">
        <f t="shared" si="7"/>
        <v>0</v>
      </c>
      <c r="S168" s="181">
        <v>0</v>
      </c>
      <c r="T168" s="182">
        <f t="shared" si="8"/>
        <v>0</v>
      </c>
      <c r="U168" s="35"/>
      <c r="V168" s="35"/>
      <c r="W168" s="35"/>
      <c r="X168" s="35"/>
      <c r="Y168" s="35"/>
      <c r="Z168" s="35"/>
      <c r="AA168" s="35"/>
      <c r="AB168" s="35"/>
      <c r="AC168" s="35"/>
      <c r="AD168" s="35"/>
      <c r="AE168" s="35"/>
      <c r="AR168" s="183" t="s">
        <v>359</v>
      </c>
      <c r="AT168" s="183" t="s">
        <v>419</v>
      </c>
      <c r="AU168" s="183" t="s">
        <v>82</v>
      </c>
      <c r="AY168" s="18" t="s">
        <v>317</v>
      </c>
      <c r="BE168" s="105">
        <f t="shared" si="9"/>
        <v>0</v>
      </c>
      <c r="BF168" s="105">
        <f t="shared" si="10"/>
        <v>0</v>
      </c>
      <c r="BG168" s="105">
        <f t="shared" si="11"/>
        <v>0</v>
      </c>
      <c r="BH168" s="105">
        <f t="shared" si="12"/>
        <v>0</v>
      </c>
      <c r="BI168" s="105">
        <f t="shared" si="13"/>
        <v>0</v>
      </c>
      <c r="BJ168" s="18" t="s">
        <v>88</v>
      </c>
      <c r="BK168" s="105">
        <f t="shared" si="14"/>
        <v>0</v>
      </c>
      <c r="BL168" s="18" t="s">
        <v>321</v>
      </c>
      <c r="BM168" s="183" t="s">
        <v>4959</v>
      </c>
    </row>
    <row r="169" spans="1:65" s="2" customFormat="1" ht="24.2" customHeight="1">
      <c r="A169" s="35"/>
      <c r="B169" s="141"/>
      <c r="C169" s="218" t="s">
        <v>433</v>
      </c>
      <c r="D169" s="218" t="s">
        <v>419</v>
      </c>
      <c r="E169" s="219" t="s">
        <v>4960</v>
      </c>
      <c r="F169" s="220" t="s">
        <v>4961</v>
      </c>
      <c r="G169" s="221" t="s">
        <v>891</v>
      </c>
      <c r="H169" s="222">
        <v>2</v>
      </c>
      <c r="I169" s="223"/>
      <c r="J169" s="224">
        <f t="shared" si="5"/>
        <v>0</v>
      </c>
      <c r="K169" s="225"/>
      <c r="L169" s="226"/>
      <c r="M169" s="227" t="s">
        <v>1</v>
      </c>
      <c r="N169" s="228" t="s">
        <v>41</v>
      </c>
      <c r="O169" s="61"/>
      <c r="P169" s="181">
        <f t="shared" si="6"/>
        <v>0</v>
      </c>
      <c r="Q169" s="181">
        <v>0</v>
      </c>
      <c r="R169" s="181">
        <f t="shared" si="7"/>
        <v>0</v>
      </c>
      <c r="S169" s="181">
        <v>0</v>
      </c>
      <c r="T169" s="182">
        <f t="shared" si="8"/>
        <v>0</v>
      </c>
      <c r="U169" s="35"/>
      <c r="V169" s="35"/>
      <c r="W169" s="35"/>
      <c r="X169" s="35"/>
      <c r="Y169" s="35"/>
      <c r="Z169" s="35"/>
      <c r="AA169" s="35"/>
      <c r="AB169" s="35"/>
      <c r="AC169" s="35"/>
      <c r="AD169" s="35"/>
      <c r="AE169" s="35"/>
      <c r="AR169" s="183" t="s">
        <v>359</v>
      </c>
      <c r="AT169" s="183" t="s">
        <v>419</v>
      </c>
      <c r="AU169" s="183" t="s">
        <v>82</v>
      </c>
      <c r="AY169" s="18" t="s">
        <v>317</v>
      </c>
      <c r="BE169" s="105">
        <f t="shared" si="9"/>
        <v>0</v>
      </c>
      <c r="BF169" s="105">
        <f t="shared" si="10"/>
        <v>0</v>
      </c>
      <c r="BG169" s="105">
        <f t="shared" si="11"/>
        <v>0</v>
      </c>
      <c r="BH169" s="105">
        <f t="shared" si="12"/>
        <v>0</v>
      </c>
      <c r="BI169" s="105">
        <f t="shared" si="13"/>
        <v>0</v>
      </c>
      <c r="BJ169" s="18" t="s">
        <v>88</v>
      </c>
      <c r="BK169" s="105">
        <f t="shared" si="14"/>
        <v>0</v>
      </c>
      <c r="BL169" s="18" t="s">
        <v>321</v>
      </c>
      <c r="BM169" s="183" t="s">
        <v>4962</v>
      </c>
    </row>
    <row r="170" spans="1:65" s="2" customFormat="1" ht="24.2" customHeight="1">
      <c r="A170" s="35"/>
      <c r="B170" s="141"/>
      <c r="C170" s="218" t="s">
        <v>438</v>
      </c>
      <c r="D170" s="218" t="s">
        <v>419</v>
      </c>
      <c r="E170" s="219" t="s">
        <v>4963</v>
      </c>
      <c r="F170" s="220" t="s">
        <v>3635</v>
      </c>
      <c r="G170" s="221" t="s">
        <v>891</v>
      </c>
      <c r="H170" s="222">
        <v>4</v>
      </c>
      <c r="I170" s="223"/>
      <c r="J170" s="224">
        <f t="shared" si="5"/>
        <v>0</v>
      </c>
      <c r="K170" s="225"/>
      <c r="L170" s="226"/>
      <c r="M170" s="227" t="s">
        <v>1</v>
      </c>
      <c r="N170" s="228" t="s">
        <v>41</v>
      </c>
      <c r="O170" s="61"/>
      <c r="P170" s="181">
        <f t="shared" si="6"/>
        <v>0</v>
      </c>
      <c r="Q170" s="181">
        <v>2.2000000000000001E-3</v>
      </c>
      <c r="R170" s="181">
        <f t="shared" si="7"/>
        <v>8.8000000000000005E-3</v>
      </c>
      <c r="S170" s="181">
        <v>0</v>
      </c>
      <c r="T170" s="182">
        <f t="shared" si="8"/>
        <v>0</v>
      </c>
      <c r="U170" s="35"/>
      <c r="V170" s="35"/>
      <c r="W170" s="35"/>
      <c r="X170" s="35"/>
      <c r="Y170" s="35"/>
      <c r="Z170" s="35"/>
      <c r="AA170" s="35"/>
      <c r="AB170" s="35"/>
      <c r="AC170" s="35"/>
      <c r="AD170" s="35"/>
      <c r="AE170" s="35"/>
      <c r="AR170" s="183" t="s">
        <v>359</v>
      </c>
      <c r="AT170" s="183" t="s">
        <v>419</v>
      </c>
      <c r="AU170" s="183" t="s">
        <v>82</v>
      </c>
      <c r="AY170" s="18" t="s">
        <v>317</v>
      </c>
      <c r="BE170" s="105">
        <f t="shared" si="9"/>
        <v>0</v>
      </c>
      <c r="BF170" s="105">
        <f t="shared" si="10"/>
        <v>0</v>
      </c>
      <c r="BG170" s="105">
        <f t="shared" si="11"/>
        <v>0</v>
      </c>
      <c r="BH170" s="105">
        <f t="shared" si="12"/>
        <v>0</v>
      </c>
      <c r="BI170" s="105">
        <f t="shared" si="13"/>
        <v>0</v>
      </c>
      <c r="BJ170" s="18" t="s">
        <v>88</v>
      </c>
      <c r="BK170" s="105">
        <f t="shared" si="14"/>
        <v>0</v>
      </c>
      <c r="BL170" s="18" t="s">
        <v>321</v>
      </c>
      <c r="BM170" s="183" t="s">
        <v>4964</v>
      </c>
    </row>
    <row r="171" spans="1:65" s="2" customFormat="1" ht="14.45" customHeight="1">
      <c r="A171" s="35"/>
      <c r="B171" s="141"/>
      <c r="C171" s="218" t="s">
        <v>443</v>
      </c>
      <c r="D171" s="218" t="s">
        <v>419</v>
      </c>
      <c r="E171" s="219" t="s">
        <v>4965</v>
      </c>
      <c r="F171" s="220" t="s">
        <v>3647</v>
      </c>
      <c r="G171" s="221" t="s">
        <v>891</v>
      </c>
      <c r="H171" s="222">
        <v>5</v>
      </c>
      <c r="I171" s="223"/>
      <c r="J171" s="224">
        <f t="shared" si="5"/>
        <v>0</v>
      </c>
      <c r="K171" s="225"/>
      <c r="L171" s="226"/>
      <c r="M171" s="227" t="s">
        <v>1</v>
      </c>
      <c r="N171" s="228" t="s">
        <v>41</v>
      </c>
      <c r="O171" s="61"/>
      <c r="P171" s="181">
        <f t="shared" si="6"/>
        <v>0</v>
      </c>
      <c r="Q171" s="181">
        <v>1E-3</v>
      </c>
      <c r="R171" s="181">
        <f t="shared" si="7"/>
        <v>5.0000000000000001E-3</v>
      </c>
      <c r="S171" s="181">
        <v>0</v>
      </c>
      <c r="T171" s="182">
        <f t="shared" si="8"/>
        <v>0</v>
      </c>
      <c r="U171" s="35"/>
      <c r="V171" s="35"/>
      <c r="W171" s="35"/>
      <c r="X171" s="35"/>
      <c r="Y171" s="35"/>
      <c r="Z171" s="35"/>
      <c r="AA171" s="35"/>
      <c r="AB171" s="35"/>
      <c r="AC171" s="35"/>
      <c r="AD171" s="35"/>
      <c r="AE171" s="35"/>
      <c r="AR171" s="183" t="s">
        <v>359</v>
      </c>
      <c r="AT171" s="183" t="s">
        <v>419</v>
      </c>
      <c r="AU171" s="183" t="s">
        <v>82</v>
      </c>
      <c r="AY171" s="18" t="s">
        <v>317</v>
      </c>
      <c r="BE171" s="105">
        <f t="shared" si="9"/>
        <v>0</v>
      </c>
      <c r="BF171" s="105">
        <f t="shared" si="10"/>
        <v>0</v>
      </c>
      <c r="BG171" s="105">
        <f t="shared" si="11"/>
        <v>0</v>
      </c>
      <c r="BH171" s="105">
        <f t="shared" si="12"/>
        <v>0</v>
      </c>
      <c r="BI171" s="105">
        <f t="shared" si="13"/>
        <v>0</v>
      </c>
      <c r="BJ171" s="18" t="s">
        <v>88</v>
      </c>
      <c r="BK171" s="105">
        <f t="shared" si="14"/>
        <v>0</v>
      </c>
      <c r="BL171" s="18" t="s">
        <v>321</v>
      </c>
      <c r="BM171" s="183" t="s">
        <v>4966</v>
      </c>
    </row>
    <row r="172" spans="1:65" s="2" customFormat="1" ht="14.45" customHeight="1">
      <c r="A172" s="35"/>
      <c r="B172" s="141"/>
      <c r="C172" s="218" t="s">
        <v>448</v>
      </c>
      <c r="D172" s="218" t="s">
        <v>419</v>
      </c>
      <c r="E172" s="219" t="s">
        <v>4967</v>
      </c>
      <c r="F172" s="220" t="s">
        <v>3666</v>
      </c>
      <c r="G172" s="221" t="s">
        <v>2186</v>
      </c>
      <c r="H172" s="222">
        <v>5.6</v>
      </c>
      <c r="I172" s="223"/>
      <c r="J172" s="224">
        <f t="shared" si="5"/>
        <v>0</v>
      </c>
      <c r="K172" s="225"/>
      <c r="L172" s="226"/>
      <c r="M172" s="227" t="s">
        <v>1</v>
      </c>
      <c r="N172" s="228" t="s">
        <v>41</v>
      </c>
      <c r="O172" s="61"/>
      <c r="P172" s="181">
        <f t="shared" si="6"/>
        <v>0</v>
      </c>
      <c r="Q172" s="181">
        <v>1E-3</v>
      </c>
      <c r="R172" s="181">
        <f t="shared" si="7"/>
        <v>5.5999999999999999E-3</v>
      </c>
      <c r="S172" s="181">
        <v>0</v>
      </c>
      <c r="T172" s="182">
        <f t="shared" si="8"/>
        <v>0</v>
      </c>
      <c r="U172" s="35"/>
      <c r="V172" s="35"/>
      <c r="W172" s="35"/>
      <c r="X172" s="35"/>
      <c r="Y172" s="35"/>
      <c r="Z172" s="35"/>
      <c r="AA172" s="35"/>
      <c r="AB172" s="35"/>
      <c r="AC172" s="35"/>
      <c r="AD172" s="35"/>
      <c r="AE172" s="35"/>
      <c r="AR172" s="183" t="s">
        <v>359</v>
      </c>
      <c r="AT172" s="183" t="s">
        <v>419</v>
      </c>
      <c r="AU172" s="183" t="s">
        <v>82</v>
      </c>
      <c r="AY172" s="18" t="s">
        <v>317</v>
      </c>
      <c r="BE172" s="105">
        <f t="shared" si="9"/>
        <v>0</v>
      </c>
      <c r="BF172" s="105">
        <f t="shared" si="10"/>
        <v>0</v>
      </c>
      <c r="BG172" s="105">
        <f t="shared" si="11"/>
        <v>0</v>
      </c>
      <c r="BH172" s="105">
        <f t="shared" si="12"/>
        <v>0</v>
      </c>
      <c r="BI172" s="105">
        <f t="shared" si="13"/>
        <v>0</v>
      </c>
      <c r="BJ172" s="18" t="s">
        <v>88</v>
      </c>
      <c r="BK172" s="105">
        <f t="shared" si="14"/>
        <v>0</v>
      </c>
      <c r="BL172" s="18" t="s">
        <v>321</v>
      </c>
      <c r="BM172" s="183" t="s">
        <v>4968</v>
      </c>
    </row>
    <row r="173" spans="1:65" s="2" customFormat="1" ht="14.45" customHeight="1">
      <c r="A173" s="35"/>
      <c r="B173" s="141"/>
      <c r="C173" s="218" t="s">
        <v>452</v>
      </c>
      <c r="D173" s="218" t="s">
        <v>419</v>
      </c>
      <c r="E173" s="219" t="s">
        <v>4969</v>
      </c>
      <c r="F173" s="220" t="s">
        <v>3678</v>
      </c>
      <c r="G173" s="221" t="s">
        <v>891</v>
      </c>
      <c r="H173" s="222">
        <v>11</v>
      </c>
      <c r="I173" s="223"/>
      <c r="J173" s="224">
        <f t="shared" si="5"/>
        <v>0</v>
      </c>
      <c r="K173" s="225"/>
      <c r="L173" s="226"/>
      <c r="M173" s="227" t="s">
        <v>1</v>
      </c>
      <c r="N173" s="228" t="s">
        <v>41</v>
      </c>
      <c r="O173" s="61"/>
      <c r="P173" s="181">
        <f t="shared" si="6"/>
        <v>0</v>
      </c>
      <c r="Q173" s="181">
        <v>1.0399999999999999E-3</v>
      </c>
      <c r="R173" s="181">
        <f t="shared" si="7"/>
        <v>1.1439999999999999E-2</v>
      </c>
      <c r="S173" s="181">
        <v>0</v>
      </c>
      <c r="T173" s="182">
        <f t="shared" si="8"/>
        <v>0</v>
      </c>
      <c r="U173" s="35"/>
      <c r="V173" s="35"/>
      <c r="W173" s="35"/>
      <c r="X173" s="35"/>
      <c r="Y173" s="35"/>
      <c r="Z173" s="35"/>
      <c r="AA173" s="35"/>
      <c r="AB173" s="35"/>
      <c r="AC173" s="35"/>
      <c r="AD173" s="35"/>
      <c r="AE173" s="35"/>
      <c r="AR173" s="183" t="s">
        <v>359</v>
      </c>
      <c r="AT173" s="183" t="s">
        <v>419</v>
      </c>
      <c r="AU173" s="183" t="s">
        <v>82</v>
      </c>
      <c r="AY173" s="18" t="s">
        <v>317</v>
      </c>
      <c r="BE173" s="105">
        <f t="shared" si="9"/>
        <v>0</v>
      </c>
      <c r="BF173" s="105">
        <f t="shared" si="10"/>
        <v>0</v>
      </c>
      <c r="BG173" s="105">
        <f t="shared" si="11"/>
        <v>0</v>
      </c>
      <c r="BH173" s="105">
        <f t="shared" si="12"/>
        <v>0</v>
      </c>
      <c r="BI173" s="105">
        <f t="shared" si="13"/>
        <v>0</v>
      </c>
      <c r="BJ173" s="18" t="s">
        <v>88</v>
      </c>
      <c r="BK173" s="105">
        <f t="shared" si="14"/>
        <v>0</v>
      </c>
      <c r="BL173" s="18" t="s">
        <v>321</v>
      </c>
      <c r="BM173" s="183" t="s">
        <v>4970</v>
      </c>
    </row>
    <row r="174" spans="1:65" s="2" customFormat="1" ht="14.45" customHeight="1">
      <c r="A174" s="35"/>
      <c r="B174" s="141"/>
      <c r="C174" s="218" t="s">
        <v>456</v>
      </c>
      <c r="D174" s="218" t="s">
        <v>419</v>
      </c>
      <c r="E174" s="219" t="s">
        <v>4971</v>
      </c>
      <c r="F174" s="220" t="s">
        <v>3702</v>
      </c>
      <c r="G174" s="221" t="s">
        <v>891</v>
      </c>
      <c r="H174" s="222">
        <v>4</v>
      </c>
      <c r="I174" s="223"/>
      <c r="J174" s="224">
        <f t="shared" si="5"/>
        <v>0</v>
      </c>
      <c r="K174" s="225"/>
      <c r="L174" s="226"/>
      <c r="M174" s="227" t="s">
        <v>1</v>
      </c>
      <c r="N174" s="228" t="s">
        <v>41</v>
      </c>
      <c r="O174" s="61"/>
      <c r="P174" s="181">
        <f t="shared" si="6"/>
        <v>0</v>
      </c>
      <c r="Q174" s="181">
        <v>0</v>
      </c>
      <c r="R174" s="181">
        <f t="shared" si="7"/>
        <v>0</v>
      </c>
      <c r="S174" s="181">
        <v>0</v>
      </c>
      <c r="T174" s="182">
        <f t="shared" si="8"/>
        <v>0</v>
      </c>
      <c r="U174" s="35"/>
      <c r="V174" s="35"/>
      <c r="W174" s="35"/>
      <c r="X174" s="35"/>
      <c r="Y174" s="35"/>
      <c r="Z174" s="35"/>
      <c r="AA174" s="35"/>
      <c r="AB174" s="35"/>
      <c r="AC174" s="35"/>
      <c r="AD174" s="35"/>
      <c r="AE174" s="35"/>
      <c r="AR174" s="183" t="s">
        <v>359</v>
      </c>
      <c r="AT174" s="183" t="s">
        <v>419</v>
      </c>
      <c r="AU174" s="183" t="s">
        <v>82</v>
      </c>
      <c r="AY174" s="18" t="s">
        <v>317</v>
      </c>
      <c r="BE174" s="105">
        <f t="shared" si="9"/>
        <v>0</v>
      </c>
      <c r="BF174" s="105">
        <f t="shared" si="10"/>
        <v>0</v>
      </c>
      <c r="BG174" s="105">
        <f t="shared" si="11"/>
        <v>0</v>
      </c>
      <c r="BH174" s="105">
        <f t="shared" si="12"/>
        <v>0</v>
      </c>
      <c r="BI174" s="105">
        <f t="shared" si="13"/>
        <v>0</v>
      </c>
      <c r="BJ174" s="18" t="s">
        <v>88</v>
      </c>
      <c r="BK174" s="105">
        <f t="shared" si="14"/>
        <v>0</v>
      </c>
      <c r="BL174" s="18" t="s">
        <v>321</v>
      </c>
      <c r="BM174" s="183" t="s">
        <v>4972</v>
      </c>
    </row>
    <row r="175" spans="1:65" s="2" customFormat="1" ht="14.45" customHeight="1">
      <c r="A175" s="35"/>
      <c r="B175" s="141"/>
      <c r="C175" s="218" t="s">
        <v>463</v>
      </c>
      <c r="D175" s="218" t="s">
        <v>419</v>
      </c>
      <c r="E175" s="219" t="s">
        <v>4973</v>
      </c>
      <c r="F175" s="220" t="s">
        <v>4974</v>
      </c>
      <c r="G175" s="221" t="s">
        <v>891</v>
      </c>
      <c r="H175" s="222">
        <v>20</v>
      </c>
      <c r="I175" s="223"/>
      <c r="J175" s="224">
        <f t="shared" si="5"/>
        <v>0</v>
      </c>
      <c r="K175" s="225"/>
      <c r="L175" s="226"/>
      <c r="M175" s="227" t="s">
        <v>1</v>
      </c>
      <c r="N175" s="228" t="s">
        <v>41</v>
      </c>
      <c r="O175" s="61"/>
      <c r="P175" s="181">
        <f t="shared" si="6"/>
        <v>0</v>
      </c>
      <c r="Q175" s="181">
        <v>0</v>
      </c>
      <c r="R175" s="181">
        <f t="shared" si="7"/>
        <v>0</v>
      </c>
      <c r="S175" s="181">
        <v>0</v>
      </c>
      <c r="T175" s="182">
        <f t="shared" si="8"/>
        <v>0</v>
      </c>
      <c r="U175" s="35"/>
      <c r="V175" s="35"/>
      <c r="W175" s="35"/>
      <c r="X175" s="35"/>
      <c r="Y175" s="35"/>
      <c r="Z175" s="35"/>
      <c r="AA175" s="35"/>
      <c r="AB175" s="35"/>
      <c r="AC175" s="35"/>
      <c r="AD175" s="35"/>
      <c r="AE175" s="35"/>
      <c r="AR175" s="183" t="s">
        <v>359</v>
      </c>
      <c r="AT175" s="183" t="s">
        <v>419</v>
      </c>
      <c r="AU175" s="183" t="s">
        <v>82</v>
      </c>
      <c r="AY175" s="18" t="s">
        <v>317</v>
      </c>
      <c r="BE175" s="105">
        <f t="shared" si="9"/>
        <v>0</v>
      </c>
      <c r="BF175" s="105">
        <f t="shared" si="10"/>
        <v>0</v>
      </c>
      <c r="BG175" s="105">
        <f t="shared" si="11"/>
        <v>0</v>
      </c>
      <c r="BH175" s="105">
        <f t="shared" si="12"/>
        <v>0</v>
      </c>
      <c r="BI175" s="105">
        <f t="shared" si="13"/>
        <v>0</v>
      </c>
      <c r="BJ175" s="18" t="s">
        <v>88</v>
      </c>
      <c r="BK175" s="105">
        <f t="shared" si="14"/>
        <v>0</v>
      </c>
      <c r="BL175" s="18" t="s">
        <v>321</v>
      </c>
      <c r="BM175" s="183" t="s">
        <v>4975</v>
      </c>
    </row>
    <row r="176" spans="1:65" s="2" customFormat="1" ht="14.45" customHeight="1">
      <c r="A176" s="35"/>
      <c r="B176" s="141"/>
      <c r="C176" s="218" t="s">
        <v>467</v>
      </c>
      <c r="D176" s="218" t="s">
        <v>419</v>
      </c>
      <c r="E176" s="219" t="s">
        <v>4976</v>
      </c>
      <c r="F176" s="220" t="s">
        <v>3747</v>
      </c>
      <c r="G176" s="221" t="s">
        <v>891</v>
      </c>
      <c r="H176" s="222">
        <v>150</v>
      </c>
      <c r="I176" s="223"/>
      <c r="J176" s="224">
        <f t="shared" si="5"/>
        <v>0</v>
      </c>
      <c r="K176" s="225"/>
      <c r="L176" s="226"/>
      <c r="M176" s="227" t="s">
        <v>1</v>
      </c>
      <c r="N176" s="228" t="s">
        <v>41</v>
      </c>
      <c r="O176" s="61"/>
      <c r="P176" s="181">
        <f t="shared" si="6"/>
        <v>0</v>
      </c>
      <c r="Q176" s="181">
        <v>0</v>
      </c>
      <c r="R176" s="181">
        <f t="shared" si="7"/>
        <v>0</v>
      </c>
      <c r="S176" s="181">
        <v>0</v>
      </c>
      <c r="T176" s="182">
        <f t="shared" si="8"/>
        <v>0</v>
      </c>
      <c r="U176" s="35"/>
      <c r="V176" s="35"/>
      <c r="W176" s="35"/>
      <c r="X176" s="35"/>
      <c r="Y176" s="35"/>
      <c r="Z176" s="35"/>
      <c r="AA176" s="35"/>
      <c r="AB176" s="35"/>
      <c r="AC176" s="35"/>
      <c r="AD176" s="35"/>
      <c r="AE176" s="35"/>
      <c r="AR176" s="183" t="s">
        <v>359</v>
      </c>
      <c r="AT176" s="183" t="s">
        <v>419</v>
      </c>
      <c r="AU176" s="183" t="s">
        <v>82</v>
      </c>
      <c r="AY176" s="18" t="s">
        <v>317</v>
      </c>
      <c r="BE176" s="105">
        <f t="shared" si="9"/>
        <v>0</v>
      </c>
      <c r="BF176" s="105">
        <f t="shared" si="10"/>
        <v>0</v>
      </c>
      <c r="BG176" s="105">
        <f t="shared" si="11"/>
        <v>0</v>
      </c>
      <c r="BH176" s="105">
        <f t="shared" si="12"/>
        <v>0</v>
      </c>
      <c r="BI176" s="105">
        <f t="shared" si="13"/>
        <v>0</v>
      </c>
      <c r="BJ176" s="18" t="s">
        <v>88</v>
      </c>
      <c r="BK176" s="105">
        <f t="shared" si="14"/>
        <v>0</v>
      </c>
      <c r="BL176" s="18" t="s">
        <v>321</v>
      </c>
      <c r="BM176" s="183" t="s">
        <v>4977</v>
      </c>
    </row>
    <row r="177" spans="1:65" s="12" customFormat="1" ht="25.9" customHeight="1">
      <c r="B177" s="160"/>
      <c r="D177" s="161" t="s">
        <v>74</v>
      </c>
      <c r="E177" s="162" t="s">
        <v>3009</v>
      </c>
      <c r="F177" s="162" t="s">
        <v>4415</v>
      </c>
      <c r="I177" s="163"/>
      <c r="J177" s="164">
        <f>BK177</f>
        <v>0</v>
      </c>
      <c r="L177" s="160"/>
      <c r="M177" s="165"/>
      <c r="N177" s="166"/>
      <c r="O177" s="166"/>
      <c r="P177" s="167">
        <f>P178+P211</f>
        <v>0</v>
      </c>
      <c r="Q177" s="166"/>
      <c r="R177" s="167">
        <f>R178+R211</f>
        <v>0</v>
      </c>
      <c r="S177" s="166"/>
      <c r="T177" s="168">
        <f>T178+T211</f>
        <v>0</v>
      </c>
      <c r="AR177" s="161" t="s">
        <v>82</v>
      </c>
      <c r="AT177" s="169" t="s">
        <v>74</v>
      </c>
      <c r="AU177" s="169" t="s">
        <v>75</v>
      </c>
      <c r="AY177" s="161" t="s">
        <v>317</v>
      </c>
      <c r="BK177" s="170">
        <f>BK178+BK211</f>
        <v>0</v>
      </c>
    </row>
    <row r="178" spans="1:65" s="12" customFormat="1" ht="22.9" customHeight="1">
      <c r="B178" s="160"/>
      <c r="D178" s="161" t="s">
        <v>74</v>
      </c>
      <c r="E178" s="200" t="s">
        <v>4978</v>
      </c>
      <c r="F178" s="200" t="s">
        <v>4979</v>
      </c>
      <c r="I178" s="163"/>
      <c r="J178" s="201">
        <f>BK178</f>
        <v>0</v>
      </c>
      <c r="L178" s="160"/>
      <c r="M178" s="165"/>
      <c r="N178" s="166"/>
      <c r="O178" s="166"/>
      <c r="P178" s="167">
        <f>SUM(P179:P210)</f>
        <v>0</v>
      </c>
      <c r="Q178" s="166"/>
      <c r="R178" s="167">
        <f>SUM(R179:R210)</f>
        <v>0</v>
      </c>
      <c r="S178" s="166"/>
      <c r="T178" s="168">
        <f>SUM(T179:T210)</f>
        <v>0</v>
      </c>
      <c r="AR178" s="161" t="s">
        <v>82</v>
      </c>
      <c r="AT178" s="169" t="s">
        <v>74</v>
      </c>
      <c r="AU178" s="169" t="s">
        <v>82</v>
      </c>
      <c r="AY178" s="161" t="s">
        <v>317</v>
      </c>
      <c r="BK178" s="170">
        <f>SUM(BK179:BK210)</f>
        <v>0</v>
      </c>
    </row>
    <row r="179" spans="1:65" s="2" customFormat="1" ht="24.2" customHeight="1">
      <c r="A179" s="35"/>
      <c r="B179" s="141"/>
      <c r="C179" s="171" t="s">
        <v>472</v>
      </c>
      <c r="D179" s="171" t="s">
        <v>318</v>
      </c>
      <c r="E179" s="172" t="s">
        <v>4980</v>
      </c>
      <c r="F179" s="173" t="s">
        <v>4981</v>
      </c>
      <c r="G179" s="174" t="s">
        <v>441</v>
      </c>
      <c r="H179" s="175">
        <v>15</v>
      </c>
      <c r="I179" s="176"/>
      <c r="J179" s="177">
        <f t="shared" ref="J179:J210" si="15">ROUND(I179*H179,2)</f>
        <v>0</v>
      </c>
      <c r="K179" s="178"/>
      <c r="L179" s="36"/>
      <c r="M179" s="179" t="s">
        <v>1</v>
      </c>
      <c r="N179" s="180" t="s">
        <v>41</v>
      </c>
      <c r="O179" s="61"/>
      <c r="P179" s="181">
        <f t="shared" ref="P179:P210" si="16">O179*H179</f>
        <v>0</v>
      </c>
      <c r="Q179" s="181">
        <v>0</v>
      </c>
      <c r="R179" s="181">
        <f t="shared" ref="R179:R210" si="17">Q179*H179</f>
        <v>0</v>
      </c>
      <c r="S179" s="181">
        <v>0</v>
      </c>
      <c r="T179" s="182">
        <f t="shared" ref="T179:T210" si="18">S179*H179</f>
        <v>0</v>
      </c>
      <c r="U179" s="35"/>
      <c r="V179" s="35"/>
      <c r="W179" s="35"/>
      <c r="X179" s="35"/>
      <c r="Y179" s="35"/>
      <c r="Z179" s="35"/>
      <c r="AA179" s="35"/>
      <c r="AB179" s="35"/>
      <c r="AC179" s="35"/>
      <c r="AD179" s="35"/>
      <c r="AE179" s="35"/>
      <c r="AR179" s="183" t="s">
        <v>321</v>
      </c>
      <c r="AT179" s="183" t="s">
        <v>318</v>
      </c>
      <c r="AU179" s="183" t="s">
        <v>88</v>
      </c>
      <c r="AY179" s="18" t="s">
        <v>317</v>
      </c>
      <c r="BE179" s="105">
        <f t="shared" ref="BE179:BE210" si="19">IF(N179="základná",J179,0)</f>
        <v>0</v>
      </c>
      <c r="BF179" s="105">
        <f t="shared" ref="BF179:BF210" si="20">IF(N179="znížená",J179,0)</f>
        <v>0</v>
      </c>
      <c r="BG179" s="105">
        <f t="shared" ref="BG179:BG210" si="21">IF(N179="zákl. prenesená",J179,0)</f>
        <v>0</v>
      </c>
      <c r="BH179" s="105">
        <f t="shared" ref="BH179:BH210" si="22">IF(N179="zníž. prenesená",J179,0)</f>
        <v>0</v>
      </c>
      <c r="BI179" s="105">
        <f t="shared" ref="BI179:BI210" si="23">IF(N179="nulová",J179,0)</f>
        <v>0</v>
      </c>
      <c r="BJ179" s="18" t="s">
        <v>88</v>
      </c>
      <c r="BK179" s="105">
        <f t="shared" ref="BK179:BK210" si="24">ROUND(I179*H179,2)</f>
        <v>0</v>
      </c>
      <c r="BL179" s="18" t="s">
        <v>321</v>
      </c>
      <c r="BM179" s="183" t="s">
        <v>4982</v>
      </c>
    </row>
    <row r="180" spans="1:65" s="2" customFormat="1" ht="24.2" customHeight="1">
      <c r="A180" s="35"/>
      <c r="B180" s="141"/>
      <c r="C180" s="171" t="s">
        <v>476</v>
      </c>
      <c r="D180" s="171" t="s">
        <v>318</v>
      </c>
      <c r="E180" s="172" t="s">
        <v>4983</v>
      </c>
      <c r="F180" s="173" t="s">
        <v>4984</v>
      </c>
      <c r="G180" s="174" t="s">
        <v>441</v>
      </c>
      <c r="H180" s="175">
        <v>10</v>
      </c>
      <c r="I180" s="176"/>
      <c r="J180" s="177">
        <f t="shared" si="15"/>
        <v>0</v>
      </c>
      <c r="K180" s="178"/>
      <c r="L180" s="36"/>
      <c r="M180" s="179" t="s">
        <v>1</v>
      </c>
      <c r="N180" s="180" t="s">
        <v>41</v>
      </c>
      <c r="O180" s="61"/>
      <c r="P180" s="181">
        <f t="shared" si="16"/>
        <v>0</v>
      </c>
      <c r="Q180" s="181">
        <v>0</v>
      </c>
      <c r="R180" s="181">
        <f t="shared" si="17"/>
        <v>0</v>
      </c>
      <c r="S180" s="181">
        <v>0</v>
      </c>
      <c r="T180" s="182">
        <f t="shared" si="18"/>
        <v>0</v>
      </c>
      <c r="U180" s="35"/>
      <c r="V180" s="35"/>
      <c r="W180" s="35"/>
      <c r="X180" s="35"/>
      <c r="Y180" s="35"/>
      <c r="Z180" s="35"/>
      <c r="AA180" s="35"/>
      <c r="AB180" s="35"/>
      <c r="AC180" s="35"/>
      <c r="AD180" s="35"/>
      <c r="AE180" s="35"/>
      <c r="AR180" s="183" t="s">
        <v>321</v>
      </c>
      <c r="AT180" s="183" t="s">
        <v>318</v>
      </c>
      <c r="AU180" s="183" t="s">
        <v>88</v>
      </c>
      <c r="AY180" s="18" t="s">
        <v>317</v>
      </c>
      <c r="BE180" s="105">
        <f t="shared" si="19"/>
        <v>0</v>
      </c>
      <c r="BF180" s="105">
        <f t="shared" si="20"/>
        <v>0</v>
      </c>
      <c r="BG180" s="105">
        <f t="shared" si="21"/>
        <v>0</v>
      </c>
      <c r="BH180" s="105">
        <f t="shared" si="22"/>
        <v>0</v>
      </c>
      <c r="BI180" s="105">
        <f t="shared" si="23"/>
        <v>0</v>
      </c>
      <c r="BJ180" s="18" t="s">
        <v>88</v>
      </c>
      <c r="BK180" s="105">
        <f t="shared" si="24"/>
        <v>0</v>
      </c>
      <c r="BL180" s="18" t="s">
        <v>321</v>
      </c>
      <c r="BM180" s="183" t="s">
        <v>4985</v>
      </c>
    </row>
    <row r="181" spans="1:65" s="2" customFormat="1" ht="14.45" customHeight="1">
      <c r="A181" s="35"/>
      <c r="B181" s="141"/>
      <c r="C181" s="171" t="s">
        <v>486</v>
      </c>
      <c r="D181" s="171" t="s">
        <v>318</v>
      </c>
      <c r="E181" s="172" t="s">
        <v>4986</v>
      </c>
      <c r="F181" s="173" t="s">
        <v>4987</v>
      </c>
      <c r="G181" s="174" t="s">
        <v>441</v>
      </c>
      <c r="H181" s="175">
        <v>44</v>
      </c>
      <c r="I181" s="176"/>
      <c r="J181" s="177">
        <f t="shared" si="15"/>
        <v>0</v>
      </c>
      <c r="K181" s="178"/>
      <c r="L181" s="36"/>
      <c r="M181" s="179" t="s">
        <v>1</v>
      </c>
      <c r="N181" s="180" t="s">
        <v>41</v>
      </c>
      <c r="O181" s="61"/>
      <c r="P181" s="181">
        <f t="shared" si="16"/>
        <v>0</v>
      </c>
      <c r="Q181" s="181">
        <v>0</v>
      </c>
      <c r="R181" s="181">
        <f t="shared" si="17"/>
        <v>0</v>
      </c>
      <c r="S181" s="181">
        <v>0</v>
      </c>
      <c r="T181" s="182">
        <f t="shared" si="18"/>
        <v>0</v>
      </c>
      <c r="U181" s="35"/>
      <c r="V181" s="35"/>
      <c r="W181" s="35"/>
      <c r="X181" s="35"/>
      <c r="Y181" s="35"/>
      <c r="Z181" s="35"/>
      <c r="AA181" s="35"/>
      <c r="AB181" s="35"/>
      <c r="AC181" s="35"/>
      <c r="AD181" s="35"/>
      <c r="AE181" s="35"/>
      <c r="AR181" s="183" t="s">
        <v>321</v>
      </c>
      <c r="AT181" s="183" t="s">
        <v>318</v>
      </c>
      <c r="AU181" s="183" t="s">
        <v>88</v>
      </c>
      <c r="AY181" s="18" t="s">
        <v>317</v>
      </c>
      <c r="BE181" s="105">
        <f t="shared" si="19"/>
        <v>0</v>
      </c>
      <c r="BF181" s="105">
        <f t="shared" si="20"/>
        <v>0</v>
      </c>
      <c r="BG181" s="105">
        <f t="shared" si="21"/>
        <v>0</v>
      </c>
      <c r="BH181" s="105">
        <f t="shared" si="22"/>
        <v>0</v>
      </c>
      <c r="BI181" s="105">
        <f t="shared" si="23"/>
        <v>0</v>
      </c>
      <c r="BJ181" s="18" t="s">
        <v>88</v>
      </c>
      <c r="BK181" s="105">
        <f t="shared" si="24"/>
        <v>0</v>
      </c>
      <c r="BL181" s="18" t="s">
        <v>321</v>
      </c>
      <c r="BM181" s="183" t="s">
        <v>4988</v>
      </c>
    </row>
    <row r="182" spans="1:65" s="2" customFormat="1" ht="24.2" customHeight="1">
      <c r="A182" s="35"/>
      <c r="B182" s="141"/>
      <c r="C182" s="171" t="s">
        <v>494</v>
      </c>
      <c r="D182" s="171" t="s">
        <v>318</v>
      </c>
      <c r="E182" s="172" t="s">
        <v>4989</v>
      </c>
      <c r="F182" s="173" t="s">
        <v>3793</v>
      </c>
      <c r="G182" s="174" t="s">
        <v>891</v>
      </c>
      <c r="H182" s="175">
        <v>8</v>
      </c>
      <c r="I182" s="176"/>
      <c r="J182" s="177">
        <f t="shared" si="15"/>
        <v>0</v>
      </c>
      <c r="K182" s="178"/>
      <c r="L182" s="36"/>
      <c r="M182" s="179" t="s">
        <v>1</v>
      </c>
      <c r="N182" s="180" t="s">
        <v>41</v>
      </c>
      <c r="O182" s="61"/>
      <c r="P182" s="181">
        <f t="shared" si="16"/>
        <v>0</v>
      </c>
      <c r="Q182" s="181">
        <v>0</v>
      </c>
      <c r="R182" s="181">
        <f t="shared" si="17"/>
        <v>0</v>
      </c>
      <c r="S182" s="181">
        <v>0</v>
      </c>
      <c r="T182" s="182">
        <f t="shared" si="18"/>
        <v>0</v>
      </c>
      <c r="U182" s="35"/>
      <c r="V182" s="35"/>
      <c r="W182" s="35"/>
      <c r="X182" s="35"/>
      <c r="Y182" s="35"/>
      <c r="Z182" s="35"/>
      <c r="AA182" s="35"/>
      <c r="AB182" s="35"/>
      <c r="AC182" s="35"/>
      <c r="AD182" s="35"/>
      <c r="AE182" s="35"/>
      <c r="AR182" s="183" t="s">
        <v>321</v>
      </c>
      <c r="AT182" s="183" t="s">
        <v>318</v>
      </c>
      <c r="AU182" s="183" t="s">
        <v>88</v>
      </c>
      <c r="AY182" s="18" t="s">
        <v>317</v>
      </c>
      <c r="BE182" s="105">
        <f t="shared" si="19"/>
        <v>0</v>
      </c>
      <c r="BF182" s="105">
        <f t="shared" si="20"/>
        <v>0</v>
      </c>
      <c r="BG182" s="105">
        <f t="shared" si="21"/>
        <v>0</v>
      </c>
      <c r="BH182" s="105">
        <f t="shared" si="22"/>
        <v>0</v>
      </c>
      <c r="BI182" s="105">
        <f t="shared" si="23"/>
        <v>0</v>
      </c>
      <c r="BJ182" s="18" t="s">
        <v>88</v>
      </c>
      <c r="BK182" s="105">
        <f t="shared" si="24"/>
        <v>0</v>
      </c>
      <c r="BL182" s="18" t="s">
        <v>321</v>
      </c>
      <c r="BM182" s="183" t="s">
        <v>4990</v>
      </c>
    </row>
    <row r="183" spans="1:65" s="2" customFormat="1" ht="24.2" customHeight="1">
      <c r="A183" s="35"/>
      <c r="B183" s="141"/>
      <c r="C183" s="171" t="s">
        <v>506</v>
      </c>
      <c r="D183" s="171" t="s">
        <v>318</v>
      </c>
      <c r="E183" s="172" t="s">
        <v>4991</v>
      </c>
      <c r="F183" s="173" t="s">
        <v>3805</v>
      </c>
      <c r="G183" s="174" t="s">
        <v>891</v>
      </c>
      <c r="H183" s="175">
        <v>8</v>
      </c>
      <c r="I183" s="176"/>
      <c r="J183" s="177">
        <f t="shared" si="15"/>
        <v>0</v>
      </c>
      <c r="K183" s="178"/>
      <c r="L183" s="36"/>
      <c r="M183" s="179" t="s">
        <v>1</v>
      </c>
      <c r="N183" s="180" t="s">
        <v>41</v>
      </c>
      <c r="O183" s="61"/>
      <c r="P183" s="181">
        <f t="shared" si="16"/>
        <v>0</v>
      </c>
      <c r="Q183" s="181">
        <v>0</v>
      </c>
      <c r="R183" s="181">
        <f t="shared" si="17"/>
        <v>0</v>
      </c>
      <c r="S183" s="181">
        <v>0</v>
      </c>
      <c r="T183" s="182">
        <f t="shared" si="18"/>
        <v>0</v>
      </c>
      <c r="U183" s="35"/>
      <c r="V183" s="35"/>
      <c r="W183" s="35"/>
      <c r="X183" s="35"/>
      <c r="Y183" s="35"/>
      <c r="Z183" s="35"/>
      <c r="AA183" s="35"/>
      <c r="AB183" s="35"/>
      <c r="AC183" s="35"/>
      <c r="AD183" s="35"/>
      <c r="AE183" s="35"/>
      <c r="AR183" s="183" t="s">
        <v>321</v>
      </c>
      <c r="AT183" s="183" t="s">
        <v>318</v>
      </c>
      <c r="AU183" s="183" t="s">
        <v>88</v>
      </c>
      <c r="AY183" s="18" t="s">
        <v>317</v>
      </c>
      <c r="BE183" s="105">
        <f t="shared" si="19"/>
        <v>0</v>
      </c>
      <c r="BF183" s="105">
        <f t="shared" si="20"/>
        <v>0</v>
      </c>
      <c r="BG183" s="105">
        <f t="shared" si="21"/>
        <v>0</v>
      </c>
      <c r="BH183" s="105">
        <f t="shared" si="22"/>
        <v>0</v>
      </c>
      <c r="BI183" s="105">
        <f t="shared" si="23"/>
        <v>0</v>
      </c>
      <c r="BJ183" s="18" t="s">
        <v>88</v>
      </c>
      <c r="BK183" s="105">
        <f t="shared" si="24"/>
        <v>0</v>
      </c>
      <c r="BL183" s="18" t="s">
        <v>321</v>
      </c>
      <c r="BM183" s="183" t="s">
        <v>4992</v>
      </c>
    </row>
    <row r="184" spans="1:65" s="2" customFormat="1" ht="14.45" customHeight="1">
      <c r="A184" s="35"/>
      <c r="B184" s="141"/>
      <c r="C184" s="171" t="s">
        <v>515</v>
      </c>
      <c r="D184" s="171" t="s">
        <v>318</v>
      </c>
      <c r="E184" s="172" t="s">
        <v>4993</v>
      </c>
      <c r="F184" s="173" t="s">
        <v>3811</v>
      </c>
      <c r="G184" s="174" t="s">
        <v>891</v>
      </c>
      <c r="H184" s="175">
        <v>2</v>
      </c>
      <c r="I184" s="176"/>
      <c r="J184" s="177">
        <f t="shared" si="15"/>
        <v>0</v>
      </c>
      <c r="K184" s="178"/>
      <c r="L184" s="36"/>
      <c r="M184" s="179" t="s">
        <v>1</v>
      </c>
      <c r="N184" s="180" t="s">
        <v>41</v>
      </c>
      <c r="O184" s="61"/>
      <c r="P184" s="181">
        <f t="shared" si="16"/>
        <v>0</v>
      </c>
      <c r="Q184" s="181">
        <v>0</v>
      </c>
      <c r="R184" s="181">
        <f t="shared" si="17"/>
        <v>0</v>
      </c>
      <c r="S184" s="181">
        <v>0</v>
      </c>
      <c r="T184" s="182">
        <f t="shared" si="18"/>
        <v>0</v>
      </c>
      <c r="U184" s="35"/>
      <c r="V184" s="35"/>
      <c r="W184" s="35"/>
      <c r="X184" s="35"/>
      <c r="Y184" s="35"/>
      <c r="Z184" s="35"/>
      <c r="AA184" s="35"/>
      <c r="AB184" s="35"/>
      <c r="AC184" s="35"/>
      <c r="AD184" s="35"/>
      <c r="AE184" s="35"/>
      <c r="AR184" s="183" t="s">
        <v>321</v>
      </c>
      <c r="AT184" s="183" t="s">
        <v>318</v>
      </c>
      <c r="AU184" s="183" t="s">
        <v>88</v>
      </c>
      <c r="AY184" s="18" t="s">
        <v>317</v>
      </c>
      <c r="BE184" s="105">
        <f t="shared" si="19"/>
        <v>0</v>
      </c>
      <c r="BF184" s="105">
        <f t="shared" si="20"/>
        <v>0</v>
      </c>
      <c r="BG184" s="105">
        <f t="shared" si="21"/>
        <v>0</v>
      </c>
      <c r="BH184" s="105">
        <f t="shared" si="22"/>
        <v>0</v>
      </c>
      <c r="BI184" s="105">
        <f t="shared" si="23"/>
        <v>0</v>
      </c>
      <c r="BJ184" s="18" t="s">
        <v>88</v>
      </c>
      <c r="BK184" s="105">
        <f t="shared" si="24"/>
        <v>0</v>
      </c>
      <c r="BL184" s="18" t="s">
        <v>321</v>
      </c>
      <c r="BM184" s="183" t="s">
        <v>4994</v>
      </c>
    </row>
    <row r="185" spans="1:65" s="2" customFormat="1" ht="24.2" customHeight="1">
      <c r="A185" s="35"/>
      <c r="B185" s="141"/>
      <c r="C185" s="171" t="s">
        <v>522</v>
      </c>
      <c r="D185" s="171" t="s">
        <v>318</v>
      </c>
      <c r="E185" s="172" t="s">
        <v>4995</v>
      </c>
      <c r="F185" s="173" t="s">
        <v>3823</v>
      </c>
      <c r="G185" s="174" t="s">
        <v>891</v>
      </c>
      <c r="H185" s="175">
        <v>2</v>
      </c>
      <c r="I185" s="176"/>
      <c r="J185" s="177">
        <f t="shared" si="15"/>
        <v>0</v>
      </c>
      <c r="K185" s="178"/>
      <c r="L185" s="36"/>
      <c r="M185" s="179" t="s">
        <v>1</v>
      </c>
      <c r="N185" s="180" t="s">
        <v>41</v>
      </c>
      <c r="O185" s="61"/>
      <c r="P185" s="181">
        <f t="shared" si="16"/>
        <v>0</v>
      </c>
      <c r="Q185" s="181">
        <v>0</v>
      </c>
      <c r="R185" s="181">
        <f t="shared" si="17"/>
        <v>0</v>
      </c>
      <c r="S185" s="181">
        <v>0</v>
      </c>
      <c r="T185" s="182">
        <f t="shared" si="18"/>
        <v>0</v>
      </c>
      <c r="U185" s="35"/>
      <c r="V185" s="35"/>
      <c r="W185" s="35"/>
      <c r="X185" s="35"/>
      <c r="Y185" s="35"/>
      <c r="Z185" s="35"/>
      <c r="AA185" s="35"/>
      <c r="AB185" s="35"/>
      <c r="AC185" s="35"/>
      <c r="AD185" s="35"/>
      <c r="AE185" s="35"/>
      <c r="AR185" s="183" t="s">
        <v>321</v>
      </c>
      <c r="AT185" s="183" t="s">
        <v>318</v>
      </c>
      <c r="AU185" s="183" t="s">
        <v>88</v>
      </c>
      <c r="AY185" s="18" t="s">
        <v>317</v>
      </c>
      <c r="BE185" s="105">
        <f t="shared" si="19"/>
        <v>0</v>
      </c>
      <c r="BF185" s="105">
        <f t="shared" si="20"/>
        <v>0</v>
      </c>
      <c r="BG185" s="105">
        <f t="shared" si="21"/>
        <v>0</v>
      </c>
      <c r="BH185" s="105">
        <f t="shared" si="22"/>
        <v>0</v>
      </c>
      <c r="BI185" s="105">
        <f t="shared" si="23"/>
        <v>0</v>
      </c>
      <c r="BJ185" s="18" t="s">
        <v>88</v>
      </c>
      <c r="BK185" s="105">
        <f t="shared" si="24"/>
        <v>0</v>
      </c>
      <c r="BL185" s="18" t="s">
        <v>321</v>
      </c>
      <c r="BM185" s="183" t="s">
        <v>4996</v>
      </c>
    </row>
    <row r="186" spans="1:65" s="2" customFormat="1" ht="24.2" customHeight="1">
      <c r="A186" s="35"/>
      <c r="B186" s="141"/>
      <c r="C186" s="171" t="s">
        <v>527</v>
      </c>
      <c r="D186" s="171" t="s">
        <v>318</v>
      </c>
      <c r="E186" s="172" t="s">
        <v>4997</v>
      </c>
      <c r="F186" s="173" t="s">
        <v>3835</v>
      </c>
      <c r="G186" s="174" t="s">
        <v>891</v>
      </c>
      <c r="H186" s="175">
        <v>2</v>
      </c>
      <c r="I186" s="176"/>
      <c r="J186" s="177">
        <f t="shared" si="15"/>
        <v>0</v>
      </c>
      <c r="K186" s="178"/>
      <c r="L186" s="36"/>
      <c r="M186" s="179" t="s">
        <v>1</v>
      </c>
      <c r="N186" s="180" t="s">
        <v>41</v>
      </c>
      <c r="O186" s="61"/>
      <c r="P186" s="181">
        <f t="shared" si="16"/>
        <v>0</v>
      </c>
      <c r="Q186" s="181">
        <v>0</v>
      </c>
      <c r="R186" s="181">
        <f t="shared" si="17"/>
        <v>0</v>
      </c>
      <c r="S186" s="181">
        <v>0</v>
      </c>
      <c r="T186" s="182">
        <f t="shared" si="18"/>
        <v>0</v>
      </c>
      <c r="U186" s="35"/>
      <c r="V186" s="35"/>
      <c r="W186" s="35"/>
      <c r="X186" s="35"/>
      <c r="Y186" s="35"/>
      <c r="Z186" s="35"/>
      <c r="AA186" s="35"/>
      <c r="AB186" s="35"/>
      <c r="AC186" s="35"/>
      <c r="AD186" s="35"/>
      <c r="AE186" s="35"/>
      <c r="AR186" s="183" t="s">
        <v>321</v>
      </c>
      <c r="AT186" s="183" t="s">
        <v>318</v>
      </c>
      <c r="AU186" s="183" t="s">
        <v>88</v>
      </c>
      <c r="AY186" s="18" t="s">
        <v>317</v>
      </c>
      <c r="BE186" s="105">
        <f t="shared" si="19"/>
        <v>0</v>
      </c>
      <c r="BF186" s="105">
        <f t="shared" si="20"/>
        <v>0</v>
      </c>
      <c r="BG186" s="105">
        <f t="shared" si="21"/>
        <v>0</v>
      </c>
      <c r="BH186" s="105">
        <f t="shared" si="22"/>
        <v>0</v>
      </c>
      <c r="BI186" s="105">
        <f t="shared" si="23"/>
        <v>0</v>
      </c>
      <c r="BJ186" s="18" t="s">
        <v>88</v>
      </c>
      <c r="BK186" s="105">
        <f t="shared" si="24"/>
        <v>0</v>
      </c>
      <c r="BL186" s="18" t="s">
        <v>321</v>
      </c>
      <c r="BM186" s="183" t="s">
        <v>4998</v>
      </c>
    </row>
    <row r="187" spans="1:65" s="2" customFormat="1" ht="14.45" customHeight="1">
      <c r="A187" s="35"/>
      <c r="B187" s="141"/>
      <c r="C187" s="171" t="s">
        <v>535</v>
      </c>
      <c r="D187" s="171" t="s">
        <v>318</v>
      </c>
      <c r="E187" s="172" t="s">
        <v>4999</v>
      </c>
      <c r="F187" s="173" t="s">
        <v>5000</v>
      </c>
      <c r="G187" s="174" t="s">
        <v>891</v>
      </c>
      <c r="H187" s="175">
        <v>2</v>
      </c>
      <c r="I187" s="176"/>
      <c r="J187" s="177">
        <f t="shared" si="15"/>
        <v>0</v>
      </c>
      <c r="K187" s="178"/>
      <c r="L187" s="36"/>
      <c r="M187" s="179" t="s">
        <v>1</v>
      </c>
      <c r="N187" s="180" t="s">
        <v>41</v>
      </c>
      <c r="O187" s="61"/>
      <c r="P187" s="181">
        <f t="shared" si="16"/>
        <v>0</v>
      </c>
      <c r="Q187" s="181">
        <v>0</v>
      </c>
      <c r="R187" s="181">
        <f t="shared" si="17"/>
        <v>0</v>
      </c>
      <c r="S187" s="181">
        <v>0</v>
      </c>
      <c r="T187" s="182">
        <f t="shared" si="18"/>
        <v>0</v>
      </c>
      <c r="U187" s="35"/>
      <c r="V187" s="35"/>
      <c r="W187" s="35"/>
      <c r="X187" s="35"/>
      <c r="Y187" s="35"/>
      <c r="Z187" s="35"/>
      <c r="AA187" s="35"/>
      <c r="AB187" s="35"/>
      <c r="AC187" s="35"/>
      <c r="AD187" s="35"/>
      <c r="AE187" s="35"/>
      <c r="AR187" s="183" t="s">
        <v>321</v>
      </c>
      <c r="AT187" s="183" t="s">
        <v>318</v>
      </c>
      <c r="AU187" s="183" t="s">
        <v>88</v>
      </c>
      <c r="AY187" s="18" t="s">
        <v>317</v>
      </c>
      <c r="BE187" s="105">
        <f t="shared" si="19"/>
        <v>0</v>
      </c>
      <c r="BF187" s="105">
        <f t="shared" si="20"/>
        <v>0</v>
      </c>
      <c r="BG187" s="105">
        <f t="shared" si="21"/>
        <v>0</v>
      </c>
      <c r="BH187" s="105">
        <f t="shared" si="22"/>
        <v>0</v>
      </c>
      <c r="BI187" s="105">
        <f t="shared" si="23"/>
        <v>0</v>
      </c>
      <c r="BJ187" s="18" t="s">
        <v>88</v>
      </c>
      <c r="BK187" s="105">
        <f t="shared" si="24"/>
        <v>0</v>
      </c>
      <c r="BL187" s="18" t="s">
        <v>321</v>
      </c>
      <c r="BM187" s="183" t="s">
        <v>5001</v>
      </c>
    </row>
    <row r="188" spans="1:65" s="2" customFormat="1" ht="14.45" customHeight="1">
      <c r="A188" s="35"/>
      <c r="B188" s="141"/>
      <c r="C188" s="171" t="s">
        <v>540</v>
      </c>
      <c r="D188" s="171" t="s">
        <v>318</v>
      </c>
      <c r="E188" s="172" t="s">
        <v>5002</v>
      </c>
      <c r="F188" s="173" t="s">
        <v>5003</v>
      </c>
      <c r="G188" s="174" t="s">
        <v>891</v>
      </c>
      <c r="H188" s="175">
        <v>2</v>
      </c>
      <c r="I188" s="176"/>
      <c r="J188" s="177">
        <f t="shared" si="15"/>
        <v>0</v>
      </c>
      <c r="K188" s="178"/>
      <c r="L188" s="36"/>
      <c r="M188" s="179" t="s">
        <v>1</v>
      </c>
      <c r="N188" s="180" t="s">
        <v>41</v>
      </c>
      <c r="O188" s="61"/>
      <c r="P188" s="181">
        <f t="shared" si="16"/>
        <v>0</v>
      </c>
      <c r="Q188" s="181">
        <v>0</v>
      </c>
      <c r="R188" s="181">
        <f t="shared" si="17"/>
        <v>0</v>
      </c>
      <c r="S188" s="181">
        <v>0</v>
      </c>
      <c r="T188" s="182">
        <f t="shared" si="18"/>
        <v>0</v>
      </c>
      <c r="U188" s="35"/>
      <c r="V188" s="35"/>
      <c r="W188" s="35"/>
      <c r="X188" s="35"/>
      <c r="Y188" s="35"/>
      <c r="Z188" s="35"/>
      <c r="AA188" s="35"/>
      <c r="AB188" s="35"/>
      <c r="AC188" s="35"/>
      <c r="AD188" s="35"/>
      <c r="AE188" s="35"/>
      <c r="AR188" s="183" t="s">
        <v>321</v>
      </c>
      <c r="AT188" s="183" t="s">
        <v>318</v>
      </c>
      <c r="AU188" s="183" t="s">
        <v>88</v>
      </c>
      <c r="AY188" s="18" t="s">
        <v>317</v>
      </c>
      <c r="BE188" s="105">
        <f t="shared" si="19"/>
        <v>0</v>
      </c>
      <c r="BF188" s="105">
        <f t="shared" si="20"/>
        <v>0</v>
      </c>
      <c r="BG188" s="105">
        <f t="shared" si="21"/>
        <v>0</v>
      </c>
      <c r="BH188" s="105">
        <f t="shared" si="22"/>
        <v>0</v>
      </c>
      <c r="BI188" s="105">
        <f t="shared" si="23"/>
        <v>0</v>
      </c>
      <c r="BJ188" s="18" t="s">
        <v>88</v>
      </c>
      <c r="BK188" s="105">
        <f t="shared" si="24"/>
        <v>0</v>
      </c>
      <c r="BL188" s="18" t="s">
        <v>321</v>
      </c>
      <c r="BM188" s="183" t="s">
        <v>5004</v>
      </c>
    </row>
    <row r="189" spans="1:65" s="2" customFormat="1" ht="24.2" customHeight="1">
      <c r="A189" s="35"/>
      <c r="B189" s="141"/>
      <c r="C189" s="171" t="s">
        <v>544</v>
      </c>
      <c r="D189" s="171" t="s">
        <v>318</v>
      </c>
      <c r="E189" s="172" t="s">
        <v>5005</v>
      </c>
      <c r="F189" s="173" t="s">
        <v>3868</v>
      </c>
      <c r="G189" s="174" t="s">
        <v>891</v>
      </c>
      <c r="H189" s="175">
        <v>4</v>
      </c>
      <c r="I189" s="176"/>
      <c r="J189" s="177">
        <f t="shared" si="15"/>
        <v>0</v>
      </c>
      <c r="K189" s="178"/>
      <c r="L189" s="36"/>
      <c r="M189" s="179" t="s">
        <v>1</v>
      </c>
      <c r="N189" s="180" t="s">
        <v>41</v>
      </c>
      <c r="O189" s="61"/>
      <c r="P189" s="181">
        <f t="shared" si="16"/>
        <v>0</v>
      </c>
      <c r="Q189" s="181">
        <v>0</v>
      </c>
      <c r="R189" s="181">
        <f t="shared" si="17"/>
        <v>0</v>
      </c>
      <c r="S189" s="181">
        <v>0</v>
      </c>
      <c r="T189" s="182">
        <f t="shared" si="18"/>
        <v>0</v>
      </c>
      <c r="U189" s="35"/>
      <c r="V189" s="35"/>
      <c r="W189" s="35"/>
      <c r="X189" s="35"/>
      <c r="Y189" s="35"/>
      <c r="Z189" s="35"/>
      <c r="AA189" s="35"/>
      <c r="AB189" s="35"/>
      <c r="AC189" s="35"/>
      <c r="AD189" s="35"/>
      <c r="AE189" s="35"/>
      <c r="AR189" s="183" t="s">
        <v>321</v>
      </c>
      <c r="AT189" s="183" t="s">
        <v>318</v>
      </c>
      <c r="AU189" s="183" t="s">
        <v>88</v>
      </c>
      <c r="AY189" s="18" t="s">
        <v>317</v>
      </c>
      <c r="BE189" s="105">
        <f t="shared" si="19"/>
        <v>0</v>
      </c>
      <c r="BF189" s="105">
        <f t="shared" si="20"/>
        <v>0</v>
      </c>
      <c r="BG189" s="105">
        <f t="shared" si="21"/>
        <v>0</v>
      </c>
      <c r="BH189" s="105">
        <f t="shared" si="22"/>
        <v>0</v>
      </c>
      <c r="BI189" s="105">
        <f t="shared" si="23"/>
        <v>0</v>
      </c>
      <c r="BJ189" s="18" t="s">
        <v>88</v>
      </c>
      <c r="BK189" s="105">
        <f t="shared" si="24"/>
        <v>0</v>
      </c>
      <c r="BL189" s="18" t="s">
        <v>321</v>
      </c>
      <c r="BM189" s="183" t="s">
        <v>5006</v>
      </c>
    </row>
    <row r="190" spans="1:65" s="2" customFormat="1" ht="24.2" customHeight="1">
      <c r="A190" s="35"/>
      <c r="B190" s="141"/>
      <c r="C190" s="171" t="s">
        <v>551</v>
      </c>
      <c r="D190" s="171" t="s">
        <v>318</v>
      </c>
      <c r="E190" s="172" t="s">
        <v>5007</v>
      </c>
      <c r="F190" s="173" t="s">
        <v>3892</v>
      </c>
      <c r="G190" s="174" t="s">
        <v>891</v>
      </c>
      <c r="H190" s="175">
        <v>5</v>
      </c>
      <c r="I190" s="176"/>
      <c r="J190" s="177">
        <f t="shared" si="15"/>
        <v>0</v>
      </c>
      <c r="K190" s="178"/>
      <c r="L190" s="36"/>
      <c r="M190" s="179" t="s">
        <v>1</v>
      </c>
      <c r="N190" s="180" t="s">
        <v>41</v>
      </c>
      <c r="O190" s="61"/>
      <c r="P190" s="181">
        <f t="shared" si="16"/>
        <v>0</v>
      </c>
      <c r="Q190" s="181">
        <v>0</v>
      </c>
      <c r="R190" s="181">
        <f t="shared" si="17"/>
        <v>0</v>
      </c>
      <c r="S190" s="181">
        <v>0</v>
      </c>
      <c r="T190" s="182">
        <f t="shared" si="18"/>
        <v>0</v>
      </c>
      <c r="U190" s="35"/>
      <c r="V190" s="35"/>
      <c r="W190" s="35"/>
      <c r="X190" s="35"/>
      <c r="Y190" s="35"/>
      <c r="Z190" s="35"/>
      <c r="AA190" s="35"/>
      <c r="AB190" s="35"/>
      <c r="AC190" s="35"/>
      <c r="AD190" s="35"/>
      <c r="AE190" s="35"/>
      <c r="AR190" s="183" t="s">
        <v>321</v>
      </c>
      <c r="AT190" s="183" t="s">
        <v>318</v>
      </c>
      <c r="AU190" s="183" t="s">
        <v>88</v>
      </c>
      <c r="AY190" s="18" t="s">
        <v>317</v>
      </c>
      <c r="BE190" s="105">
        <f t="shared" si="19"/>
        <v>0</v>
      </c>
      <c r="BF190" s="105">
        <f t="shared" si="20"/>
        <v>0</v>
      </c>
      <c r="BG190" s="105">
        <f t="shared" si="21"/>
        <v>0</v>
      </c>
      <c r="BH190" s="105">
        <f t="shared" si="22"/>
        <v>0</v>
      </c>
      <c r="BI190" s="105">
        <f t="shared" si="23"/>
        <v>0</v>
      </c>
      <c r="BJ190" s="18" t="s">
        <v>88</v>
      </c>
      <c r="BK190" s="105">
        <f t="shared" si="24"/>
        <v>0</v>
      </c>
      <c r="BL190" s="18" t="s">
        <v>321</v>
      </c>
      <c r="BM190" s="183" t="s">
        <v>5008</v>
      </c>
    </row>
    <row r="191" spans="1:65" s="2" customFormat="1" ht="24.2" customHeight="1">
      <c r="A191" s="35"/>
      <c r="B191" s="141"/>
      <c r="C191" s="171" t="s">
        <v>555</v>
      </c>
      <c r="D191" s="171" t="s">
        <v>318</v>
      </c>
      <c r="E191" s="172" t="s">
        <v>5009</v>
      </c>
      <c r="F191" s="173" t="s">
        <v>5010</v>
      </c>
      <c r="G191" s="174" t="s">
        <v>891</v>
      </c>
      <c r="H191" s="175">
        <v>4</v>
      </c>
      <c r="I191" s="176"/>
      <c r="J191" s="177">
        <f t="shared" si="15"/>
        <v>0</v>
      </c>
      <c r="K191" s="178"/>
      <c r="L191" s="36"/>
      <c r="M191" s="179" t="s">
        <v>1</v>
      </c>
      <c r="N191" s="180" t="s">
        <v>41</v>
      </c>
      <c r="O191" s="61"/>
      <c r="P191" s="181">
        <f t="shared" si="16"/>
        <v>0</v>
      </c>
      <c r="Q191" s="181">
        <v>0</v>
      </c>
      <c r="R191" s="181">
        <f t="shared" si="17"/>
        <v>0</v>
      </c>
      <c r="S191" s="181">
        <v>0</v>
      </c>
      <c r="T191" s="182">
        <f t="shared" si="18"/>
        <v>0</v>
      </c>
      <c r="U191" s="35"/>
      <c r="V191" s="35"/>
      <c r="W191" s="35"/>
      <c r="X191" s="35"/>
      <c r="Y191" s="35"/>
      <c r="Z191" s="35"/>
      <c r="AA191" s="35"/>
      <c r="AB191" s="35"/>
      <c r="AC191" s="35"/>
      <c r="AD191" s="35"/>
      <c r="AE191" s="35"/>
      <c r="AR191" s="183" t="s">
        <v>321</v>
      </c>
      <c r="AT191" s="183" t="s">
        <v>318</v>
      </c>
      <c r="AU191" s="183" t="s">
        <v>88</v>
      </c>
      <c r="AY191" s="18" t="s">
        <v>317</v>
      </c>
      <c r="BE191" s="105">
        <f t="shared" si="19"/>
        <v>0</v>
      </c>
      <c r="BF191" s="105">
        <f t="shared" si="20"/>
        <v>0</v>
      </c>
      <c r="BG191" s="105">
        <f t="shared" si="21"/>
        <v>0</v>
      </c>
      <c r="BH191" s="105">
        <f t="shared" si="22"/>
        <v>0</v>
      </c>
      <c r="BI191" s="105">
        <f t="shared" si="23"/>
        <v>0</v>
      </c>
      <c r="BJ191" s="18" t="s">
        <v>88</v>
      </c>
      <c r="BK191" s="105">
        <f t="shared" si="24"/>
        <v>0</v>
      </c>
      <c r="BL191" s="18" t="s">
        <v>321</v>
      </c>
      <c r="BM191" s="183" t="s">
        <v>5011</v>
      </c>
    </row>
    <row r="192" spans="1:65" s="2" customFormat="1" ht="24.2" customHeight="1">
      <c r="A192" s="35"/>
      <c r="B192" s="141"/>
      <c r="C192" s="171" t="s">
        <v>559</v>
      </c>
      <c r="D192" s="171" t="s">
        <v>318</v>
      </c>
      <c r="E192" s="172" t="s">
        <v>5012</v>
      </c>
      <c r="F192" s="173" t="s">
        <v>3924</v>
      </c>
      <c r="G192" s="174" t="s">
        <v>441</v>
      </c>
      <c r="H192" s="175">
        <v>14</v>
      </c>
      <c r="I192" s="176"/>
      <c r="J192" s="177">
        <f t="shared" si="15"/>
        <v>0</v>
      </c>
      <c r="K192" s="178"/>
      <c r="L192" s="36"/>
      <c r="M192" s="179" t="s">
        <v>1</v>
      </c>
      <c r="N192" s="180" t="s">
        <v>41</v>
      </c>
      <c r="O192" s="61"/>
      <c r="P192" s="181">
        <f t="shared" si="16"/>
        <v>0</v>
      </c>
      <c r="Q192" s="181">
        <v>0</v>
      </c>
      <c r="R192" s="181">
        <f t="shared" si="17"/>
        <v>0</v>
      </c>
      <c r="S192" s="181">
        <v>0</v>
      </c>
      <c r="T192" s="182">
        <f t="shared" si="18"/>
        <v>0</v>
      </c>
      <c r="U192" s="35"/>
      <c r="V192" s="35"/>
      <c r="W192" s="35"/>
      <c r="X192" s="35"/>
      <c r="Y192" s="35"/>
      <c r="Z192" s="35"/>
      <c r="AA192" s="35"/>
      <c r="AB192" s="35"/>
      <c r="AC192" s="35"/>
      <c r="AD192" s="35"/>
      <c r="AE192" s="35"/>
      <c r="AR192" s="183" t="s">
        <v>321</v>
      </c>
      <c r="AT192" s="183" t="s">
        <v>318</v>
      </c>
      <c r="AU192" s="183" t="s">
        <v>88</v>
      </c>
      <c r="AY192" s="18" t="s">
        <v>317</v>
      </c>
      <c r="BE192" s="105">
        <f t="shared" si="19"/>
        <v>0</v>
      </c>
      <c r="BF192" s="105">
        <f t="shared" si="20"/>
        <v>0</v>
      </c>
      <c r="BG192" s="105">
        <f t="shared" si="21"/>
        <v>0</v>
      </c>
      <c r="BH192" s="105">
        <f t="shared" si="22"/>
        <v>0</v>
      </c>
      <c r="BI192" s="105">
        <f t="shared" si="23"/>
        <v>0</v>
      </c>
      <c r="BJ192" s="18" t="s">
        <v>88</v>
      </c>
      <c r="BK192" s="105">
        <f t="shared" si="24"/>
        <v>0</v>
      </c>
      <c r="BL192" s="18" t="s">
        <v>321</v>
      </c>
      <c r="BM192" s="183" t="s">
        <v>5013</v>
      </c>
    </row>
    <row r="193" spans="1:65" s="2" customFormat="1" ht="24.2" customHeight="1">
      <c r="A193" s="35"/>
      <c r="B193" s="141"/>
      <c r="C193" s="171" t="s">
        <v>565</v>
      </c>
      <c r="D193" s="171" t="s">
        <v>318</v>
      </c>
      <c r="E193" s="172" t="s">
        <v>5014</v>
      </c>
      <c r="F193" s="173" t="s">
        <v>3933</v>
      </c>
      <c r="G193" s="174" t="s">
        <v>891</v>
      </c>
      <c r="H193" s="175">
        <v>20</v>
      </c>
      <c r="I193" s="176"/>
      <c r="J193" s="177">
        <f t="shared" si="15"/>
        <v>0</v>
      </c>
      <c r="K193" s="178"/>
      <c r="L193" s="36"/>
      <c r="M193" s="179" t="s">
        <v>1</v>
      </c>
      <c r="N193" s="180" t="s">
        <v>41</v>
      </c>
      <c r="O193" s="61"/>
      <c r="P193" s="181">
        <f t="shared" si="16"/>
        <v>0</v>
      </c>
      <c r="Q193" s="181">
        <v>0</v>
      </c>
      <c r="R193" s="181">
        <f t="shared" si="17"/>
        <v>0</v>
      </c>
      <c r="S193" s="181">
        <v>0</v>
      </c>
      <c r="T193" s="182">
        <f t="shared" si="18"/>
        <v>0</v>
      </c>
      <c r="U193" s="35"/>
      <c r="V193" s="35"/>
      <c r="W193" s="35"/>
      <c r="X193" s="35"/>
      <c r="Y193" s="35"/>
      <c r="Z193" s="35"/>
      <c r="AA193" s="35"/>
      <c r="AB193" s="35"/>
      <c r="AC193" s="35"/>
      <c r="AD193" s="35"/>
      <c r="AE193" s="35"/>
      <c r="AR193" s="183" t="s">
        <v>321</v>
      </c>
      <c r="AT193" s="183" t="s">
        <v>318</v>
      </c>
      <c r="AU193" s="183" t="s">
        <v>88</v>
      </c>
      <c r="AY193" s="18" t="s">
        <v>317</v>
      </c>
      <c r="BE193" s="105">
        <f t="shared" si="19"/>
        <v>0</v>
      </c>
      <c r="BF193" s="105">
        <f t="shared" si="20"/>
        <v>0</v>
      </c>
      <c r="BG193" s="105">
        <f t="shared" si="21"/>
        <v>0</v>
      </c>
      <c r="BH193" s="105">
        <f t="shared" si="22"/>
        <v>0</v>
      </c>
      <c r="BI193" s="105">
        <f t="shared" si="23"/>
        <v>0</v>
      </c>
      <c r="BJ193" s="18" t="s">
        <v>88</v>
      </c>
      <c r="BK193" s="105">
        <f t="shared" si="24"/>
        <v>0</v>
      </c>
      <c r="BL193" s="18" t="s">
        <v>321</v>
      </c>
      <c r="BM193" s="183" t="s">
        <v>5015</v>
      </c>
    </row>
    <row r="194" spans="1:65" s="2" customFormat="1" ht="24.2" customHeight="1">
      <c r="A194" s="35"/>
      <c r="B194" s="141"/>
      <c r="C194" s="171" t="s">
        <v>570</v>
      </c>
      <c r="D194" s="171" t="s">
        <v>318</v>
      </c>
      <c r="E194" s="172" t="s">
        <v>5016</v>
      </c>
      <c r="F194" s="173" t="s">
        <v>3936</v>
      </c>
      <c r="G194" s="174" t="s">
        <v>891</v>
      </c>
      <c r="H194" s="175">
        <v>4</v>
      </c>
      <c r="I194" s="176"/>
      <c r="J194" s="177">
        <f t="shared" si="15"/>
        <v>0</v>
      </c>
      <c r="K194" s="178"/>
      <c r="L194" s="36"/>
      <c r="M194" s="179" t="s">
        <v>1</v>
      </c>
      <c r="N194" s="180" t="s">
        <v>41</v>
      </c>
      <c r="O194" s="61"/>
      <c r="P194" s="181">
        <f t="shared" si="16"/>
        <v>0</v>
      </c>
      <c r="Q194" s="181">
        <v>0</v>
      </c>
      <c r="R194" s="181">
        <f t="shared" si="17"/>
        <v>0</v>
      </c>
      <c r="S194" s="181">
        <v>0</v>
      </c>
      <c r="T194" s="182">
        <f t="shared" si="18"/>
        <v>0</v>
      </c>
      <c r="U194" s="35"/>
      <c r="V194" s="35"/>
      <c r="W194" s="35"/>
      <c r="X194" s="35"/>
      <c r="Y194" s="35"/>
      <c r="Z194" s="35"/>
      <c r="AA194" s="35"/>
      <c r="AB194" s="35"/>
      <c r="AC194" s="35"/>
      <c r="AD194" s="35"/>
      <c r="AE194" s="35"/>
      <c r="AR194" s="183" t="s">
        <v>321</v>
      </c>
      <c r="AT194" s="183" t="s">
        <v>318</v>
      </c>
      <c r="AU194" s="183" t="s">
        <v>88</v>
      </c>
      <c r="AY194" s="18" t="s">
        <v>317</v>
      </c>
      <c r="BE194" s="105">
        <f t="shared" si="19"/>
        <v>0</v>
      </c>
      <c r="BF194" s="105">
        <f t="shared" si="20"/>
        <v>0</v>
      </c>
      <c r="BG194" s="105">
        <f t="shared" si="21"/>
        <v>0</v>
      </c>
      <c r="BH194" s="105">
        <f t="shared" si="22"/>
        <v>0</v>
      </c>
      <c r="BI194" s="105">
        <f t="shared" si="23"/>
        <v>0</v>
      </c>
      <c r="BJ194" s="18" t="s">
        <v>88</v>
      </c>
      <c r="BK194" s="105">
        <f t="shared" si="24"/>
        <v>0</v>
      </c>
      <c r="BL194" s="18" t="s">
        <v>321</v>
      </c>
      <c r="BM194" s="183" t="s">
        <v>5017</v>
      </c>
    </row>
    <row r="195" spans="1:65" s="2" customFormat="1" ht="24.2" customHeight="1">
      <c r="A195" s="35"/>
      <c r="B195" s="141"/>
      <c r="C195" s="171" t="s">
        <v>576</v>
      </c>
      <c r="D195" s="171" t="s">
        <v>318</v>
      </c>
      <c r="E195" s="172" t="s">
        <v>5018</v>
      </c>
      <c r="F195" s="173" t="s">
        <v>3957</v>
      </c>
      <c r="G195" s="174" t="s">
        <v>441</v>
      </c>
      <c r="H195" s="175">
        <v>160</v>
      </c>
      <c r="I195" s="176"/>
      <c r="J195" s="177">
        <f t="shared" si="15"/>
        <v>0</v>
      </c>
      <c r="K195" s="178"/>
      <c r="L195" s="36"/>
      <c r="M195" s="179" t="s">
        <v>1</v>
      </c>
      <c r="N195" s="180" t="s">
        <v>41</v>
      </c>
      <c r="O195" s="61"/>
      <c r="P195" s="181">
        <f t="shared" si="16"/>
        <v>0</v>
      </c>
      <c r="Q195" s="181">
        <v>0</v>
      </c>
      <c r="R195" s="181">
        <f t="shared" si="17"/>
        <v>0</v>
      </c>
      <c r="S195" s="181">
        <v>0</v>
      </c>
      <c r="T195" s="182">
        <f t="shared" si="18"/>
        <v>0</v>
      </c>
      <c r="U195" s="35"/>
      <c r="V195" s="35"/>
      <c r="W195" s="35"/>
      <c r="X195" s="35"/>
      <c r="Y195" s="35"/>
      <c r="Z195" s="35"/>
      <c r="AA195" s="35"/>
      <c r="AB195" s="35"/>
      <c r="AC195" s="35"/>
      <c r="AD195" s="35"/>
      <c r="AE195" s="35"/>
      <c r="AR195" s="183" t="s">
        <v>321</v>
      </c>
      <c r="AT195" s="183" t="s">
        <v>318</v>
      </c>
      <c r="AU195" s="183" t="s">
        <v>88</v>
      </c>
      <c r="AY195" s="18" t="s">
        <v>317</v>
      </c>
      <c r="BE195" s="105">
        <f t="shared" si="19"/>
        <v>0</v>
      </c>
      <c r="BF195" s="105">
        <f t="shared" si="20"/>
        <v>0</v>
      </c>
      <c r="BG195" s="105">
        <f t="shared" si="21"/>
        <v>0</v>
      </c>
      <c r="BH195" s="105">
        <f t="shared" si="22"/>
        <v>0</v>
      </c>
      <c r="BI195" s="105">
        <f t="shared" si="23"/>
        <v>0</v>
      </c>
      <c r="BJ195" s="18" t="s">
        <v>88</v>
      </c>
      <c r="BK195" s="105">
        <f t="shared" si="24"/>
        <v>0</v>
      </c>
      <c r="BL195" s="18" t="s">
        <v>321</v>
      </c>
      <c r="BM195" s="183" t="s">
        <v>5019</v>
      </c>
    </row>
    <row r="196" spans="1:65" s="2" customFormat="1" ht="14.45" customHeight="1">
      <c r="A196" s="35"/>
      <c r="B196" s="141"/>
      <c r="C196" s="171" t="s">
        <v>580</v>
      </c>
      <c r="D196" s="171" t="s">
        <v>318</v>
      </c>
      <c r="E196" s="172" t="s">
        <v>5020</v>
      </c>
      <c r="F196" s="173" t="s">
        <v>3972</v>
      </c>
      <c r="G196" s="174" t="s">
        <v>441</v>
      </c>
      <c r="H196" s="175">
        <v>40</v>
      </c>
      <c r="I196" s="176"/>
      <c r="J196" s="177">
        <f t="shared" si="15"/>
        <v>0</v>
      </c>
      <c r="K196" s="178"/>
      <c r="L196" s="36"/>
      <c r="M196" s="179" t="s">
        <v>1</v>
      </c>
      <c r="N196" s="180" t="s">
        <v>41</v>
      </c>
      <c r="O196" s="61"/>
      <c r="P196" s="181">
        <f t="shared" si="16"/>
        <v>0</v>
      </c>
      <c r="Q196" s="181">
        <v>0</v>
      </c>
      <c r="R196" s="181">
        <f t="shared" si="17"/>
        <v>0</v>
      </c>
      <c r="S196" s="181">
        <v>0</v>
      </c>
      <c r="T196" s="182">
        <f t="shared" si="18"/>
        <v>0</v>
      </c>
      <c r="U196" s="35"/>
      <c r="V196" s="35"/>
      <c r="W196" s="35"/>
      <c r="X196" s="35"/>
      <c r="Y196" s="35"/>
      <c r="Z196" s="35"/>
      <c r="AA196" s="35"/>
      <c r="AB196" s="35"/>
      <c r="AC196" s="35"/>
      <c r="AD196" s="35"/>
      <c r="AE196" s="35"/>
      <c r="AR196" s="183" t="s">
        <v>321</v>
      </c>
      <c r="AT196" s="183" t="s">
        <v>318</v>
      </c>
      <c r="AU196" s="183" t="s">
        <v>88</v>
      </c>
      <c r="AY196" s="18" t="s">
        <v>317</v>
      </c>
      <c r="BE196" s="105">
        <f t="shared" si="19"/>
        <v>0</v>
      </c>
      <c r="BF196" s="105">
        <f t="shared" si="20"/>
        <v>0</v>
      </c>
      <c r="BG196" s="105">
        <f t="shared" si="21"/>
        <v>0</v>
      </c>
      <c r="BH196" s="105">
        <f t="shared" si="22"/>
        <v>0</v>
      </c>
      <c r="BI196" s="105">
        <f t="shared" si="23"/>
        <v>0</v>
      </c>
      <c r="BJ196" s="18" t="s">
        <v>88</v>
      </c>
      <c r="BK196" s="105">
        <f t="shared" si="24"/>
        <v>0</v>
      </c>
      <c r="BL196" s="18" t="s">
        <v>321</v>
      </c>
      <c r="BM196" s="183" t="s">
        <v>5021</v>
      </c>
    </row>
    <row r="197" spans="1:65" s="2" customFormat="1" ht="14.45" customHeight="1">
      <c r="A197" s="35"/>
      <c r="B197" s="141"/>
      <c r="C197" s="171" t="s">
        <v>586</v>
      </c>
      <c r="D197" s="171" t="s">
        <v>318</v>
      </c>
      <c r="E197" s="172" t="s">
        <v>5022</v>
      </c>
      <c r="F197" s="173" t="s">
        <v>3975</v>
      </c>
      <c r="G197" s="174" t="s">
        <v>441</v>
      </c>
      <c r="H197" s="175">
        <v>40</v>
      </c>
      <c r="I197" s="176"/>
      <c r="J197" s="177">
        <f t="shared" si="15"/>
        <v>0</v>
      </c>
      <c r="K197" s="178"/>
      <c r="L197" s="36"/>
      <c r="M197" s="179" t="s">
        <v>1</v>
      </c>
      <c r="N197" s="180" t="s">
        <v>41</v>
      </c>
      <c r="O197" s="61"/>
      <c r="P197" s="181">
        <f t="shared" si="16"/>
        <v>0</v>
      </c>
      <c r="Q197" s="181">
        <v>0</v>
      </c>
      <c r="R197" s="181">
        <f t="shared" si="17"/>
        <v>0</v>
      </c>
      <c r="S197" s="181">
        <v>0</v>
      </c>
      <c r="T197" s="182">
        <f t="shared" si="18"/>
        <v>0</v>
      </c>
      <c r="U197" s="35"/>
      <c r="V197" s="35"/>
      <c r="W197" s="35"/>
      <c r="X197" s="35"/>
      <c r="Y197" s="35"/>
      <c r="Z197" s="35"/>
      <c r="AA197" s="35"/>
      <c r="AB197" s="35"/>
      <c r="AC197" s="35"/>
      <c r="AD197" s="35"/>
      <c r="AE197" s="35"/>
      <c r="AR197" s="183" t="s">
        <v>321</v>
      </c>
      <c r="AT197" s="183" t="s">
        <v>318</v>
      </c>
      <c r="AU197" s="183" t="s">
        <v>88</v>
      </c>
      <c r="AY197" s="18" t="s">
        <v>317</v>
      </c>
      <c r="BE197" s="105">
        <f t="shared" si="19"/>
        <v>0</v>
      </c>
      <c r="BF197" s="105">
        <f t="shared" si="20"/>
        <v>0</v>
      </c>
      <c r="BG197" s="105">
        <f t="shared" si="21"/>
        <v>0</v>
      </c>
      <c r="BH197" s="105">
        <f t="shared" si="22"/>
        <v>0</v>
      </c>
      <c r="BI197" s="105">
        <f t="shared" si="23"/>
        <v>0</v>
      </c>
      <c r="BJ197" s="18" t="s">
        <v>88</v>
      </c>
      <c r="BK197" s="105">
        <f t="shared" si="24"/>
        <v>0</v>
      </c>
      <c r="BL197" s="18" t="s">
        <v>321</v>
      </c>
      <c r="BM197" s="183" t="s">
        <v>5023</v>
      </c>
    </row>
    <row r="198" spans="1:65" s="2" customFormat="1" ht="14.45" customHeight="1">
      <c r="A198" s="35"/>
      <c r="B198" s="141"/>
      <c r="C198" s="171" t="s">
        <v>591</v>
      </c>
      <c r="D198" s="171" t="s">
        <v>318</v>
      </c>
      <c r="E198" s="172" t="s">
        <v>5024</v>
      </c>
      <c r="F198" s="173" t="s">
        <v>3987</v>
      </c>
      <c r="G198" s="174" t="s">
        <v>441</v>
      </c>
      <c r="H198" s="175">
        <v>150</v>
      </c>
      <c r="I198" s="176"/>
      <c r="J198" s="177">
        <f t="shared" si="15"/>
        <v>0</v>
      </c>
      <c r="K198" s="178"/>
      <c r="L198" s="36"/>
      <c r="M198" s="179" t="s">
        <v>1</v>
      </c>
      <c r="N198" s="180" t="s">
        <v>41</v>
      </c>
      <c r="O198" s="61"/>
      <c r="P198" s="181">
        <f t="shared" si="16"/>
        <v>0</v>
      </c>
      <c r="Q198" s="181">
        <v>0</v>
      </c>
      <c r="R198" s="181">
        <f t="shared" si="17"/>
        <v>0</v>
      </c>
      <c r="S198" s="181">
        <v>0</v>
      </c>
      <c r="T198" s="182">
        <f t="shared" si="18"/>
        <v>0</v>
      </c>
      <c r="U198" s="35"/>
      <c r="V198" s="35"/>
      <c r="W198" s="35"/>
      <c r="X198" s="35"/>
      <c r="Y198" s="35"/>
      <c r="Z198" s="35"/>
      <c r="AA198" s="35"/>
      <c r="AB198" s="35"/>
      <c r="AC198" s="35"/>
      <c r="AD198" s="35"/>
      <c r="AE198" s="35"/>
      <c r="AR198" s="183" t="s">
        <v>321</v>
      </c>
      <c r="AT198" s="183" t="s">
        <v>318</v>
      </c>
      <c r="AU198" s="183" t="s">
        <v>88</v>
      </c>
      <c r="AY198" s="18" t="s">
        <v>317</v>
      </c>
      <c r="BE198" s="105">
        <f t="shared" si="19"/>
        <v>0</v>
      </c>
      <c r="BF198" s="105">
        <f t="shared" si="20"/>
        <v>0</v>
      </c>
      <c r="BG198" s="105">
        <f t="shared" si="21"/>
        <v>0</v>
      </c>
      <c r="BH198" s="105">
        <f t="shared" si="22"/>
        <v>0</v>
      </c>
      <c r="BI198" s="105">
        <f t="shared" si="23"/>
        <v>0</v>
      </c>
      <c r="BJ198" s="18" t="s">
        <v>88</v>
      </c>
      <c r="BK198" s="105">
        <f t="shared" si="24"/>
        <v>0</v>
      </c>
      <c r="BL198" s="18" t="s">
        <v>321</v>
      </c>
      <c r="BM198" s="183" t="s">
        <v>5025</v>
      </c>
    </row>
    <row r="199" spans="1:65" s="2" customFormat="1" ht="14.45" customHeight="1">
      <c r="A199" s="35"/>
      <c r="B199" s="141"/>
      <c r="C199" s="171" t="s">
        <v>596</v>
      </c>
      <c r="D199" s="171" t="s">
        <v>318</v>
      </c>
      <c r="E199" s="172" t="s">
        <v>5026</v>
      </c>
      <c r="F199" s="173" t="s">
        <v>5027</v>
      </c>
      <c r="G199" s="174" t="s">
        <v>441</v>
      </c>
      <c r="H199" s="175">
        <v>33</v>
      </c>
      <c r="I199" s="176"/>
      <c r="J199" s="177">
        <f t="shared" si="15"/>
        <v>0</v>
      </c>
      <c r="K199" s="178"/>
      <c r="L199" s="36"/>
      <c r="M199" s="179" t="s">
        <v>1</v>
      </c>
      <c r="N199" s="180" t="s">
        <v>41</v>
      </c>
      <c r="O199" s="61"/>
      <c r="P199" s="181">
        <f t="shared" si="16"/>
        <v>0</v>
      </c>
      <c r="Q199" s="181">
        <v>0</v>
      </c>
      <c r="R199" s="181">
        <f t="shared" si="17"/>
        <v>0</v>
      </c>
      <c r="S199" s="181">
        <v>0</v>
      </c>
      <c r="T199" s="182">
        <f t="shared" si="18"/>
        <v>0</v>
      </c>
      <c r="U199" s="35"/>
      <c r="V199" s="35"/>
      <c r="W199" s="35"/>
      <c r="X199" s="35"/>
      <c r="Y199" s="35"/>
      <c r="Z199" s="35"/>
      <c r="AA199" s="35"/>
      <c r="AB199" s="35"/>
      <c r="AC199" s="35"/>
      <c r="AD199" s="35"/>
      <c r="AE199" s="35"/>
      <c r="AR199" s="183" t="s">
        <v>321</v>
      </c>
      <c r="AT199" s="183" t="s">
        <v>318</v>
      </c>
      <c r="AU199" s="183" t="s">
        <v>88</v>
      </c>
      <c r="AY199" s="18" t="s">
        <v>317</v>
      </c>
      <c r="BE199" s="105">
        <f t="shared" si="19"/>
        <v>0</v>
      </c>
      <c r="BF199" s="105">
        <f t="shared" si="20"/>
        <v>0</v>
      </c>
      <c r="BG199" s="105">
        <f t="shared" si="21"/>
        <v>0</v>
      </c>
      <c r="BH199" s="105">
        <f t="shared" si="22"/>
        <v>0</v>
      </c>
      <c r="BI199" s="105">
        <f t="shared" si="23"/>
        <v>0</v>
      </c>
      <c r="BJ199" s="18" t="s">
        <v>88</v>
      </c>
      <c r="BK199" s="105">
        <f t="shared" si="24"/>
        <v>0</v>
      </c>
      <c r="BL199" s="18" t="s">
        <v>321</v>
      </c>
      <c r="BM199" s="183" t="s">
        <v>5028</v>
      </c>
    </row>
    <row r="200" spans="1:65" s="2" customFormat="1" ht="14.45" customHeight="1">
      <c r="A200" s="35"/>
      <c r="B200" s="141"/>
      <c r="C200" s="171" t="s">
        <v>603</v>
      </c>
      <c r="D200" s="171" t="s">
        <v>318</v>
      </c>
      <c r="E200" s="172" t="s">
        <v>5029</v>
      </c>
      <c r="F200" s="173" t="s">
        <v>5030</v>
      </c>
      <c r="G200" s="174" t="s">
        <v>441</v>
      </c>
      <c r="H200" s="175">
        <v>40</v>
      </c>
      <c r="I200" s="176"/>
      <c r="J200" s="177">
        <f t="shared" si="15"/>
        <v>0</v>
      </c>
      <c r="K200" s="178"/>
      <c r="L200" s="36"/>
      <c r="M200" s="179" t="s">
        <v>1</v>
      </c>
      <c r="N200" s="180" t="s">
        <v>41</v>
      </c>
      <c r="O200" s="61"/>
      <c r="P200" s="181">
        <f t="shared" si="16"/>
        <v>0</v>
      </c>
      <c r="Q200" s="181">
        <v>0</v>
      </c>
      <c r="R200" s="181">
        <f t="shared" si="17"/>
        <v>0</v>
      </c>
      <c r="S200" s="181">
        <v>0</v>
      </c>
      <c r="T200" s="182">
        <f t="shared" si="18"/>
        <v>0</v>
      </c>
      <c r="U200" s="35"/>
      <c r="V200" s="35"/>
      <c r="W200" s="35"/>
      <c r="X200" s="35"/>
      <c r="Y200" s="35"/>
      <c r="Z200" s="35"/>
      <c r="AA200" s="35"/>
      <c r="AB200" s="35"/>
      <c r="AC200" s="35"/>
      <c r="AD200" s="35"/>
      <c r="AE200" s="35"/>
      <c r="AR200" s="183" t="s">
        <v>321</v>
      </c>
      <c r="AT200" s="183" t="s">
        <v>318</v>
      </c>
      <c r="AU200" s="183" t="s">
        <v>88</v>
      </c>
      <c r="AY200" s="18" t="s">
        <v>317</v>
      </c>
      <c r="BE200" s="105">
        <f t="shared" si="19"/>
        <v>0</v>
      </c>
      <c r="BF200" s="105">
        <f t="shared" si="20"/>
        <v>0</v>
      </c>
      <c r="BG200" s="105">
        <f t="shared" si="21"/>
        <v>0</v>
      </c>
      <c r="BH200" s="105">
        <f t="shared" si="22"/>
        <v>0</v>
      </c>
      <c r="BI200" s="105">
        <f t="shared" si="23"/>
        <v>0</v>
      </c>
      <c r="BJ200" s="18" t="s">
        <v>88</v>
      </c>
      <c r="BK200" s="105">
        <f t="shared" si="24"/>
        <v>0</v>
      </c>
      <c r="BL200" s="18" t="s">
        <v>321</v>
      </c>
      <c r="BM200" s="183" t="s">
        <v>5031</v>
      </c>
    </row>
    <row r="201" spans="1:65" s="2" customFormat="1" ht="14.45" customHeight="1">
      <c r="A201" s="35"/>
      <c r="B201" s="141"/>
      <c r="C201" s="171" t="s">
        <v>608</v>
      </c>
      <c r="D201" s="171" t="s">
        <v>318</v>
      </c>
      <c r="E201" s="172" t="s">
        <v>5032</v>
      </c>
      <c r="F201" s="173" t="s">
        <v>5033</v>
      </c>
      <c r="G201" s="174" t="s">
        <v>441</v>
      </c>
      <c r="H201" s="175">
        <v>10</v>
      </c>
      <c r="I201" s="176"/>
      <c r="J201" s="177">
        <f t="shared" si="15"/>
        <v>0</v>
      </c>
      <c r="K201" s="178"/>
      <c r="L201" s="36"/>
      <c r="M201" s="179" t="s">
        <v>1</v>
      </c>
      <c r="N201" s="180" t="s">
        <v>41</v>
      </c>
      <c r="O201" s="61"/>
      <c r="P201" s="181">
        <f t="shared" si="16"/>
        <v>0</v>
      </c>
      <c r="Q201" s="181">
        <v>0</v>
      </c>
      <c r="R201" s="181">
        <f t="shared" si="17"/>
        <v>0</v>
      </c>
      <c r="S201" s="181">
        <v>0</v>
      </c>
      <c r="T201" s="182">
        <f t="shared" si="18"/>
        <v>0</v>
      </c>
      <c r="U201" s="35"/>
      <c r="V201" s="35"/>
      <c r="W201" s="35"/>
      <c r="X201" s="35"/>
      <c r="Y201" s="35"/>
      <c r="Z201" s="35"/>
      <c r="AA201" s="35"/>
      <c r="AB201" s="35"/>
      <c r="AC201" s="35"/>
      <c r="AD201" s="35"/>
      <c r="AE201" s="35"/>
      <c r="AR201" s="183" t="s">
        <v>321</v>
      </c>
      <c r="AT201" s="183" t="s">
        <v>318</v>
      </c>
      <c r="AU201" s="183" t="s">
        <v>88</v>
      </c>
      <c r="AY201" s="18" t="s">
        <v>317</v>
      </c>
      <c r="BE201" s="105">
        <f t="shared" si="19"/>
        <v>0</v>
      </c>
      <c r="BF201" s="105">
        <f t="shared" si="20"/>
        <v>0</v>
      </c>
      <c r="BG201" s="105">
        <f t="shared" si="21"/>
        <v>0</v>
      </c>
      <c r="BH201" s="105">
        <f t="shared" si="22"/>
        <v>0</v>
      </c>
      <c r="BI201" s="105">
        <f t="shared" si="23"/>
        <v>0</v>
      </c>
      <c r="BJ201" s="18" t="s">
        <v>88</v>
      </c>
      <c r="BK201" s="105">
        <f t="shared" si="24"/>
        <v>0</v>
      </c>
      <c r="BL201" s="18" t="s">
        <v>321</v>
      </c>
      <c r="BM201" s="183" t="s">
        <v>5034</v>
      </c>
    </row>
    <row r="202" spans="1:65" s="2" customFormat="1" ht="14.45" customHeight="1">
      <c r="A202" s="35"/>
      <c r="B202" s="141"/>
      <c r="C202" s="171" t="s">
        <v>612</v>
      </c>
      <c r="D202" s="171" t="s">
        <v>318</v>
      </c>
      <c r="E202" s="172" t="s">
        <v>5035</v>
      </c>
      <c r="F202" s="173" t="s">
        <v>5036</v>
      </c>
      <c r="G202" s="174" t="s">
        <v>441</v>
      </c>
      <c r="H202" s="175">
        <v>24</v>
      </c>
      <c r="I202" s="176"/>
      <c r="J202" s="177">
        <f t="shared" si="15"/>
        <v>0</v>
      </c>
      <c r="K202" s="178"/>
      <c r="L202" s="36"/>
      <c r="M202" s="179" t="s">
        <v>1</v>
      </c>
      <c r="N202" s="180" t="s">
        <v>41</v>
      </c>
      <c r="O202" s="61"/>
      <c r="P202" s="181">
        <f t="shared" si="16"/>
        <v>0</v>
      </c>
      <c r="Q202" s="181">
        <v>0</v>
      </c>
      <c r="R202" s="181">
        <f t="shared" si="17"/>
        <v>0</v>
      </c>
      <c r="S202" s="181">
        <v>0</v>
      </c>
      <c r="T202" s="182">
        <f t="shared" si="18"/>
        <v>0</v>
      </c>
      <c r="U202" s="35"/>
      <c r="V202" s="35"/>
      <c r="W202" s="35"/>
      <c r="X202" s="35"/>
      <c r="Y202" s="35"/>
      <c r="Z202" s="35"/>
      <c r="AA202" s="35"/>
      <c r="AB202" s="35"/>
      <c r="AC202" s="35"/>
      <c r="AD202" s="35"/>
      <c r="AE202" s="35"/>
      <c r="AR202" s="183" t="s">
        <v>321</v>
      </c>
      <c r="AT202" s="183" t="s">
        <v>318</v>
      </c>
      <c r="AU202" s="183" t="s">
        <v>88</v>
      </c>
      <c r="AY202" s="18" t="s">
        <v>317</v>
      </c>
      <c r="BE202" s="105">
        <f t="shared" si="19"/>
        <v>0</v>
      </c>
      <c r="BF202" s="105">
        <f t="shared" si="20"/>
        <v>0</v>
      </c>
      <c r="BG202" s="105">
        <f t="shared" si="21"/>
        <v>0</v>
      </c>
      <c r="BH202" s="105">
        <f t="shared" si="22"/>
        <v>0</v>
      </c>
      <c r="BI202" s="105">
        <f t="shared" si="23"/>
        <v>0</v>
      </c>
      <c r="BJ202" s="18" t="s">
        <v>88</v>
      </c>
      <c r="BK202" s="105">
        <f t="shared" si="24"/>
        <v>0</v>
      </c>
      <c r="BL202" s="18" t="s">
        <v>321</v>
      </c>
      <c r="BM202" s="183" t="s">
        <v>5037</v>
      </c>
    </row>
    <row r="203" spans="1:65" s="2" customFormat="1" ht="14.45" customHeight="1">
      <c r="A203" s="35"/>
      <c r="B203" s="141"/>
      <c r="C203" s="171" t="s">
        <v>616</v>
      </c>
      <c r="D203" s="171" t="s">
        <v>318</v>
      </c>
      <c r="E203" s="172" t="s">
        <v>5038</v>
      </c>
      <c r="F203" s="173" t="s">
        <v>4002</v>
      </c>
      <c r="G203" s="174" t="s">
        <v>810</v>
      </c>
      <c r="H203" s="229"/>
      <c r="I203" s="176"/>
      <c r="J203" s="177">
        <f t="shared" si="15"/>
        <v>0</v>
      </c>
      <c r="K203" s="178"/>
      <c r="L203" s="36"/>
      <c r="M203" s="179" t="s">
        <v>1</v>
      </c>
      <c r="N203" s="180" t="s">
        <v>41</v>
      </c>
      <c r="O203" s="61"/>
      <c r="P203" s="181">
        <f t="shared" si="16"/>
        <v>0</v>
      </c>
      <c r="Q203" s="181">
        <v>0</v>
      </c>
      <c r="R203" s="181">
        <f t="shared" si="17"/>
        <v>0</v>
      </c>
      <c r="S203" s="181">
        <v>0</v>
      </c>
      <c r="T203" s="182">
        <f t="shared" si="18"/>
        <v>0</v>
      </c>
      <c r="U203" s="35"/>
      <c r="V203" s="35"/>
      <c r="W203" s="35"/>
      <c r="X203" s="35"/>
      <c r="Y203" s="35"/>
      <c r="Z203" s="35"/>
      <c r="AA203" s="35"/>
      <c r="AB203" s="35"/>
      <c r="AC203" s="35"/>
      <c r="AD203" s="35"/>
      <c r="AE203" s="35"/>
      <c r="AR203" s="183" t="s">
        <v>321</v>
      </c>
      <c r="AT203" s="183" t="s">
        <v>318</v>
      </c>
      <c r="AU203" s="183" t="s">
        <v>88</v>
      </c>
      <c r="AY203" s="18" t="s">
        <v>317</v>
      </c>
      <c r="BE203" s="105">
        <f t="shared" si="19"/>
        <v>0</v>
      </c>
      <c r="BF203" s="105">
        <f t="shared" si="20"/>
        <v>0</v>
      </c>
      <c r="BG203" s="105">
        <f t="shared" si="21"/>
        <v>0</v>
      </c>
      <c r="BH203" s="105">
        <f t="shared" si="22"/>
        <v>0</v>
      </c>
      <c r="BI203" s="105">
        <f t="shared" si="23"/>
        <v>0</v>
      </c>
      <c r="BJ203" s="18" t="s">
        <v>88</v>
      </c>
      <c r="BK203" s="105">
        <f t="shared" si="24"/>
        <v>0</v>
      </c>
      <c r="BL203" s="18" t="s">
        <v>321</v>
      </c>
      <c r="BM203" s="183" t="s">
        <v>5039</v>
      </c>
    </row>
    <row r="204" spans="1:65" s="2" customFormat="1" ht="14.45" customHeight="1">
      <c r="A204" s="35"/>
      <c r="B204" s="141"/>
      <c r="C204" s="171" t="s">
        <v>620</v>
      </c>
      <c r="D204" s="171" t="s">
        <v>318</v>
      </c>
      <c r="E204" s="172" t="s">
        <v>5040</v>
      </c>
      <c r="F204" s="173" t="s">
        <v>4005</v>
      </c>
      <c r="G204" s="174" t="s">
        <v>810</v>
      </c>
      <c r="H204" s="229"/>
      <c r="I204" s="176"/>
      <c r="J204" s="177">
        <f t="shared" si="15"/>
        <v>0</v>
      </c>
      <c r="K204" s="178"/>
      <c r="L204" s="36"/>
      <c r="M204" s="179" t="s">
        <v>1</v>
      </c>
      <c r="N204" s="180" t="s">
        <v>41</v>
      </c>
      <c r="O204" s="61"/>
      <c r="P204" s="181">
        <f t="shared" si="16"/>
        <v>0</v>
      </c>
      <c r="Q204" s="181">
        <v>0</v>
      </c>
      <c r="R204" s="181">
        <f t="shared" si="17"/>
        <v>0</v>
      </c>
      <c r="S204" s="181">
        <v>0</v>
      </c>
      <c r="T204" s="182">
        <f t="shared" si="18"/>
        <v>0</v>
      </c>
      <c r="U204" s="35"/>
      <c r="V204" s="35"/>
      <c r="W204" s="35"/>
      <c r="X204" s="35"/>
      <c r="Y204" s="35"/>
      <c r="Z204" s="35"/>
      <c r="AA204" s="35"/>
      <c r="AB204" s="35"/>
      <c r="AC204" s="35"/>
      <c r="AD204" s="35"/>
      <c r="AE204" s="35"/>
      <c r="AR204" s="183" t="s">
        <v>321</v>
      </c>
      <c r="AT204" s="183" t="s">
        <v>318</v>
      </c>
      <c r="AU204" s="183" t="s">
        <v>88</v>
      </c>
      <c r="AY204" s="18" t="s">
        <v>317</v>
      </c>
      <c r="BE204" s="105">
        <f t="shared" si="19"/>
        <v>0</v>
      </c>
      <c r="BF204" s="105">
        <f t="shared" si="20"/>
        <v>0</v>
      </c>
      <c r="BG204" s="105">
        <f t="shared" si="21"/>
        <v>0</v>
      </c>
      <c r="BH204" s="105">
        <f t="shared" si="22"/>
        <v>0</v>
      </c>
      <c r="BI204" s="105">
        <f t="shared" si="23"/>
        <v>0</v>
      </c>
      <c r="BJ204" s="18" t="s">
        <v>88</v>
      </c>
      <c r="BK204" s="105">
        <f t="shared" si="24"/>
        <v>0</v>
      </c>
      <c r="BL204" s="18" t="s">
        <v>321</v>
      </c>
      <c r="BM204" s="183" t="s">
        <v>5041</v>
      </c>
    </row>
    <row r="205" spans="1:65" s="2" customFormat="1" ht="14.45" customHeight="1">
      <c r="A205" s="35"/>
      <c r="B205" s="141"/>
      <c r="C205" s="171" t="s">
        <v>625</v>
      </c>
      <c r="D205" s="171" t="s">
        <v>318</v>
      </c>
      <c r="E205" s="172" t="s">
        <v>5042</v>
      </c>
      <c r="F205" s="173" t="s">
        <v>4008</v>
      </c>
      <c r="G205" s="174" t="s">
        <v>810</v>
      </c>
      <c r="H205" s="229"/>
      <c r="I205" s="176"/>
      <c r="J205" s="177">
        <f t="shared" si="15"/>
        <v>0</v>
      </c>
      <c r="K205" s="178"/>
      <c r="L205" s="36"/>
      <c r="M205" s="179" t="s">
        <v>1</v>
      </c>
      <c r="N205" s="180" t="s">
        <v>41</v>
      </c>
      <c r="O205" s="61"/>
      <c r="P205" s="181">
        <f t="shared" si="16"/>
        <v>0</v>
      </c>
      <c r="Q205" s="181">
        <v>0</v>
      </c>
      <c r="R205" s="181">
        <f t="shared" si="17"/>
        <v>0</v>
      </c>
      <c r="S205" s="181">
        <v>0</v>
      </c>
      <c r="T205" s="182">
        <f t="shared" si="18"/>
        <v>0</v>
      </c>
      <c r="U205" s="35"/>
      <c r="V205" s="35"/>
      <c r="W205" s="35"/>
      <c r="X205" s="35"/>
      <c r="Y205" s="35"/>
      <c r="Z205" s="35"/>
      <c r="AA205" s="35"/>
      <c r="AB205" s="35"/>
      <c r="AC205" s="35"/>
      <c r="AD205" s="35"/>
      <c r="AE205" s="35"/>
      <c r="AR205" s="183" t="s">
        <v>321</v>
      </c>
      <c r="AT205" s="183" t="s">
        <v>318</v>
      </c>
      <c r="AU205" s="183" t="s">
        <v>88</v>
      </c>
      <c r="AY205" s="18" t="s">
        <v>317</v>
      </c>
      <c r="BE205" s="105">
        <f t="shared" si="19"/>
        <v>0</v>
      </c>
      <c r="BF205" s="105">
        <f t="shared" si="20"/>
        <v>0</v>
      </c>
      <c r="BG205" s="105">
        <f t="shared" si="21"/>
        <v>0</v>
      </c>
      <c r="BH205" s="105">
        <f t="shared" si="22"/>
        <v>0</v>
      </c>
      <c r="BI205" s="105">
        <f t="shared" si="23"/>
        <v>0</v>
      </c>
      <c r="BJ205" s="18" t="s">
        <v>88</v>
      </c>
      <c r="BK205" s="105">
        <f t="shared" si="24"/>
        <v>0</v>
      </c>
      <c r="BL205" s="18" t="s">
        <v>321</v>
      </c>
      <c r="BM205" s="183" t="s">
        <v>5043</v>
      </c>
    </row>
    <row r="206" spans="1:65" s="2" customFormat="1" ht="14.45" customHeight="1">
      <c r="A206" s="35"/>
      <c r="B206" s="141"/>
      <c r="C206" s="171" t="s">
        <v>629</v>
      </c>
      <c r="D206" s="171" t="s">
        <v>318</v>
      </c>
      <c r="E206" s="172" t="s">
        <v>5044</v>
      </c>
      <c r="F206" s="173" t="s">
        <v>4011</v>
      </c>
      <c r="G206" s="174" t="s">
        <v>810</v>
      </c>
      <c r="H206" s="229"/>
      <c r="I206" s="176"/>
      <c r="J206" s="177">
        <f t="shared" si="15"/>
        <v>0</v>
      </c>
      <c r="K206" s="178"/>
      <c r="L206" s="36"/>
      <c r="M206" s="179" t="s">
        <v>1</v>
      </c>
      <c r="N206" s="180" t="s">
        <v>41</v>
      </c>
      <c r="O206" s="61"/>
      <c r="P206" s="181">
        <f t="shared" si="16"/>
        <v>0</v>
      </c>
      <c r="Q206" s="181">
        <v>0</v>
      </c>
      <c r="R206" s="181">
        <f t="shared" si="17"/>
        <v>0</v>
      </c>
      <c r="S206" s="181">
        <v>0</v>
      </c>
      <c r="T206" s="182">
        <f t="shared" si="18"/>
        <v>0</v>
      </c>
      <c r="U206" s="35"/>
      <c r="V206" s="35"/>
      <c r="W206" s="35"/>
      <c r="X206" s="35"/>
      <c r="Y206" s="35"/>
      <c r="Z206" s="35"/>
      <c r="AA206" s="35"/>
      <c r="AB206" s="35"/>
      <c r="AC206" s="35"/>
      <c r="AD206" s="35"/>
      <c r="AE206" s="35"/>
      <c r="AR206" s="183" t="s">
        <v>321</v>
      </c>
      <c r="AT206" s="183" t="s">
        <v>318</v>
      </c>
      <c r="AU206" s="183" t="s">
        <v>88</v>
      </c>
      <c r="AY206" s="18" t="s">
        <v>317</v>
      </c>
      <c r="BE206" s="105">
        <f t="shared" si="19"/>
        <v>0</v>
      </c>
      <c r="BF206" s="105">
        <f t="shared" si="20"/>
        <v>0</v>
      </c>
      <c r="BG206" s="105">
        <f t="shared" si="21"/>
        <v>0</v>
      </c>
      <c r="BH206" s="105">
        <f t="shared" si="22"/>
        <v>0</v>
      </c>
      <c r="BI206" s="105">
        <f t="shared" si="23"/>
        <v>0</v>
      </c>
      <c r="BJ206" s="18" t="s">
        <v>88</v>
      </c>
      <c r="BK206" s="105">
        <f t="shared" si="24"/>
        <v>0</v>
      </c>
      <c r="BL206" s="18" t="s">
        <v>321</v>
      </c>
      <c r="BM206" s="183" t="s">
        <v>5045</v>
      </c>
    </row>
    <row r="207" spans="1:65" s="2" customFormat="1" ht="14.45" customHeight="1">
      <c r="A207" s="35"/>
      <c r="B207" s="141"/>
      <c r="C207" s="171" t="s">
        <v>637</v>
      </c>
      <c r="D207" s="171" t="s">
        <v>318</v>
      </c>
      <c r="E207" s="172" t="s">
        <v>5046</v>
      </c>
      <c r="F207" s="173" t="s">
        <v>4014</v>
      </c>
      <c r="G207" s="174" t="s">
        <v>810</v>
      </c>
      <c r="H207" s="229"/>
      <c r="I207" s="176"/>
      <c r="J207" s="177">
        <f t="shared" si="15"/>
        <v>0</v>
      </c>
      <c r="K207" s="178"/>
      <c r="L207" s="36"/>
      <c r="M207" s="179" t="s">
        <v>1</v>
      </c>
      <c r="N207" s="180" t="s">
        <v>41</v>
      </c>
      <c r="O207" s="61"/>
      <c r="P207" s="181">
        <f t="shared" si="16"/>
        <v>0</v>
      </c>
      <c r="Q207" s="181">
        <v>0</v>
      </c>
      <c r="R207" s="181">
        <f t="shared" si="17"/>
        <v>0</v>
      </c>
      <c r="S207" s="181">
        <v>0</v>
      </c>
      <c r="T207" s="182">
        <f t="shared" si="18"/>
        <v>0</v>
      </c>
      <c r="U207" s="35"/>
      <c r="V207" s="35"/>
      <c r="W207" s="35"/>
      <c r="X207" s="35"/>
      <c r="Y207" s="35"/>
      <c r="Z207" s="35"/>
      <c r="AA207" s="35"/>
      <c r="AB207" s="35"/>
      <c r="AC207" s="35"/>
      <c r="AD207" s="35"/>
      <c r="AE207" s="35"/>
      <c r="AR207" s="183" t="s">
        <v>321</v>
      </c>
      <c r="AT207" s="183" t="s">
        <v>318</v>
      </c>
      <c r="AU207" s="183" t="s">
        <v>88</v>
      </c>
      <c r="AY207" s="18" t="s">
        <v>317</v>
      </c>
      <c r="BE207" s="105">
        <f t="shared" si="19"/>
        <v>0</v>
      </c>
      <c r="BF207" s="105">
        <f t="shared" si="20"/>
        <v>0</v>
      </c>
      <c r="BG207" s="105">
        <f t="shared" si="21"/>
        <v>0</v>
      </c>
      <c r="BH207" s="105">
        <f t="shared" si="22"/>
        <v>0</v>
      </c>
      <c r="BI207" s="105">
        <f t="shared" si="23"/>
        <v>0</v>
      </c>
      <c r="BJ207" s="18" t="s">
        <v>88</v>
      </c>
      <c r="BK207" s="105">
        <f t="shared" si="24"/>
        <v>0</v>
      </c>
      <c r="BL207" s="18" t="s">
        <v>321</v>
      </c>
      <c r="BM207" s="183" t="s">
        <v>5047</v>
      </c>
    </row>
    <row r="208" spans="1:65" s="2" customFormat="1" ht="14.45" customHeight="1">
      <c r="A208" s="35"/>
      <c r="B208" s="141"/>
      <c r="C208" s="171" t="s">
        <v>643</v>
      </c>
      <c r="D208" s="171" t="s">
        <v>318</v>
      </c>
      <c r="E208" s="172" t="s">
        <v>5048</v>
      </c>
      <c r="F208" s="173" t="s">
        <v>4017</v>
      </c>
      <c r="G208" s="174" t="s">
        <v>810</v>
      </c>
      <c r="H208" s="229"/>
      <c r="I208" s="176"/>
      <c r="J208" s="177">
        <f t="shared" si="15"/>
        <v>0</v>
      </c>
      <c r="K208" s="178"/>
      <c r="L208" s="36"/>
      <c r="M208" s="179" t="s">
        <v>1</v>
      </c>
      <c r="N208" s="180" t="s">
        <v>41</v>
      </c>
      <c r="O208" s="61"/>
      <c r="P208" s="181">
        <f t="shared" si="16"/>
        <v>0</v>
      </c>
      <c r="Q208" s="181">
        <v>0</v>
      </c>
      <c r="R208" s="181">
        <f t="shared" si="17"/>
        <v>0</v>
      </c>
      <c r="S208" s="181">
        <v>0</v>
      </c>
      <c r="T208" s="182">
        <f t="shared" si="18"/>
        <v>0</v>
      </c>
      <c r="U208" s="35"/>
      <c r="V208" s="35"/>
      <c r="W208" s="35"/>
      <c r="X208" s="35"/>
      <c r="Y208" s="35"/>
      <c r="Z208" s="35"/>
      <c r="AA208" s="35"/>
      <c r="AB208" s="35"/>
      <c r="AC208" s="35"/>
      <c r="AD208" s="35"/>
      <c r="AE208" s="35"/>
      <c r="AR208" s="183" t="s">
        <v>321</v>
      </c>
      <c r="AT208" s="183" t="s">
        <v>318</v>
      </c>
      <c r="AU208" s="183" t="s">
        <v>88</v>
      </c>
      <c r="AY208" s="18" t="s">
        <v>317</v>
      </c>
      <c r="BE208" s="105">
        <f t="shared" si="19"/>
        <v>0</v>
      </c>
      <c r="BF208" s="105">
        <f t="shared" si="20"/>
        <v>0</v>
      </c>
      <c r="BG208" s="105">
        <f t="shared" si="21"/>
        <v>0</v>
      </c>
      <c r="BH208" s="105">
        <f t="shared" si="22"/>
        <v>0</v>
      </c>
      <c r="BI208" s="105">
        <f t="shared" si="23"/>
        <v>0</v>
      </c>
      <c r="BJ208" s="18" t="s">
        <v>88</v>
      </c>
      <c r="BK208" s="105">
        <f t="shared" si="24"/>
        <v>0</v>
      </c>
      <c r="BL208" s="18" t="s">
        <v>321</v>
      </c>
      <c r="BM208" s="183" t="s">
        <v>5049</v>
      </c>
    </row>
    <row r="209" spans="1:65" s="2" customFormat="1" ht="14.45" customHeight="1">
      <c r="A209" s="35"/>
      <c r="B209" s="141"/>
      <c r="C209" s="171" t="s">
        <v>648</v>
      </c>
      <c r="D209" s="171" t="s">
        <v>318</v>
      </c>
      <c r="E209" s="172" t="s">
        <v>5050</v>
      </c>
      <c r="F209" s="173" t="s">
        <v>4023</v>
      </c>
      <c r="G209" s="174" t="s">
        <v>3014</v>
      </c>
      <c r="H209" s="175">
        <v>20</v>
      </c>
      <c r="I209" s="176"/>
      <c r="J209" s="177">
        <f t="shared" si="15"/>
        <v>0</v>
      </c>
      <c r="K209" s="178"/>
      <c r="L209" s="36"/>
      <c r="M209" s="179" t="s">
        <v>1</v>
      </c>
      <c r="N209" s="180" t="s">
        <v>41</v>
      </c>
      <c r="O209" s="61"/>
      <c r="P209" s="181">
        <f t="shared" si="16"/>
        <v>0</v>
      </c>
      <c r="Q209" s="181">
        <v>0</v>
      </c>
      <c r="R209" s="181">
        <f t="shared" si="17"/>
        <v>0</v>
      </c>
      <c r="S209" s="181">
        <v>0</v>
      </c>
      <c r="T209" s="182">
        <f t="shared" si="18"/>
        <v>0</v>
      </c>
      <c r="U209" s="35"/>
      <c r="V209" s="35"/>
      <c r="W209" s="35"/>
      <c r="X209" s="35"/>
      <c r="Y209" s="35"/>
      <c r="Z209" s="35"/>
      <c r="AA209" s="35"/>
      <c r="AB209" s="35"/>
      <c r="AC209" s="35"/>
      <c r="AD209" s="35"/>
      <c r="AE209" s="35"/>
      <c r="AR209" s="183" t="s">
        <v>321</v>
      </c>
      <c r="AT209" s="183" t="s">
        <v>318</v>
      </c>
      <c r="AU209" s="183" t="s">
        <v>88</v>
      </c>
      <c r="AY209" s="18" t="s">
        <v>317</v>
      </c>
      <c r="BE209" s="105">
        <f t="shared" si="19"/>
        <v>0</v>
      </c>
      <c r="BF209" s="105">
        <f t="shared" si="20"/>
        <v>0</v>
      </c>
      <c r="BG209" s="105">
        <f t="shared" si="21"/>
        <v>0</v>
      </c>
      <c r="BH209" s="105">
        <f t="shared" si="22"/>
        <v>0</v>
      </c>
      <c r="BI209" s="105">
        <f t="shared" si="23"/>
        <v>0</v>
      </c>
      <c r="BJ209" s="18" t="s">
        <v>88</v>
      </c>
      <c r="BK209" s="105">
        <f t="shared" si="24"/>
        <v>0</v>
      </c>
      <c r="BL209" s="18" t="s">
        <v>321</v>
      </c>
      <c r="BM209" s="183" t="s">
        <v>5051</v>
      </c>
    </row>
    <row r="210" spans="1:65" s="2" customFormat="1" ht="24.2" customHeight="1">
      <c r="A210" s="35"/>
      <c r="B210" s="141"/>
      <c r="C210" s="171" t="s">
        <v>653</v>
      </c>
      <c r="D210" s="171" t="s">
        <v>318</v>
      </c>
      <c r="E210" s="172" t="s">
        <v>5052</v>
      </c>
      <c r="F210" s="173" t="s">
        <v>4029</v>
      </c>
      <c r="G210" s="174" t="s">
        <v>3014</v>
      </c>
      <c r="H210" s="175">
        <v>24</v>
      </c>
      <c r="I210" s="176"/>
      <c r="J210" s="177">
        <f t="shared" si="15"/>
        <v>0</v>
      </c>
      <c r="K210" s="178"/>
      <c r="L210" s="36"/>
      <c r="M210" s="179" t="s">
        <v>1</v>
      </c>
      <c r="N210" s="180" t="s">
        <v>41</v>
      </c>
      <c r="O210" s="61"/>
      <c r="P210" s="181">
        <f t="shared" si="16"/>
        <v>0</v>
      </c>
      <c r="Q210" s="181">
        <v>0</v>
      </c>
      <c r="R210" s="181">
        <f t="shared" si="17"/>
        <v>0</v>
      </c>
      <c r="S210" s="181">
        <v>0</v>
      </c>
      <c r="T210" s="182">
        <f t="shared" si="18"/>
        <v>0</v>
      </c>
      <c r="U210" s="35"/>
      <c r="V210" s="35"/>
      <c r="W210" s="35"/>
      <c r="X210" s="35"/>
      <c r="Y210" s="35"/>
      <c r="Z210" s="35"/>
      <c r="AA210" s="35"/>
      <c r="AB210" s="35"/>
      <c r="AC210" s="35"/>
      <c r="AD210" s="35"/>
      <c r="AE210" s="35"/>
      <c r="AR210" s="183" t="s">
        <v>321</v>
      </c>
      <c r="AT210" s="183" t="s">
        <v>318</v>
      </c>
      <c r="AU210" s="183" t="s">
        <v>88</v>
      </c>
      <c r="AY210" s="18" t="s">
        <v>317</v>
      </c>
      <c r="BE210" s="105">
        <f t="shared" si="19"/>
        <v>0</v>
      </c>
      <c r="BF210" s="105">
        <f t="shared" si="20"/>
        <v>0</v>
      </c>
      <c r="BG210" s="105">
        <f t="shared" si="21"/>
        <v>0</v>
      </c>
      <c r="BH210" s="105">
        <f t="shared" si="22"/>
        <v>0</v>
      </c>
      <c r="BI210" s="105">
        <f t="shared" si="23"/>
        <v>0</v>
      </c>
      <c r="BJ210" s="18" t="s">
        <v>88</v>
      </c>
      <c r="BK210" s="105">
        <f t="shared" si="24"/>
        <v>0</v>
      </c>
      <c r="BL210" s="18" t="s">
        <v>321</v>
      </c>
      <c r="BM210" s="183" t="s">
        <v>5053</v>
      </c>
    </row>
    <row r="211" spans="1:65" s="12" customFormat="1" ht="22.9" customHeight="1">
      <c r="B211" s="160"/>
      <c r="D211" s="161" t="s">
        <v>74</v>
      </c>
      <c r="E211" s="200" t="s">
        <v>5054</v>
      </c>
      <c r="F211" s="200" t="s">
        <v>5055</v>
      </c>
      <c r="I211" s="163"/>
      <c r="J211" s="201">
        <f>BK211</f>
        <v>0</v>
      </c>
      <c r="L211" s="160"/>
      <c r="M211" s="165"/>
      <c r="N211" s="166"/>
      <c r="O211" s="166"/>
      <c r="P211" s="167">
        <f>P212</f>
        <v>0</v>
      </c>
      <c r="Q211" s="166"/>
      <c r="R211" s="167">
        <f>R212</f>
        <v>0</v>
      </c>
      <c r="S211" s="166"/>
      <c r="T211" s="168">
        <f>T212</f>
        <v>0</v>
      </c>
      <c r="AR211" s="161" t="s">
        <v>82</v>
      </c>
      <c r="AT211" s="169" t="s">
        <v>74</v>
      </c>
      <c r="AU211" s="169" t="s">
        <v>82</v>
      </c>
      <c r="AY211" s="161" t="s">
        <v>317</v>
      </c>
      <c r="BK211" s="170">
        <f>BK212</f>
        <v>0</v>
      </c>
    </row>
    <row r="212" spans="1:65" s="2" customFormat="1" ht="14.45" customHeight="1">
      <c r="A212" s="35"/>
      <c r="B212" s="141"/>
      <c r="C212" s="171" t="s">
        <v>658</v>
      </c>
      <c r="D212" s="171" t="s">
        <v>318</v>
      </c>
      <c r="E212" s="172" t="s">
        <v>5056</v>
      </c>
      <c r="F212" s="173" t="s">
        <v>4042</v>
      </c>
      <c r="G212" s="174" t="s">
        <v>891</v>
      </c>
      <c r="H212" s="175">
        <v>150</v>
      </c>
      <c r="I212" s="176"/>
      <c r="J212" s="177">
        <f>ROUND(I212*H212,2)</f>
        <v>0</v>
      </c>
      <c r="K212" s="178"/>
      <c r="L212" s="36"/>
      <c r="M212" s="230" t="s">
        <v>1</v>
      </c>
      <c r="N212" s="231" t="s">
        <v>41</v>
      </c>
      <c r="O212" s="232"/>
      <c r="P212" s="233">
        <f>O212*H212</f>
        <v>0</v>
      </c>
      <c r="Q212" s="233">
        <v>0</v>
      </c>
      <c r="R212" s="233">
        <f>Q212*H212</f>
        <v>0</v>
      </c>
      <c r="S212" s="233">
        <v>0</v>
      </c>
      <c r="T212" s="234">
        <f>S212*H212</f>
        <v>0</v>
      </c>
      <c r="U212" s="35"/>
      <c r="V212" s="35"/>
      <c r="W212" s="35"/>
      <c r="X212" s="35"/>
      <c r="Y212" s="35"/>
      <c r="Z212" s="35"/>
      <c r="AA212" s="35"/>
      <c r="AB212" s="35"/>
      <c r="AC212" s="35"/>
      <c r="AD212" s="35"/>
      <c r="AE212" s="35"/>
      <c r="AR212" s="183" t="s">
        <v>321</v>
      </c>
      <c r="AT212" s="183" t="s">
        <v>318</v>
      </c>
      <c r="AU212" s="183" t="s">
        <v>88</v>
      </c>
      <c r="AY212" s="18" t="s">
        <v>317</v>
      </c>
      <c r="BE212" s="105">
        <f>IF(N212="základná",J212,0)</f>
        <v>0</v>
      </c>
      <c r="BF212" s="105">
        <f>IF(N212="znížená",J212,0)</f>
        <v>0</v>
      </c>
      <c r="BG212" s="105">
        <f>IF(N212="zákl. prenesená",J212,0)</f>
        <v>0</v>
      </c>
      <c r="BH212" s="105">
        <f>IF(N212="zníž. prenesená",J212,0)</f>
        <v>0</v>
      </c>
      <c r="BI212" s="105">
        <f>IF(N212="nulová",J212,0)</f>
        <v>0</v>
      </c>
      <c r="BJ212" s="18" t="s">
        <v>88</v>
      </c>
      <c r="BK212" s="105">
        <f>ROUND(I212*H212,2)</f>
        <v>0</v>
      </c>
      <c r="BL212" s="18" t="s">
        <v>321</v>
      </c>
      <c r="BM212" s="183" t="s">
        <v>5057</v>
      </c>
    </row>
    <row r="213" spans="1:65" s="2" customFormat="1" ht="6.95" customHeight="1">
      <c r="A213" s="35"/>
      <c r="B213" s="50"/>
      <c r="C213" s="51"/>
      <c r="D213" s="51"/>
      <c r="E213" s="51"/>
      <c r="F213" s="51"/>
      <c r="G213" s="51"/>
      <c r="H213" s="51"/>
      <c r="I213" s="51"/>
      <c r="J213" s="51"/>
      <c r="K213" s="51"/>
      <c r="L213" s="36"/>
      <c r="M213" s="35"/>
      <c r="O213" s="35"/>
      <c r="P213" s="35"/>
      <c r="Q213" s="35"/>
      <c r="R213" s="35"/>
      <c r="S213" s="35"/>
      <c r="T213" s="35"/>
      <c r="U213" s="35"/>
      <c r="V213" s="35"/>
      <c r="W213" s="35"/>
      <c r="X213" s="35"/>
      <c r="Y213" s="35"/>
      <c r="Z213" s="35"/>
      <c r="AA213" s="35"/>
      <c r="AB213" s="35"/>
      <c r="AC213" s="35"/>
      <c r="AD213" s="35"/>
      <c r="AE213" s="35"/>
    </row>
  </sheetData>
  <autoFilter ref="C133:K212" xr:uid="{00000000-0009-0000-0000-00000A000000}"/>
  <mergeCells count="17">
    <mergeCell ref="E29:H29"/>
    <mergeCell ref="E126:H126"/>
    <mergeCell ref="E124:H124"/>
    <mergeCell ref="L2:V2"/>
    <mergeCell ref="D108:F108"/>
    <mergeCell ref="D109:F109"/>
    <mergeCell ref="D110:F110"/>
    <mergeCell ref="E122:H122"/>
    <mergeCell ref="E85:H85"/>
    <mergeCell ref="E87:H87"/>
    <mergeCell ref="E89:H89"/>
    <mergeCell ref="D106:F106"/>
    <mergeCell ref="D107:F107"/>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M243"/>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56" s="1" customFormat="1" ht="36.950000000000003" customHeight="1">
      <c r="L2" s="309" t="s">
        <v>5</v>
      </c>
      <c r="M2" s="310"/>
      <c r="N2" s="310"/>
      <c r="O2" s="310"/>
      <c r="P2" s="310"/>
      <c r="Q2" s="310"/>
      <c r="R2" s="310"/>
      <c r="S2" s="310"/>
      <c r="T2" s="310"/>
      <c r="U2" s="310"/>
      <c r="V2" s="310"/>
      <c r="AT2" s="18" t="s">
        <v>124</v>
      </c>
      <c r="AZ2" s="111" t="s">
        <v>5058</v>
      </c>
      <c r="BA2" s="111" t="s">
        <v>1</v>
      </c>
      <c r="BB2" s="111" t="s">
        <v>1</v>
      </c>
      <c r="BC2" s="111" t="s">
        <v>5059</v>
      </c>
      <c r="BD2" s="111" t="s">
        <v>88</v>
      </c>
    </row>
    <row r="3" spans="1:56" s="1" customFormat="1" ht="6.95" customHeight="1">
      <c r="B3" s="19"/>
      <c r="C3" s="20"/>
      <c r="D3" s="20"/>
      <c r="E3" s="20"/>
      <c r="F3" s="20"/>
      <c r="G3" s="20"/>
      <c r="H3" s="20"/>
      <c r="I3" s="20"/>
      <c r="J3" s="20"/>
      <c r="K3" s="20"/>
      <c r="L3" s="21"/>
      <c r="AT3" s="18" t="s">
        <v>75</v>
      </c>
      <c r="AZ3" s="111" t="s">
        <v>5060</v>
      </c>
      <c r="BA3" s="111" t="s">
        <v>1</v>
      </c>
      <c r="BB3" s="111" t="s">
        <v>1</v>
      </c>
      <c r="BC3" s="111" t="s">
        <v>1682</v>
      </c>
      <c r="BD3" s="111" t="s">
        <v>88</v>
      </c>
    </row>
    <row r="4" spans="1:56" s="1" customFormat="1" ht="24.95" customHeight="1">
      <c r="B4" s="21"/>
      <c r="D4" s="22" t="s">
        <v>149</v>
      </c>
      <c r="L4" s="21"/>
      <c r="M4" s="112" t="s">
        <v>9</v>
      </c>
      <c r="AT4" s="18" t="s">
        <v>3</v>
      </c>
      <c r="AZ4" s="111" t="s">
        <v>5061</v>
      </c>
      <c r="BA4" s="111" t="s">
        <v>1</v>
      </c>
      <c r="BB4" s="111" t="s">
        <v>1</v>
      </c>
      <c r="BC4" s="111" t="s">
        <v>5062</v>
      </c>
      <c r="BD4" s="111" t="s">
        <v>88</v>
      </c>
    </row>
    <row r="5" spans="1:56" s="1" customFormat="1" ht="6.95" customHeight="1">
      <c r="B5" s="21"/>
      <c r="L5" s="21"/>
      <c r="AZ5" s="111" t="s">
        <v>5063</v>
      </c>
      <c r="BA5" s="111" t="s">
        <v>1</v>
      </c>
      <c r="BB5" s="111" t="s">
        <v>1</v>
      </c>
      <c r="BC5" s="111" t="s">
        <v>5064</v>
      </c>
      <c r="BD5" s="111" t="s">
        <v>88</v>
      </c>
    </row>
    <row r="6" spans="1:56" s="1" customFormat="1" ht="12" customHeight="1">
      <c r="B6" s="21"/>
      <c r="D6" s="28" t="s">
        <v>15</v>
      </c>
      <c r="L6" s="21"/>
    </row>
    <row r="7" spans="1:56" s="1" customFormat="1" ht="26.25" customHeight="1">
      <c r="B7" s="21"/>
      <c r="E7" s="344" t="str">
        <f>'Rekapitulácia stavby'!K6</f>
        <v>Nadstavba prístavba SPŠ J. Murgaša,  Banská Bystrica- modernizácia odb. vzdelávania- zmena 1</v>
      </c>
      <c r="F7" s="346"/>
      <c r="G7" s="346"/>
      <c r="H7" s="346"/>
      <c r="L7" s="21"/>
    </row>
    <row r="8" spans="1:56" s="2" customFormat="1" ht="12" customHeight="1">
      <c r="A8" s="35"/>
      <c r="B8" s="36"/>
      <c r="C8" s="35"/>
      <c r="D8" s="28" t="s">
        <v>158</v>
      </c>
      <c r="E8" s="35"/>
      <c r="F8" s="35"/>
      <c r="G8" s="35"/>
      <c r="H8" s="35"/>
      <c r="I8" s="35"/>
      <c r="J8" s="35"/>
      <c r="K8" s="35"/>
      <c r="L8" s="45"/>
      <c r="S8" s="35"/>
      <c r="T8" s="35"/>
      <c r="U8" s="35"/>
      <c r="V8" s="35"/>
      <c r="W8" s="35"/>
      <c r="X8" s="35"/>
      <c r="Y8" s="35"/>
      <c r="Z8" s="35"/>
      <c r="AA8" s="35"/>
      <c r="AB8" s="35"/>
      <c r="AC8" s="35"/>
      <c r="AD8" s="35"/>
      <c r="AE8" s="35"/>
    </row>
    <row r="9" spans="1:56" s="2" customFormat="1" ht="16.5" customHeight="1">
      <c r="A9" s="35"/>
      <c r="B9" s="36"/>
      <c r="C9" s="35"/>
      <c r="D9" s="35"/>
      <c r="E9" s="320" t="s">
        <v>5065</v>
      </c>
      <c r="F9" s="343"/>
      <c r="G9" s="343"/>
      <c r="H9" s="343"/>
      <c r="I9" s="35"/>
      <c r="J9" s="35"/>
      <c r="K9" s="35"/>
      <c r="L9" s="45"/>
      <c r="S9" s="35"/>
      <c r="T9" s="35"/>
      <c r="U9" s="35"/>
      <c r="V9" s="35"/>
      <c r="W9" s="35"/>
      <c r="X9" s="35"/>
      <c r="Y9" s="35"/>
      <c r="Z9" s="35"/>
      <c r="AA9" s="35"/>
      <c r="AB9" s="35"/>
      <c r="AC9" s="35"/>
      <c r="AD9" s="35"/>
      <c r="AE9" s="35"/>
    </row>
    <row r="10" spans="1:56" s="2" customFormat="1">
      <c r="A10" s="35"/>
      <c r="B10" s="36"/>
      <c r="C10" s="35"/>
      <c r="D10" s="35"/>
      <c r="E10" s="35"/>
      <c r="F10" s="35"/>
      <c r="G10" s="35"/>
      <c r="H10" s="35"/>
      <c r="I10" s="35"/>
      <c r="J10" s="35"/>
      <c r="K10" s="35"/>
      <c r="L10" s="45"/>
      <c r="S10" s="35"/>
      <c r="T10" s="35"/>
      <c r="U10" s="35"/>
      <c r="V10" s="35"/>
      <c r="W10" s="35"/>
      <c r="X10" s="35"/>
      <c r="Y10" s="35"/>
      <c r="Z10" s="35"/>
      <c r="AA10" s="35"/>
      <c r="AB10" s="35"/>
      <c r="AC10" s="35"/>
      <c r="AD10" s="35"/>
      <c r="AE10" s="35"/>
    </row>
    <row r="11" spans="1:56" s="2" customFormat="1" ht="12" customHeight="1">
      <c r="A11" s="35"/>
      <c r="B11" s="36"/>
      <c r="C11" s="35"/>
      <c r="D11" s="28" t="s">
        <v>17</v>
      </c>
      <c r="E11" s="35"/>
      <c r="F11" s="26" t="s">
        <v>1</v>
      </c>
      <c r="G11" s="35"/>
      <c r="H11" s="35"/>
      <c r="I11" s="28" t="s">
        <v>18</v>
      </c>
      <c r="J11" s="26" t="s">
        <v>1</v>
      </c>
      <c r="K11" s="35"/>
      <c r="L11" s="45"/>
      <c r="S11" s="35"/>
      <c r="T11" s="35"/>
      <c r="U11" s="35"/>
      <c r="V11" s="35"/>
      <c r="W11" s="35"/>
      <c r="X11" s="35"/>
      <c r="Y11" s="35"/>
      <c r="Z11" s="35"/>
      <c r="AA11" s="35"/>
      <c r="AB11" s="35"/>
      <c r="AC11" s="35"/>
      <c r="AD11" s="35"/>
      <c r="AE11" s="35"/>
    </row>
    <row r="12" spans="1:56" s="2" customFormat="1" ht="12" customHeight="1">
      <c r="A12" s="35"/>
      <c r="B12" s="36"/>
      <c r="C12" s="35"/>
      <c r="D12" s="28" t="s">
        <v>19</v>
      </c>
      <c r="E12" s="35"/>
      <c r="F12" s="26" t="s">
        <v>20</v>
      </c>
      <c r="G12" s="35"/>
      <c r="H12" s="35"/>
      <c r="I12" s="28" t="s">
        <v>21</v>
      </c>
      <c r="J12" s="58">
        <f>'Rekapitulácia stavby'!AN8</f>
        <v>44400</v>
      </c>
      <c r="K12" s="35"/>
      <c r="L12" s="45"/>
      <c r="S12" s="35"/>
      <c r="T12" s="35"/>
      <c r="U12" s="35"/>
      <c r="V12" s="35"/>
      <c r="W12" s="35"/>
      <c r="X12" s="35"/>
      <c r="Y12" s="35"/>
      <c r="Z12" s="35"/>
      <c r="AA12" s="35"/>
      <c r="AB12" s="35"/>
      <c r="AC12" s="35"/>
      <c r="AD12" s="35"/>
      <c r="AE12" s="35"/>
    </row>
    <row r="13" spans="1:56" s="2" customFormat="1" ht="10.9" customHeight="1">
      <c r="A13" s="35"/>
      <c r="B13" s="36"/>
      <c r="C13" s="35"/>
      <c r="D13" s="35"/>
      <c r="E13" s="35"/>
      <c r="F13" s="35"/>
      <c r="G13" s="35"/>
      <c r="H13" s="35"/>
      <c r="I13" s="35"/>
      <c r="J13" s="35"/>
      <c r="K13" s="35"/>
      <c r="L13" s="45"/>
      <c r="S13" s="35"/>
      <c r="T13" s="35"/>
      <c r="U13" s="35"/>
      <c r="V13" s="35"/>
      <c r="W13" s="35"/>
      <c r="X13" s="35"/>
      <c r="Y13" s="35"/>
      <c r="Z13" s="35"/>
      <c r="AA13" s="35"/>
      <c r="AB13" s="35"/>
      <c r="AC13" s="35"/>
      <c r="AD13" s="35"/>
      <c r="AE13" s="35"/>
    </row>
    <row r="14" spans="1:56" s="2" customFormat="1" ht="12" customHeight="1">
      <c r="A14" s="35"/>
      <c r="B14" s="36"/>
      <c r="C14" s="35"/>
      <c r="D14" s="28" t="s">
        <v>22</v>
      </c>
      <c r="E14" s="35"/>
      <c r="F14" s="35"/>
      <c r="G14" s="35"/>
      <c r="H14" s="35"/>
      <c r="I14" s="28" t="s">
        <v>23</v>
      </c>
      <c r="J14" s="26" t="s">
        <v>1</v>
      </c>
      <c r="K14" s="35"/>
      <c r="L14" s="45"/>
      <c r="S14" s="35"/>
      <c r="T14" s="35"/>
      <c r="U14" s="35"/>
      <c r="V14" s="35"/>
      <c r="W14" s="35"/>
      <c r="X14" s="35"/>
      <c r="Y14" s="35"/>
      <c r="Z14" s="35"/>
      <c r="AA14" s="35"/>
      <c r="AB14" s="35"/>
      <c r="AC14" s="35"/>
      <c r="AD14" s="35"/>
      <c r="AE14" s="35"/>
    </row>
    <row r="15" spans="1:56" s="2" customFormat="1" ht="18" customHeight="1">
      <c r="A15" s="35"/>
      <c r="B15" s="36"/>
      <c r="C15" s="35"/>
      <c r="D15" s="35"/>
      <c r="E15" s="26" t="s">
        <v>24</v>
      </c>
      <c r="F15" s="35"/>
      <c r="G15" s="35"/>
      <c r="H15" s="35"/>
      <c r="I15" s="28" t="s">
        <v>25</v>
      </c>
      <c r="J15" s="26" t="s">
        <v>1</v>
      </c>
      <c r="K15" s="35"/>
      <c r="L15" s="45"/>
      <c r="S15" s="35"/>
      <c r="T15" s="35"/>
      <c r="U15" s="35"/>
      <c r="V15" s="35"/>
      <c r="W15" s="35"/>
      <c r="X15" s="35"/>
      <c r="Y15" s="35"/>
      <c r="Z15" s="35"/>
      <c r="AA15" s="35"/>
      <c r="AB15" s="35"/>
      <c r="AC15" s="35"/>
      <c r="AD15" s="35"/>
      <c r="AE15" s="35"/>
    </row>
    <row r="16" spans="1:56" s="2" customFormat="1" ht="6.95" customHeight="1">
      <c r="A16" s="35"/>
      <c r="B16" s="36"/>
      <c r="C16" s="35"/>
      <c r="D16" s="35"/>
      <c r="E16" s="35"/>
      <c r="F16" s="35"/>
      <c r="G16" s="35"/>
      <c r="H16" s="35"/>
      <c r="I16" s="35"/>
      <c r="J16" s="35"/>
      <c r="K16" s="35"/>
      <c r="L16" s="45"/>
      <c r="S16" s="35"/>
      <c r="T16" s="35"/>
      <c r="U16" s="35"/>
      <c r="V16" s="35"/>
      <c r="W16" s="35"/>
      <c r="X16" s="35"/>
      <c r="Y16" s="35"/>
      <c r="Z16" s="35"/>
      <c r="AA16" s="35"/>
      <c r="AB16" s="35"/>
      <c r="AC16" s="35"/>
      <c r="AD16" s="35"/>
      <c r="AE16" s="35"/>
    </row>
    <row r="17" spans="1:31" s="2" customFormat="1" ht="12" customHeight="1">
      <c r="A17" s="35"/>
      <c r="B17" s="36"/>
      <c r="C17" s="35"/>
      <c r="D17" s="28" t="s">
        <v>26</v>
      </c>
      <c r="E17" s="35"/>
      <c r="F17" s="35"/>
      <c r="G17" s="35"/>
      <c r="H17" s="35"/>
      <c r="I17" s="28" t="s">
        <v>23</v>
      </c>
      <c r="J17" s="29" t="str">
        <f>'Rekapitulácia stavby'!AN13</f>
        <v>Vyplň údaj</v>
      </c>
      <c r="K17" s="35"/>
      <c r="L17" s="45"/>
      <c r="S17" s="35"/>
      <c r="T17" s="35"/>
      <c r="U17" s="35"/>
      <c r="V17" s="35"/>
      <c r="W17" s="35"/>
      <c r="X17" s="35"/>
      <c r="Y17" s="35"/>
      <c r="Z17" s="35"/>
      <c r="AA17" s="35"/>
      <c r="AB17" s="35"/>
      <c r="AC17" s="35"/>
      <c r="AD17" s="35"/>
      <c r="AE17" s="35"/>
    </row>
    <row r="18" spans="1:31" s="2" customFormat="1" ht="18" customHeight="1">
      <c r="A18" s="35"/>
      <c r="B18" s="36"/>
      <c r="C18" s="35"/>
      <c r="D18" s="35"/>
      <c r="E18" s="347" t="str">
        <f>'Rekapitulácia stavby'!E14</f>
        <v>Vyplň údaj</v>
      </c>
      <c r="F18" s="326"/>
      <c r="G18" s="326"/>
      <c r="H18" s="326"/>
      <c r="I18" s="28" t="s">
        <v>25</v>
      </c>
      <c r="J18" s="29" t="str">
        <f>'Rekapitulácia stavby'!AN14</f>
        <v>Vyplň údaj</v>
      </c>
      <c r="K18" s="35"/>
      <c r="L18" s="45"/>
      <c r="S18" s="35"/>
      <c r="T18" s="35"/>
      <c r="U18" s="35"/>
      <c r="V18" s="35"/>
      <c r="W18" s="35"/>
      <c r="X18" s="35"/>
      <c r="Y18" s="35"/>
      <c r="Z18" s="35"/>
      <c r="AA18" s="35"/>
      <c r="AB18" s="35"/>
      <c r="AC18" s="35"/>
      <c r="AD18" s="35"/>
      <c r="AE18" s="35"/>
    </row>
    <row r="19" spans="1:31" s="2" customFormat="1" ht="6.95" customHeight="1">
      <c r="A19" s="35"/>
      <c r="B19" s="36"/>
      <c r="C19" s="35"/>
      <c r="D19" s="35"/>
      <c r="E19" s="35"/>
      <c r="F19" s="35"/>
      <c r="G19" s="35"/>
      <c r="H19" s="35"/>
      <c r="I19" s="35"/>
      <c r="J19" s="35"/>
      <c r="K19" s="35"/>
      <c r="L19" s="45"/>
      <c r="S19" s="35"/>
      <c r="T19" s="35"/>
      <c r="U19" s="35"/>
      <c r="V19" s="35"/>
      <c r="W19" s="35"/>
      <c r="X19" s="35"/>
      <c r="Y19" s="35"/>
      <c r="Z19" s="35"/>
      <c r="AA19" s="35"/>
      <c r="AB19" s="35"/>
      <c r="AC19" s="35"/>
      <c r="AD19" s="35"/>
      <c r="AE19" s="35"/>
    </row>
    <row r="20" spans="1:31" s="2" customFormat="1" ht="12" customHeight="1">
      <c r="A20" s="35"/>
      <c r="B20" s="36"/>
      <c r="C20" s="35"/>
      <c r="D20" s="28" t="s">
        <v>28</v>
      </c>
      <c r="E20" s="35"/>
      <c r="F20" s="35"/>
      <c r="G20" s="35"/>
      <c r="H20" s="35"/>
      <c r="I20" s="28" t="s">
        <v>23</v>
      </c>
      <c r="J20" s="26" t="s">
        <v>1</v>
      </c>
      <c r="K20" s="35"/>
      <c r="L20" s="45"/>
      <c r="S20" s="35"/>
      <c r="T20" s="35"/>
      <c r="U20" s="35"/>
      <c r="V20" s="35"/>
      <c r="W20" s="35"/>
      <c r="X20" s="35"/>
      <c r="Y20" s="35"/>
      <c r="Z20" s="35"/>
      <c r="AA20" s="35"/>
      <c r="AB20" s="35"/>
      <c r="AC20" s="35"/>
      <c r="AD20" s="35"/>
      <c r="AE20" s="35"/>
    </row>
    <row r="21" spans="1:31" s="2" customFormat="1" ht="18" customHeight="1">
      <c r="A21" s="35"/>
      <c r="B21" s="36"/>
      <c r="C21" s="35"/>
      <c r="D21" s="35"/>
      <c r="E21" s="26" t="s">
        <v>29</v>
      </c>
      <c r="F21" s="35"/>
      <c r="G21" s="35"/>
      <c r="H21" s="35"/>
      <c r="I21" s="28" t="s">
        <v>25</v>
      </c>
      <c r="J21" s="26" t="s">
        <v>1</v>
      </c>
      <c r="K21" s="35"/>
      <c r="L21" s="45"/>
      <c r="S21" s="35"/>
      <c r="T21" s="35"/>
      <c r="U21" s="35"/>
      <c r="V21" s="35"/>
      <c r="W21" s="35"/>
      <c r="X21" s="35"/>
      <c r="Y21" s="35"/>
      <c r="Z21" s="35"/>
      <c r="AA21" s="35"/>
      <c r="AB21" s="35"/>
      <c r="AC21" s="35"/>
      <c r="AD21" s="35"/>
      <c r="AE21" s="35"/>
    </row>
    <row r="22" spans="1:31" s="2" customFormat="1" ht="6.95" customHeight="1">
      <c r="A22" s="35"/>
      <c r="B22" s="36"/>
      <c r="C22" s="35"/>
      <c r="D22" s="35"/>
      <c r="E22" s="35"/>
      <c r="F22" s="35"/>
      <c r="G22" s="35"/>
      <c r="H22" s="35"/>
      <c r="I22" s="35"/>
      <c r="J22" s="35"/>
      <c r="K22" s="35"/>
      <c r="L22" s="45"/>
      <c r="S22" s="35"/>
      <c r="T22" s="35"/>
      <c r="U22" s="35"/>
      <c r="V22" s="35"/>
      <c r="W22" s="35"/>
      <c r="X22" s="35"/>
      <c r="Y22" s="35"/>
      <c r="Z22" s="35"/>
      <c r="AA22" s="35"/>
      <c r="AB22" s="35"/>
      <c r="AC22" s="35"/>
      <c r="AD22" s="35"/>
      <c r="AE22" s="35"/>
    </row>
    <row r="23" spans="1:31" s="2" customFormat="1" ht="12" customHeight="1">
      <c r="A23" s="35"/>
      <c r="B23" s="36"/>
      <c r="C23" s="35"/>
      <c r="D23" s="28" t="s">
        <v>31</v>
      </c>
      <c r="E23" s="35"/>
      <c r="F23" s="35"/>
      <c r="G23" s="35"/>
      <c r="H23" s="35"/>
      <c r="I23" s="28" t="s">
        <v>23</v>
      </c>
      <c r="J23" s="26" t="str">
        <f>IF('Rekapitulácia stavby'!AN19="","",'Rekapitulácia stavby'!AN19)</f>
        <v/>
      </c>
      <c r="K23" s="35"/>
      <c r="L23" s="45"/>
      <c r="S23" s="35"/>
      <c r="T23" s="35"/>
      <c r="U23" s="35"/>
      <c r="V23" s="35"/>
      <c r="W23" s="35"/>
      <c r="X23" s="35"/>
      <c r="Y23" s="35"/>
      <c r="Z23" s="35"/>
      <c r="AA23" s="35"/>
      <c r="AB23" s="35"/>
      <c r="AC23" s="35"/>
      <c r="AD23" s="35"/>
      <c r="AE23" s="35"/>
    </row>
    <row r="24" spans="1:31" s="2" customFormat="1" ht="18" customHeight="1">
      <c r="A24" s="35"/>
      <c r="B24" s="36"/>
      <c r="C24" s="35"/>
      <c r="D24" s="35"/>
      <c r="E24" s="26" t="str">
        <f>IF('Rekapitulácia stavby'!E20="","",'Rekapitulácia stavby'!E20)</f>
        <v xml:space="preserve"> </v>
      </c>
      <c r="F24" s="35"/>
      <c r="G24" s="35"/>
      <c r="H24" s="35"/>
      <c r="I24" s="28" t="s">
        <v>25</v>
      </c>
      <c r="J24" s="26" t="str">
        <f>IF('Rekapitulácia stavby'!AN20="","",'Rekapitulácia stavby'!AN20)</f>
        <v/>
      </c>
      <c r="K24" s="35"/>
      <c r="L24" s="45"/>
      <c r="S24" s="35"/>
      <c r="T24" s="35"/>
      <c r="U24" s="35"/>
      <c r="V24" s="35"/>
      <c r="W24" s="35"/>
      <c r="X24" s="35"/>
      <c r="Y24" s="35"/>
      <c r="Z24" s="35"/>
      <c r="AA24" s="35"/>
      <c r="AB24" s="35"/>
      <c r="AC24" s="35"/>
      <c r="AD24" s="35"/>
      <c r="AE24" s="35"/>
    </row>
    <row r="25" spans="1:31" s="2" customFormat="1" ht="6.95" customHeight="1">
      <c r="A25" s="35"/>
      <c r="B25" s="36"/>
      <c r="C25" s="35"/>
      <c r="D25" s="35"/>
      <c r="E25" s="35"/>
      <c r="F25" s="35"/>
      <c r="G25" s="35"/>
      <c r="H25" s="35"/>
      <c r="I25" s="35"/>
      <c r="J25" s="35"/>
      <c r="K25" s="35"/>
      <c r="L25" s="45"/>
      <c r="S25" s="35"/>
      <c r="T25" s="35"/>
      <c r="U25" s="35"/>
      <c r="V25" s="35"/>
      <c r="W25" s="35"/>
      <c r="X25" s="35"/>
      <c r="Y25" s="35"/>
      <c r="Z25" s="35"/>
      <c r="AA25" s="35"/>
      <c r="AB25" s="35"/>
      <c r="AC25" s="35"/>
      <c r="AD25" s="35"/>
      <c r="AE25" s="35"/>
    </row>
    <row r="26" spans="1:31" s="2" customFormat="1" ht="12" customHeight="1">
      <c r="A26" s="35"/>
      <c r="B26" s="36"/>
      <c r="C26" s="35"/>
      <c r="D26" s="28" t="s">
        <v>32</v>
      </c>
      <c r="E26" s="35"/>
      <c r="F26" s="35"/>
      <c r="G26" s="35"/>
      <c r="H26" s="35"/>
      <c r="I26" s="35"/>
      <c r="J26" s="35"/>
      <c r="K26" s="35"/>
      <c r="L26" s="45"/>
      <c r="S26" s="35"/>
      <c r="T26" s="35"/>
      <c r="U26" s="35"/>
      <c r="V26" s="35"/>
      <c r="W26" s="35"/>
      <c r="X26" s="35"/>
      <c r="Y26" s="35"/>
      <c r="Z26" s="35"/>
      <c r="AA26" s="35"/>
      <c r="AB26" s="35"/>
      <c r="AC26" s="35"/>
      <c r="AD26" s="35"/>
      <c r="AE26" s="35"/>
    </row>
    <row r="27" spans="1:31" s="8" customFormat="1" ht="16.5" customHeight="1">
      <c r="A27" s="113"/>
      <c r="B27" s="114"/>
      <c r="C27" s="113"/>
      <c r="D27" s="113"/>
      <c r="E27" s="330" t="s">
        <v>1</v>
      </c>
      <c r="F27" s="330"/>
      <c r="G27" s="330"/>
      <c r="H27" s="330"/>
      <c r="I27" s="113"/>
      <c r="J27" s="113"/>
      <c r="K27" s="113"/>
      <c r="L27" s="115"/>
      <c r="S27" s="113"/>
      <c r="T27" s="113"/>
      <c r="U27" s="113"/>
      <c r="V27" s="113"/>
      <c r="W27" s="113"/>
      <c r="X27" s="113"/>
      <c r="Y27" s="113"/>
      <c r="Z27" s="113"/>
      <c r="AA27" s="113"/>
      <c r="AB27" s="113"/>
      <c r="AC27" s="113"/>
      <c r="AD27" s="113"/>
      <c r="AE27" s="113"/>
    </row>
    <row r="28" spans="1:31" s="2" customFormat="1" ht="6.95" customHeight="1">
      <c r="A28" s="35"/>
      <c r="B28" s="36"/>
      <c r="C28" s="35"/>
      <c r="D28" s="35"/>
      <c r="E28" s="35"/>
      <c r="F28" s="35"/>
      <c r="G28" s="35"/>
      <c r="H28" s="35"/>
      <c r="I28" s="35"/>
      <c r="J28" s="35"/>
      <c r="K28" s="35"/>
      <c r="L28" s="45"/>
      <c r="S28" s="35"/>
      <c r="T28" s="35"/>
      <c r="U28" s="35"/>
      <c r="V28" s="35"/>
      <c r="W28" s="35"/>
      <c r="X28" s="35"/>
      <c r="Y28" s="35"/>
      <c r="Z28" s="35"/>
      <c r="AA28" s="35"/>
      <c r="AB28" s="35"/>
      <c r="AC28" s="35"/>
      <c r="AD28" s="35"/>
      <c r="AE28" s="35"/>
    </row>
    <row r="29" spans="1:31" s="2" customFormat="1" ht="6.95" customHeight="1">
      <c r="A29" s="35"/>
      <c r="B29" s="36"/>
      <c r="C29" s="35"/>
      <c r="D29" s="69"/>
      <c r="E29" s="69"/>
      <c r="F29" s="69"/>
      <c r="G29" s="69"/>
      <c r="H29" s="69"/>
      <c r="I29" s="69"/>
      <c r="J29" s="69"/>
      <c r="K29" s="69"/>
      <c r="L29" s="45"/>
      <c r="S29" s="35"/>
      <c r="T29" s="35"/>
      <c r="U29" s="35"/>
      <c r="V29" s="35"/>
      <c r="W29" s="35"/>
      <c r="X29" s="35"/>
      <c r="Y29" s="35"/>
      <c r="Z29" s="35"/>
      <c r="AA29" s="35"/>
      <c r="AB29" s="35"/>
      <c r="AC29" s="35"/>
      <c r="AD29" s="35"/>
      <c r="AE29" s="35"/>
    </row>
    <row r="30" spans="1:31" s="2" customFormat="1" ht="14.45" customHeight="1">
      <c r="A30" s="35"/>
      <c r="B30" s="36"/>
      <c r="C30" s="35"/>
      <c r="D30" s="26" t="s">
        <v>208</v>
      </c>
      <c r="E30" s="35"/>
      <c r="F30" s="35"/>
      <c r="G30" s="35"/>
      <c r="H30" s="35"/>
      <c r="I30" s="35"/>
      <c r="J30" s="34">
        <f>J96</f>
        <v>0</v>
      </c>
      <c r="K30" s="35"/>
      <c r="L30" s="45"/>
      <c r="S30" s="35"/>
      <c r="T30" s="35"/>
      <c r="U30" s="35"/>
      <c r="V30" s="35"/>
      <c r="W30" s="35"/>
      <c r="X30" s="35"/>
      <c r="Y30" s="35"/>
      <c r="Z30" s="35"/>
      <c r="AA30" s="35"/>
      <c r="AB30" s="35"/>
      <c r="AC30" s="35"/>
      <c r="AD30" s="35"/>
      <c r="AE30" s="35"/>
    </row>
    <row r="31" spans="1:31" s="2" customFormat="1" ht="14.45" customHeight="1">
      <c r="A31" s="35"/>
      <c r="B31" s="36"/>
      <c r="C31" s="35"/>
      <c r="D31" s="33" t="s">
        <v>139</v>
      </c>
      <c r="E31" s="35"/>
      <c r="F31" s="35"/>
      <c r="G31" s="35"/>
      <c r="H31" s="35"/>
      <c r="I31" s="35"/>
      <c r="J31" s="34">
        <f>J107</f>
        <v>0</v>
      </c>
      <c r="K31" s="35"/>
      <c r="L31" s="45"/>
      <c r="S31" s="35"/>
      <c r="T31" s="35"/>
      <c r="U31" s="35"/>
      <c r="V31" s="35"/>
      <c r="W31" s="35"/>
      <c r="X31" s="35"/>
      <c r="Y31" s="35"/>
      <c r="Z31" s="35"/>
      <c r="AA31" s="35"/>
      <c r="AB31" s="35"/>
      <c r="AC31" s="35"/>
      <c r="AD31" s="35"/>
      <c r="AE31" s="35"/>
    </row>
    <row r="32" spans="1:31" s="2" customFormat="1" ht="25.35" customHeight="1">
      <c r="A32" s="35"/>
      <c r="B32" s="36"/>
      <c r="C32" s="35"/>
      <c r="D32" s="117" t="s">
        <v>35</v>
      </c>
      <c r="E32" s="35"/>
      <c r="F32" s="35"/>
      <c r="G32" s="35"/>
      <c r="H32" s="35"/>
      <c r="I32" s="35"/>
      <c r="J32" s="74">
        <f>ROUND(J30 + J31, 2)</f>
        <v>0</v>
      </c>
      <c r="K32" s="35"/>
      <c r="L32" s="45"/>
      <c r="S32" s="35"/>
      <c r="T32" s="35"/>
      <c r="U32" s="35"/>
      <c r="V32" s="35"/>
      <c r="W32" s="35"/>
      <c r="X32" s="35"/>
      <c r="Y32" s="35"/>
      <c r="Z32" s="35"/>
      <c r="AA32" s="35"/>
      <c r="AB32" s="35"/>
      <c r="AC32" s="35"/>
      <c r="AD32" s="35"/>
      <c r="AE32" s="35"/>
    </row>
    <row r="33" spans="1:31" s="2" customFormat="1" ht="6.95" customHeight="1">
      <c r="A33" s="35"/>
      <c r="B33" s="36"/>
      <c r="C33" s="35"/>
      <c r="D33" s="69"/>
      <c r="E33" s="69"/>
      <c r="F33" s="69"/>
      <c r="G33" s="69"/>
      <c r="H33" s="69"/>
      <c r="I33" s="69"/>
      <c r="J33" s="69"/>
      <c r="K33" s="69"/>
      <c r="L33" s="45"/>
      <c r="S33" s="35"/>
      <c r="T33" s="35"/>
      <c r="U33" s="35"/>
      <c r="V33" s="35"/>
      <c r="W33" s="35"/>
      <c r="X33" s="35"/>
      <c r="Y33" s="35"/>
      <c r="Z33" s="35"/>
      <c r="AA33" s="35"/>
      <c r="AB33" s="35"/>
      <c r="AC33" s="35"/>
      <c r="AD33" s="35"/>
      <c r="AE33" s="35"/>
    </row>
    <row r="34" spans="1:31" s="2" customFormat="1" ht="14.45" customHeight="1">
      <c r="A34" s="35"/>
      <c r="B34" s="36"/>
      <c r="C34" s="35"/>
      <c r="D34" s="35"/>
      <c r="E34" s="35"/>
      <c r="F34" s="39" t="s">
        <v>37</v>
      </c>
      <c r="G34" s="35"/>
      <c r="H34" s="35"/>
      <c r="I34" s="39" t="s">
        <v>36</v>
      </c>
      <c r="J34" s="39" t="s">
        <v>38</v>
      </c>
      <c r="K34" s="35"/>
      <c r="L34" s="45"/>
      <c r="S34" s="35"/>
      <c r="T34" s="35"/>
      <c r="U34" s="35"/>
      <c r="V34" s="35"/>
      <c r="W34" s="35"/>
      <c r="X34" s="35"/>
      <c r="Y34" s="35"/>
      <c r="Z34" s="35"/>
      <c r="AA34" s="35"/>
      <c r="AB34" s="35"/>
      <c r="AC34" s="35"/>
      <c r="AD34" s="35"/>
      <c r="AE34" s="35"/>
    </row>
    <row r="35" spans="1:31" s="2" customFormat="1" ht="14.45" customHeight="1">
      <c r="A35" s="35"/>
      <c r="B35" s="36"/>
      <c r="C35" s="35"/>
      <c r="D35" s="118" t="s">
        <v>39</v>
      </c>
      <c r="E35" s="28" t="s">
        <v>40</v>
      </c>
      <c r="F35" s="119">
        <f>ROUND((SUM(BE107:BE114) + SUM(BE134:BE242)),  2)</f>
        <v>0</v>
      </c>
      <c r="G35" s="35"/>
      <c r="H35" s="35"/>
      <c r="I35" s="120">
        <v>0.2</v>
      </c>
      <c r="J35" s="119">
        <f>ROUND(((SUM(BE107:BE114) + SUM(BE134:BE242))*I35),  2)</f>
        <v>0</v>
      </c>
      <c r="K35" s="35"/>
      <c r="L35" s="45"/>
      <c r="S35" s="35"/>
      <c r="T35" s="35"/>
      <c r="U35" s="35"/>
      <c r="V35" s="35"/>
      <c r="W35" s="35"/>
      <c r="X35" s="35"/>
      <c r="Y35" s="35"/>
      <c r="Z35" s="35"/>
      <c r="AA35" s="35"/>
      <c r="AB35" s="35"/>
      <c r="AC35" s="35"/>
      <c r="AD35" s="35"/>
      <c r="AE35" s="35"/>
    </row>
    <row r="36" spans="1:31" s="2" customFormat="1" ht="14.45" customHeight="1">
      <c r="A36" s="35"/>
      <c r="B36" s="36"/>
      <c r="C36" s="35"/>
      <c r="D36" s="35"/>
      <c r="E36" s="28" t="s">
        <v>41</v>
      </c>
      <c r="F36" s="119">
        <f>ROUND((SUM(BF107:BF114) + SUM(BF134:BF242)),  2)</f>
        <v>0</v>
      </c>
      <c r="G36" s="35"/>
      <c r="H36" s="35"/>
      <c r="I36" s="120">
        <v>0.2</v>
      </c>
      <c r="J36" s="119">
        <f>ROUND(((SUM(BF107:BF114) + SUM(BF134:BF242))*I36),  2)</f>
        <v>0</v>
      </c>
      <c r="K36" s="35"/>
      <c r="L36" s="45"/>
      <c r="S36" s="35"/>
      <c r="T36" s="35"/>
      <c r="U36" s="35"/>
      <c r="V36" s="35"/>
      <c r="W36" s="35"/>
      <c r="X36" s="35"/>
      <c r="Y36" s="35"/>
      <c r="Z36" s="35"/>
      <c r="AA36" s="35"/>
      <c r="AB36" s="35"/>
      <c r="AC36" s="35"/>
      <c r="AD36" s="35"/>
      <c r="AE36" s="35"/>
    </row>
    <row r="37" spans="1:31" s="2" customFormat="1" ht="14.45" hidden="1" customHeight="1">
      <c r="A37" s="35"/>
      <c r="B37" s="36"/>
      <c r="C37" s="35"/>
      <c r="D37" s="35"/>
      <c r="E37" s="28" t="s">
        <v>42</v>
      </c>
      <c r="F37" s="119">
        <f>ROUND((SUM(BG107:BG114) + SUM(BG134:BG242)),  2)</f>
        <v>0</v>
      </c>
      <c r="G37" s="35"/>
      <c r="H37" s="35"/>
      <c r="I37" s="120">
        <v>0.2</v>
      </c>
      <c r="J37" s="119">
        <f>0</f>
        <v>0</v>
      </c>
      <c r="K37" s="35"/>
      <c r="L37" s="45"/>
      <c r="S37" s="35"/>
      <c r="T37" s="35"/>
      <c r="U37" s="35"/>
      <c r="V37" s="35"/>
      <c r="W37" s="35"/>
      <c r="X37" s="35"/>
      <c r="Y37" s="35"/>
      <c r="Z37" s="35"/>
      <c r="AA37" s="35"/>
      <c r="AB37" s="35"/>
      <c r="AC37" s="35"/>
      <c r="AD37" s="35"/>
      <c r="AE37" s="35"/>
    </row>
    <row r="38" spans="1:31" s="2" customFormat="1" ht="14.45" hidden="1" customHeight="1">
      <c r="A38" s="35"/>
      <c r="B38" s="36"/>
      <c r="C38" s="35"/>
      <c r="D38" s="35"/>
      <c r="E38" s="28" t="s">
        <v>43</v>
      </c>
      <c r="F38" s="119">
        <f>ROUND((SUM(BH107:BH114) + SUM(BH134:BH242)),  2)</f>
        <v>0</v>
      </c>
      <c r="G38" s="35"/>
      <c r="H38" s="35"/>
      <c r="I38" s="120">
        <v>0.2</v>
      </c>
      <c r="J38" s="119">
        <f>0</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44</v>
      </c>
      <c r="F39" s="119">
        <f>ROUND((SUM(BI107:BI114) + SUM(BI134:BI242)),  2)</f>
        <v>0</v>
      </c>
      <c r="G39" s="35"/>
      <c r="H39" s="35"/>
      <c r="I39" s="120">
        <v>0</v>
      </c>
      <c r="J39" s="119">
        <f>0</f>
        <v>0</v>
      </c>
      <c r="K39" s="35"/>
      <c r="L39" s="45"/>
      <c r="S39" s="35"/>
      <c r="T39" s="35"/>
      <c r="U39" s="35"/>
      <c r="V39" s="35"/>
      <c r="W39" s="35"/>
      <c r="X39" s="35"/>
      <c r="Y39" s="35"/>
      <c r="Z39" s="35"/>
      <c r="AA39" s="35"/>
      <c r="AB39" s="35"/>
      <c r="AC39" s="35"/>
      <c r="AD39" s="35"/>
      <c r="AE39" s="35"/>
    </row>
    <row r="40" spans="1:31" s="2" customFormat="1" ht="6.95" customHeight="1">
      <c r="A40" s="35"/>
      <c r="B40" s="36"/>
      <c r="C40" s="35"/>
      <c r="D40" s="35"/>
      <c r="E40" s="35"/>
      <c r="F40" s="35"/>
      <c r="G40" s="35"/>
      <c r="H40" s="35"/>
      <c r="I40" s="35"/>
      <c r="J40" s="35"/>
      <c r="K40" s="35"/>
      <c r="L40" s="45"/>
      <c r="S40" s="35"/>
      <c r="T40" s="35"/>
      <c r="U40" s="35"/>
      <c r="V40" s="35"/>
      <c r="W40" s="35"/>
      <c r="X40" s="35"/>
      <c r="Y40" s="35"/>
      <c r="Z40" s="35"/>
      <c r="AA40" s="35"/>
      <c r="AB40" s="35"/>
      <c r="AC40" s="35"/>
      <c r="AD40" s="35"/>
      <c r="AE40" s="35"/>
    </row>
    <row r="41" spans="1:31" s="2" customFormat="1" ht="25.35" customHeight="1">
      <c r="A41" s="35"/>
      <c r="B41" s="36"/>
      <c r="C41" s="109"/>
      <c r="D41" s="121" t="s">
        <v>45</v>
      </c>
      <c r="E41" s="63"/>
      <c r="F41" s="63"/>
      <c r="G41" s="122" t="s">
        <v>46</v>
      </c>
      <c r="H41" s="123" t="s">
        <v>47</v>
      </c>
      <c r="I41" s="63"/>
      <c r="J41" s="124">
        <f>SUM(J32:J39)</f>
        <v>0</v>
      </c>
      <c r="K41" s="125"/>
      <c r="L41" s="45"/>
      <c r="S41" s="35"/>
      <c r="T41" s="35"/>
      <c r="U41" s="35"/>
      <c r="V41" s="35"/>
      <c r="W41" s="35"/>
      <c r="X41" s="35"/>
      <c r="Y41" s="35"/>
      <c r="Z41" s="35"/>
      <c r="AA41" s="35"/>
      <c r="AB41" s="35"/>
      <c r="AC41" s="35"/>
      <c r="AD41" s="35"/>
      <c r="AE41" s="35"/>
    </row>
    <row r="42" spans="1:31" s="2" customFormat="1" ht="14.4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47"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47"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47"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47"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47"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47" s="2" customFormat="1" ht="12" customHeight="1">
      <c r="A86" s="35"/>
      <c r="B86" s="36"/>
      <c r="C86" s="28" t="s">
        <v>158</v>
      </c>
      <c r="D86" s="35"/>
      <c r="E86" s="35"/>
      <c r="F86" s="35"/>
      <c r="G86" s="35"/>
      <c r="H86" s="35"/>
      <c r="I86" s="35"/>
      <c r="J86" s="35"/>
      <c r="K86" s="35"/>
      <c r="L86" s="45"/>
      <c r="S86" s="35"/>
      <c r="T86" s="35"/>
      <c r="U86" s="35"/>
      <c r="V86" s="35"/>
      <c r="W86" s="35"/>
      <c r="X86" s="35"/>
      <c r="Y86" s="35"/>
      <c r="Z86" s="35"/>
      <c r="AA86" s="35"/>
      <c r="AB86" s="35"/>
      <c r="AC86" s="35"/>
      <c r="AD86" s="35"/>
      <c r="AE86" s="35"/>
    </row>
    <row r="87" spans="1:47" s="2" customFormat="1" ht="16.5" customHeight="1">
      <c r="A87" s="35"/>
      <c r="B87" s="36"/>
      <c r="C87" s="35"/>
      <c r="D87" s="35"/>
      <c r="E87" s="320" t="str">
        <f>E9</f>
        <v>03 - SO- 03 Prístupová spevnená plocha</v>
      </c>
      <c r="F87" s="343"/>
      <c r="G87" s="343"/>
      <c r="H87" s="343"/>
      <c r="I87" s="35"/>
      <c r="J87" s="35"/>
      <c r="K87" s="35"/>
      <c r="L87" s="45"/>
      <c r="S87" s="35"/>
      <c r="T87" s="35"/>
      <c r="U87" s="35"/>
      <c r="V87" s="35"/>
      <c r="W87" s="35"/>
      <c r="X87" s="35"/>
      <c r="Y87" s="35"/>
      <c r="Z87" s="35"/>
      <c r="AA87" s="35"/>
      <c r="AB87" s="35"/>
      <c r="AC87" s="35"/>
      <c r="AD87" s="35"/>
      <c r="AE87" s="35"/>
    </row>
    <row r="88" spans="1:47" s="2" customFormat="1" ht="6.95" customHeight="1">
      <c r="A88" s="35"/>
      <c r="B88" s="36"/>
      <c r="C88" s="35"/>
      <c r="D88" s="35"/>
      <c r="E88" s="35"/>
      <c r="F88" s="35"/>
      <c r="G88" s="35"/>
      <c r="H88" s="35"/>
      <c r="I88" s="35"/>
      <c r="J88" s="35"/>
      <c r="K88" s="35"/>
      <c r="L88" s="45"/>
      <c r="S88" s="35"/>
      <c r="T88" s="35"/>
      <c r="U88" s="35"/>
      <c r="V88" s="35"/>
      <c r="W88" s="35"/>
      <c r="X88" s="35"/>
      <c r="Y88" s="35"/>
      <c r="Z88" s="35"/>
      <c r="AA88" s="35"/>
      <c r="AB88" s="35"/>
      <c r="AC88" s="35"/>
      <c r="AD88" s="35"/>
      <c r="AE88" s="35"/>
    </row>
    <row r="89" spans="1:47" s="2" customFormat="1" ht="12" customHeight="1">
      <c r="A89" s="35"/>
      <c r="B89" s="36"/>
      <c r="C89" s="28" t="s">
        <v>19</v>
      </c>
      <c r="D89" s="35"/>
      <c r="E89" s="35"/>
      <c r="F89" s="26" t="str">
        <f>F12</f>
        <v xml:space="preserve"> </v>
      </c>
      <c r="G89" s="35"/>
      <c r="H89" s="35"/>
      <c r="I89" s="28" t="s">
        <v>21</v>
      </c>
      <c r="J89" s="58">
        <f>IF(J12="","",J12)</f>
        <v>44400</v>
      </c>
      <c r="K89" s="35"/>
      <c r="L89" s="45"/>
      <c r="S89" s="35"/>
      <c r="T89" s="35"/>
      <c r="U89" s="35"/>
      <c r="V89" s="35"/>
      <c r="W89" s="35"/>
      <c r="X89" s="35"/>
      <c r="Y89" s="35"/>
      <c r="Z89" s="35"/>
      <c r="AA89" s="35"/>
      <c r="AB89" s="35"/>
      <c r="AC89" s="35"/>
      <c r="AD89" s="35"/>
      <c r="AE89" s="35"/>
    </row>
    <row r="90" spans="1:47"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47" s="2" customFormat="1" ht="40.15" customHeight="1">
      <c r="A91" s="35"/>
      <c r="B91" s="36"/>
      <c r="C91" s="28" t="s">
        <v>22</v>
      </c>
      <c r="D91" s="35"/>
      <c r="E91" s="35"/>
      <c r="F91" s="26" t="str">
        <f>E15</f>
        <v>Banskobystrický samosprávny kraj, Nám. SNP 21 , BB</v>
      </c>
      <c r="G91" s="35"/>
      <c r="H91" s="35"/>
      <c r="I91" s="28" t="s">
        <v>28</v>
      </c>
      <c r="J91" s="31" t="str">
        <f>E21</f>
        <v xml:space="preserve">Ing.arch. I. Teplan, Ing.arch. E. Teplanová ArtD. </v>
      </c>
      <c r="K91" s="35"/>
      <c r="L91" s="45"/>
      <c r="S91" s="35"/>
      <c r="T91" s="35"/>
      <c r="U91" s="35"/>
      <c r="V91" s="35"/>
      <c r="W91" s="35"/>
      <c r="X91" s="35"/>
      <c r="Y91" s="35"/>
      <c r="Z91" s="35"/>
      <c r="AA91" s="35"/>
      <c r="AB91" s="35"/>
      <c r="AC91" s="35"/>
      <c r="AD91" s="35"/>
      <c r="AE91" s="35"/>
    </row>
    <row r="92" spans="1:47" s="2" customFormat="1" ht="15.2" customHeight="1">
      <c r="A92" s="35"/>
      <c r="B92" s="36"/>
      <c r="C92" s="28" t="s">
        <v>26</v>
      </c>
      <c r="D92" s="35"/>
      <c r="E92" s="35"/>
      <c r="F92" s="26" t="str">
        <f>IF(E18="","",E18)</f>
        <v>Vyplň údaj</v>
      </c>
      <c r="G92" s="35"/>
      <c r="H92" s="35"/>
      <c r="I92" s="28" t="s">
        <v>31</v>
      </c>
      <c r="J92" s="31" t="str">
        <f>E24</f>
        <v xml:space="preserve"> </v>
      </c>
      <c r="K92" s="35"/>
      <c r="L92" s="45"/>
      <c r="S92" s="35"/>
      <c r="T92" s="35"/>
      <c r="U92" s="35"/>
      <c r="V92" s="35"/>
      <c r="W92" s="35"/>
      <c r="X92" s="35"/>
      <c r="Y92" s="35"/>
      <c r="Z92" s="35"/>
      <c r="AA92" s="35"/>
      <c r="AB92" s="35"/>
      <c r="AC92" s="35"/>
      <c r="AD92" s="35"/>
      <c r="AE92" s="35"/>
    </row>
    <row r="93" spans="1:47" s="2" customFormat="1" ht="10.35" customHeight="1">
      <c r="A93" s="35"/>
      <c r="B93" s="36"/>
      <c r="C93" s="35"/>
      <c r="D93" s="35"/>
      <c r="E93" s="35"/>
      <c r="F93" s="35"/>
      <c r="G93" s="35"/>
      <c r="H93" s="35"/>
      <c r="I93" s="35"/>
      <c r="J93" s="35"/>
      <c r="K93" s="35"/>
      <c r="L93" s="45"/>
      <c r="S93" s="35"/>
      <c r="T93" s="35"/>
      <c r="U93" s="35"/>
      <c r="V93" s="35"/>
      <c r="W93" s="35"/>
      <c r="X93" s="35"/>
      <c r="Y93" s="35"/>
      <c r="Z93" s="35"/>
      <c r="AA93" s="35"/>
      <c r="AB93" s="35"/>
      <c r="AC93" s="35"/>
      <c r="AD93" s="35"/>
      <c r="AE93" s="35"/>
    </row>
    <row r="94" spans="1:47" s="2" customFormat="1" ht="29.25" customHeight="1">
      <c r="A94" s="35"/>
      <c r="B94" s="36"/>
      <c r="C94" s="128" t="s">
        <v>266</v>
      </c>
      <c r="D94" s="109"/>
      <c r="E94" s="109"/>
      <c r="F94" s="109"/>
      <c r="G94" s="109"/>
      <c r="H94" s="109"/>
      <c r="I94" s="109"/>
      <c r="J94" s="129" t="s">
        <v>267</v>
      </c>
      <c r="K94" s="109"/>
      <c r="L94" s="45"/>
      <c r="S94" s="35"/>
      <c r="T94" s="35"/>
      <c r="U94" s="35"/>
      <c r="V94" s="35"/>
      <c r="W94" s="35"/>
      <c r="X94" s="35"/>
      <c r="Y94" s="35"/>
      <c r="Z94" s="35"/>
      <c r="AA94" s="35"/>
      <c r="AB94" s="35"/>
      <c r="AC94" s="35"/>
      <c r="AD94" s="35"/>
      <c r="AE94" s="35"/>
    </row>
    <row r="95" spans="1:47"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47" s="2" customFormat="1" ht="22.9" customHeight="1">
      <c r="A96" s="35"/>
      <c r="B96" s="36"/>
      <c r="C96" s="130" t="s">
        <v>268</v>
      </c>
      <c r="D96" s="35"/>
      <c r="E96" s="35"/>
      <c r="F96" s="35"/>
      <c r="G96" s="35"/>
      <c r="H96" s="35"/>
      <c r="I96" s="35"/>
      <c r="J96" s="74">
        <f>J134</f>
        <v>0</v>
      </c>
      <c r="K96" s="35"/>
      <c r="L96" s="45"/>
      <c r="S96" s="35"/>
      <c r="T96" s="35"/>
      <c r="U96" s="35"/>
      <c r="V96" s="35"/>
      <c r="W96" s="35"/>
      <c r="X96" s="35"/>
      <c r="Y96" s="35"/>
      <c r="Z96" s="35"/>
      <c r="AA96" s="35"/>
      <c r="AB96" s="35"/>
      <c r="AC96" s="35"/>
      <c r="AD96" s="35"/>
      <c r="AE96" s="35"/>
      <c r="AU96" s="18" t="s">
        <v>269</v>
      </c>
    </row>
    <row r="97" spans="1:65" s="9" customFormat="1" ht="24.95" customHeight="1">
      <c r="B97" s="131"/>
      <c r="D97" s="132" t="s">
        <v>270</v>
      </c>
      <c r="E97" s="133"/>
      <c r="F97" s="133"/>
      <c r="G97" s="133"/>
      <c r="H97" s="133"/>
      <c r="I97" s="133"/>
      <c r="J97" s="134">
        <f>J135</f>
        <v>0</v>
      </c>
      <c r="L97" s="131"/>
    </row>
    <row r="98" spans="1:65" s="10" customFormat="1" ht="19.899999999999999" customHeight="1">
      <c r="B98" s="135"/>
      <c r="D98" s="136" t="s">
        <v>271</v>
      </c>
      <c r="E98" s="137"/>
      <c r="F98" s="137"/>
      <c r="G98" s="137"/>
      <c r="H98" s="137"/>
      <c r="I98" s="137"/>
      <c r="J98" s="138">
        <f>J151</f>
        <v>0</v>
      </c>
      <c r="L98" s="135"/>
    </row>
    <row r="99" spans="1:65" s="10" customFormat="1" ht="19.899999999999999" customHeight="1">
      <c r="B99" s="135"/>
      <c r="D99" s="136" t="s">
        <v>272</v>
      </c>
      <c r="E99" s="137"/>
      <c r="F99" s="137"/>
      <c r="G99" s="137"/>
      <c r="H99" s="137"/>
      <c r="I99" s="137"/>
      <c r="J99" s="138">
        <f>J191</f>
        <v>0</v>
      </c>
      <c r="L99" s="135"/>
    </row>
    <row r="100" spans="1:65" s="10" customFormat="1" ht="19.899999999999999" customHeight="1">
      <c r="B100" s="135"/>
      <c r="D100" s="136" t="s">
        <v>4456</v>
      </c>
      <c r="E100" s="137"/>
      <c r="F100" s="137"/>
      <c r="G100" s="137"/>
      <c r="H100" s="137"/>
      <c r="I100" s="137"/>
      <c r="J100" s="138">
        <f>J198</f>
        <v>0</v>
      </c>
      <c r="L100" s="135"/>
    </row>
    <row r="101" spans="1:65" s="10" customFormat="1" ht="19.899999999999999" customHeight="1">
      <c r="B101" s="135"/>
      <c r="D101" s="136" t="s">
        <v>276</v>
      </c>
      <c r="E101" s="137"/>
      <c r="F101" s="137"/>
      <c r="G101" s="137"/>
      <c r="H101" s="137"/>
      <c r="I101" s="137"/>
      <c r="J101" s="138">
        <f>J209</f>
        <v>0</v>
      </c>
      <c r="L101" s="135"/>
    </row>
    <row r="102" spans="1:65" s="9" customFormat="1" ht="24.95" customHeight="1">
      <c r="B102" s="131"/>
      <c r="D102" s="132" t="s">
        <v>278</v>
      </c>
      <c r="E102" s="133"/>
      <c r="F102" s="133"/>
      <c r="G102" s="133"/>
      <c r="H102" s="133"/>
      <c r="I102" s="133"/>
      <c r="J102" s="134">
        <f>J228</f>
        <v>0</v>
      </c>
      <c r="L102" s="131"/>
    </row>
    <row r="103" spans="1:65" s="10" customFormat="1" ht="19.899999999999999" customHeight="1">
      <c r="B103" s="135"/>
      <c r="D103" s="136" t="s">
        <v>279</v>
      </c>
      <c r="E103" s="137"/>
      <c r="F103" s="137"/>
      <c r="G103" s="137"/>
      <c r="H103" s="137"/>
      <c r="I103" s="137"/>
      <c r="J103" s="138">
        <f>J229</f>
        <v>0</v>
      </c>
      <c r="L103" s="135"/>
    </row>
    <row r="104" spans="1:65" s="10" customFormat="1" ht="19.899999999999999" customHeight="1">
      <c r="B104" s="135"/>
      <c r="D104" s="136" t="s">
        <v>287</v>
      </c>
      <c r="E104" s="137"/>
      <c r="F104" s="137"/>
      <c r="G104" s="137"/>
      <c r="H104" s="137"/>
      <c r="I104" s="137"/>
      <c r="J104" s="138">
        <f>J233</f>
        <v>0</v>
      </c>
      <c r="L104" s="135"/>
    </row>
    <row r="105" spans="1:65" s="2" customFormat="1" ht="21.75" customHeight="1">
      <c r="A105" s="35"/>
      <c r="B105" s="36"/>
      <c r="C105" s="35"/>
      <c r="D105" s="35"/>
      <c r="E105" s="35"/>
      <c r="F105" s="35"/>
      <c r="G105" s="35"/>
      <c r="H105" s="35"/>
      <c r="I105" s="35"/>
      <c r="J105" s="35"/>
      <c r="K105" s="35"/>
      <c r="L105" s="45"/>
      <c r="S105" s="35"/>
      <c r="T105" s="35"/>
      <c r="U105" s="35"/>
      <c r="V105" s="35"/>
      <c r="W105" s="35"/>
      <c r="X105" s="35"/>
      <c r="Y105" s="35"/>
      <c r="Z105" s="35"/>
      <c r="AA105" s="35"/>
      <c r="AB105" s="35"/>
      <c r="AC105" s="35"/>
      <c r="AD105" s="35"/>
      <c r="AE105" s="35"/>
    </row>
    <row r="106" spans="1:65" s="2" customFormat="1" ht="6.95" customHeight="1">
      <c r="A106" s="35"/>
      <c r="B106" s="36"/>
      <c r="C106" s="35"/>
      <c r="D106" s="35"/>
      <c r="E106" s="35"/>
      <c r="F106" s="35"/>
      <c r="G106" s="35"/>
      <c r="H106" s="35"/>
      <c r="I106" s="35"/>
      <c r="J106" s="35"/>
      <c r="K106" s="35"/>
      <c r="L106" s="45"/>
      <c r="S106" s="35"/>
      <c r="T106" s="35"/>
      <c r="U106" s="35"/>
      <c r="V106" s="35"/>
      <c r="W106" s="35"/>
      <c r="X106" s="35"/>
      <c r="Y106" s="35"/>
      <c r="Z106" s="35"/>
      <c r="AA106" s="35"/>
      <c r="AB106" s="35"/>
      <c r="AC106" s="35"/>
      <c r="AD106" s="35"/>
      <c r="AE106" s="35"/>
    </row>
    <row r="107" spans="1:65" s="2" customFormat="1" ht="29.25" customHeight="1">
      <c r="A107" s="35"/>
      <c r="B107" s="36"/>
      <c r="C107" s="130" t="s">
        <v>294</v>
      </c>
      <c r="D107" s="35"/>
      <c r="E107" s="35"/>
      <c r="F107" s="35"/>
      <c r="G107" s="35"/>
      <c r="H107" s="35"/>
      <c r="I107" s="35"/>
      <c r="J107" s="139">
        <f>ROUND(J108 + J109 + J110 + J111 + J112 + J113,2)</f>
        <v>0</v>
      </c>
      <c r="K107" s="35"/>
      <c r="L107" s="45"/>
      <c r="N107" s="140" t="s">
        <v>39</v>
      </c>
      <c r="S107" s="35"/>
      <c r="T107" s="35"/>
      <c r="U107" s="35"/>
      <c r="V107" s="35"/>
      <c r="W107" s="35"/>
      <c r="X107" s="35"/>
      <c r="Y107" s="35"/>
      <c r="Z107" s="35"/>
      <c r="AA107" s="35"/>
      <c r="AB107" s="35"/>
      <c r="AC107" s="35"/>
      <c r="AD107" s="35"/>
      <c r="AE107" s="35"/>
    </row>
    <row r="108" spans="1:65" s="2" customFormat="1" ht="18" customHeight="1">
      <c r="A108" s="35"/>
      <c r="B108" s="141"/>
      <c r="C108" s="142"/>
      <c r="D108" s="294" t="s">
        <v>295</v>
      </c>
      <c r="E108" s="345"/>
      <c r="F108" s="345"/>
      <c r="G108" s="142"/>
      <c r="H108" s="142"/>
      <c r="I108" s="142"/>
      <c r="J108" s="102">
        <v>0</v>
      </c>
      <c r="K108" s="142"/>
      <c r="L108" s="144"/>
      <c r="M108" s="145"/>
      <c r="N108" s="146" t="s">
        <v>41</v>
      </c>
      <c r="O108" s="145"/>
      <c r="P108" s="145"/>
      <c r="Q108" s="145"/>
      <c r="R108" s="145"/>
      <c r="S108" s="142"/>
      <c r="T108" s="142"/>
      <c r="U108" s="142"/>
      <c r="V108" s="142"/>
      <c r="W108" s="142"/>
      <c r="X108" s="142"/>
      <c r="Y108" s="142"/>
      <c r="Z108" s="142"/>
      <c r="AA108" s="142"/>
      <c r="AB108" s="142"/>
      <c r="AC108" s="142"/>
      <c r="AD108" s="142"/>
      <c r="AE108" s="142"/>
      <c r="AF108" s="145"/>
      <c r="AG108" s="145"/>
      <c r="AH108" s="145"/>
      <c r="AI108" s="145"/>
      <c r="AJ108" s="145"/>
      <c r="AK108" s="145"/>
      <c r="AL108" s="145"/>
      <c r="AM108" s="145"/>
      <c r="AN108" s="145"/>
      <c r="AO108" s="145"/>
      <c r="AP108" s="145"/>
      <c r="AQ108" s="145"/>
      <c r="AR108" s="145"/>
      <c r="AS108" s="145"/>
      <c r="AT108" s="145"/>
      <c r="AU108" s="145"/>
      <c r="AV108" s="145"/>
      <c r="AW108" s="145"/>
      <c r="AX108" s="145"/>
      <c r="AY108" s="147" t="s">
        <v>296</v>
      </c>
      <c r="AZ108" s="145"/>
      <c r="BA108" s="145"/>
      <c r="BB108" s="145"/>
      <c r="BC108" s="145"/>
      <c r="BD108" s="145"/>
      <c r="BE108" s="148">
        <f t="shared" ref="BE108:BE113" si="0">IF(N108="základná",J108,0)</f>
        <v>0</v>
      </c>
      <c r="BF108" s="148">
        <f t="shared" ref="BF108:BF113" si="1">IF(N108="znížená",J108,0)</f>
        <v>0</v>
      </c>
      <c r="BG108" s="148">
        <f t="shared" ref="BG108:BG113" si="2">IF(N108="zákl. prenesená",J108,0)</f>
        <v>0</v>
      </c>
      <c r="BH108" s="148">
        <f t="shared" ref="BH108:BH113" si="3">IF(N108="zníž. prenesená",J108,0)</f>
        <v>0</v>
      </c>
      <c r="BI108" s="148">
        <f t="shared" ref="BI108:BI113" si="4">IF(N108="nulová",J108,0)</f>
        <v>0</v>
      </c>
      <c r="BJ108" s="147" t="s">
        <v>88</v>
      </c>
      <c r="BK108" s="145"/>
      <c r="BL108" s="145"/>
      <c r="BM108" s="145"/>
    </row>
    <row r="109" spans="1:65" s="2" customFormat="1" ht="18" customHeight="1">
      <c r="A109" s="35"/>
      <c r="B109" s="141"/>
      <c r="C109" s="142"/>
      <c r="D109" s="294" t="s">
        <v>297</v>
      </c>
      <c r="E109" s="345"/>
      <c r="F109" s="345"/>
      <c r="G109" s="142"/>
      <c r="H109" s="142"/>
      <c r="I109" s="142"/>
      <c r="J109" s="102">
        <v>0</v>
      </c>
      <c r="K109" s="142"/>
      <c r="L109" s="144"/>
      <c r="M109" s="145"/>
      <c r="N109" s="146" t="s">
        <v>41</v>
      </c>
      <c r="O109" s="145"/>
      <c r="P109" s="145"/>
      <c r="Q109" s="145"/>
      <c r="R109" s="145"/>
      <c r="S109" s="142"/>
      <c r="T109" s="142"/>
      <c r="U109" s="142"/>
      <c r="V109" s="142"/>
      <c r="W109" s="142"/>
      <c r="X109" s="142"/>
      <c r="Y109" s="142"/>
      <c r="Z109" s="142"/>
      <c r="AA109" s="142"/>
      <c r="AB109" s="142"/>
      <c r="AC109" s="142"/>
      <c r="AD109" s="142"/>
      <c r="AE109" s="142"/>
      <c r="AF109" s="145"/>
      <c r="AG109" s="145"/>
      <c r="AH109" s="145"/>
      <c r="AI109" s="145"/>
      <c r="AJ109" s="145"/>
      <c r="AK109" s="145"/>
      <c r="AL109" s="145"/>
      <c r="AM109" s="145"/>
      <c r="AN109" s="145"/>
      <c r="AO109" s="145"/>
      <c r="AP109" s="145"/>
      <c r="AQ109" s="145"/>
      <c r="AR109" s="145"/>
      <c r="AS109" s="145"/>
      <c r="AT109" s="145"/>
      <c r="AU109" s="145"/>
      <c r="AV109" s="145"/>
      <c r="AW109" s="145"/>
      <c r="AX109" s="145"/>
      <c r="AY109" s="147" t="s">
        <v>296</v>
      </c>
      <c r="AZ109" s="145"/>
      <c r="BA109" s="145"/>
      <c r="BB109" s="145"/>
      <c r="BC109" s="145"/>
      <c r="BD109" s="145"/>
      <c r="BE109" s="148">
        <f t="shared" si="0"/>
        <v>0</v>
      </c>
      <c r="BF109" s="148">
        <f t="shared" si="1"/>
        <v>0</v>
      </c>
      <c r="BG109" s="148">
        <f t="shared" si="2"/>
        <v>0</v>
      </c>
      <c r="BH109" s="148">
        <f t="shared" si="3"/>
        <v>0</v>
      </c>
      <c r="BI109" s="148">
        <f t="shared" si="4"/>
        <v>0</v>
      </c>
      <c r="BJ109" s="147" t="s">
        <v>88</v>
      </c>
      <c r="BK109" s="145"/>
      <c r="BL109" s="145"/>
      <c r="BM109" s="145"/>
    </row>
    <row r="110" spans="1:65" s="2" customFormat="1" ht="18" customHeight="1">
      <c r="A110" s="35"/>
      <c r="B110" s="141"/>
      <c r="C110" s="142"/>
      <c r="D110" s="294" t="s">
        <v>298</v>
      </c>
      <c r="E110" s="345"/>
      <c r="F110" s="345"/>
      <c r="G110" s="142"/>
      <c r="H110" s="142"/>
      <c r="I110" s="142"/>
      <c r="J110" s="102">
        <v>0</v>
      </c>
      <c r="K110" s="142"/>
      <c r="L110" s="144"/>
      <c r="M110" s="145"/>
      <c r="N110" s="146" t="s">
        <v>41</v>
      </c>
      <c r="O110" s="145"/>
      <c r="P110" s="145"/>
      <c r="Q110" s="145"/>
      <c r="R110" s="145"/>
      <c r="S110" s="142"/>
      <c r="T110" s="142"/>
      <c r="U110" s="142"/>
      <c r="V110" s="142"/>
      <c r="W110" s="142"/>
      <c r="X110" s="142"/>
      <c r="Y110" s="142"/>
      <c r="Z110" s="142"/>
      <c r="AA110" s="142"/>
      <c r="AB110" s="142"/>
      <c r="AC110" s="142"/>
      <c r="AD110" s="142"/>
      <c r="AE110" s="142"/>
      <c r="AF110" s="145"/>
      <c r="AG110" s="145"/>
      <c r="AH110" s="145"/>
      <c r="AI110" s="145"/>
      <c r="AJ110" s="145"/>
      <c r="AK110" s="145"/>
      <c r="AL110" s="145"/>
      <c r="AM110" s="145"/>
      <c r="AN110" s="145"/>
      <c r="AO110" s="145"/>
      <c r="AP110" s="145"/>
      <c r="AQ110" s="145"/>
      <c r="AR110" s="145"/>
      <c r="AS110" s="145"/>
      <c r="AT110" s="145"/>
      <c r="AU110" s="145"/>
      <c r="AV110" s="145"/>
      <c r="AW110" s="145"/>
      <c r="AX110" s="145"/>
      <c r="AY110" s="147" t="s">
        <v>296</v>
      </c>
      <c r="AZ110" s="145"/>
      <c r="BA110" s="145"/>
      <c r="BB110" s="145"/>
      <c r="BC110" s="145"/>
      <c r="BD110" s="145"/>
      <c r="BE110" s="148">
        <f t="shared" si="0"/>
        <v>0</v>
      </c>
      <c r="BF110" s="148">
        <f t="shared" si="1"/>
        <v>0</v>
      </c>
      <c r="BG110" s="148">
        <f t="shared" si="2"/>
        <v>0</v>
      </c>
      <c r="BH110" s="148">
        <f t="shared" si="3"/>
        <v>0</v>
      </c>
      <c r="BI110" s="148">
        <f t="shared" si="4"/>
        <v>0</v>
      </c>
      <c r="BJ110" s="147" t="s">
        <v>88</v>
      </c>
      <c r="BK110" s="145"/>
      <c r="BL110" s="145"/>
      <c r="BM110" s="145"/>
    </row>
    <row r="111" spans="1:65" s="2" customFormat="1" ht="18" customHeight="1">
      <c r="A111" s="35"/>
      <c r="B111" s="141"/>
      <c r="C111" s="142"/>
      <c r="D111" s="294" t="s">
        <v>299</v>
      </c>
      <c r="E111" s="345"/>
      <c r="F111" s="345"/>
      <c r="G111" s="142"/>
      <c r="H111" s="142"/>
      <c r="I111" s="142"/>
      <c r="J111" s="102">
        <v>0</v>
      </c>
      <c r="K111" s="142"/>
      <c r="L111" s="144"/>
      <c r="M111" s="145"/>
      <c r="N111" s="146" t="s">
        <v>41</v>
      </c>
      <c r="O111" s="145"/>
      <c r="P111" s="145"/>
      <c r="Q111" s="145"/>
      <c r="R111" s="145"/>
      <c r="S111" s="142"/>
      <c r="T111" s="142"/>
      <c r="U111" s="142"/>
      <c r="V111" s="142"/>
      <c r="W111" s="142"/>
      <c r="X111" s="142"/>
      <c r="Y111" s="142"/>
      <c r="Z111" s="142"/>
      <c r="AA111" s="142"/>
      <c r="AB111" s="142"/>
      <c r="AC111" s="142"/>
      <c r="AD111" s="142"/>
      <c r="AE111" s="142"/>
      <c r="AF111" s="145"/>
      <c r="AG111" s="145"/>
      <c r="AH111" s="145"/>
      <c r="AI111" s="145"/>
      <c r="AJ111" s="145"/>
      <c r="AK111" s="145"/>
      <c r="AL111" s="145"/>
      <c r="AM111" s="145"/>
      <c r="AN111" s="145"/>
      <c r="AO111" s="145"/>
      <c r="AP111" s="145"/>
      <c r="AQ111" s="145"/>
      <c r="AR111" s="145"/>
      <c r="AS111" s="145"/>
      <c r="AT111" s="145"/>
      <c r="AU111" s="145"/>
      <c r="AV111" s="145"/>
      <c r="AW111" s="145"/>
      <c r="AX111" s="145"/>
      <c r="AY111" s="147" t="s">
        <v>296</v>
      </c>
      <c r="AZ111" s="145"/>
      <c r="BA111" s="145"/>
      <c r="BB111" s="145"/>
      <c r="BC111" s="145"/>
      <c r="BD111" s="145"/>
      <c r="BE111" s="148">
        <f t="shared" si="0"/>
        <v>0</v>
      </c>
      <c r="BF111" s="148">
        <f t="shared" si="1"/>
        <v>0</v>
      </c>
      <c r="BG111" s="148">
        <f t="shared" si="2"/>
        <v>0</v>
      </c>
      <c r="BH111" s="148">
        <f t="shared" si="3"/>
        <v>0</v>
      </c>
      <c r="BI111" s="148">
        <f t="shared" si="4"/>
        <v>0</v>
      </c>
      <c r="BJ111" s="147" t="s">
        <v>88</v>
      </c>
      <c r="BK111" s="145"/>
      <c r="BL111" s="145"/>
      <c r="BM111" s="145"/>
    </row>
    <row r="112" spans="1:65" s="2" customFormat="1" ht="18" customHeight="1">
      <c r="A112" s="35"/>
      <c r="B112" s="141"/>
      <c r="C112" s="142"/>
      <c r="D112" s="294" t="s">
        <v>300</v>
      </c>
      <c r="E112" s="345"/>
      <c r="F112" s="345"/>
      <c r="G112" s="142"/>
      <c r="H112" s="142"/>
      <c r="I112" s="142"/>
      <c r="J112" s="102">
        <v>0</v>
      </c>
      <c r="K112" s="142"/>
      <c r="L112" s="144"/>
      <c r="M112" s="145"/>
      <c r="N112" s="146" t="s">
        <v>41</v>
      </c>
      <c r="O112" s="145"/>
      <c r="P112" s="145"/>
      <c r="Q112" s="145"/>
      <c r="R112" s="145"/>
      <c r="S112" s="142"/>
      <c r="T112" s="142"/>
      <c r="U112" s="142"/>
      <c r="V112" s="142"/>
      <c r="W112" s="142"/>
      <c r="X112" s="142"/>
      <c r="Y112" s="142"/>
      <c r="Z112" s="142"/>
      <c r="AA112" s="142"/>
      <c r="AB112" s="142"/>
      <c r="AC112" s="142"/>
      <c r="AD112" s="142"/>
      <c r="AE112" s="142"/>
      <c r="AF112" s="145"/>
      <c r="AG112" s="145"/>
      <c r="AH112" s="145"/>
      <c r="AI112" s="145"/>
      <c r="AJ112" s="145"/>
      <c r="AK112" s="145"/>
      <c r="AL112" s="145"/>
      <c r="AM112" s="145"/>
      <c r="AN112" s="145"/>
      <c r="AO112" s="145"/>
      <c r="AP112" s="145"/>
      <c r="AQ112" s="145"/>
      <c r="AR112" s="145"/>
      <c r="AS112" s="145"/>
      <c r="AT112" s="145"/>
      <c r="AU112" s="145"/>
      <c r="AV112" s="145"/>
      <c r="AW112" s="145"/>
      <c r="AX112" s="145"/>
      <c r="AY112" s="147" t="s">
        <v>296</v>
      </c>
      <c r="AZ112" s="145"/>
      <c r="BA112" s="145"/>
      <c r="BB112" s="145"/>
      <c r="BC112" s="145"/>
      <c r="BD112" s="145"/>
      <c r="BE112" s="148">
        <f t="shared" si="0"/>
        <v>0</v>
      </c>
      <c r="BF112" s="148">
        <f t="shared" si="1"/>
        <v>0</v>
      </c>
      <c r="BG112" s="148">
        <f t="shared" si="2"/>
        <v>0</v>
      </c>
      <c r="BH112" s="148">
        <f t="shared" si="3"/>
        <v>0</v>
      </c>
      <c r="BI112" s="148">
        <f t="shared" si="4"/>
        <v>0</v>
      </c>
      <c r="BJ112" s="147" t="s">
        <v>88</v>
      </c>
      <c r="BK112" s="145"/>
      <c r="BL112" s="145"/>
      <c r="BM112" s="145"/>
    </row>
    <row r="113" spans="1:65" s="2" customFormat="1" ht="18" customHeight="1">
      <c r="A113" s="35"/>
      <c r="B113" s="141"/>
      <c r="C113" s="142"/>
      <c r="D113" s="143" t="s">
        <v>301</v>
      </c>
      <c r="E113" s="142"/>
      <c r="F113" s="142"/>
      <c r="G113" s="142"/>
      <c r="H113" s="142"/>
      <c r="I113" s="142"/>
      <c r="J113" s="102">
        <f>ROUND(J30*T113,2)</f>
        <v>0</v>
      </c>
      <c r="K113" s="142"/>
      <c r="L113" s="144"/>
      <c r="M113" s="145"/>
      <c r="N113" s="146" t="s">
        <v>41</v>
      </c>
      <c r="O113" s="145"/>
      <c r="P113" s="145"/>
      <c r="Q113" s="145"/>
      <c r="R113" s="145"/>
      <c r="S113" s="142"/>
      <c r="T113" s="142"/>
      <c r="U113" s="142"/>
      <c r="V113" s="142"/>
      <c r="W113" s="142"/>
      <c r="X113" s="142"/>
      <c r="Y113" s="142"/>
      <c r="Z113" s="142"/>
      <c r="AA113" s="142"/>
      <c r="AB113" s="142"/>
      <c r="AC113" s="142"/>
      <c r="AD113" s="142"/>
      <c r="AE113" s="142"/>
      <c r="AF113" s="145"/>
      <c r="AG113" s="145"/>
      <c r="AH113" s="145"/>
      <c r="AI113" s="145"/>
      <c r="AJ113" s="145"/>
      <c r="AK113" s="145"/>
      <c r="AL113" s="145"/>
      <c r="AM113" s="145"/>
      <c r="AN113" s="145"/>
      <c r="AO113" s="145"/>
      <c r="AP113" s="145"/>
      <c r="AQ113" s="145"/>
      <c r="AR113" s="145"/>
      <c r="AS113" s="145"/>
      <c r="AT113" s="145"/>
      <c r="AU113" s="145"/>
      <c r="AV113" s="145"/>
      <c r="AW113" s="145"/>
      <c r="AX113" s="145"/>
      <c r="AY113" s="147" t="s">
        <v>302</v>
      </c>
      <c r="AZ113" s="145"/>
      <c r="BA113" s="145"/>
      <c r="BB113" s="145"/>
      <c r="BC113" s="145"/>
      <c r="BD113" s="145"/>
      <c r="BE113" s="148">
        <f t="shared" si="0"/>
        <v>0</v>
      </c>
      <c r="BF113" s="148">
        <f t="shared" si="1"/>
        <v>0</v>
      </c>
      <c r="BG113" s="148">
        <f t="shared" si="2"/>
        <v>0</v>
      </c>
      <c r="BH113" s="148">
        <f t="shared" si="3"/>
        <v>0</v>
      </c>
      <c r="BI113" s="148">
        <f t="shared" si="4"/>
        <v>0</v>
      </c>
      <c r="BJ113" s="147" t="s">
        <v>88</v>
      </c>
      <c r="BK113" s="145"/>
      <c r="BL113" s="145"/>
      <c r="BM113" s="145"/>
    </row>
    <row r="114" spans="1:65" s="2" customFormat="1">
      <c r="A114" s="35"/>
      <c r="B114" s="36"/>
      <c r="C114" s="35"/>
      <c r="D114" s="35"/>
      <c r="E114" s="35"/>
      <c r="F114" s="35"/>
      <c r="G114" s="35"/>
      <c r="H114" s="35"/>
      <c r="I114" s="35"/>
      <c r="J114" s="35"/>
      <c r="K114" s="35"/>
      <c r="L114" s="45"/>
      <c r="S114" s="35"/>
      <c r="T114" s="35"/>
      <c r="U114" s="35"/>
      <c r="V114" s="35"/>
      <c r="W114" s="35"/>
      <c r="X114" s="35"/>
      <c r="Y114" s="35"/>
      <c r="Z114" s="35"/>
      <c r="AA114" s="35"/>
      <c r="AB114" s="35"/>
      <c r="AC114" s="35"/>
      <c r="AD114" s="35"/>
      <c r="AE114" s="35"/>
    </row>
    <row r="115" spans="1:65" s="2" customFormat="1" ht="29.25" customHeight="1">
      <c r="A115" s="35"/>
      <c r="B115" s="36"/>
      <c r="C115" s="108" t="s">
        <v>144</v>
      </c>
      <c r="D115" s="109"/>
      <c r="E115" s="109"/>
      <c r="F115" s="109"/>
      <c r="G115" s="109"/>
      <c r="H115" s="109"/>
      <c r="I115" s="109"/>
      <c r="J115" s="110">
        <f>ROUND(J96+J107,2)</f>
        <v>0</v>
      </c>
      <c r="K115" s="109"/>
      <c r="L115" s="45"/>
      <c r="S115" s="35"/>
      <c r="T115" s="35"/>
      <c r="U115" s="35"/>
      <c r="V115" s="35"/>
      <c r="W115" s="35"/>
      <c r="X115" s="35"/>
      <c r="Y115" s="35"/>
      <c r="Z115" s="35"/>
      <c r="AA115" s="35"/>
      <c r="AB115" s="35"/>
      <c r="AC115" s="35"/>
      <c r="AD115" s="35"/>
      <c r="AE115" s="35"/>
    </row>
    <row r="116" spans="1:65" s="2" customFormat="1" ht="6.95" customHeight="1">
      <c r="A116" s="35"/>
      <c r="B116" s="50"/>
      <c r="C116" s="51"/>
      <c r="D116" s="51"/>
      <c r="E116" s="51"/>
      <c r="F116" s="51"/>
      <c r="G116" s="51"/>
      <c r="H116" s="51"/>
      <c r="I116" s="51"/>
      <c r="J116" s="51"/>
      <c r="K116" s="51"/>
      <c r="L116" s="45"/>
      <c r="S116" s="35"/>
      <c r="T116" s="35"/>
      <c r="U116" s="35"/>
      <c r="V116" s="35"/>
      <c r="W116" s="35"/>
      <c r="X116" s="35"/>
      <c r="Y116" s="35"/>
      <c r="Z116" s="35"/>
      <c r="AA116" s="35"/>
      <c r="AB116" s="35"/>
      <c r="AC116" s="35"/>
      <c r="AD116" s="35"/>
      <c r="AE116" s="35"/>
    </row>
    <row r="120" spans="1:65" s="2" customFormat="1" ht="6.95" customHeight="1">
      <c r="A120" s="35"/>
      <c r="B120" s="52"/>
      <c r="C120" s="53"/>
      <c r="D120" s="53"/>
      <c r="E120" s="53"/>
      <c r="F120" s="53"/>
      <c r="G120" s="53"/>
      <c r="H120" s="53"/>
      <c r="I120" s="53"/>
      <c r="J120" s="53"/>
      <c r="K120" s="53"/>
      <c r="L120" s="45"/>
      <c r="S120" s="35"/>
      <c r="T120" s="35"/>
      <c r="U120" s="35"/>
      <c r="V120" s="35"/>
      <c r="W120" s="35"/>
      <c r="X120" s="35"/>
      <c r="Y120" s="35"/>
      <c r="Z120" s="35"/>
      <c r="AA120" s="35"/>
      <c r="AB120" s="35"/>
      <c r="AC120" s="35"/>
      <c r="AD120" s="35"/>
      <c r="AE120" s="35"/>
    </row>
    <row r="121" spans="1:65" s="2" customFormat="1" ht="24.95" customHeight="1">
      <c r="A121" s="35"/>
      <c r="B121" s="36"/>
      <c r="C121" s="22" t="s">
        <v>303</v>
      </c>
      <c r="D121" s="35"/>
      <c r="E121" s="35"/>
      <c r="F121" s="35"/>
      <c r="G121" s="35"/>
      <c r="H121" s="35"/>
      <c r="I121" s="35"/>
      <c r="J121" s="35"/>
      <c r="K121" s="35"/>
      <c r="L121" s="45"/>
      <c r="S121" s="35"/>
      <c r="T121" s="35"/>
      <c r="U121" s="35"/>
      <c r="V121" s="35"/>
      <c r="W121" s="35"/>
      <c r="X121" s="35"/>
      <c r="Y121" s="35"/>
      <c r="Z121" s="35"/>
      <c r="AA121" s="35"/>
      <c r="AB121" s="35"/>
      <c r="AC121" s="35"/>
      <c r="AD121" s="35"/>
      <c r="AE121" s="35"/>
    </row>
    <row r="122" spans="1:65" s="2" customFormat="1" ht="6.95" customHeight="1">
      <c r="A122" s="35"/>
      <c r="B122" s="36"/>
      <c r="C122" s="35"/>
      <c r="D122" s="35"/>
      <c r="E122" s="35"/>
      <c r="F122" s="35"/>
      <c r="G122" s="35"/>
      <c r="H122" s="35"/>
      <c r="I122" s="35"/>
      <c r="J122" s="35"/>
      <c r="K122" s="35"/>
      <c r="L122" s="45"/>
      <c r="S122" s="35"/>
      <c r="T122" s="35"/>
      <c r="U122" s="35"/>
      <c r="V122" s="35"/>
      <c r="W122" s="35"/>
      <c r="X122" s="35"/>
      <c r="Y122" s="35"/>
      <c r="Z122" s="35"/>
      <c r="AA122" s="35"/>
      <c r="AB122" s="35"/>
      <c r="AC122" s="35"/>
      <c r="AD122" s="35"/>
      <c r="AE122" s="35"/>
    </row>
    <row r="123" spans="1:65" s="2" customFormat="1" ht="12" customHeight="1">
      <c r="A123" s="35"/>
      <c r="B123" s="36"/>
      <c r="C123" s="28" t="s">
        <v>15</v>
      </c>
      <c r="D123" s="35"/>
      <c r="E123" s="35"/>
      <c r="F123" s="35"/>
      <c r="G123" s="35"/>
      <c r="H123" s="35"/>
      <c r="I123" s="35"/>
      <c r="J123" s="35"/>
      <c r="K123" s="35"/>
      <c r="L123" s="45"/>
      <c r="S123" s="35"/>
      <c r="T123" s="35"/>
      <c r="U123" s="35"/>
      <c r="V123" s="35"/>
      <c r="W123" s="35"/>
      <c r="X123" s="35"/>
      <c r="Y123" s="35"/>
      <c r="Z123" s="35"/>
      <c r="AA123" s="35"/>
      <c r="AB123" s="35"/>
      <c r="AC123" s="35"/>
      <c r="AD123" s="35"/>
      <c r="AE123" s="35"/>
    </row>
    <row r="124" spans="1:65" s="2" customFormat="1" ht="26.25" customHeight="1">
      <c r="A124" s="35"/>
      <c r="B124" s="36"/>
      <c r="C124" s="35"/>
      <c r="D124" s="35"/>
      <c r="E124" s="344" t="str">
        <f>E7</f>
        <v>Nadstavba prístavba SPŠ J. Murgaša,  Banská Bystrica- modernizácia odb. vzdelávania- zmena 1</v>
      </c>
      <c r="F124" s="346"/>
      <c r="G124" s="346"/>
      <c r="H124" s="346"/>
      <c r="I124" s="35"/>
      <c r="J124" s="35"/>
      <c r="K124" s="35"/>
      <c r="L124" s="45"/>
      <c r="S124" s="35"/>
      <c r="T124" s="35"/>
      <c r="U124" s="35"/>
      <c r="V124" s="35"/>
      <c r="W124" s="35"/>
      <c r="X124" s="35"/>
      <c r="Y124" s="35"/>
      <c r="Z124" s="35"/>
      <c r="AA124" s="35"/>
      <c r="AB124" s="35"/>
      <c r="AC124" s="35"/>
      <c r="AD124" s="35"/>
      <c r="AE124" s="35"/>
    </row>
    <row r="125" spans="1:65" s="2" customFormat="1" ht="12" customHeight="1">
      <c r="A125" s="35"/>
      <c r="B125" s="36"/>
      <c r="C125" s="28" t="s">
        <v>158</v>
      </c>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65" s="2" customFormat="1" ht="16.5" customHeight="1">
      <c r="A126" s="35"/>
      <c r="B126" s="36"/>
      <c r="C126" s="35"/>
      <c r="D126" s="35"/>
      <c r="E126" s="320" t="str">
        <f>E9</f>
        <v>03 - SO- 03 Prístupová spevnená plocha</v>
      </c>
      <c r="F126" s="343"/>
      <c r="G126" s="343"/>
      <c r="H126" s="343"/>
      <c r="I126" s="35"/>
      <c r="J126" s="35"/>
      <c r="K126" s="35"/>
      <c r="L126" s="45"/>
      <c r="S126" s="35"/>
      <c r="T126" s="35"/>
      <c r="U126" s="35"/>
      <c r="V126" s="35"/>
      <c r="W126" s="35"/>
      <c r="X126" s="35"/>
      <c r="Y126" s="35"/>
      <c r="Z126" s="35"/>
      <c r="AA126" s="35"/>
      <c r="AB126" s="35"/>
      <c r="AC126" s="35"/>
      <c r="AD126" s="35"/>
      <c r="AE126" s="35"/>
    </row>
    <row r="127" spans="1:65" s="2" customFormat="1" ht="6.95" customHeight="1">
      <c r="A127" s="35"/>
      <c r="B127" s="36"/>
      <c r="C127" s="35"/>
      <c r="D127" s="35"/>
      <c r="E127" s="35"/>
      <c r="F127" s="35"/>
      <c r="G127" s="35"/>
      <c r="H127" s="35"/>
      <c r="I127" s="35"/>
      <c r="J127" s="35"/>
      <c r="K127" s="35"/>
      <c r="L127" s="45"/>
      <c r="S127" s="35"/>
      <c r="T127" s="35"/>
      <c r="U127" s="35"/>
      <c r="V127" s="35"/>
      <c r="W127" s="35"/>
      <c r="X127" s="35"/>
      <c r="Y127" s="35"/>
      <c r="Z127" s="35"/>
      <c r="AA127" s="35"/>
      <c r="AB127" s="35"/>
      <c r="AC127" s="35"/>
      <c r="AD127" s="35"/>
      <c r="AE127" s="35"/>
    </row>
    <row r="128" spans="1:65" s="2" customFormat="1" ht="12" customHeight="1">
      <c r="A128" s="35"/>
      <c r="B128" s="36"/>
      <c r="C128" s="28" t="s">
        <v>19</v>
      </c>
      <c r="D128" s="35"/>
      <c r="E128" s="35"/>
      <c r="F128" s="26" t="str">
        <f>F12</f>
        <v xml:space="preserve"> </v>
      </c>
      <c r="G128" s="35"/>
      <c r="H128" s="35"/>
      <c r="I128" s="28" t="s">
        <v>21</v>
      </c>
      <c r="J128" s="58">
        <f>IF(J12="","",J12)</f>
        <v>44400</v>
      </c>
      <c r="K128" s="35"/>
      <c r="L128" s="45"/>
      <c r="S128" s="35"/>
      <c r="T128" s="35"/>
      <c r="U128" s="35"/>
      <c r="V128" s="35"/>
      <c r="W128" s="35"/>
      <c r="X128" s="35"/>
      <c r="Y128" s="35"/>
      <c r="Z128" s="35"/>
      <c r="AA128" s="35"/>
      <c r="AB128" s="35"/>
      <c r="AC128" s="35"/>
      <c r="AD128" s="35"/>
      <c r="AE128" s="35"/>
    </row>
    <row r="129" spans="1:65" s="2" customFormat="1" ht="6.95" customHeight="1">
      <c r="A129" s="35"/>
      <c r="B129" s="36"/>
      <c r="C129" s="35"/>
      <c r="D129" s="35"/>
      <c r="E129" s="35"/>
      <c r="F129" s="35"/>
      <c r="G129" s="35"/>
      <c r="H129" s="35"/>
      <c r="I129" s="35"/>
      <c r="J129" s="35"/>
      <c r="K129" s="35"/>
      <c r="L129" s="45"/>
      <c r="S129" s="35"/>
      <c r="T129" s="35"/>
      <c r="U129" s="35"/>
      <c r="V129" s="35"/>
      <c r="W129" s="35"/>
      <c r="X129" s="35"/>
      <c r="Y129" s="35"/>
      <c r="Z129" s="35"/>
      <c r="AA129" s="35"/>
      <c r="AB129" s="35"/>
      <c r="AC129" s="35"/>
      <c r="AD129" s="35"/>
      <c r="AE129" s="35"/>
    </row>
    <row r="130" spans="1:65" s="2" customFormat="1" ht="40.15" customHeight="1">
      <c r="A130" s="35"/>
      <c r="B130" s="36"/>
      <c r="C130" s="28" t="s">
        <v>22</v>
      </c>
      <c r="D130" s="35"/>
      <c r="E130" s="35"/>
      <c r="F130" s="26" t="str">
        <f>E15</f>
        <v>Banskobystrický samosprávny kraj, Nám. SNP 21 , BB</v>
      </c>
      <c r="G130" s="35"/>
      <c r="H130" s="35"/>
      <c r="I130" s="28" t="s">
        <v>28</v>
      </c>
      <c r="J130" s="31" t="str">
        <f>E21</f>
        <v xml:space="preserve">Ing.arch. I. Teplan, Ing.arch. E. Teplanová ArtD. </v>
      </c>
      <c r="K130" s="35"/>
      <c r="L130" s="45"/>
      <c r="S130" s="35"/>
      <c r="T130" s="35"/>
      <c r="U130" s="35"/>
      <c r="V130" s="35"/>
      <c r="W130" s="35"/>
      <c r="X130" s="35"/>
      <c r="Y130" s="35"/>
      <c r="Z130" s="35"/>
      <c r="AA130" s="35"/>
      <c r="AB130" s="35"/>
      <c r="AC130" s="35"/>
      <c r="AD130" s="35"/>
      <c r="AE130" s="35"/>
    </row>
    <row r="131" spans="1:65" s="2" customFormat="1" ht="15.2" customHeight="1">
      <c r="A131" s="35"/>
      <c r="B131" s="36"/>
      <c r="C131" s="28" t="s">
        <v>26</v>
      </c>
      <c r="D131" s="35"/>
      <c r="E131" s="35"/>
      <c r="F131" s="26" t="str">
        <f>IF(E18="","",E18)</f>
        <v>Vyplň údaj</v>
      </c>
      <c r="G131" s="35"/>
      <c r="H131" s="35"/>
      <c r="I131" s="28" t="s">
        <v>31</v>
      </c>
      <c r="J131" s="31" t="str">
        <f>E24</f>
        <v xml:space="preserve"> </v>
      </c>
      <c r="K131" s="35"/>
      <c r="L131" s="45"/>
      <c r="S131" s="35"/>
      <c r="T131" s="35"/>
      <c r="U131" s="35"/>
      <c r="V131" s="35"/>
      <c r="W131" s="35"/>
      <c r="X131" s="35"/>
      <c r="Y131" s="35"/>
      <c r="Z131" s="35"/>
      <c r="AA131" s="35"/>
      <c r="AB131" s="35"/>
      <c r="AC131" s="35"/>
      <c r="AD131" s="35"/>
      <c r="AE131" s="35"/>
    </row>
    <row r="132" spans="1:65" s="2" customFormat="1" ht="10.35" customHeight="1">
      <c r="A132" s="35"/>
      <c r="B132" s="36"/>
      <c r="C132" s="35"/>
      <c r="D132" s="35"/>
      <c r="E132" s="35"/>
      <c r="F132" s="35"/>
      <c r="G132" s="35"/>
      <c r="H132" s="35"/>
      <c r="I132" s="35"/>
      <c r="J132" s="35"/>
      <c r="K132" s="35"/>
      <c r="L132" s="45"/>
      <c r="S132" s="35"/>
      <c r="T132" s="35"/>
      <c r="U132" s="35"/>
      <c r="V132" s="35"/>
      <c r="W132" s="35"/>
      <c r="X132" s="35"/>
      <c r="Y132" s="35"/>
      <c r="Z132" s="35"/>
      <c r="AA132" s="35"/>
      <c r="AB132" s="35"/>
      <c r="AC132" s="35"/>
      <c r="AD132" s="35"/>
      <c r="AE132" s="35"/>
    </row>
    <row r="133" spans="1:65" s="11" customFormat="1" ht="29.25" customHeight="1">
      <c r="A133" s="149"/>
      <c r="B133" s="150"/>
      <c r="C133" s="151" t="s">
        <v>304</v>
      </c>
      <c r="D133" s="152" t="s">
        <v>60</v>
      </c>
      <c r="E133" s="152" t="s">
        <v>56</v>
      </c>
      <c r="F133" s="152" t="s">
        <v>57</v>
      </c>
      <c r="G133" s="152" t="s">
        <v>305</v>
      </c>
      <c r="H133" s="152" t="s">
        <v>306</v>
      </c>
      <c r="I133" s="152" t="s">
        <v>307</v>
      </c>
      <c r="J133" s="153" t="s">
        <v>267</v>
      </c>
      <c r="K133" s="154" t="s">
        <v>308</v>
      </c>
      <c r="L133" s="155"/>
      <c r="M133" s="65" t="s">
        <v>1</v>
      </c>
      <c r="N133" s="66" t="s">
        <v>39</v>
      </c>
      <c r="O133" s="66" t="s">
        <v>309</v>
      </c>
      <c r="P133" s="66" t="s">
        <v>310</v>
      </c>
      <c r="Q133" s="66" t="s">
        <v>311</v>
      </c>
      <c r="R133" s="66" t="s">
        <v>312</v>
      </c>
      <c r="S133" s="66" t="s">
        <v>313</v>
      </c>
      <c r="T133" s="67" t="s">
        <v>314</v>
      </c>
      <c r="U133" s="149"/>
      <c r="V133" s="149"/>
      <c r="W133" s="149"/>
      <c r="X133" s="149"/>
      <c r="Y133" s="149"/>
      <c r="Z133" s="149"/>
      <c r="AA133" s="149"/>
      <c r="AB133" s="149"/>
      <c r="AC133" s="149"/>
      <c r="AD133" s="149"/>
      <c r="AE133" s="149"/>
    </row>
    <row r="134" spans="1:65" s="2" customFormat="1" ht="22.9" customHeight="1">
      <c r="A134" s="35"/>
      <c r="B134" s="36"/>
      <c r="C134" s="72" t="s">
        <v>208</v>
      </c>
      <c r="D134" s="35"/>
      <c r="E134" s="35"/>
      <c r="F134" s="35"/>
      <c r="G134" s="35"/>
      <c r="H134" s="35"/>
      <c r="I134" s="35"/>
      <c r="J134" s="156">
        <f>BK134</f>
        <v>0</v>
      </c>
      <c r="K134" s="35"/>
      <c r="L134" s="36"/>
      <c r="M134" s="68"/>
      <c r="N134" s="59"/>
      <c r="O134" s="69"/>
      <c r="P134" s="157">
        <f>P135+P228</f>
        <v>0</v>
      </c>
      <c r="Q134" s="69"/>
      <c r="R134" s="157">
        <f>R135+R228</f>
        <v>268.58423497999996</v>
      </c>
      <c r="S134" s="69"/>
      <c r="T134" s="158">
        <f>T135+T228</f>
        <v>35.842140000000008</v>
      </c>
      <c r="U134" s="35"/>
      <c r="V134" s="35"/>
      <c r="W134" s="35"/>
      <c r="X134" s="35"/>
      <c r="Y134" s="35"/>
      <c r="Z134" s="35"/>
      <c r="AA134" s="35"/>
      <c r="AB134" s="35"/>
      <c r="AC134" s="35"/>
      <c r="AD134" s="35"/>
      <c r="AE134" s="35"/>
      <c r="AT134" s="18" t="s">
        <v>74</v>
      </c>
      <c r="AU134" s="18" t="s">
        <v>269</v>
      </c>
      <c r="BK134" s="159">
        <f>BK135+BK228</f>
        <v>0</v>
      </c>
    </row>
    <row r="135" spans="1:65" s="12" customFormat="1" ht="25.9" customHeight="1">
      <c r="B135" s="160"/>
      <c r="D135" s="161" t="s">
        <v>74</v>
      </c>
      <c r="E135" s="162" t="s">
        <v>315</v>
      </c>
      <c r="F135" s="162" t="s">
        <v>316</v>
      </c>
      <c r="I135" s="163"/>
      <c r="J135" s="164">
        <f>BK135</f>
        <v>0</v>
      </c>
      <c r="L135" s="160"/>
      <c r="M135" s="165"/>
      <c r="N135" s="166"/>
      <c r="O135" s="166"/>
      <c r="P135" s="167">
        <f>P136+SUM(P137:P151)+P191+P198+P209</f>
        <v>0</v>
      </c>
      <c r="Q135" s="166"/>
      <c r="R135" s="167">
        <f>R136+SUM(R137:R151)+R191+R198+R209</f>
        <v>267.05083745999997</v>
      </c>
      <c r="S135" s="166"/>
      <c r="T135" s="168">
        <f>T136+SUM(T137:T151)+T191+T198+T209</f>
        <v>35.842140000000008</v>
      </c>
      <c r="AR135" s="161" t="s">
        <v>82</v>
      </c>
      <c r="AT135" s="169" t="s">
        <v>74</v>
      </c>
      <c r="AU135" s="169" t="s">
        <v>75</v>
      </c>
      <c r="AY135" s="161" t="s">
        <v>317</v>
      </c>
      <c r="BK135" s="170">
        <f>BK136+SUM(BK137:BK151)+BK191+BK198+BK209</f>
        <v>0</v>
      </c>
    </row>
    <row r="136" spans="1:65" s="2" customFormat="1" ht="14.45" customHeight="1">
      <c r="A136" s="35"/>
      <c r="B136" s="141"/>
      <c r="C136" s="171" t="s">
        <v>620</v>
      </c>
      <c r="D136" s="171" t="s">
        <v>318</v>
      </c>
      <c r="E136" s="172" t="s">
        <v>5066</v>
      </c>
      <c r="F136" s="173" t="s">
        <v>320</v>
      </c>
      <c r="G136" s="174" t="s">
        <v>1</v>
      </c>
      <c r="H136" s="175">
        <v>0</v>
      </c>
      <c r="I136" s="176"/>
      <c r="J136" s="177">
        <f>ROUND(I136*H136,2)</f>
        <v>0</v>
      </c>
      <c r="K136" s="178"/>
      <c r="L136" s="36"/>
      <c r="M136" s="179" t="s">
        <v>1</v>
      </c>
      <c r="N136" s="180" t="s">
        <v>41</v>
      </c>
      <c r="O136" s="61"/>
      <c r="P136" s="181">
        <f>O136*H136</f>
        <v>0</v>
      </c>
      <c r="Q136" s="181">
        <v>1.7999999999999999E-2</v>
      </c>
      <c r="R136" s="181">
        <f>Q136*H136</f>
        <v>0</v>
      </c>
      <c r="S136" s="181">
        <v>0</v>
      </c>
      <c r="T136" s="182">
        <f>S136*H136</f>
        <v>0</v>
      </c>
      <c r="U136" s="35"/>
      <c r="V136" s="35"/>
      <c r="W136" s="35"/>
      <c r="X136" s="35"/>
      <c r="Y136" s="35"/>
      <c r="Z136" s="35"/>
      <c r="AA136" s="35"/>
      <c r="AB136" s="35"/>
      <c r="AC136" s="35"/>
      <c r="AD136" s="35"/>
      <c r="AE136" s="35"/>
      <c r="AR136" s="183" t="s">
        <v>321</v>
      </c>
      <c r="AT136" s="183" t="s">
        <v>318</v>
      </c>
      <c r="AU136" s="183" t="s">
        <v>82</v>
      </c>
      <c r="AY136" s="18" t="s">
        <v>317</v>
      </c>
      <c r="BE136" s="105">
        <f>IF(N136="základná",J136,0)</f>
        <v>0</v>
      </c>
      <c r="BF136" s="105">
        <f>IF(N136="znížená",J136,0)</f>
        <v>0</v>
      </c>
      <c r="BG136" s="105">
        <f>IF(N136="zákl. prenesená",J136,0)</f>
        <v>0</v>
      </c>
      <c r="BH136" s="105">
        <f>IF(N136="zníž. prenesená",J136,0)</f>
        <v>0</v>
      </c>
      <c r="BI136" s="105">
        <f>IF(N136="nulová",J136,0)</f>
        <v>0</v>
      </c>
      <c r="BJ136" s="18" t="s">
        <v>88</v>
      </c>
      <c r="BK136" s="105">
        <f>ROUND(I136*H136,2)</f>
        <v>0</v>
      </c>
      <c r="BL136" s="18" t="s">
        <v>321</v>
      </c>
      <c r="BM136" s="183" t="s">
        <v>5067</v>
      </c>
    </row>
    <row r="137" spans="1:65" s="13" customFormat="1" ht="22.5">
      <c r="B137" s="184"/>
      <c r="D137" s="185" t="s">
        <v>323</v>
      </c>
      <c r="E137" s="186" t="s">
        <v>1</v>
      </c>
      <c r="F137" s="187" t="s">
        <v>324</v>
      </c>
      <c r="H137" s="186" t="s">
        <v>1</v>
      </c>
      <c r="I137" s="188"/>
      <c r="L137" s="184"/>
      <c r="M137" s="189"/>
      <c r="N137" s="190"/>
      <c r="O137" s="190"/>
      <c r="P137" s="190"/>
      <c r="Q137" s="190"/>
      <c r="R137" s="190"/>
      <c r="S137" s="190"/>
      <c r="T137" s="191"/>
      <c r="AT137" s="186" t="s">
        <v>323</v>
      </c>
      <c r="AU137" s="186" t="s">
        <v>82</v>
      </c>
      <c r="AV137" s="13" t="s">
        <v>82</v>
      </c>
      <c r="AW137" s="13" t="s">
        <v>30</v>
      </c>
      <c r="AX137" s="13" t="s">
        <v>75</v>
      </c>
      <c r="AY137" s="186" t="s">
        <v>317</v>
      </c>
    </row>
    <row r="138" spans="1:65" s="13" customFormat="1" ht="22.5">
      <c r="B138" s="184"/>
      <c r="D138" s="185" t="s">
        <v>323</v>
      </c>
      <c r="E138" s="186" t="s">
        <v>1</v>
      </c>
      <c r="F138" s="187" t="s">
        <v>325</v>
      </c>
      <c r="H138" s="186" t="s">
        <v>1</v>
      </c>
      <c r="I138" s="188"/>
      <c r="L138" s="184"/>
      <c r="M138" s="189"/>
      <c r="N138" s="190"/>
      <c r="O138" s="190"/>
      <c r="P138" s="190"/>
      <c r="Q138" s="190"/>
      <c r="R138" s="190"/>
      <c r="S138" s="190"/>
      <c r="T138" s="191"/>
      <c r="AT138" s="186" t="s">
        <v>323</v>
      </c>
      <c r="AU138" s="186" t="s">
        <v>82</v>
      </c>
      <c r="AV138" s="13" t="s">
        <v>82</v>
      </c>
      <c r="AW138" s="13" t="s">
        <v>30</v>
      </c>
      <c r="AX138" s="13" t="s">
        <v>75</v>
      </c>
      <c r="AY138" s="186" t="s">
        <v>317</v>
      </c>
    </row>
    <row r="139" spans="1:65" s="13" customFormat="1" ht="22.5">
      <c r="B139" s="184"/>
      <c r="D139" s="185" t="s">
        <v>323</v>
      </c>
      <c r="E139" s="186" t="s">
        <v>1</v>
      </c>
      <c r="F139" s="187" t="s">
        <v>326</v>
      </c>
      <c r="H139" s="186" t="s">
        <v>1</v>
      </c>
      <c r="I139" s="188"/>
      <c r="L139" s="184"/>
      <c r="M139" s="189"/>
      <c r="N139" s="190"/>
      <c r="O139" s="190"/>
      <c r="P139" s="190"/>
      <c r="Q139" s="190"/>
      <c r="R139" s="190"/>
      <c r="S139" s="190"/>
      <c r="T139" s="191"/>
      <c r="AT139" s="186" t="s">
        <v>323</v>
      </c>
      <c r="AU139" s="186" t="s">
        <v>82</v>
      </c>
      <c r="AV139" s="13" t="s">
        <v>82</v>
      </c>
      <c r="AW139" s="13" t="s">
        <v>30</v>
      </c>
      <c r="AX139" s="13" t="s">
        <v>75</v>
      </c>
      <c r="AY139" s="186" t="s">
        <v>317</v>
      </c>
    </row>
    <row r="140" spans="1:65" s="13" customFormat="1" ht="22.5">
      <c r="B140" s="184"/>
      <c r="D140" s="185" t="s">
        <v>323</v>
      </c>
      <c r="E140" s="186" t="s">
        <v>1</v>
      </c>
      <c r="F140" s="187" t="s">
        <v>327</v>
      </c>
      <c r="H140" s="186" t="s">
        <v>1</v>
      </c>
      <c r="I140" s="188"/>
      <c r="L140" s="184"/>
      <c r="M140" s="189"/>
      <c r="N140" s="190"/>
      <c r="O140" s="190"/>
      <c r="P140" s="190"/>
      <c r="Q140" s="190"/>
      <c r="R140" s="190"/>
      <c r="S140" s="190"/>
      <c r="T140" s="191"/>
      <c r="AT140" s="186" t="s">
        <v>323</v>
      </c>
      <c r="AU140" s="186" t="s">
        <v>82</v>
      </c>
      <c r="AV140" s="13" t="s">
        <v>82</v>
      </c>
      <c r="AW140" s="13" t="s">
        <v>30</v>
      </c>
      <c r="AX140" s="13" t="s">
        <v>75</v>
      </c>
      <c r="AY140" s="186" t="s">
        <v>317</v>
      </c>
    </row>
    <row r="141" spans="1:65" s="13" customFormat="1" ht="33.75">
      <c r="B141" s="184"/>
      <c r="D141" s="185" t="s">
        <v>323</v>
      </c>
      <c r="E141" s="186" t="s">
        <v>1</v>
      </c>
      <c r="F141" s="187" t="s">
        <v>328</v>
      </c>
      <c r="H141" s="186" t="s">
        <v>1</v>
      </c>
      <c r="I141" s="188"/>
      <c r="L141" s="184"/>
      <c r="M141" s="189"/>
      <c r="N141" s="190"/>
      <c r="O141" s="190"/>
      <c r="P141" s="190"/>
      <c r="Q141" s="190"/>
      <c r="R141" s="190"/>
      <c r="S141" s="190"/>
      <c r="T141" s="191"/>
      <c r="AT141" s="186" t="s">
        <v>323</v>
      </c>
      <c r="AU141" s="186" t="s">
        <v>82</v>
      </c>
      <c r="AV141" s="13" t="s">
        <v>82</v>
      </c>
      <c r="AW141" s="13" t="s">
        <v>30</v>
      </c>
      <c r="AX141" s="13" t="s">
        <v>75</v>
      </c>
      <c r="AY141" s="186" t="s">
        <v>317</v>
      </c>
    </row>
    <row r="142" spans="1:65" s="13" customFormat="1" ht="22.5">
      <c r="B142" s="184"/>
      <c r="D142" s="185" t="s">
        <v>323</v>
      </c>
      <c r="E142" s="186" t="s">
        <v>1</v>
      </c>
      <c r="F142" s="187" t="s">
        <v>329</v>
      </c>
      <c r="H142" s="186" t="s">
        <v>1</v>
      </c>
      <c r="I142" s="188"/>
      <c r="L142" s="184"/>
      <c r="M142" s="189"/>
      <c r="N142" s="190"/>
      <c r="O142" s="190"/>
      <c r="P142" s="190"/>
      <c r="Q142" s="190"/>
      <c r="R142" s="190"/>
      <c r="S142" s="190"/>
      <c r="T142" s="191"/>
      <c r="AT142" s="186" t="s">
        <v>323</v>
      </c>
      <c r="AU142" s="186" t="s">
        <v>82</v>
      </c>
      <c r="AV142" s="13" t="s">
        <v>82</v>
      </c>
      <c r="AW142" s="13" t="s">
        <v>30</v>
      </c>
      <c r="AX142" s="13" t="s">
        <v>75</v>
      </c>
      <c r="AY142" s="186" t="s">
        <v>317</v>
      </c>
    </row>
    <row r="143" spans="1:65" s="13" customFormat="1" ht="33.75">
      <c r="B143" s="184"/>
      <c r="D143" s="185" t="s">
        <v>323</v>
      </c>
      <c r="E143" s="186" t="s">
        <v>1</v>
      </c>
      <c r="F143" s="187" t="s">
        <v>330</v>
      </c>
      <c r="H143" s="186" t="s">
        <v>1</v>
      </c>
      <c r="I143" s="188"/>
      <c r="L143" s="184"/>
      <c r="M143" s="189"/>
      <c r="N143" s="190"/>
      <c r="O143" s="190"/>
      <c r="P143" s="190"/>
      <c r="Q143" s="190"/>
      <c r="R143" s="190"/>
      <c r="S143" s="190"/>
      <c r="T143" s="191"/>
      <c r="AT143" s="186" t="s">
        <v>323</v>
      </c>
      <c r="AU143" s="186" t="s">
        <v>82</v>
      </c>
      <c r="AV143" s="13" t="s">
        <v>82</v>
      </c>
      <c r="AW143" s="13" t="s">
        <v>30</v>
      </c>
      <c r="AX143" s="13" t="s">
        <v>75</v>
      </c>
      <c r="AY143" s="186" t="s">
        <v>317</v>
      </c>
    </row>
    <row r="144" spans="1:65" s="13" customFormat="1" ht="22.5">
      <c r="B144" s="184"/>
      <c r="D144" s="185" t="s">
        <v>323</v>
      </c>
      <c r="E144" s="186" t="s">
        <v>1</v>
      </c>
      <c r="F144" s="187" t="s">
        <v>331</v>
      </c>
      <c r="H144" s="186" t="s">
        <v>1</v>
      </c>
      <c r="I144" s="188"/>
      <c r="L144" s="184"/>
      <c r="M144" s="189"/>
      <c r="N144" s="190"/>
      <c r="O144" s="190"/>
      <c r="P144" s="190"/>
      <c r="Q144" s="190"/>
      <c r="R144" s="190"/>
      <c r="S144" s="190"/>
      <c r="T144" s="191"/>
      <c r="AT144" s="186" t="s">
        <v>323</v>
      </c>
      <c r="AU144" s="186" t="s">
        <v>82</v>
      </c>
      <c r="AV144" s="13" t="s">
        <v>82</v>
      </c>
      <c r="AW144" s="13" t="s">
        <v>30</v>
      </c>
      <c r="AX144" s="13" t="s">
        <v>75</v>
      </c>
      <c r="AY144" s="186" t="s">
        <v>317</v>
      </c>
    </row>
    <row r="145" spans="1:65" s="13" customFormat="1" ht="22.5">
      <c r="B145" s="184"/>
      <c r="D145" s="185" t="s">
        <v>323</v>
      </c>
      <c r="E145" s="186" t="s">
        <v>1</v>
      </c>
      <c r="F145" s="187" t="s">
        <v>332</v>
      </c>
      <c r="H145" s="186" t="s">
        <v>1</v>
      </c>
      <c r="I145" s="188"/>
      <c r="L145" s="184"/>
      <c r="M145" s="189"/>
      <c r="N145" s="190"/>
      <c r="O145" s="190"/>
      <c r="P145" s="190"/>
      <c r="Q145" s="190"/>
      <c r="R145" s="190"/>
      <c r="S145" s="190"/>
      <c r="T145" s="191"/>
      <c r="AT145" s="186" t="s">
        <v>323</v>
      </c>
      <c r="AU145" s="186" t="s">
        <v>82</v>
      </c>
      <c r="AV145" s="13" t="s">
        <v>82</v>
      </c>
      <c r="AW145" s="13" t="s">
        <v>30</v>
      </c>
      <c r="AX145" s="13" t="s">
        <v>75</v>
      </c>
      <c r="AY145" s="186" t="s">
        <v>317</v>
      </c>
    </row>
    <row r="146" spans="1:65" s="13" customFormat="1">
      <c r="B146" s="184"/>
      <c r="D146" s="185" t="s">
        <v>323</v>
      </c>
      <c r="E146" s="186" t="s">
        <v>1</v>
      </c>
      <c r="F146" s="187" t="s">
        <v>5068</v>
      </c>
      <c r="H146" s="186" t="s">
        <v>1</v>
      </c>
      <c r="I146" s="188"/>
      <c r="L146" s="184"/>
      <c r="M146" s="189"/>
      <c r="N146" s="190"/>
      <c r="O146" s="190"/>
      <c r="P146" s="190"/>
      <c r="Q146" s="190"/>
      <c r="R146" s="190"/>
      <c r="S146" s="190"/>
      <c r="T146" s="191"/>
      <c r="AT146" s="186" t="s">
        <v>323</v>
      </c>
      <c r="AU146" s="186" t="s">
        <v>82</v>
      </c>
      <c r="AV146" s="13" t="s">
        <v>82</v>
      </c>
      <c r="AW146" s="13" t="s">
        <v>30</v>
      </c>
      <c r="AX146" s="13" t="s">
        <v>75</v>
      </c>
      <c r="AY146" s="186" t="s">
        <v>317</v>
      </c>
    </row>
    <row r="147" spans="1:65" s="14" customFormat="1">
      <c r="B147" s="192"/>
      <c r="D147" s="185" t="s">
        <v>323</v>
      </c>
      <c r="E147" s="193" t="s">
        <v>1</v>
      </c>
      <c r="F147" s="194" t="s">
        <v>334</v>
      </c>
      <c r="H147" s="195">
        <v>0</v>
      </c>
      <c r="I147" s="196"/>
      <c r="L147" s="192"/>
      <c r="M147" s="197"/>
      <c r="N147" s="198"/>
      <c r="O147" s="198"/>
      <c r="P147" s="198"/>
      <c r="Q147" s="198"/>
      <c r="R147" s="198"/>
      <c r="S147" s="198"/>
      <c r="T147" s="199"/>
      <c r="AT147" s="193" t="s">
        <v>323</v>
      </c>
      <c r="AU147" s="193" t="s">
        <v>82</v>
      </c>
      <c r="AV147" s="14" t="s">
        <v>321</v>
      </c>
      <c r="AW147" s="14" t="s">
        <v>30</v>
      </c>
      <c r="AX147" s="14" t="s">
        <v>82</v>
      </c>
      <c r="AY147" s="193" t="s">
        <v>317</v>
      </c>
    </row>
    <row r="148" spans="1:65" s="2" customFormat="1" ht="14.45" customHeight="1">
      <c r="A148" s="35"/>
      <c r="B148" s="141"/>
      <c r="C148" s="171" t="s">
        <v>82</v>
      </c>
      <c r="D148" s="171" t="s">
        <v>318</v>
      </c>
      <c r="E148" s="172" t="s">
        <v>5069</v>
      </c>
      <c r="F148" s="173" t="s">
        <v>320</v>
      </c>
      <c r="G148" s="174" t="s">
        <v>1</v>
      </c>
      <c r="H148" s="175">
        <v>0</v>
      </c>
      <c r="I148" s="176"/>
      <c r="J148" s="177">
        <f>ROUND(I148*H148,2)</f>
        <v>0</v>
      </c>
      <c r="K148" s="178"/>
      <c r="L148" s="36"/>
      <c r="M148" s="179" t="s">
        <v>1</v>
      </c>
      <c r="N148" s="180" t="s">
        <v>41</v>
      </c>
      <c r="O148" s="61"/>
      <c r="P148" s="181">
        <f>O148*H148</f>
        <v>0</v>
      </c>
      <c r="Q148" s="181">
        <v>1.7999999999999999E-2</v>
      </c>
      <c r="R148" s="181">
        <f>Q148*H148</f>
        <v>0</v>
      </c>
      <c r="S148" s="181">
        <v>0</v>
      </c>
      <c r="T148" s="182">
        <f>S148*H148</f>
        <v>0</v>
      </c>
      <c r="U148" s="35"/>
      <c r="V148" s="35"/>
      <c r="W148" s="35"/>
      <c r="X148" s="35"/>
      <c r="Y148" s="35"/>
      <c r="Z148" s="35"/>
      <c r="AA148" s="35"/>
      <c r="AB148" s="35"/>
      <c r="AC148" s="35"/>
      <c r="AD148" s="35"/>
      <c r="AE148" s="35"/>
      <c r="AR148" s="183" t="s">
        <v>321</v>
      </c>
      <c r="AT148" s="183" t="s">
        <v>318</v>
      </c>
      <c r="AU148" s="183" t="s">
        <v>82</v>
      </c>
      <c r="AY148" s="18" t="s">
        <v>317</v>
      </c>
      <c r="BE148" s="105">
        <f>IF(N148="základná",J148,0)</f>
        <v>0</v>
      </c>
      <c r="BF148" s="105">
        <f>IF(N148="znížená",J148,0)</f>
        <v>0</v>
      </c>
      <c r="BG148" s="105">
        <f>IF(N148="zákl. prenesená",J148,0)</f>
        <v>0</v>
      </c>
      <c r="BH148" s="105">
        <f>IF(N148="zníž. prenesená",J148,0)</f>
        <v>0</v>
      </c>
      <c r="BI148" s="105">
        <f>IF(N148="nulová",J148,0)</f>
        <v>0</v>
      </c>
      <c r="BJ148" s="18" t="s">
        <v>88</v>
      </c>
      <c r="BK148" s="105">
        <f>ROUND(I148*H148,2)</f>
        <v>0</v>
      </c>
      <c r="BL148" s="18" t="s">
        <v>321</v>
      </c>
      <c r="BM148" s="183" t="s">
        <v>5070</v>
      </c>
    </row>
    <row r="149" spans="1:65" s="13" customFormat="1">
      <c r="B149" s="184"/>
      <c r="D149" s="185" t="s">
        <v>323</v>
      </c>
      <c r="E149" s="186" t="s">
        <v>1</v>
      </c>
      <c r="F149" s="187" t="s">
        <v>5071</v>
      </c>
      <c r="H149" s="186" t="s">
        <v>1</v>
      </c>
      <c r="I149" s="188"/>
      <c r="L149" s="184"/>
      <c r="M149" s="189"/>
      <c r="N149" s="190"/>
      <c r="O149" s="190"/>
      <c r="P149" s="190"/>
      <c r="Q149" s="190"/>
      <c r="R149" s="190"/>
      <c r="S149" s="190"/>
      <c r="T149" s="191"/>
      <c r="AT149" s="186" t="s">
        <v>323</v>
      </c>
      <c r="AU149" s="186" t="s">
        <v>82</v>
      </c>
      <c r="AV149" s="13" t="s">
        <v>82</v>
      </c>
      <c r="AW149" s="13" t="s">
        <v>30</v>
      </c>
      <c r="AX149" s="13" t="s">
        <v>75</v>
      </c>
      <c r="AY149" s="186" t="s">
        <v>317</v>
      </c>
    </row>
    <row r="150" spans="1:65" s="14" customFormat="1">
      <c r="B150" s="192"/>
      <c r="D150" s="185" t="s">
        <v>323</v>
      </c>
      <c r="E150" s="193" t="s">
        <v>1</v>
      </c>
      <c r="F150" s="194" t="s">
        <v>334</v>
      </c>
      <c r="H150" s="195">
        <v>0</v>
      </c>
      <c r="I150" s="196"/>
      <c r="L150" s="192"/>
      <c r="M150" s="197"/>
      <c r="N150" s="198"/>
      <c r="O150" s="198"/>
      <c r="P150" s="198"/>
      <c r="Q150" s="198"/>
      <c r="R150" s="198"/>
      <c r="S150" s="198"/>
      <c r="T150" s="199"/>
      <c r="AT150" s="193" t="s">
        <v>323</v>
      </c>
      <c r="AU150" s="193" t="s">
        <v>82</v>
      </c>
      <c r="AV150" s="14" t="s">
        <v>321</v>
      </c>
      <c r="AW150" s="14" t="s">
        <v>30</v>
      </c>
      <c r="AX150" s="14" t="s">
        <v>82</v>
      </c>
      <c r="AY150" s="193" t="s">
        <v>317</v>
      </c>
    </row>
    <row r="151" spans="1:65" s="12" customFormat="1" ht="22.9" customHeight="1">
      <c r="B151" s="160"/>
      <c r="D151" s="161" t="s">
        <v>74</v>
      </c>
      <c r="E151" s="200" t="s">
        <v>82</v>
      </c>
      <c r="F151" s="200" t="s">
        <v>335</v>
      </c>
      <c r="I151" s="163"/>
      <c r="J151" s="201">
        <f>BK151</f>
        <v>0</v>
      </c>
      <c r="L151" s="160"/>
      <c r="M151" s="165"/>
      <c r="N151" s="166"/>
      <c r="O151" s="166"/>
      <c r="P151" s="167">
        <f>SUM(P152:P190)</f>
        <v>0</v>
      </c>
      <c r="Q151" s="166"/>
      <c r="R151" s="167">
        <f>SUM(R152:R190)</f>
        <v>3.1920600000000001</v>
      </c>
      <c r="S151" s="166"/>
      <c r="T151" s="168">
        <f>SUM(T152:T190)</f>
        <v>34.620000000000005</v>
      </c>
      <c r="AR151" s="161" t="s">
        <v>82</v>
      </c>
      <c r="AT151" s="169" t="s">
        <v>74</v>
      </c>
      <c r="AU151" s="169" t="s">
        <v>82</v>
      </c>
      <c r="AY151" s="161" t="s">
        <v>317</v>
      </c>
      <c r="BK151" s="170">
        <f>SUM(BK152:BK190)</f>
        <v>0</v>
      </c>
    </row>
    <row r="152" spans="1:65" s="2" customFormat="1" ht="24.2" customHeight="1">
      <c r="A152" s="35"/>
      <c r="B152" s="141"/>
      <c r="C152" s="171" t="s">
        <v>105</v>
      </c>
      <c r="D152" s="171" t="s">
        <v>318</v>
      </c>
      <c r="E152" s="172" t="s">
        <v>5072</v>
      </c>
      <c r="F152" s="173" t="s">
        <v>5073</v>
      </c>
      <c r="G152" s="174" t="s">
        <v>388</v>
      </c>
      <c r="H152" s="175">
        <v>1</v>
      </c>
      <c r="I152" s="176"/>
      <c r="J152" s="177">
        <f>ROUND(I152*H152,2)</f>
        <v>0</v>
      </c>
      <c r="K152" s="178"/>
      <c r="L152" s="36"/>
      <c r="M152" s="179" t="s">
        <v>1</v>
      </c>
      <c r="N152" s="180" t="s">
        <v>41</v>
      </c>
      <c r="O152" s="61"/>
      <c r="P152" s="181">
        <f>O152*H152</f>
        <v>0</v>
      </c>
      <c r="Q152" s="181">
        <v>0</v>
      </c>
      <c r="R152" s="181">
        <f>Q152*H152</f>
        <v>0</v>
      </c>
      <c r="S152" s="181">
        <v>0</v>
      </c>
      <c r="T152" s="182">
        <f>S152*H152</f>
        <v>0</v>
      </c>
      <c r="U152" s="35"/>
      <c r="V152" s="35"/>
      <c r="W152" s="35"/>
      <c r="X152" s="35"/>
      <c r="Y152" s="35"/>
      <c r="Z152" s="35"/>
      <c r="AA152" s="35"/>
      <c r="AB152" s="35"/>
      <c r="AC152" s="35"/>
      <c r="AD152" s="35"/>
      <c r="AE152" s="35"/>
      <c r="AR152" s="183" t="s">
        <v>321</v>
      </c>
      <c r="AT152" s="183" t="s">
        <v>318</v>
      </c>
      <c r="AU152" s="183" t="s">
        <v>88</v>
      </c>
      <c r="AY152" s="18" t="s">
        <v>317</v>
      </c>
      <c r="BE152" s="105">
        <f>IF(N152="základná",J152,0)</f>
        <v>0</v>
      </c>
      <c r="BF152" s="105">
        <f>IF(N152="znížená",J152,0)</f>
        <v>0</v>
      </c>
      <c r="BG152" s="105">
        <f>IF(N152="zákl. prenesená",J152,0)</f>
        <v>0</v>
      </c>
      <c r="BH152" s="105">
        <f>IF(N152="zníž. prenesená",J152,0)</f>
        <v>0</v>
      </c>
      <c r="BI152" s="105">
        <f>IF(N152="nulová",J152,0)</f>
        <v>0</v>
      </c>
      <c r="BJ152" s="18" t="s">
        <v>88</v>
      </c>
      <c r="BK152" s="105">
        <f>ROUND(I152*H152,2)</f>
        <v>0</v>
      </c>
      <c r="BL152" s="18" t="s">
        <v>321</v>
      </c>
      <c r="BM152" s="183" t="s">
        <v>5074</v>
      </c>
    </row>
    <row r="153" spans="1:65" s="15" customFormat="1">
      <c r="B153" s="202"/>
      <c r="D153" s="185" t="s">
        <v>323</v>
      </c>
      <c r="E153" s="203" t="s">
        <v>1</v>
      </c>
      <c r="F153" s="204" t="s">
        <v>5075</v>
      </c>
      <c r="H153" s="205">
        <v>1</v>
      </c>
      <c r="I153" s="206"/>
      <c r="L153" s="202"/>
      <c r="M153" s="207"/>
      <c r="N153" s="208"/>
      <c r="O153" s="208"/>
      <c r="P153" s="208"/>
      <c r="Q153" s="208"/>
      <c r="R153" s="208"/>
      <c r="S153" s="208"/>
      <c r="T153" s="209"/>
      <c r="AT153" s="203" t="s">
        <v>323</v>
      </c>
      <c r="AU153" s="203" t="s">
        <v>88</v>
      </c>
      <c r="AV153" s="15" t="s">
        <v>88</v>
      </c>
      <c r="AW153" s="15" t="s">
        <v>30</v>
      </c>
      <c r="AX153" s="15" t="s">
        <v>82</v>
      </c>
      <c r="AY153" s="203" t="s">
        <v>317</v>
      </c>
    </row>
    <row r="154" spans="1:65" s="2" customFormat="1" ht="24.2" customHeight="1">
      <c r="A154" s="35"/>
      <c r="B154" s="141"/>
      <c r="C154" s="171" t="s">
        <v>321</v>
      </c>
      <c r="D154" s="171" t="s">
        <v>318</v>
      </c>
      <c r="E154" s="172" t="s">
        <v>5076</v>
      </c>
      <c r="F154" s="173" t="s">
        <v>5077</v>
      </c>
      <c r="G154" s="174" t="s">
        <v>388</v>
      </c>
      <c r="H154" s="175">
        <v>5</v>
      </c>
      <c r="I154" s="176"/>
      <c r="J154" s="177">
        <f>ROUND(I154*H154,2)</f>
        <v>0</v>
      </c>
      <c r="K154" s="178"/>
      <c r="L154" s="36"/>
      <c r="M154" s="179" t="s">
        <v>1</v>
      </c>
      <c r="N154" s="180" t="s">
        <v>41</v>
      </c>
      <c r="O154" s="61"/>
      <c r="P154" s="181">
        <f>O154*H154</f>
        <v>0</v>
      </c>
      <c r="Q154" s="181">
        <v>0</v>
      </c>
      <c r="R154" s="181">
        <f>Q154*H154</f>
        <v>0</v>
      </c>
      <c r="S154" s="181">
        <v>0</v>
      </c>
      <c r="T154" s="182">
        <f>S154*H154</f>
        <v>0</v>
      </c>
      <c r="U154" s="35"/>
      <c r="V154" s="35"/>
      <c r="W154" s="35"/>
      <c r="X154" s="35"/>
      <c r="Y154" s="35"/>
      <c r="Z154" s="35"/>
      <c r="AA154" s="35"/>
      <c r="AB154" s="35"/>
      <c r="AC154" s="35"/>
      <c r="AD154" s="35"/>
      <c r="AE154" s="35"/>
      <c r="AR154" s="183" t="s">
        <v>321</v>
      </c>
      <c r="AT154" s="183" t="s">
        <v>318</v>
      </c>
      <c r="AU154" s="183" t="s">
        <v>88</v>
      </c>
      <c r="AY154" s="18" t="s">
        <v>317</v>
      </c>
      <c r="BE154" s="105">
        <f>IF(N154="základná",J154,0)</f>
        <v>0</v>
      </c>
      <c r="BF154" s="105">
        <f>IF(N154="znížená",J154,0)</f>
        <v>0</v>
      </c>
      <c r="BG154" s="105">
        <f>IF(N154="zákl. prenesená",J154,0)</f>
        <v>0</v>
      </c>
      <c r="BH154" s="105">
        <f>IF(N154="zníž. prenesená",J154,0)</f>
        <v>0</v>
      </c>
      <c r="BI154" s="105">
        <f>IF(N154="nulová",J154,0)</f>
        <v>0</v>
      </c>
      <c r="BJ154" s="18" t="s">
        <v>88</v>
      </c>
      <c r="BK154" s="105">
        <f>ROUND(I154*H154,2)</f>
        <v>0</v>
      </c>
      <c r="BL154" s="18" t="s">
        <v>321</v>
      </c>
      <c r="BM154" s="183" t="s">
        <v>5078</v>
      </c>
    </row>
    <row r="155" spans="1:65" s="2" customFormat="1" ht="24.2" customHeight="1">
      <c r="A155" s="35"/>
      <c r="B155" s="141"/>
      <c r="C155" s="171" t="s">
        <v>218</v>
      </c>
      <c r="D155" s="171" t="s">
        <v>318</v>
      </c>
      <c r="E155" s="172" t="s">
        <v>5079</v>
      </c>
      <c r="F155" s="173" t="s">
        <v>5080</v>
      </c>
      <c r="G155" s="174" t="s">
        <v>388</v>
      </c>
      <c r="H155" s="175">
        <v>6</v>
      </c>
      <c r="I155" s="176"/>
      <c r="J155" s="177">
        <f>ROUND(I155*H155,2)</f>
        <v>0</v>
      </c>
      <c r="K155" s="178"/>
      <c r="L155" s="36"/>
      <c r="M155" s="179" t="s">
        <v>1</v>
      </c>
      <c r="N155" s="180" t="s">
        <v>41</v>
      </c>
      <c r="O155" s="61"/>
      <c r="P155" s="181">
        <f>O155*H155</f>
        <v>0</v>
      </c>
      <c r="Q155" s="181">
        <v>1.0000000000000001E-5</v>
      </c>
      <c r="R155" s="181">
        <f>Q155*H155</f>
        <v>6.0000000000000008E-5</v>
      </c>
      <c r="S155" s="181">
        <v>0</v>
      </c>
      <c r="T155" s="182">
        <f>S155*H155</f>
        <v>0</v>
      </c>
      <c r="U155" s="35"/>
      <c r="V155" s="35"/>
      <c r="W155" s="35"/>
      <c r="X155" s="35"/>
      <c r="Y155" s="35"/>
      <c r="Z155" s="35"/>
      <c r="AA155" s="35"/>
      <c r="AB155" s="35"/>
      <c r="AC155" s="35"/>
      <c r="AD155" s="35"/>
      <c r="AE155" s="35"/>
      <c r="AR155" s="183" t="s">
        <v>321</v>
      </c>
      <c r="AT155" s="183" t="s">
        <v>318</v>
      </c>
      <c r="AU155" s="183" t="s">
        <v>88</v>
      </c>
      <c r="AY155" s="18" t="s">
        <v>317</v>
      </c>
      <c r="BE155" s="105">
        <f>IF(N155="základná",J155,0)</f>
        <v>0</v>
      </c>
      <c r="BF155" s="105">
        <f>IF(N155="znížená",J155,0)</f>
        <v>0</v>
      </c>
      <c r="BG155" s="105">
        <f>IF(N155="zákl. prenesená",J155,0)</f>
        <v>0</v>
      </c>
      <c r="BH155" s="105">
        <f>IF(N155="zníž. prenesená",J155,0)</f>
        <v>0</v>
      </c>
      <c r="BI155" s="105">
        <f>IF(N155="nulová",J155,0)</f>
        <v>0</v>
      </c>
      <c r="BJ155" s="18" t="s">
        <v>88</v>
      </c>
      <c r="BK155" s="105">
        <f>ROUND(I155*H155,2)</f>
        <v>0</v>
      </c>
      <c r="BL155" s="18" t="s">
        <v>321</v>
      </c>
      <c r="BM155" s="183" t="s">
        <v>5081</v>
      </c>
    </row>
    <row r="156" spans="1:65" s="2" customFormat="1" ht="24.2" customHeight="1">
      <c r="A156" s="35"/>
      <c r="B156" s="141"/>
      <c r="C156" s="171" t="s">
        <v>349</v>
      </c>
      <c r="D156" s="171" t="s">
        <v>318</v>
      </c>
      <c r="E156" s="172" t="s">
        <v>5082</v>
      </c>
      <c r="F156" s="173" t="s">
        <v>5083</v>
      </c>
      <c r="G156" s="174" t="s">
        <v>378</v>
      </c>
      <c r="H156" s="175">
        <v>103.2</v>
      </c>
      <c r="I156" s="176"/>
      <c r="J156" s="177">
        <f>ROUND(I156*H156,2)</f>
        <v>0</v>
      </c>
      <c r="K156" s="178"/>
      <c r="L156" s="36"/>
      <c r="M156" s="179" t="s">
        <v>1</v>
      </c>
      <c r="N156" s="180" t="s">
        <v>41</v>
      </c>
      <c r="O156" s="61"/>
      <c r="P156" s="181">
        <f>O156*H156</f>
        <v>0</v>
      </c>
      <c r="Q156" s="181">
        <v>0</v>
      </c>
      <c r="R156" s="181">
        <f>Q156*H156</f>
        <v>0</v>
      </c>
      <c r="S156" s="181">
        <v>0.22500000000000001</v>
      </c>
      <c r="T156" s="182">
        <f>S156*H156</f>
        <v>23.220000000000002</v>
      </c>
      <c r="U156" s="35"/>
      <c r="V156" s="35"/>
      <c r="W156" s="35"/>
      <c r="X156" s="35"/>
      <c r="Y156" s="35"/>
      <c r="Z156" s="35"/>
      <c r="AA156" s="35"/>
      <c r="AB156" s="35"/>
      <c r="AC156" s="35"/>
      <c r="AD156" s="35"/>
      <c r="AE156" s="35"/>
      <c r="AR156" s="183" t="s">
        <v>321</v>
      </c>
      <c r="AT156" s="183" t="s">
        <v>318</v>
      </c>
      <c r="AU156" s="183" t="s">
        <v>88</v>
      </c>
      <c r="AY156" s="18" t="s">
        <v>317</v>
      </c>
      <c r="BE156" s="105">
        <f>IF(N156="základná",J156,0)</f>
        <v>0</v>
      </c>
      <c r="BF156" s="105">
        <f>IF(N156="znížená",J156,0)</f>
        <v>0</v>
      </c>
      <c r="BG156" s="105">
        <f>IF(N156="zákl. prenesená",J156,0)</f>
        <v>0</v>
      </c>
      <c r="BH156" s="105">
        <f>IF(N156="zníž. prenesená",J156,0)</f>
        <v>0</v>
      </c>
      <c r="BI156" s="105">
        <f>IF(N156="nulová",J156,0)</f>
        <v>0</v>
      </c>
      <c r="BJ156" s="18" t="s">
        <v>88</v>
      </c>
      <c r="BK156" s="105">
        <f>ROUND(I156*H156,2)</f>
        <v>0</v>
      </c>
      <c r="BL156" s="18" t="s">
        <v>321</v>
      </c>
      <c r="BM156" s="183" t="s">
        <v>5084</v>
      </c>
    </row>
    <row r="157" spans="1:65" s="15" customFormat="1">
      <c r="B157" s="202"/>
      <c r="D157" s="185" t="s">
        <v>323</v>
      </c>
      <c r="E157" s="203" t="s">
        <v>1</v>
      </c>
      <c r="F157" s="204" t="s">
        <v>5085</v>
      </c>
      <c r="H157" s="205">
        <v>103.2</v>
      </c>
      <c r="I157" s="206"/>
      <c r="L157" s="202"/>
      <c r="M157" s="207"/>
      <c r="N157" s="208"/>
      <c r="O157" s="208"/>
      <c r="P157" s="208"/>
      <c r="Q157" s="208"/>
      <c r="R157" s="208"/>
      <c r="S157" s="208"/>
      <c r="T157" s="209"/>
      <c r="AT157" s="203" t="s">
        <v>323</v>
      </c>
      <c r="AU157" s="203" t="s">
        <v>88</v>
      </c>
      <c r="AV157" s="15" t="s">
        <v>88</v>
      </c>
      <c r="AW157" s="15" t="s">
        <v>30</v>
      </c>
      <c r="AX157" s="15" t="s">
        <v>82</v>
      </c>
      <c r="AY157" s="203" t="s">
        <v>317</v>
      </c>
    </row>
    <row r="158" spans="1:65" s="2" customFormat="1" ht="24.2" customHeight="1">
      <c r="A158" s="35"/>
      <c r="B158" s="141"/>
      <c r="C158" s="171" t="s">
        <v>355</v>
      </c>
      <c r="D158" s="171" t="s">
        <v>318</v>
      </c>
      <c r="E158" s="172" t="s">
        <v>5086</v>
      </c>
      <c r="F158" s="173" t="s">
        <v>5087</v>
      </c>
      <c r="G158" s="174" t="s">
        <v>378</v>
      </c>
      <c r="H158" s="175">
        <v>22.8</v>
      </c>
      <c r="I158" s="176"/>
      <c r="J158" s="177">
        <f>ROUND(I158*H158,2)</f>
        <v>0</v>
      </c>
      <c r="K158" s="178"/>
      <c r="L158" s="36"/>
      <c r="M158" s="179" t="s">
        <v>1</v>
      </c>
      <c r="N158" s="180" t="s">
        <v>41</v>
      </c>
      <c r="O158" s="61"/>
      <c r="P158" s="181">
        <f>O158*H158</f>
        <v>0</v>
      </c>
      <c r="Q158" s="181">
        <v>0</v>
      </c>
      <c r="R158" s="181">
        <f>Q158*H158</f>
        <v>0</v>
      </c>
      <c r="S158" s="181">
        <v>0.5</v>
      </c>
      <c r="T158" s="182">
        <f>S158*H158</f>
        <v>11.4</v>
      </c>
      <c r="U158" s="35"/>
      <c r="V158" s="35"/>
      <c r="W158" s="35"/>
      <c r="X158" s="35"/>
      <c r="Y158" s="35"/>
      <c r="Z158" s="35"/>
      <c r="AA158" s="35"/>
      <c r="AB158" s="35"/>
      <c r="AC158" s="35"/>
      <c r="AD158" s="35"/>
      <c r="AE158" s="35"/>
      <c r="AR158" s="183" t="s">
        <v>321</v>
      </c>
      <c r="AT158" s="183" t="s">
        <v>318</v>
      </c>
      <c r="AU158" s="183" t="s">
        <v>88</v>
      </c>
      <c r="AY158" s="18" t="s">
        <v>317</v>
      </c>
      <c r="BE158" s="105">
        <f>IF(N158="základná",J158,0)</f>
        <v>0</v>
      </c>
      <c r="BF158" s="105">
        <f>IF(N158="znížená",J158,0)</f>
        <v>0</v>
      </c>
      <c r="BG158" s="105">
        <f>IF(N158="zákl. prenesená",J158,0)</f>
        <v>0</v>
      </c>
      <c r="BH158" s="105">
        <f>IF(N158="zníž. prenesená",J158,0)</f>
        <v>0</v>
      </c>
      <c r="BI158" s="105">
        <f>IF(N158="nulová",J158,0)</f>
        <v>0</v>
      </c>
      <c r="BJ158" s="18" t="s">
        <v>88</v>
      </c>
      <c r="BK158" s="105">
        <f>ROUND(I158*H158,2)</f>
        <v>0</v>
      </c>
      <c r="BL158" s="18" t="s">
        <v>321</v>
      </c>
      <c r="BM158" s="183" t="s">
        <v>5088</v>
      </c>
    </row>
    <row r="159" spans="1:65" s="15" customFormat="1">
      <c r="B159" s="202"/>
      <c r="D159" s="185" t="s">
        <v>323</v>
      </c>
      <c r="E159" s="203" t="s">
        <v>1</v>
      </c>
      <c r="F159" s="204" t="s">
        <v>5089</v>
      </c>
      <c r="H159" s="205">
        <v>22.8</v>
      </c>
      <c r="I159" s="206"/>
      <c r="L159" s="202"/>
      <c r="M159" s="207"/>
      <c r="N159" s="208"/>
      <c r="O159" s="208"/>
      <c r="P159" s="208"/>
      <c r="Q159" s="208"/>
      <c r="R159" s="208"/>
      <c r="S159" s="208"/>
      <c r="T159" s="209"/>
      <c r="AT159" s="203" t="s">
        <v>323</v>
      </c>
      <c r="AU159" s="203" t="s">
        <v>88</v>
      </c>
      <c r="AV159" s="15" t="s">
        <v>88</v>
      </c>
      <c r="AW159" s="15" t="s">
        <v>30</v>
      </c>
      <c r="AX159" s="15" t="s">
        <v>75</v>
      </c>
      <c r="AY159" s="203" t="s">
        <v>317</v>
      </c>
    </row>
    <row r="160" spans="1:65" s="14" customFormat="1">
      <c r="B160" s="192"/>
      <c r="D160" s="185" t="s">
        <v>323</v>
      </c>
      <c r="E160" s="193" t="s">
        <v>1</v>
      </c>
      <c r="F160" s="194" t="s">
        <v>334</v>
      </c>
      <c r="H160" s="195">
        <v>22.8</v>
      </c>
      <c r="I160" s="196"/>
      <c r="L160" s="192"/>
      <c r="M160" s="197"/>
      <c r="N160" s="198"/>
      <c r="O160" s="198"/>
      <c r="P160" s="198"/>
      <c r="Q160" s="198"/>
      <c r="R160" s="198"/>
      <c r="S160" s="198"/>
      <c r="T160" s="199"/>
      <c r="AT160" s="193" t="s">
        <v>323</v>
      </c>
      <c r="AU160" s="193" t="s">
        <v>88</v>
      </c>
      <c r="AV160" s="14" t="s">
        <v>321</v>
      </c>
      <c r="AW160" s="14" t="s">
        <v>30</v>
      </c>
      <c r="AX160" s="14" t="s">
        <v>82</v>
      </c>
      <c r="AY160" s="193" t="s">
        <v>317</v>
      </c>
    </row>
    <row r="161" spans="1:65" s="2" customFormat="1" ht="14.45" customHeight="1">
      <c r="A161" s="35"/>
      <c r="B161" s="141"/>
      <c r="C161" s="171" t="s">
        <v>359</v>
      </c>
      <c r="D161" s="171" t="s">
        <v>318</v>
      </c>
      <c r="E161" s="172" t="s">
        <v>5090</v>
      </c>
      <c r="F161" s="173" t="s">
        <v>5091</v>
      </c>
      <c r="G161" s="174" t="s">
        <v>338</v>
      </c>
      <c r="H161" s="175">
        <v>96.254999999999995</v>
      </c>
      <c r="I161" s="176"/>
      <c r="J161" s="177">
        <f>ROUND(I161*H161,2)</f>
        <v>0</v>
      </c>
      <c r="K161" s="178"/>
      <c r="L161" s="36"/>
      <c r="M161" s="179" t="s">
        <v>1</v>
      </c>
      <c r="N161" s="180" t="s">
        <v>41</v>
      </c>
      <c r="O161" s="61"/>
      <c r="P161" s="181">
        <f>O161*H161</f>
        <v>0</v>
      </c>
      <c r="Q161" s="181">
        <v>0</v>
      </c>
      <c r="R161" s="181">
        <f>Q161*H161</f>
        <v>0</v>
      </c>
      <c r="S161" s="181">
        <v>0</v>
      </c>
      <c r="T161" s="182">
        <f>S161*H161</f>
        <v>0</v>
      </c>
      <c r="U161" s="35"/>
      <c r="V161" s="35"/>
      <c r="W161" s="35"/>
      <c r="X161" s="35"/>
      <c r="Y161" s="35"/>
      <c r="Z161" s="35"/>
      <c r="AA161" s="35"/>
      <c r="AB161" s="35"/>
      <c r="AC161" s="35"/>
      <c r="AD161" s="35"/>
      <c r="AE161" s="35"/>
      <c r="AR161" s="183" t="s">
        <v>321</v>
      </c>
      <c r="AT161" s="183" t="s">
        <v>318</v>
      </c>
      <c r="AU161" s="183" t="s">
        <v>88</v>
      </c>
      <c r="AY161" s="18" t="s">
        <v>317</v>
      </c>
      <c r="BE161" s="105">
        <f>IF(N161="základná",J161,0)</f>
        <v>0</v>
      </c>
      <c r="BF161" s="105">
        <f>IF(N161="znížená",J161,0)</f>
        <v>0</v>
      </c>
      <c r="BG161" s="105">
        <f>IF(N161="zákl. prenesená",J161,0)</f>
        <v>0</v>
      </c>
      <c r="BH161" s="105">
        <f>IF(N161="zníž. prenesená",J161,0)</f>
        <v>0</v>
      </c>
      <c r="BI161" s="105">
        <f>IF(N161="nulová",J161,0)</f>
        <v>0</v>
      </c>
      <c r="BJ161" s="18" t="s">
        <v>88</v>
      </c>
      <c r="BK161" s="105">
        <f>ROUND(I161*H161,2)</f>
        <v>0</v>
      </c>
      <c r="BL161" s="18" t="s">
        <v>321</v>
      </c>
      <c r="BM161" s="183" t="s">
        <v>5092</v>
      </c>
    </row>
    <row r="162" spans="1:65" s="15" customFormat="1">
      <c r="B162" s="202"/>
      <c r="D162" s="185" t="s">
        <v>323</v>
      </c>
      <c r="E162" s="203" t="s">
        <v>1</v>
      </c>
      <c r="F162" s="204" t="s">
        <v>5093</v>
      </c>
      <c r="H162" s="205">
        <v>106.575</v>
      </c>
      <c r="I162" s="206"/>
      <c r="L162" s="202"/>
      <c r="M162" s="207"/>
      <c r="N162" s="208"/>
      <c r="O162" s="208"/>
      <c r="P162" s="208"/>
      <c r="Q162" s="208"/>
      <c r="R162" s="208"/>
      <c r="S162" s="208"/>
      <c r="T162" s="209"/>
      <c r="AT162" s="203" t="s">
        <v>323</v>
      </c>
      <c r="AU162" s="203" t="s">
        <v>88</v>
      </c>
      <c r="AV162" s="15" t="s">
        <v>88</v>
      </c>
      <c r="AW162" s="15" t="s">
        <v>30</v>
      </c>
      <c r="AX162" s="15" t="s">
        <v>75</v>
      </c>
      <c r="AY162" s="203" t="s">
        <v>317</v>
      </c>
    </row>
    <row r="163" spans="1:65" s="15" customFormat="1">
      <c r="B163" s="202"/>
      <c r="D163" s="185" t="s">
        <v>323</v>
      </c>
      <c r="E163" s="203" t="s">
        <v>1</v>
      </c>
      <c r="F163" s="204" t="s">
        <v>5094</v>
      </c>
      <c r="H163" s="205">
        <v>-10.32</v>
      </c>
      <c r="I163" s="206"/>
      <c r="L163" s="202"/>
      <c r="M163" s="207"/>
      <c r="N163" s="208"/>
      <c r="O163" s="208"/>
      <c r="P163" s="208"/>
      <c r="Q163" s="208"/>
      <c r="R163" s="208"/>
      <c r="S163" s="208"/>
      <c r="T163" s="209"/>
      <c r="AT163" s="203" t="s">
        <v>323</v>
      </c>
      <c r="AU163" s="203" t="s">
        <v>88</v>
      </c>
      <c r="AV163" s="15" t="s">
        <v>88</v>
      </c>
      <c r="AW163" s="15" t="s">
        <v>30</v>
      </c>
      <c r="AX163" s="15" t="s">
        <v>75</v>
      </c>
      <c r="AY163" s="203" t="s">
        <v>317</v>
      </c>
    </row>
    <row r="164" spans="1:65" s="14" customFormat="1">
      <c r="B164" s="192"/>
      <c r="D164" s="185" t="s">
        <v>323</v>
      </c>
      <c r="E164" s="193" t="s">
        <v>5063</v>
      </c>
      <c r="F164" s="194" t="s">
        <v>334</v>
      </c>
      <c r="H164" s="195">
        <v>96.254999999999995</v>
      </c>
      <c r="I164" s="196"/>
      <c r="L164" s="192"/>
      <c r="M164" s="197"/>
      <c r="N164" s="198"/>
      <c r="O164" s="198"/>
      <c r="P164" s="198"/>
      <c r="Q164" s="198"/>
      <c r="R164" s="198"/>
      <c r="S164" s="198"/>
      <c r="T164" s="199"/>
      <c r="AT164" s="193" t="s">
        <v>323</v>
      </c>
      <c r="AU164" s="193" t="s">
        <v>88</v>
      </c>
      <c r="AV164" s="14" t="s">
        <v>321</v>
      </c>
      <c r="AW164" s="14" t="s">
        <v>30</v>
      </c>
      <c r="AX164" s="14" t="s">
        <v>82</v>
      </c>
      <c r="AY164" s="193" t="s">
        <v>317</v>
      </c>
    </row>
    <row r="165" spans="1:65" s="2" customFormat="1" ht="24.2" customHeight="1">
      <c r="A165" s="35"/>
      <c r="B165" s="141"/>
      <c r="C165" s="171" t="s">
        <v>363</v>
      </c>
      <c r="D165" s="171" t="s">
        <v>318</v>
      </c>
      <c r="E165" s="172" t="s">
        <v>5095</v>
      </c>
      <c r="F165" s="173" t="s">
        <v>344</v>
      </c>
      <c r="G165" s="174" t="s">
        <v>338</v>
      </c>
      <c r="H165" s="175">
        <v>96.254999999999995</v>
      </c>
      <c r="I165" s="176"/>
      <c r="J165" s="177">
        <f>ROUND(I165*H165,2)</f>
        <v>0</v>
      </c>
      <c r="K165" s="178"/>
      <c r="L165" s="36"/>
      <c r="M165" s="179" t="s">
        <v>1</v>
      </c>
      <c r="N165" s="180" t="s">
        <v>41</v>
      </c>
      <c r="O165" s="61"/>
      <c r="P165" s="181">
        <f>O165*H165</f>
        <v>0</v>
      </c>
      <c r="Q165" s="181">
        <v>0</v>
      </c>
      <c r="R165" s="181">
        <f>Q165*H165</f>
        <v>0</v>
      </c>
      <c r="S165" s="181">
        <v>0</v>
      </c>
      <c r="T165" s="182">
        <f>S165*H165</f>
        <v>0</v>
      </c>
      <c r="U165" s="35"/>
      <c r="V165" s="35"/>
      <c r="W165" s="35"/>
      <c r="X165" s="35"/>
      <c r="Y165" s="35"/>
      <c r="Z165" s="35"/>
      <c r="AA165" s="35"/>
      <c r="AB165" s="35"/>
      <c r="AC165" s="35"/>
      <c r="AD165" s="35"/>
      <c r="AE165" s="35"/>
      <c r="AR165" s="183" t="s">
        <v>321</v>
      </c>
      <c r="AT165" s="183" t="s">
        <v>318</v>
      </c>
      <c r="AU165" s="183" t="s">
        <v>88</v>
      </c>
      <c r="AY165" s="18" t="s">
        <v>317</v>
      </c>
      <c r="BE165" s="105">
        <f>IF(N165="základná",J165,0)</f>
        <v>0</v>
      </c>
      <c r="BF165" s="105">
        <f>IF(N165="znížená",J165,0)</f>
        <v>0</v>
      </c>
      <c r="BG165" s="105">
        <f>IF(N165="zákl. prenesená",J165,0)</f>
        <v>0</v>
      </c>
      <c r="BH165" s="105">
        <f>IF(N165="zníž. prenesená",J165,0)</f>
        <v>0</v>
      </c>
      <c r="BI165" s="105">
        <f>IF(N165="nulová",J165,0)</f>
        <v>0</v>
      </c>
      <c r="BJ165" s="18" t="s">
        <v>88</v>
      </c>
      <c r="BK165" s="105">
        <f>ROUND(I165*H165,2)</f>
        <v>0</v>
      </c>
      <c r="BL165" s="18" t="s">
        <v>321</v>
      </c>
      <c r="BM165" s="183" t="s">
        <v>5096</v>
      </c>
    </row>
    <row r="166" spans="1:65" s="2" customFormat="1" ht="24.2" customHeight="1">
      <c r="A166" s="35"/>
      <c r="B166" s="141"/>
      <c r="C166" s="171" t="s">
        <v>370</v>
      </c>
      <c r="D166" s="171" t="s">
        <v>318</v>
      </c>
      <c r="E166" s="172" t="s">
        <v>5097</v>
      </c>
      <c r="F166" s="173" t="s">
        <v>5098</v>
      </c>
      <c r="G166" s="174" t="s">
        <v>338</v>
      </c>
      <c r="H166" s="175">
        <v>1.296</v>
      </c>
      <c r="I166" s="176"/>
      <c r="J166" s="177">
        <f>ROUND(I166*H166,2)</f>
        <v>0</v>
      </c>
      <c r="K166" s="178"/>
      <c r="L166" s="36"/>
      <c r="M166" s="179" t="s">
        <v>1</v>
      </c>
      <c r="N166" s="180" t="s">
        <v>41</v>
      </c>
      <c r="O166" s="61"/>
      <c r="P166" s="181">
        <f>O166*H166</f>
        <v>0</v>
      </c>
      <c r="Q166" s="181">
        <v>0</v>
      </c>
      <c r="R166" s="181">
        <f>Q166*H166</f>
        <v>0</v>
      </c>
      <c r="S166" s="181">
        <v>0</v>
      </c>
      <c r="T166" s="182">
        <f>S166*H166</f>
        <v>0</v>
      </c>
      <c r="U166" s="35"/>
      <c r="V166" s="35"/>
      <c r="W166" s="35"/>
      <c r="X166" s="35"/>
      <c r="Y166" s="35"/>
      <c r="Z166" s="35"/>
      <c r="AA166" s="35"/>
      <c r="AB166" s="35"/>
      <c r="AC166" s="35"/>
      <c r="AD166" s="35"/>
      <c r="AE166" s="35"/>
      <c r="AR166" s="183" t="s">
        <v>321</v>
      </c>
      <c r="AT166" s="183" t="s">
        <v>318</v>
      </c>
      <c r="AU166" s="183" t="s">
        <v>88</v>
      </c>
      <c r="AY166" s="18" t="s">
        <v>317</v>
      </c>
      <c r="BE166" s="105">
        <f>IF(N166="základná",J166,0)</f>
        <v>0</v>
      </c>
      <c r="BF166" s="105">
        <f>IF(N166="znížená",J166,0)</f>
        <v>0</v>
      </c>
      <c r="BG166" s="105">
        <f>IF(N166="zákl. prenesená",J166,0)</f>
        <v>0</v>
      </c>
      <c r="BH166" s="105">
        <f>IF(N166="zníž. prenesená",J166,0)</f>
        <v>0</v>
      </c>
      <c r="BI166" s="105">
        <f>IF(N166="nulová",J166,0)</f>
        <v>0</v>
      </c>
      <c r="BJ166" s="18" t="s">
        <v>88</v>
      </c>
      <c r="BK166" s="105">
        <f>ROUND(I166*H166,2)</f>
        <v>0</v>
      </c>
      <c r="BL166" s="18" t="s">
        <v>321</v>
      </c>
      <c r="BM166" s="183" t="s">
        <v>5099</v>
      </c>
    </row>
    <row r="167" spans="1:65" s="15" customFormat="1">
      <c r="B167" s="202"/>
      <c r="D167" s="185" t="s">
        <v>323</v>
      </c>
      <c r="E167" s="203" t="s">
        <v>1</v>
      </c>
      <c r="F167" s="204" t="s">
        <v>5100</v>
      </c>
      <c r="H167" s="205">
        <v>1.296</v>
      </c>
      <c r="I167" s="206"/>
      <c r="L167" s="202"/>
      <c r="M167" s="207"/>
      <c r="N167" s="208"/>
      <c r="O167" s="208"/>
      <c r="P167" s="208"/>
      <c r="Q167" s="208"/>
      <c r="R167" s="208"/>
      <c r="S167" s="208"/>
      <c r="T167" s="209"/>
      <c r="AT167" s="203" t="s">
        <v>323</v>
      </c>
      <c r="AU167" s="203" t="s">
        <v>88</v>
      </c>
      <c r="AV167" s="15" t="s">
        <v>88</v>
      </c>
      <c r="AW167" s="15" t="s">
        <v>30</v>
      </c>
      <c r="AX167" s="15" t="s">
        <v>75</v>
      </c>
      <c r="AY167" s="203" t="s">
        <v>317</v>
      </c>
    </row>
    <row r="168" spans="1:65" s="14" customFormat="1">
      <c r="B168" s="192"/>
      <c r="D168" s="185" t="s">
        <v>323</v>
      </c>
      <c r="E168" s="193" t="s">
        <v>5058</v>
      </c>
      <c r="F168" s="194" t="s">
        <v>334</v>
      </c>
      <c r="H168" s="195">
        <v>1.296</v>
      </c>
      <c r="I168" s="196"/>
      <c r="L168" s="192"/>
      <c r="M168" s="197"/>
      <c r="N168" s="198"/>
      <c r="O168" s="198"/>
      <c r="P168" s="198"/>
      <c r="Q168" s="198"/>
      <c r="R168" s="198"/>
      <c r="S168" s="198"/>
      <c r="T168" s="199"/>
      <c r="AT168" s="193" t="s">
        <v>323</v>
      </c>
      <c r="AU168" s="193" t="s">
        <v>88</v>
      </c>
      <c r="AV168" s="14" t="s">
        <v>321</v>
      </c>
      <c r="AW168" s="14" t="s">
        <v>30</v>
      </c>
      <c r="AX168" s="14" t="s">
        <v>82</v>
      </c>
      <c r="AY168" s="193" t="s">
        <v>317</v>
      </c>
    </row>
    <row r="169" spans="1:65" s="2" customFormat="1" ht="24.2" customHeight="1">
      <c r="A169" s="35"/>
      <c r="B169" s="141"/>
      <c r="C169" s="171" t="s">
        <v>375</v>
      </c>
      <c r="D169" s="171" t="s">
        <v>318</v>
      </c>
      <c r="E169" s="172" t="s">
        <v>5101</v>
      </c>
      <c r="F169" s="173" t="s">
        <v>5102</v>
      </c>
      <c r="G169" s="174" t="s">
        <v>338</v>
      </c>
      <c r="H169" s="175">
        <v>1.296</v>
      </c>
      <c r="I169" s="176"/>
      <c r="J169" s="177">
        <f>ROUND(I169*H169,2)</f>
        <v>0</v>
      </c>
      <c r="K169" s="178"/>
      <c r="L169" s="36"/>
      <c r="M169" s="179" t="s">
        <v>1</v>
      </c>
      <c r="N169" s="180" t="s">
        <v>41</v>
      </c>
      <c r="O169" s="61"/>
      <c r="P169" s="181">
        <f>O169*H169</f>
        <v>0</v>
      </c>
      <c r="Q169" s="181">
        <v>0</v>
      </c>
      <c r="R169" s="181">
        <f>Q169*H169</f>
        <v>0</v>
      </c>
      <c r="S169" s="181">
        <v>0</v>
      </c>
      <c r="T169" s="182">
        <f>S169*H169</f>
        <v>0</v>
      </c>
      <c r="U169" s="35"/>
      <c r="V169" s="35"/>
      <c r="W169" s="35"/>
      <c r="X169" s="35"/>
      <c r="Y169" s="35"/>
      <c r="Z169" s="35"/>
      <c r="AA169" s="35"/>
      <c r="AB169" s="35"/>
      <c r="AC169" s="35"/>
      <c r="AD169" s="35"/>
      <c r="AE169" s="35"/>
      <c r="AR169" s="183" t="s">
        <v>321</v>
      </c>
      <c r="AT169" s="183" t="s">
        <v>318</v>
      </c>
      <c r="AU169" s="183" t="s">
        <v>88</v>
      </c>
      <c r="AY169" s="18" t="s">
        <v>317</v>
      </c>
      <c r="BE169" s="105">
        <f>IF(N169="základná",J169,0)</f>
        <v>0</v>
      </c>
      <c r="BF169" s="105">
        <f>IF(N169="znížená",J169,0)</f>
        <v>0</v>
      </c>
      <c r="BG169" s="105">
        <f>IF(N169="zákl. prenesená",J169,0)</f>
        <v>0</v>
      </c>
      <c r="BH169" s="105">
        <f>IF(N169="zníž. prenesená",J169,0)</f>
        <v>0</v>
      </c>
      <c r="BI169" s="105">
        <f>IF(N169="nulová",J169,0)</f>
        <v>0</v>
      </c>
      <c r="BJ169" s="18" t="s">
        <v>88</v>
      </c>
      <c r="BK169" s="105">
        <f>ROUND(I169*H169,2)</f>
        <v>0</v>
      </c>
      <c r="BL169" s="18" t="s">
        <v>321</v>
      </c>
      <c r="BM169" s="183" t="s">
        <v>5103</v>
      </c>
    </row>
    <row r="170" spans="1:65" s="15" customFormat="1">
      <c r="B170" s="202"/>
      <c r="D170" s="185" t="s">
        <v>323</v>
      </c>
      <c r="E170" s="203" t="s">
        <v>1</v>
      </c>
      <c r="F170" s="204" t="s">
        <v>5058</v>
      </c>
      <c r="H170" s="205">
        <v>1.296</v>
      </c>
      <c r="I170" s="206"/>
      <c r="L170" s="202"/>
      <c r="M170" s="207"/>
      <c r="N170" s="208"/>
      <c r="O170" s="208"/>
      <c r="P170" s="208"/>
      <c r="Q170" s="208"/>
      <c r="R170" s="208"/>
      <c r="S170" s="208"/>
      <c r="T170" s="209"/>
      <c r="AT170" s="203" t="s">
        <v>323</v>
      </c>
      <c r="AU170" s="203" t="s">
        <v>88</v>
      </c>
      <c r="AV170" s="15" t="s">
        <v>88</v>
      </c>
      <c r="AW170" s="15" t="s">
        <v>30</v>
      </c>
      <c r="AX170" s="15" t="s">
        <v>82</v>
      </c>
      <c r="AY170" s="203" t="s">
        <v>317</v>
      </c>
    </row>
    <row r="171" spans="1:65" s="2" customFormat="1" ht="24.2" customHeight="1">
      <c r="A171" s="35"/>
      <c r="B171" s="141"/>
      <c r="C171" s="171" t="s">
        <v>380</v>
      </c>
      <c r="D171" s="171" t="s">
        <v>318</v>
      </c>
      <c r="E171" s="172" t="s">
        <v>5104</v>
      </c>
      <c r="F171" s="173" t="s">
        <v>5105</v>
      </c>
      <c r="G171" s="174" t="s">
        <v>338</v>
      </c>
      <c r="H171" s="175">
        <v>97.551000000000002</v>
      </c>
      <c r="I171" s="176"/>
      <c r="J171" s="177">
        <f>ROUND(I171*H171,2)</f>
        <v>0</v>
      </c>
      <c r="K171" s="178"/>
      <c r="L171" s="36"/>
      <c r="M171" s="179" t="s">
        <v>1</v>
      </c>
      <c r="N171" s="180" t="s">
        <v>41</v>
      </c>
      <c r="O171" s="61"/>
      <c r="P171" s="181">
        <f>O171*H171</f>
        <v>0</v>
      </c>
      <c r="Q171" s="181">
        <v>0</v>
      </c>
      <c r="R171" s="181">
        <f>Q171*H171</f>
        <v>0</v>
      </c>
      <c r="S171" s="181">
        <v>0</v>
      </c>
      <c r="T171" s="182">
        <f>S171*H171</f>
        <v>0</v>
      </c>
      <c r="U171" s="35"/>
      <c r="V171" s="35"/>
      <c r="W171" s="35"/>
      <c r="X171" s="35"/>
      <c r="Y171" s="35"/>
      <c r="Z171" s="35"/>
      <c r="AA171" s="35"/>
      <c r="AB171" s="35"/>
      <c r="AC171" s="35"/>
      <c r="AD171" s="35"/>
      <c r="AE171" s="35"/>
      <c r="AR171" s="183" t="s">
        <v>321</v>
      </c>
      <c r="AT171" s="183" t="s">
        <v>318</v>
      </c>
      <c r="AU171" s="183" t="s">
        <v>88</v>
      </c>
      <c r="AY171" s="18" t="s">
        <v>317</v>
      </c>
      <c r="BE171" s="105">
        <f>IF(N171="základná",J171,0)</f>
        <v>0</v>
      </c>
      <c r="BF171" s="105">
        <f>IF(N171="znížená",J171,0)</f>
        <v>0</v>
      </c>
      <c r="BG171" s="105">
        <f>IF(N171="zákl. prenesená",J171,0)</f>
        <v>0</v>
      </c>
      <c r="BH171" s="105">
        <f>IF(N171="zníž. prenesená",J171,0)</f>
        <v>0</v>
      </c>
      <c r="BI171" s="105">
        <f>IF(N171="nulová",J171,0)</f>
        <v>0</v>
      </c>
      <c r="BJ171" s="18" t="s">
        <v>88</v>
      </c>
      <c r="BK171" s="105">
        <f>ROUND(I171*H171,2)</f>
        <v>0</v>
      </c>
      <c r="BL171" s="18" t="s">
        <v>321</v>
      </c>
      <c r="BM171" s="183" t="s">
        <v>5106</v>
      </c>
    </row>
    <row r="172" spans="1:65" s="15" customFormat="1">
      <c r="B172" s="202"/>
      <c r="D172" s="185" t="s">
        <v>323</v>
      </c>
      <c r="E172" s="203" t="s">
        <v>1</v>
      </c>
      <c r="F172" s="204" t="s">
        <v>5063</v>
      </c>
      <c r="H172" s="205">
        <v>96.254999999999995</v>
      </c>
      <c r="I172" s="206"/>
      <c r="L172" s="202"/>
      <c r="M172" s="207"/>
      <c r="N172" s="208"/>
      <c r="O172" s="208"/>
      <c r="P172" s="208"/>
      <c r="Q172" s="208"/>
      <c r="R172" s="208"/>
      <c r="S172" s="208"/>
      <c r="T172" s="209"/>
      <c r="AT172" s="203" t="s">
        <v>323</v>
      </c>
      <c r="AU172" s="203" t="s">
        <v>88</v>
      </c>
      <c r="AV172" s="15" t="s">
        <v>88</v>
      </c>
      <c r="AW172" s="15" t="s">
        <v>30</v>
      </c>
      <c r="AX172" s="15" t="s">
        <v>75</v>
      </c>
      <c r="AY172" s="203" t="s">
        <v>317</v>
      </c>
    </row>
    <row r="173" spans="1:65" s="15" customFormat="1">
      <c r="B173" s="202"/>
      <c r="D173" s="185" t="s">
        <v>323</v>
      </c>
      <c r="E173" s="203" t="s">
        <v>1</v>
      </c>
      <c r="F173" s="204" t="s">
        <v>5058</v>
      </c>
      <c r="H173" s="205">
        <v>1.296</v>
      </c>
      <c r="I173" s="206"/>
      <c r="L173" s="202"/>
      <c r="M173" s="207"/>
      <c r="N173" s="208"/>
      <c r="O173" s="208"/>
      <c r="P173" s="208"/>
      <c r="Q173" s="208"/>
      <c r="R173" s="208"/>
      <c r="S173" s="208"/>
      <c r="T173" s="209"/>
      <c r="AT173" s="203" t="s">
        <v>323</v>
      </c>
      <c r="AU173" s="203" t="s">
        <v>88</v>
      </c>
      <c r="AV173" s="15" t="s">
        <v>88</v>
      </c>
      <c r="AW173" s="15" t="s">
        <v>30</v>
      </c>
      <c r="AX173" s="15" t="s">
        <v>75</v>
      </c>
      <c r="AY173" s="203" t="s">
        <v>317</v>
      </c>
    </row>
    <row r="174" spans="1:65" s="14" customFormat="1">
      <c r="B174" s="192"/>
      <c r="D174" s="185" t="s">
        <v>323</v>
      </c>
      <c r="E174" s="193" t="s">
        <v>5061</v>
      </c>
      <c r="F174" s="194" t="s">
        <v>334</v>
      </c>
      <c r="H174" s="195">
        <v>97.551000000000002</v>
      </c>
      <c r="I174" s="196"/>
      <c r="L174" s="192"/>
      <c r="M174" s="197"/>
      <c r="N174" s="198"/>
      <c r="O174" s="198"/>
      <c r="P174" s="198"/>
      <c r="Q174" s="198"/>
      <c r="R174" s="198"/>
      <c r="S174" s="198"/>
      <c r="T174" s="199"/>
      <c r="AT174" s="193" t="s">
        <v>323</v>
      </c>
      <c r="AU174" s="193" t="s">
        <v>88</v>
      </c>
      <c r="AV174" s="14" t="s">
        <v>321</v>
      </c>
      <c r="AW174" s="14" t="s">
        <v>30</v>
      </c>
      <c r="AX174" s="14" t="s">
        <v>82</v>
      </c>
      <c r="AY174" s="193" t="s">
        <v>317</v>
      </c>
    </row>
    <row r="175" spans="1:65" s="2" customFormat="1" ht="24.2" customHeight="1">
      <c r="A175" s="35"/>
      <c r="B175" s="141"/>
      <c r="C175" s="171" t="s">
        <v>385</v>
      </c>
      <c r="D175" s="171" t="s">
        <v>318</v>
      </c>
      <c r="E175" s="172" t="s">
        <v>5107</v>
      </c>
      <c r="F175" s="173" t="s">
        <v>5108</v>
      </c>
      <c r="G175" s="174" t="s">
        <v>338</v>
      </c>
      <c r="H175" s="175">
        <v>97.551000000000002</v>
      </c>
      <c r="I175" s="176"/>
      <c r="J175" s="177">
        <f>ROUND(I175*H175,2)</f>
        <v>0</v>
      </c>
      <c r="K175" s="178"/>
      <c r="L175" s="36"/>
      <c r="M175" s="179" t="s">
        <v>1</v>
      </c>
      <c r="N175" s="180" t="s">
        <v>41</v>
      </c>
      <c r="O175" s="61"/>
      <c r="P175" s="181">
        <f>O175*H175</f>
        <v>0</v>
      </c>
      <c r="Q175" s="181">
        <v>0</v>
      </c>
      <c r="R175" s="181">
        <f>Q175*H175</f>
        <v>0</v>
      </c>
      <c r="S175" s="181">
        <v>0</v>
      </c>
      <c r="T175" s="182">
        <f>S175*H175</f>
        <v>0</v>
      </c>
      <c r="U175" s="35"/>
      <c r="V175" s="35"/>
      <c r="W175" s="35"/>
      <c r="X175" s="35"/>
      <c r="Y175" s="35"/>
      <c r="Z175" s="35"/>
      <c r="AA175" s="35"/>
      <c r="AB175" s="35"/>
      <c r="AC175" s="35"/>
      <c r="AD175" s="35"/>
      <c r="AE175" s="35"/>
      <c r="AR175" s="183" t="s">
        <v>321</v>
      </c>
      <c r="AT175" s="183" t="s">
        <v>318</v>
      </c>
      <c r="AU175" s="183" t="s">
        <v>88</v>
      </c>
      <c r="AY175" s="18" t="s">
        <v>317</v>
      </c>
      <c r="BE175" s="105">
        <f>IF(N175="základná",J175,0)</f>
        <v>0</v>
      </c>
      <c r="BF175" s="105">
        <f>IF(N175="znížená",J175,0)</f>
        <v>0</v>
      </c>
      <c r="BG175" s="105">
        <f>IF(N175="zákl. prenesená",J175,0)</f>
        <v>0</v>
      </c>
      <c r="BH175" s="105">
        <f>IF(N175="zníž. prenesená",J175,0)</f>
        <v>0</v>
      </c>
      <c r="BI175" s="105">
        <f>IF(N175="nulová",J175,0)</f>
        <v>0</v>
      </c>
      <c r="BJ175" s="18" t="s">
        <v>88</v>
      </c>
      <c r="BK175" s="105">
        <f>ROUND(I175*H175,2)</f>
        <v>0</v>
      </c>
      <c r="BL175" s="18" t="s">
        <v>321</v>
      </c>
      <c r="BM175" s="183" t="s">
        <v>5109</v>
      </c>
    </row>
    <row r="176" spans="1:65" s="15" customFormat="1">
      <c r="B176" s="202"/>
      <c r="D176" s="185" t="s">
        <v>323</v>
      </c>
      <c r="E176" s="203" t="s">
        <v>1</v>
      </c>
      <c r="F176" s="204" t="s">
        <v>5061</v>
      </c>
      <c r="H176" s="205">
        <v>97.551000000000002</v>
      </c>
      <c r="I176" s="206"/>
      <c r="L176" s="202"/>
      <c r="M176" s="207"/>
      <c r="N176" s="208"/>
      <c r="O176" s="208"/>
      <c r="P176" s="208"/>
      <c r="Q176" s="208"/>
      <c r="R176" s="208"/>
      <c r="S176" s="208"/>
      <c r="T176" s="209"/>
      <c r="AT176" s="203" t="s">
        <v>323</v>
      </c>
      <c r="AU176" s="203" t="s">
        <v>88</v>
      </c>
      <c r="AV176" s="15" t="s">
        <v>88</v>
      </c>
      <c r="AW176" s="15" t="s">
        <v>30</v>
      </c>
      <c r="AX176" s="15" t="s">
        <v>82</v>
      </c>
      <c r="AY176" s="203" t="s">
        <v>317</v>
      </c>
    </row>
    <row r="177" spans="1:65" s="2" customFormat="1" ht="24.2" customHeight="1">
      <c r="A177" s="35"/>
      <c r="B177" s="141"/>
      <c r="C177" s="171" t="s">
        <v>391</v>
      </c>
      <c r="D177" s="171" t="s">
        <v>318</v>
      </c>
      <c r="E177" s="172" t="s">
        <v>346</v>
      </c>
      <c r="F177" s="173" t="s">
        <v>347</v>
      </c>
      <c r="G177" s="174" t="s">
        <v>338</v>
      </c>
      <c r="H177" s="175">
        <v>97.551000000000002</v>
      </c>
      <c r="I177" s="176"/>
      <c r="J177" s="177">
        <f>ROUND(I177*H177,2)</f>
        <v>0</v>
      </c>
      <c r="K177" s="178"/>
      <c r="L177" s="36"/>
      <c r="M177" s="179" t="s">
        <v>1</v>
      </c>
      <c r="N177" s="180" t="s">
        <v>41</v>
      </c>
      <c r="O177" s="61"/>
      <c r="P177" s="181">
        <f>O177*H177</f>
        <v>0</v>
      </c>
      <c r="Q177" s="181">
        <v>0</v>
      </c>
      <c r="R177" s="181">
        <f>Q177*H177</f>
        <v>0</v>
      </c>
      <c r="S177" s="181">
        <v>0</v>
      </c>
      <c r="T177" s="182">
        <f>S177*H177</f>
        <v>0</v>
      </c>
      <c r="U177" s="35"/>
      <c r="V177" s="35"/>
      <c r="W177" s="35"/>
      <c r="X177" s="35"/>
      <c r="Y177" s="35"/>
      <c r="Z177" s="35"/>
      <c r="AA177" s="35"/>
      <c r="AB177" s="35"/>
      <c r="AC177" s="35"/>
      <c r="AD177" s="35"/>
      <c r="AE177" s="35"/>
      <c r="AR177" s="183" t="s">
        <v>321</v>
      </c>
      <c r="AT177" s="183" t="s">
        <v>318</v>
      </c>
      <c r="AU177" s="183" t="s">
        <v>88</v>
      </c>
      <c r="AY177" s="18" t="s">
        <v>317</v>
      </c>
      <c r="BE177" s="105">
        <f>IF(N177="základná",J177,0)</f>
        <v>0</v>
      </c>
      <c r="BF177" s="105">
        <f>IF(N177="znížená",J177,0)</f>
        <v>0</v>
      </c>
      <c r="BG177" s="105">
        <f>IF(N177="zákl. prenesená",J177,0)</f>
        <v>0</v>
      </c>
      <c r="BH177" s="105">
        <f>IF(N177="zníž. prenesená",J177,0)</f>
        <v>0</v>
      </c>
      <c r="BI177" s="105">
        <f>IF(N177="nulová",J177,0)</f>
        <v>0</v>
      </c>
      <c r="BJ177" s="18" t="s">
        <v>88</v>
      </c>
      <c r="BK177" s="105">
        <f>ROUND(I177*H177,2)</f>
        <v>0</v>
      </c>
      <c r="BL177" s="18" t="s">
        <v>321</v>
      </c>
      <c r="BM177" s="183" t="s">
        <v>5110</v>
      </c>
    </row>
    <row r="178" spans="1:65" s="15" customFormat="1">
      <c r="B178" s="202"/>
      <c r="D178" s="185" t="s">
        <v>323</v>
      </c>
      <c r="E178" s="203" t="s">
        <v>1</v>
      </c>
      <c r="F178" s="204" t="s">
        <v>5061</v>
      </c>
      <c r="H178" s="205">
        <v>97.551000000000002</v>
      </c>
      <c r="I178" s="206"/>
      <c r="L178" s="202"/>
      <c r="M178" s="207"/>
      <c r="N178" s="208"/>
      <c r="O178" s="208"/>
      <c r="P178" s="208"/>
      <c r="Q178" s="208"/>
      <c r="R178" s="208"/>
      <c r="S178" s="208"/>
      <c r="T178" s="209"/>
      <c r="AT178" s="203" t="s">
        <v>323</v>
      </c>
      <c r="AU178" s="203" t="s">
        <v>88</v>
      </c>
      <c r="AV178" s="15" t="s">
        <v>88</v>
      </c>
      <c r="AW178" s="15" t="s">
        <v>30</v>
      </c>
      <c r="AX178" s="15" t="s">
        <v>82</v>
      </c>
      <c r="AY178" s="203" t="s">
        <v>317</v>
      </c>
    </row>
    <row r="179" spans="1:65" s="2" customFormat="1" ht="37.9" customHeight="1">
      <c r="A179" s="35"/>
      <c r="B179" s="141"/>
      <c r="C179" s="171" t="s">
        <v>397</v>
      </c>
      <c r="D179" s="171" t="s">
        <v>318</v>
      </c>
      <c r="E179" s="172" t="s">
        <v>350</v>
      </c>
      <c r="F179" s="173" t="s">
        <v>351</v>
      </c>
      <c r="G179" s="174" t="s">
        <v>338</v>
      </c>
      <c r="H179" s="175">
        <v>97.551000000000002</v>
      </c>
      <c r="I179" s="176"/>
      <c r="J179" s="177">
        <f>ROUND(I179*H179,2)</f>
        <v>0</v>
      </c>
      <c r="K179" s="178"/>
      <c r="L179" s="36"/>
      <c r="M179" s="179" t="s">
        <v>1</v>
      </c>
      <c r="N179" s="180" t="s">
        <v>41</v>
      </c>
      <c r="O179" s="61"/>
      <c r="P179" s="181">
        <f>O179*H179</f>
        <v>0</v>
      </c>
      <c r="Q179" s="181">
        <v>0</v>
      </c>
      <c r="R179" s="181">
        <f>Q179*H179</f>
        <v>0</v>
      </c>
      <c r="S179" s="181">
        <v>0</v>
      </c>
      <c r="T179" s="182">
        <f>S179*H179</f>
        <v>0</v>
      </c>
      <c r="U179" s="35"/>
      <c r="V179" s="35"/>
      <c r="W179" s="35"/>
      <c r="X179" s="35"/>
      <c r="Y179" s="35"/>
      <c r="Z179" s="35"/>
      <c r="AA179" s="35"/>
      <c r="AB179" s="35"/>
      <c r="AC179" s="35"/>
      <c r="AD179" s="35"/>
      <c r="AE179" s="35"/>
      <c r="AR179" s="183" t="s">
        <v>321</v>
      </c>
      <c r="AT179" s="183" t="s">
        <v>318</v>
      </c>
      <c r="AU179" s="183" t="s">
        <v>88</v>
      </c>
      <c r="AY179" s="18" t="s">
        <v>317</v>
      </c>
      <c r="BE179" s="105">
        <f>IF(N179="základná",J179,0)</f>
        <v>0</v>
      </c>
      <c r="BF179" s="105">
        <f>IF(N179="znížená",J179,0)</f>
        <v>0</v>
      </c>
      <c r="BG179" s="105">
        <f>IF(N179="zákl. prenesená",J179,0)</f>
        <v>0</v>
      </c>
      <c r="BH179" s="105">
        <f>IF(N179="zníž. prenesená",J179,0)</f>
        <v>0</v>
      </c>
      <c r="BI179" s="105">
        <f>IF(N179="nulová",J179,0)</f>
        <v>0</v>
      </c>
      <c r="BJ179" s="18" t="s">
        <v>88</v>
      </c>
      <c r="BK179" s="105">
        <f>ROUND(I179*H179,2)</f>
        <v>0</v>
      </c>
      <c r="BL179" s="18" t="s">
        <v>321</v>
      </c>
      <c r="BM179" s="183" t="s">
        <v>5111</v>
      </c>
    </row>
    <row r="180" spans="1:65" s="15" customFormat="1">
      <c r="B180" s="202"/>
      <c r="D180" s="185" t="s">
        <v>323</v>
      </c>
      <c r="E180" s="203" t="s">
        <v>1</v>
      </c>
      <c r="F180" s="204" t="s">
        <v>5061</v>
      </c>
      <c r="H180" s="205">
        <v>97.551000000000002</v>
      </c>
      <c r="I180" s="206"/>
      <c r="L180" s="202"/>
      <c r="M180" s="207"/>
      <c r="N180" s="208"/>
      <c r="O180" s="208"/>
      <c r="P180" s="208"/>
      <c r="Q180" s="208"/>
      <c r="R180" s="208"/>
      <c r="S180" s="208"/>
      <c r="T180" s="209"/>
      <c r="AT180" s="203" t="s">
        <v>323</v>
      </c>
      <c r="AU180" s="203" t="s">
        <v>88</v>
      </c>
      <c r="AV180" s="15" t="s">
        <v>88</v>
      </c>
      <c r="AW180" s="15" t="s">
        <v>30</v>
      </c>
      <c r="AX180" s="15" t="s">
        <v>82</v>
      </c>
      <c r="AY180" s="203" t="s">
        <v>317</v>
      </c>
    </row>
    <row r="181" spans="1:65" s="2" customFormat="1" ht="24.2" customHeight="1">
      <c r="A181" s="35"/>
      <c r="B181" s="141"/>
      <c r="C181" s="171" t="s">
        <v>406</v>
      </c>
      <c r="D181" s="171" t="s">
        <v>318</v>
      </c>
      <c r="E181" s="172" t="s">
        <v>5112</v>
      </c>
      <c r="F181" s="173" t="s">
        <v>357</v>
      </c>
      <c r="G181" s="174" t="s">
        <v>338</v>
      </c>
      <c r="H181" s="175">
        <v>97.551000000000002</v>
      </c>
      <c r="I181" s="176"/>
      <c r="J181" s="177">
        <f>ROUND(I181*H181,2)</f>
        <v>0</v>
      </c>
      <c r="K181" s="178"/>
      <c r="L181" s="36"/>
      <c r="M181" s="179" t="s">
        <v>1</v>
      </c>
      <c r="N181" s="180" t="s">
        <v>41</v>
      </c>
      <c r="O181" s="61"/>
      <c r="P181" s="181">
        <f>O181*H181</f>
        <v>0</v>
      </c>
      <c r="Q181" s="181">
        <v>0</v>
      </c>
      <c r="R181" s="181">
        <f>Q181*H181</f>
        <v>0</v>
      </c>
      <c r="S181" s="181">
        <v>0</v>
      </c>
      <c r="T181" s="182">
        <f>S181*H181</f>
        <v>0</v>
      </c>
      <c r="U181" s="35"/>
      <c r="V181" s="35"/>
      <c r="W181" s="35"/>
      <c r="X181" s="35"/>
      <c r="Y181" s="35"/>
      <c r="Z181" s="35"/>
      <c r="AA181" s="35"/>
      <c r="AB181" s="35"/>
      <c r="AC181" s="35"/>
      <c r="AD181" s="35"/>
      <c r="AE181" s="35"/>
      <c r="AR181" s="183" t="s">
        <v>321</v>
      </c>
      <c r="AT181" s="183" t="s">
        <v>318</v>
      </c>
      <c r="AU181" s="183" t="s">
        <v>88</v>
      </c>
      <c r="AY181" s="18" t="s">
        <v>317</v>
      </c>
      <c r="BE181" s="105">
        <f>IF(N181="základná",J181,0)</f>
        <v>0</v>
      </c>
      <c r="BF181" s="105">
        <f>IF(N181="znížená",J181,0)</f>
        <v>0</v>
      </c>
      <c r="BG181" s="105">
        <f>IF(N181="zákl. prenesená",J181,0)</f>
        <v>0</v>
      </c>
      <c r="BH181" s="105">
        <f>IF(N181="zníž. prenesená",J181,0)</f>
        <v>0</v>
      </c>
      <c r="BI181" s="105">
        <f>IF(N181="nulová",J181,0)</f>
        <v>0</v>
      </c>
      <c r="BJ181" s="18" t="s">
        <v>88</v>
      </c>
      <c r="BK181" s="105">
        <f>ROUND(I181*H181,2)</f>
        <v>0</v>
      </c>
      <c r="BL181" s="18" t="s">
        <v>321</v>
      </c>
      <c r="BM181" s="183" t="s">
        <v>5113</v>
      </c>
    </row>
    <row r="182" spans="1:65" s="15" customFormat="1">
      <c r="B182" s="202"/>
      <c r="D182" s="185" t="s">
        <v>323</v>
      </c>
      <c r="E182" s="203" t="s">
        <v>1</v>
      </c>
      <c r="F182" s="204" t="s">
        <v>5061</v>
      </c>
      <c r="H182" s="205">
        <v>97.551000000000002</v>
      </c>
      <c r="I182" s="206"/>
      <c r="L182" s="202"/>
      <c r="M182" s="207"/>
      <c r="N182" s="208"/>
      <c r="O182" s="208"/>
      <c r="P182" s="208"/>
      <c r="Q182" s="208"/>
      <c r="R182" s="208"/>
      <c r="S182" s="208"/>
      <c r="T182" s="209"/>
      <c r="AT182" s="203" t="s">
        <v>323</v>
      </c>
      <c r="AU182" s="203" t="s">
        <v>88</v>
      </c>
      <c r="AV182" s="15" t="s">
        <v>88</v>
      </c>
      <c r="AW182" s="15" t="s">
        <v>30</v>
      </c>
      <c r="AX182" s="15" t="s">
        <v>82</v>
      </c>
      <c r="AY182" s="203" t="s">
        <v>317</v>
      </c>
    </row>
    <row r="183" spans="1:65" s="2" customFormat="1" ht="14.45" customHeight="1">
      <c r="A183" s="35"/>
      <c r="B183" s="141"/>
      <c r="C183" s="171" t="s">
        <v>413</v>
      </c>
      <c r="D183" s="171" t="s">
        <v>318</v>
      </c>
      <c r="E183" s="172" t="s">
        <v>5114</v>
      </c>
      <c r="F183" s="173" t="s">
        <v>2416</v>
      </c>
      <c r="G183" s="174" t="s">
        <v>338</v>
      </c>
      <c r="H183" s="175">
        <v>97.551000000000002</v>
      </c>
      <c r="I183" s="176"/>
      <c r="J183" s="177">
        <f>ROUND(I183*H183,2)</f>
        <v>0</v>
      </c>
      <c r="K183" s="178"/>
      <c r="L183" s="36"/>
      <c r="M183" s="179" t="s">
        <v>1</v>
      </c>
      <c r="N183" s="180" t="s">
        <v>41</v>
      </c>
      <c r="O183" s="61"/>
      <c r="P183" s="181">
        <f>O183*H183</f>
        <v>0</v>
      </c>
      <c r="Q183" s="181">
        <v>0</v>
      </c>
      <c r="R183" s="181">
        <f>Q183*H183</f>
        <v>0</v>
      </c>
      <c r="S183" s="181">
        <v>0</v>
      </c>
      <c r="T183" s="182">
        <f>S183*H183</f>
        <v>0</v>
      </c>
      <c r="U183" s="35"/>
      <c r="V183" s="35"/>
      <c r="W183" s="35"/>
      <c r="X183" s="35"/>
      <c r="Y183" s="35"/>
      <c r="Z183" s="35"/>
      <c r="AA183" s="35"/>
      <c r="AB183" s="35"/>
      <c r="AC183" s="35"/>
      <c r="AD183" s="35"/>
      <c r="AE183" s="35"/>
      <c r="AR183" s="183" t="s">
        <v>321</v>
      </c>
      <c r="AT183" s="183" t="s">
        <v>318</v>
      </c>
      <c r="AU183" s="183" t="s">
        <v>88</v>
      </c>
      <c r="AY183" s="18" t="s">
        <v>317</v>
      </c>
      <c r="BE183" s="105">
        <f>IF(N183="základná",J183,0)</f>
        <v>0</v>
      </c>
      <c r="BF183" s="105">
        <f>IF(N183="znížená",J183,0)</f>
        <v>0</v>
      </c>
      <c r="BG183" s="105">
        <f>IF(N183="zákl. prenesená",J183,0)</f>
        <v>0</v>
      </c>
      <c r="BH183" s="105">
        <f>IF(N183="zníž. prenesená",J183,0)</f>
        <v>0</v>
      </c>
      <c r="BI183" s="105">
        <f>IF(N183="nulová",J183,0)</f>
        <v>0</v>
      </c>
      <c r="BJ183" s="18" t="s">
        <v>88</v>
      </c>
      <c r="BK183" s="105">
        <f>ROUND(I183*H183,2)</f>
        <v>0</v>
      </c>
      <c r="BL183" s="18" t="s">
        <v>321</v>
      </c>
      <c r="BM183" s="183" t="s">
        <v>5115</v>
      </c>
    </row>
    <row r="184" spans="1:65" s="15" customFormat="1">
      <c r="B184" s="202"/>
      <c r="D184" s="185" t="s">
        <v>323</v>
      </c>
      <c r="E184" s="203" t="s">
        <v>1</v>
      </c>
      <c r="F184" s="204" t="s">
        <v>5061</v>
      </c>
      <c r="H184" s="205">
        <v>97.551000000000002</v>
      </c>
      <c r="I184" s="206"/>
      <c r="L184" s="202"/>
      <c r="M184" s="207"/>
      <c r="N184" s="208"/>
      <c r="O184" s="208"/>
      <c r="P184" s="208"/>
      <c r="Q184" s="208"/>
      <c r="R184" s="208"/>
      <c r="S184" s="208"/>
      <c r="T184" s="209"/>
      <c r="AT184" s="203" t="s">
        <v>323</v>
      </c>
      <c r="AU184" s="203" t="s">
        <v>88</v>
      </c>
      <c r="AV184" s="15" t="s">
        <v>88</v>
      </c>
      <c r="AW184" s="15" t="s">
        <v>30</v>
      </c>
      <c r="AX184" s="15" t="s">
        <v>82</v>
      </c>
      <c r="AY184" s="203" t="s">
        <v>317</v>
      </c>
    </row>
    <row r="185" spans="1:65" s="2" customFormat="1" ht="24.2" customHeight="1">
      <c r="A185" s="35"/>
      <c r="B185" s="141"/>
      <c r="C185" s="171" t="s">
        <v>418</v>
      </c>
      <c r="D185" s="171" t="s">
        <v>318</v>
      </c>
      <c r="E185" s="172" t="s">
        <v>364</v>
      </c>
      <c r="F185" s="173" t="s">
        <v>365</v>
      </c>
      <c r="G185" s="174" t="s">
        <v>366</v>
      </c>
      <c r="H185" s="175">
        <v>156.08199999999999</v>
      </c>
      <c r="I185" s="176"/>
      <c r="J185" s="177">
        <f>ROUND(I185*H185,2)</f>
        <v>0</v>
      </c>
      <c r="K185" s="178"/>
      <c r="L185" s="36"/>
      <c r="M185" s="179" t="s">
        <v>1</v>
      </c>
      <c r="N185" s="180" t="s">
        <v>41</v>
      </c>
      <c r="O185" s="61"/>
      <c r="P185" s="181">
        <f>O185*H185</f>
        <v>0</v>
      </c>
      <c r="Q185" s="181">
        <v>0</v>
      </c>
      <c r="R185" s="181">
        <f>Q185*H185</f>
        <v>0</v>
      </c>
      <c r="S185" s="181">
        <v>0</v>
      </c>
      <c r="T185" s="182">
        <f>S185*H185</f>
        <v>0</v>
      </c>
      <c r="U185" s="35"/>
      <c r="V185" s="35"/>
      <c r="W185" s="35"/>
      <c r="X185" s="35"/>
      <c r="Y185" s="35"/>
      <c r="Z185" s="35"/>
      <c r="AA185" s="35"/>
      <c r="AB185" s="35"/>
      <c r="AC185" s="35"/>
      <c r="AD185" s="35"/>
      <c r="AE185" s="35"/>
      <c r="AR185" s="183" t="s">
        <v>321</v>
      </c>
      <c r="AT185" s="183" t="s">
        <v>318</v>
      </c>
      <c r="AU185" s="183" t="s">
        <v>88</v>
      </c>
      <c r="AY185" s="18" t="s">
        <v>317</v>
      </c>
      <c r="BE185" s="105">
        <f>IF(N185="základná",J185,0)</f>
        <v>0</v>
      </c>
      <c r="BF185" s="105">
        <f>IF(N185="znížená",J185,0)</f>
        <v>0</v>
      </c>
      <c r="BG185" s="105">
        <f>IF(N185="zákl. prenesená",J185,0)</f>
        <v>0</v>
      </c>
      <c r="BH185" s="105">
        <f>IF(N185="zníž. prenesená",J185,0)</f>
        <v>0</v>
      </c>
      <c r="BI185" s="105">
        <f>IF(N185="nulová",J185,0)</f>
        <v>0</v>
      </c>
      <c r="BJ185" s="18" t="s">
        <v>88</v>
      </c>
      <c r="BK185" s="105">
        <f>ROUND(I185*H185,2)</f>
        <v>0</v>
      </c>
      <c r="BL185" s="18" t="s">
        <v>321</v>
      </c>
      <c r="BM185" s="183" t="s">
        <v>5116</v>
      </c>
    </row>
    <row r="186" spans="1:65" s="15" customFormat="1">
      <c r="B186" s="202"/>
      <c r="D186" s="185" t="s">
        <v>323</v>
      </c>
      <c r="E186" s="203" t="s">
        <v>1</v>
      </c>
      <c r="F186" s="204" t="s">
        <v>5117</v>
      </c>
      <c r="H186" s="205">
        <v>156.08199999999999</v>
      </c>
      <c r="I186" s="206"/>
      <c r="L186" s="202"/>
      <c r="M186" s="207"/>
      <c r="N186" s="208"/>
      <c r="O186" s="208"/>
      <c r="P186" s="208"/>
      <c r="Q186" s="208"/>
      <c r="R186" s="208"/>
      <c r="S186" s="208"/>
      <c r="T186" s="209"/>
      <c r="AT186" s="203" t="s">
        <v>323</v>
      </c>
      <c r="AU186" s="203" t="s">
        <v>88</v>
      </c>
      <c r="AV186" s="15" t="s">
        <v>88</v>
      </c>
      <c r="AW186" s="15" t="s">
        <v>30</v>
      </c>
      <c r="AX186" s="15" t="s">
        <v>82</v>
      </c>
      <c r="AY186" s="203" t="s">
        <v>317</v>
      </c>
    </row>
    <row r="187" spans="1:65" s="2" customFormat="1" ht="24.2" customHeight="1">
      <c r="A187" s="35"/>
      <c r="B187" s="141"/>
      <c r="C187" s="171" t="s">
        <v>424</v>
      </c>
      <c r="D187" s="171" t="s">
        <v>318</v>
      </c>
      <c r="E187" s="172" t="s">
        <v>5118</v>
      </c>
      <c r="F187" s="173" t="s">
        <v>5119</v>
      </c>
      <c r="G187" s="174" t="s">
        <v>338</v>
      </c>
      <c r="H187" s="175">
        <v>1.9950000000000001</v>
      </c>
      <c r="I187" s="176"/>
      <c r="J187" s="177">
        <f>ROUND(I187*H187,2)</f>
        <v>0</v>
      </c>
      <c r="K187" s="178"/>
      <c r="L187" s="36"/>
      <c r="M187" s="179" t="s">
        <v>1</v>
      </c>
      <c r="N187" s="180" t="s">
        <v>41</v>
      </c>
      <c r="O187" s="61"/>
      <c r="P187" s="181">
        <f>O187*H187</f>
        <v>0</v>
      </c>
      <c r="Q187" s="181">
        <v>0</v>
      </c>
      <c r="R187" s="181">
        <f>Q187*H187</f>
        <v>0</v>
      </c>
      <c r="S187" s="181">
        <v>0</v>
      </c>
      <c r="T187" s="182">
        <f>S187*H187</f>
        <v>0</v>
      </c>
      <c r="U187" s="35"/>
      <c r="V187" s="35"/>
      <c r="W187" s="35"/>
      <c r="X187" s="35"/>
      <c r="Y187" s="35"/>
      <c r="Z187" s="35"/>
      <c r="AA187" s="35"/>
      <c r="AB187" s="35"/>
      <c r="AC187" s="35"/>
      <c r="AD187" s="35"/>
      <c r="AE187" s="35"/>
      <c r="AR187" s="183" t="s">
        <v>321</v>
      </c>
      <c r="AT187" s="183" t="s">
        <v>318</v>
      </c>
      <c r="AU187" s="183" t="s">
        <v>88</v>
      </c>
      <c r="AY187" s="18" t="s">
        <v>317</v>
      </c>
      <c r="BE187" s="105">
        <f>IF(N187="základná",J187,0)</f>
        <v>0</v>
      </c>
      <c r="BF187" s="105">
        <f>IF(N187="znížená",J187,0)</f>
        <v>0</v>
      </c>
      <c r="BG187" s="105">
        <f>IF(N187="zákl. prenesená",J187,0)</f>
        <v>0</v>
      </c>
      <c r="BH187" s="105">
        <f>IF(N187="zníž. prenesená",J187,0)</f>
        <v>0</v>
      </c>
      <c r="BI187" s="105">
        <f>IF(N187="nulová",J187,0)</f>
        <v>0</v>
      </c>
      <c r="BJ187" s="18" t="s">
        <v>88</v>
      </c>
      <c r="BK187" s="105">
        <f>ROUND(I187*H187,2)</f>
        <v>0</v>
      </c>
      <c r="BL187" s="18" t="s">
        <v>321</v>
      </c>
      <c r="BM187" s="183" t="s">
        <v>5120</v>
      </c>
    </row>
    <row r="188" spans="1:65" s="15" customFormat="1">
      <c r="B188" s="202"/>
      <c r="D188" s="185" t="s">
        <v>323</v>
      </c>
      <c r="E188" s="203" t="s">
        <v>1</v>
      </c>
      <c r="F188" s="204" t="s">
        <v>5121</v>
      </c>
      <c r="H188" s="205">
        <v>1.9950000000000001</v>
      </c>
      <c r="I188" s="206"/>
      <c r="L188" s="202"/>
      <c r="M188" s="207"/>
      <c r="N188" s="208"/>
      <c r="O188" s="208"/>
      <c r="P188" s="208"/>
      <c r="Q188" s="208"/>
      <c r="R188" s="208"/>
      <c r="S188" s="208"/>
      <c r="T188" s="209"/>
      <c r="AT188" s="203" t="s">
        <v>323</v>
      </c>
      <c r="AU188" s="203" t="s">
        <v>88</v>
      </c>
      <c r="AV188" s="15" t="s">
        <v>88</v>
      </c>
      <c r="AW188" s="15" t="s">
        <v>30</v>
      </c>
      <c r="AX188" s="15" t="s">
        <v>82</v>
      </c>
      <c r="AY188" s="203" t="s">
        <v>317</v>
      </c>
    </row>
    <row r="189" spans="1:65" s="2" customFormat="1" ht="14.45" customHeight="1">
      <c r="A189" s="35"/>
      <c r="B189" s="141"/>
      <c r="C189" s="218" t="s">
        <v>7</v>
      </c>
      <c r="D189" s="218" t="s">
        <v>419</v>
      </c>
      <c r="E189" s="219" t="s">
        <v>5122</v>
      </c>
      <c r="F189" s="220" t="s">
        <v>5123</v>
      </c>
      <c r="G189" s="221" t="s">
        <v>366</v>
      </c>
      <c r="H189" s="222">
        <v>3.1920000000000002</v>
      </c>
      <c r="I189" s="223"/>
      <c r="J189" s="224">
        <f>ROUND(I189*H189,2)</f>
        <v>0</v>
      </c>
      <c r="K189" s="225"/>
      <c r="L189" s="226"/>
      <c r="M189" s="227" t="s">
        <v>1</v>
      </c>
      <c r="N189" s="228" t="s">
        <v>41</v>
      </c>
      <c r="O189" s="61"/>
      <c r="P189" s="181">
        <f>O189*H189</f>
        <v>0</v>
      </c>
      <c r="Q189" s="181">
        <v>1</v>
      </c>
      <c r="R189" s="181">
        <f>Q189*H189</f>
        <v>3.1920000000000002</v>
      </c>
      <c r="S189" s="181">
        <v>0</v>
      </c>
      <c r="T189" s="182">
        <f>S189*H189</f>
        <v>0</v>
      </c>
      <c r="U189" s="35"/>
      <c r="V189" s="35"/>
      <c r="W189" s="35"/>
      <c r="X189" s="35"/>
      <c r="Y189" s="35"/>
      <c r="Z189" s="35"/>
      <c r="AA189" s="35"/>
      <c r="AB189" s="35"/>
      <c r="AC189" s="35"/>
      <c r="AD189" s="35"/>
      <c r="AE189" s="35"/>
      <c r="AR189" s="183" t="s">
        <v>359</v>
      </c>
      <c r="AT189" s="183" t="s">
        <v>419</v>
      </c>
      <c r="AU189" s="183" t="s">
        <v>88</v>
      </c>
      <c r="AY189" s="18" t="s">
        <v>317</v>
      </c>
      <c r="BE189" s="105">
        <f>IF(N189="základná",J189,0)</f>
        <v>0</v>
      </c>
      <c r="BF189" s="105">
        <f>IF(N189="znížená",J189,0)</f>
        <v>0</v>
      </c>
      <c r="BG189" s="105">
        <f>IF(N189="zákl. prenesená",J189,0)</f>
        <v>0</v>
      </c>
      <c r="BH189" s="105">
        <f>IF(N189="zníž. prenesená",J189,0)</f>
        <v>0</v>
      </c>
      <c r="BI189" s="105">
        <f>IF(N189="nulová",J189,0)</f>
        <v>0</v>
      </c>
      <c r="BJ189" s="18" t="s">
        <v>88</v>
      </c>
      <c r="BK189" s="105">
        <f>ROUND(I189*H189,2)</f>
        <v>0</v>
      </c>
      <c r="BL189" s="18" t="s">
        <v>321</v>
      </c>
      <c r="BM189" s="183" t="s">
        <v>5124</v>
      </c>
    </row>
    <row r="190" spans="1:65" s="15" customFormat="1">
      <c r="B190" s="202"/>
      <c r="D190" s="185" t="s">
        <v>323</v>
      </c>
      <c r="E190" s="203" t="s">
        <v>1</v>
      </c>
      <c r="F190" s="204" t="s">
        <v>5125</v>
      </c>
      <c r="H190" s="205">
        <v>3.1920000000000002</v>
      </c>
      <c r="I190" s="206"/>
      <c r="L190" s="202"/>
      <c r="M190" s="207"/>
      <c r="N190" s="208"/>
      <c r="O190" s="208"/>
      <c r="P190" s="208"/>
      <c r="Q190" s="208"/>
      <c r="R190" s="208"/>
      <c r="S190" s="208"/>
      <c r="T190" s="209"/>
      <c r="AT190" s="203" t="s">
        <v>323</v>
      </c>
      <c r="AU190" s="203" t="s">
        <v>88</v>
      </c>
      <c r="AV190" s="15" t="s">
        <v>88</v>
      </c>
      <c r="AW190" s="15" t="s">
        <v>30</v>
      </c>
      <c r="AX190" s="15" t="s">
        <v>82</v>
      </c>
      <c r="AY190" s="203" t="s">
        <v>317</v>
      </c>
    </row>
    <row r="191" spans="1:65" s="12" customFormat="1" ht="22.9" customHeight="1">
      <c r="B191" s="160"/>
      <c r="D191" s="161" t="s">
        <v>74</v>
      </c>
      <c r="E191" s="200" t="s">
        <v>88</v>
      </c>
      <c r="F191" s="200" t="s">
        <v>369</v>
      </c>
      <c r="I191" s="163"/>
      <c r="J191" s="201">
        <f>BK191</f>
        <v>0</v>
      </c>
      <c r="L191" s="160"/>
      <c r="M191" s="165"/>
      <c r="N191" s="166"/>
      <c r="O191" s="166"/>
      <c r="P191" s="167">
        <f>SUM(P192:P197)</f>
        <v>0</v>
      </c>
      <c r="Q191" s="166"/>
      <c r="R191" s="167">
        <f>SUM(R192:R197)</f>
        <v>3.6860214599999996</v>
      </c>
      <c r="S191" s="166"/>
      <c r="T191" s="168">
        <f>SUM(T192:T197)</f>
        <v>0</v>
      </c>
      <c r="AR191" s="161" t="s">
        <v>82</v>
      </c>
      <c r="AT191" s="169" t="s">
        <v>74</v>
      </c>
      <c r="AU191" s="169" t="s">
        <v>82</v>
      </c>
      <c r="AY191" s="161" t="s">
        <v>317</v>
      </c>
      <c r="BK191" s="170">
        <f>SUM(BK192:BK197)</f>
        <v>0</v>
      </c>
    </row>
    <row r="192" spans="1:65" s="2" customFormat="1" ht="37.9" customHeight="1">
      <c r="A192" s="35"/>
      <c r="B192" s="141"/>
      <c r="C192" s="171" t="s">
        <v>433</v>
      </c>
      <c r="D192" s="171" t="s">
        <v>318</v>
      </c>
      <c r="E192" s="172" t="s">
        <v>5126</v>
      </c>
      <c r="F192" s="173" t="s">
        <v>5127</v>
      </c>
      <c r="G192" s="174" t="s">
        <v>338</v>
      </c>
      <c r="H192" s="175">
        <v>1.1339999999999999</v>
      </c>
      <c r="I192" s="176"/>
      <c r="J192" s="177">
        <f>ROUND(I192*H192,2)</f>
        <v>0</v>
      </c>
      <c r="K192" s="178"/>
      <c r="L192" s="36"/>
      <c r="M192" s="179" t="s">
        <v>1</v>
      </c>
      <c r="N192" s="180" t="s">
        <v>41</v>
      </c>
      <c r="O192" s="61"/>
      <c r="P192" s="181">
        <f>O192*H192</f>
        <v>0</v>
      </c>
      <c r="Q192" s="181">
        <v>2.1170900000000001</v>
      </c>
      <c r="R192" s="181">
        <f>Q192*H192</f>
        <v>2.4007800599999998</v>
      </c>
      <c r="S192" s="181">
        <v>0</v>
      </c>
      <c r="T192" s="182">
        <f>S192*H192</f>
        <v>0</v>
      </c>
      <c r="U192" s="35"/>
      <c r="V192" s="35"/>
      <c r="W192" s="35"/>
      <c r="X192" s="35"/>
      <c r="Y192" s="35"/>
      <c r="Z192" s="35"/>
      <c r="AA192" s="35"/>
      <c r="AB192" s="35"/>
      <c r="AC192" s="35"/>
      <c r="AD192" s="35"/>
      <c r="AE192" s="35"/>
      <c r="AR192" s="183" t="s">
        <v>321</v>
      </c>
      <c r="AT192" s="183" t="s">
        <v>318</v>
      </c>
      <c r="AU192" s="183" t="s">
        <v>88</v>
      </c>
      <c r="AY192" s="18" t="s">
        <v>317</v>
      </c>
      <c r="BE192" s="105">
        <f>IF(N192="základná",J192,0)</f>
        <v>0</v>
      </c>
      <c r="BF192" s="105">
        <f>IF(N192="znížená",J192,0)</f>
        <v>0</v>
      </c>
      <c r="BG192" s="105">
        <f>IF(N192="zákl. prenesená",J192,0)</f>
        <v>0</v>
      </c>
      <c r="BH192" s="105">
        <f>IF(N192="zníž. prenesená",J192,0)</f>
        <v>0</v>
      </c>
      <c r="BI192" s="105">
        <f>IF(N192="nulová",J192,0)</f>
        <v>0</v>
      </c>
      <c r="BJ192" s="18" t="s">
        <v>88</v>
      </c>
      <c r="BK192" s="105">
        <f>ROUND(I192*H192,2)</f>
        <v>0</v>
      </c>
      <c r="BL192" s="18" t="s">
        <v>321</v>
      </c>
      <c r="BM192" s="183" t="s">
        <v>5128</v>
      </c>
    </row>
    <row r="193" spans="1:65" s="15" customFormat="1">
      <c r="B193" s="202"/>
      <c r="D193" s="185" t="s">
        <v>323</v>
      </c>
      <c r="E193" s="203" t="s">
        <v>1</v>
      </c>
      <c r="F193" s="204" t="s">
        <v>5129</v>
      </c>
      <c r="H193" s="205">
        <v>1.1339999999999999</v>
      </c>
      <c r="I193" s="206"/>
      <c r="L193" s="202"/>
      <c r="M193" s="207"/>
      <c r="N193" s="208"/>
      <c r="O193" s="208"/>
      <c r="P193" s="208"/>
      <c r="Q193" s="208"/>
      <c r="R193" s="208"/>
      <c r="S193" s="208"/>
      <c r="T193" s="209"/>
      <c r="AT193" s="203" t="s">
        <v>323</v>
      </c>
      <c r="AU193" s="203" t="s">
        <v>88</v>
      </c>
      <c r="AV193" s="15" t="s">
        <v>88</v>
      </c>
      <c r="AW193" s="15" t="s">
        <v>30</v>
      </c>
      <c r="AX193" s="15" t="s">
        <v>82</v>
      </c>
      <c r="AY193" s="203" t="s">
        <v>317</v>
      </c>
    </row>
    <row r="194" spans="1:65" s="2" customFormat="1" ht="37.9" customHeight="1">
      <c r="A194" s="35"/>
      <c r="B194" s="141"/>
      <c r="C194" s="171" t="s">
        <v>438</v>
      </c>
      <c r="D194" s="171" t="s">
        <v>318</v>
      </c>
      <c r="E194" s="172" t="s">
        <v>5130</v>
      </c>
      <c r="F194" s="173" t="s">
        <v>5131</v>
      </c>
      <c r="G194" s="174" t="s">
        <v>338</v>
      </c>
      <c r="H194" s="175">
        <v>0.252</v>
      </c>
      <c r="I194" s="176"/>
      <c r="J194" s="177">
        <f>ROUND(I194*H194,2)</f>
        <v>0</v>
      </c>
      <c r="K194" s="178"/>
      <c r="L194" s="36"/>
      <c r="M194" s="179" t="s">
        <v>1</v>
      </c>
      <c r="N194" s="180" t="s">
        <v>41</v>
      </c>
      <c r="O194" s="61"/>
      <c r="P194" s="181">
        <f>O194*H194</f>
        <v>0</v>
      </c>
      <c r="Q194" s="181">
        <v>2.1544500000000002</v>
      </c>
      <c r="R194" s="181">
        <f>Q194*H194</f>
        <v>0.5429214</v>
      </c>
      <c r="S194" s="181">
        <v>0</v>
      </c>
      <c r="T194" s="182">
        <f>S194*H194</f>
        <v>0</v>
      </c>
      <c r="U194" s="35"/>
      <c r="V194" s="35"/>
      <c r="W194" s="35"/>
      <c r="X194" s="35"/>
      <c r="Y194" s="35"/>
      <c r="Z194" s="35"/>
      <c r="AA194" s="35"/>
      <c r="AB194" s="35"/>
      <c r="AC194" s="35"/>
      <c r="AD194" s="35"/>
      <c r="AE194" s="35"/>
      <c r="AR194" s="183" t="s">
        <v>321</v>
      </c>
      <c r="AT194" s="183" t="s">
        <v>318</v>
      </c>
      <c r="AU194" s="183" t="s">
        <v>88</v>
      </c>
      <c r="AY194" s="18" t="s">
        <v>317</v>
      </c>
      <c r="BE194" s="105">
        <f>IF(N194="základná",J194,0)</f>
        <v>0</v>
      </c>
      <c r="BF194" s="105">
        <f>IF(N194="znížená",J194,0)</f>
        <v>0</v>
      </c>
      <c r="BG194" s="105">
        <f>IF(N194="zákl. prenesená",J194,0)</f>
        <v>0</v>
      </c>
      <c r="BH194" s="105">
        <f>IF(N194="zníž. prenesená",J194,0)</f>
        <v>0</v>
      </c>
      <c r="BI194" s="105">
        <f>IF(N194="nulová",J194,0)</f>
        <v>0</v>
      </c>
      <c r="BJ194" s="18" t="s">
        <v>88</v>
      </c>
      <c r="BK194" s="105">
        <f>ROUND(I194*H194,2)</f>
        <v>0</v>
      </c>
      <c r="BL194" s="18" t="s">
        <v>321</v>
      </c>
      <c r="BM194" s="183" t="s">
        <v>5132</v>
      </c>
    </row>
    <row r="195" spans="1:65" s="15" customFormat="1">
      <c r="B195" s="202"/>
      <c r="D195" s="185" t="s">
        <v>323</v>
      </c>
      <c r="E195" s="203" t="s">
        <v>1</v>
      </c>
      <c r="F195" s="204" t="s">
        <v>5133</v>
      </c>
      <c r="H195" s="205">
        <v>0.252</v>
      </c>
      <c r="I195" s="206"/>
      <c r="L195" s="202"/>
      <c r="M195" s="207"/>
      <c r="N195" s="208"/>
      <c r="O195" s="208"/>
      <c r="P195" s="208"/>
      <c r="Q195" s="208"/>
      <c r="R195" s="208"/>
      <c r="S195" s="208"/>
      <c r="T195" s="209"/>
      <c r="AT195" s="203" t="s">
        <v>323</v>
      </c>
      <c r="AU195" s="203" t="s">
        <v>88</v>
      </c>
      <c r="AV195" s="15" t="s">
        <v>88</v>
      </c>
      <c r="AW195" s="15" t="s">
        <v>30</v>
      </c>
      <c r="AX195" s="15" t="s">
        <v>82</v>
      </c>
      <c r="AY195" s="203" t="s">
        <v>317</v>
      </c>
    </row>
    <row r="196" spans="1:65" s="2" customFormat="1" ht="37.9" customHeight="1">
      <c r="A196" s="35"/>
      <c r="B196" s="141"/>
      <c r="C196" s="171" t="s">
        <v>443</v>
      </c>
      <c r="D196" s="171" t="s">
        <v>318</v>
      </c>
      <c r="E196" s="172" t="s">
        <v>5134</v>
      </c>
      <c r="F196" s="173" t="s">
        <v>5135</v>
      </c>
      <c r="G196" s="174" t="s">
        <v>366</v>
      </c>
      <c r="H196" s="175">
        <v>0.11</v>
      </c>
      <c r="I196" s="176"/>
      <c r="J196" s="177">
        <f>ROUND(I196*H196,2)</f>
        <v>0</v>
      </c>
      <c r="K196" s="178"/>
      <c r="L196" s="36"/>
      <c r="M196" s="179" t="s">
        <v>1</v>
      </c>
      <c r="N196" s="180" t="s">
        <v>41</v>
      </c>
      <c r="O196" s="61"/>
      <c r="P196" s="181">
        <f>O196*H196</f>
        <v>0</v>
      </c>
      <c r="Q196" s="181">
        <v>1.002</v>
      </c>
      <c r="R196" s="181">
        <f>Q196*H196</f>
        <v>0.11022</v>
      </c>
      <c r="S196" s="181">
        <v>0</v>
      </c>
      <c r="T196" s="182">
        <f>S196*H196</f>
        <v>0</v>
      </c>
      <c r="U196" s="35"/>
      <c r="V196" s="35"/>
      <c r="W196" s="35"/>
      <c r="X196" s="35"/>
      <c r="Y196" s="35"/>
      <c r="Z196" s="35"/>
      <c r="AA196" s="35"/>
      <c r="AB196" s="35"/>
      <c r="AC196" s="35"/>
      <c r="AD196" s="35"/>
      <c r="AE196" s="35"/>
      <c r="AR196" s="183" t="s">
        <v>321</v>
      </c>
      <c r="AT196" s="183" t="s">
        <v>318</v>
      </c>
      <c r="AU196" s="183" t="s">
        <v>88</v>
      </c>
      <c r="AY196" s="18" t="s">
        <v>317</v>
      </c>
      <c r="BE196" s="105">
        <f>IF(N196="základná",J196,0)</f>
        <v>0</v>
      </c>
      <c r="BF196" s="105">
        <f>IF(N196="znížená",J196,0)</f>
        <v>0</v>
      </c>
      <c r="BG196" s="105">
        <f>IF(N196="zákl. prenesená",J196,0)</f>
        <v>0</v>
      </c>
      <c r="BH196" s="105">
        <f>IF(N196="zníž. prenesená",J196,0)</f>
        <v>0</v>
      </c>
      <c r="BI196" s="105">
        <f>IF(N196="nulová",J196,0)</f>
        <v>0</v>
      </c>
      <c r="BJ196" s="18" t="s">
        <v>88</v>
      </c>
      <c r="BK196" s="105">
        <f>ROUND(I196*H196,2)</f>
        <v>0</v>
      </c>
      <c r="BL196" s="18" t="s">
        <v>321</v>
      </c>
      <c r="BM196" s="183" t="s">
        <v>5136</v>
      </c>
    </row>
    <row r="197" spans="1:65" s="2" customFormat="1" ht="24.2" customHeight="1">
      <c r="A197" s="35"/>
      <c r="B197" s="141"/>
      <c r="C197" s="171" t="s">
        <v>448</v>
      </c>
      <c r="D197" s="171" t="s">
        <v>318</v>
      </c>
      <c r="E197" s="172" t="s">
        <v>5137</v>
      </c>
      <c r="F197" s="173" t="s">
        <v>5138</v>
      </c>
      <c r="G197" s="174" t="s">
        <v>378</v>
      </c>
      <c r="H197" s="175">
        <v>245</v>
      </c>
      <c r="I197" s="176"/>
      <c r="J197" s="177">
        <f>ROUND(I197*H197,2)</f>
        <v>0</v>
      </c>
      <c r="K197" s="178"/>
      <c r="L197" s="36"/>
      <c r="M197" s="179" t="s">
        <v>1</v>
      </c>
      <c r="N197" s="180" t="s">
        <v>41</v>
      </c>
      <c r="O197" s="61"/>
      <c r="P197" s="181">
        <f>O197*H197</f>
        <v>0</v>
      </c>
      <c r="Q197" s="181">
        <v>2.5799999999999998E-3</v>
      </c>
      <c r="R197" s="181">
        <f>Q197*H197</f>
        <v>0.6321</v>
      </c>
      <c r="S197" s="181">
        <v>0</v>
      </c>
      <c r="T197" s="182">
        <f>S197*H197</f>
        <v>0</v>
      </c>
      <c r="U197" s="35"/>
      <c r="V197" s="35"/>
      <c r="W197" s="35"/>
      <c r="X197" s="35"/>
      <c r="Y197" s="35"/>
      <c r="Z197" s="35"/>
      <c r="AA197" s="35"/>
      <c r="AB197" s="35"/>
      <c r="AC197" s="35"/>
      <c r="AD197" s="35"/>
      <c r="AE197" s="35"/>
      <c r="AR197" s="183" t="s">
        <v>321</v>
      </c>
      <c r="AT197" s="183" t="s">
        <v>318</v>
      </c>
      <c r="AU197" s="183" t="s">
        <v>88</v>
      </c>
      <c r="AY197" s="18" t="s">
        <v>317</v>
      </c>
      <c r="BE197" s="105">
        <f>IF(N197="základná",J197,0)</f>
        <v>0</v>
      </c>
      <c r="BF197" s="105">
        <f>IF(N197="znížená",J197,0)</f>
        <v>0</v>
      </c>
      <c r="BG197" s="105">
        <f>IF(N197="zákl. prenesená",J197,0)</f>
        <v>0</v>
      </c>
      <c r="BH197" s="105">
        <f>IF(N197="zníž. prenesená",J197,0)</f>
        <v>0</v>
      </c>
      <c r="BI197" s="105">
        <f>IF(N197="nulová",J197,0)</f>
        <v>0</v>
      </c>
      <c r="BJ197" s="18" t="s">
        <v>88</v>
      </c>
      <c r="BK197" s="105">
        <f>ROUND(I197*H197,2)</f>
        <v>0</v>
      </c>
      <c r="BL197" s="18" t="s">
        <v>321</v>
      </c>
      <c r="BM197" s="183" t="s">
        <v>5139</v>
      </c>
    </row>
    <row r="198" spans="1:65" s="12" customFormat="1" ht="22.9" customHeight="1">
      <c r="B198" s="160"/>
      <c r="D198" s="161" t="s">
        <v>74</v>
      </c>
      <c r="E198" s="200" t="s">
        <v>218</v>
      </c>
      <c r="F198" s="200" t="s">
        <v>4539</v>
      </c>
      <c r="I198" s="163"/>
      <c r="J198" s="201">
        <f>BK198</f>
        <v>0</v>
      </c>
      <c r="L198" s="160"/>
      <c r="M198" s="165"/>
      <c r="N198" s="166"/>
      <c r="O198" s="166"/>
      <c r="P198" s="167">
        <f>SUM(P199:P208)</f>
        <v>0</v>
      </c>
      <c r="Q198" s="166"/>
      <c r="R198" s="167">
        <f>SUM(R199:R208)</f>
        <v>253.95310999999998</v>
      </c>
      <c r="S198" s="166"/>
      <c r="T198" s="168">
        <f>SUM(T199:T208)</f>
        <v>0</v>
      </c>
      <c r="AR198" s="161" t="s">
        <v>82</v>
      </c>
      <c r="AT198" s="169" t="s">
        <v>74</v>
      </c>
      <c r="AU198" s="169" t="s">
        <v>82</v>
      </c>
      <c r="AY198" s="161" t="s">
        <v>317</v>
      </c>
      <c r="BK198" s="170">
        <f>SUM(BK199:BK208)</f>
        <v>0</v>
      </c>
    </row>
    <row r="199" spans="1:65" s="2" customFormat="1" ht="24.2" customHeight="1">
      <c r="A199" s="35"/>
      <c r="B199" s="141"/>
      <c r="C199" s="171" t="s">
        <v>452</v>
      </c>
      <c r="D199" s="171" t="s">
        <v>318</v>
      </c>
      <c r="E199" s="172" t="s">
        <v>5140</v>
      </c>
      <c r="F199" s="173" t="s">
        <v>5141</v>
      </c>
      <c r="G199" s="174" t="s">
        <v>378</v>
      </c>
      <c r="H199" s="175">
        <v>28.5</v>
      </c>
      <c r="I199" s="176"/>
      <c r="J199" s="177">
        <f>ROUND(I199*H199,2)</f>
        <v>0</v>
      </c>
      <c r="K199" s="178"/>
      <c r="L199" s="36"/>
      <c r="M199" s="179" t="s">
        <v>1</v>
      </c>
      <c r="N199" s="180" t="s">
        <v>41</v>
      </c>
      <c r="O199" s="61"/>
      <c r="P199" s="181">
        <f>O199*H199</f>
        <v>0</v>
      </c>
      <c r="Q199" s="181">
        <v>0.46166000000000001</v>
      </c>
      <c r="R199" s="181">
        <f>Q199*H199</f>
        <v>13.157310000000001</v>
      </c>
      <c r="S199" s="181">
        <v>0</v>
      </c>
      <c r="T199" s="182">
        <f>S199*H199</f>
        <v>0</v>
      </c>
      <c r="U199" s="35"/>
      <c r="V199" s="35"/>
      <c r="W199" s="35"/>
      <c r="X199" s="35"/>
      <c r="Y199" s="35"/>
      <c r="Z199" s="35"/>
      <c r="AA199" s="35"/>
      <c r="AB199" s="35"/>
      <c r="AC199" s="35"/>
      <c r="AD199" s="35"/>
      <c r="AE199" s="35"/>
      <c r="AR199" s="183" t="s">
        <v>321</v>
      </c>
      <c r="AT199" s="183" t="s">
        <v>318</v>
      </c>
      <c r="AU199" s="183" t="s">
        <v>88</v>
      </c>
      <c r="AY199" s="18" t="s">
        <v>317</v>
      </c>
      <c r="BE199" s="105">
        <f>IF(N199="základná",J199,0)</f>
        <v>0</v>
      </c>
      <c r="BF199" s="105">
        <f>IF(N199="znížená",J199,0)</f>
        <v>0</v>
      </c>
      <c r="BG199" s="105">
        <f>IF(N199="zákl. prenesená",J199,0)</f>
        <v>0</v>
      </c>
      <c r="BH199" s="105">
        <f>IF(N199="zníž. prenesená",J199,0)</f>
        <v>0</v>
      </c>
      <c r="BI199" s="105">
        <f>IF(N199="nulová",J199,0)</f>
        <v>0</v>
      </c>
      <c r="BJ199" s="18" t="s">
        <v>88</v>
      </c>
      <c r="BK199" s="105">
        <f>ROUND(I199*H199,2)</f>
        <v>0</v>
      </c>
      <c r="BL199" s="18" t="s">
        <v>321</v>
      </c>
      <c r="BM199" s="183" t="s">
        <v>5142</v>
      </c>
    </row>
    <row r="200" spans="1:65" s="15" customFormat="1">
      <c r="B200" s="202"/>
      <c r="D200" s="185" t="s">
        <v>323</v>
      </c>
      <c r="E200" s="203" t="s">
        <v>1</v>
      </c>
      <c r="F200" s="204" t="s">
        <v>5143</v>
      </c>
      <c r="H200" s="205">
        <v>28.5</v>
      </c>
      <c r="I200" s="206"/>
      <c r="L200" s="202"/>
      <c r="M200" s="207"/>
      <c r="N200" s="208"/>
      <c r="O200" s="208"/>
      <c r="P200" s="208"/>
      <c r="Q200" s="208"/>
      <c r="R200" s="208"/>
      <c r="S200" s="208"/>
      <c r="T200" s="209"/>
      <c r="AT200" s="203" t="s">
        <v>323</v>
      </c>
      <c r="AU200" s="203" t="s">
        <v>88</v>
      </c>
      <c r="AV200" s="15" t="s">
        <v>88</v>
      </c>
      <c r="AW200" s="15" t="s">
        <v>30</v>
      </c>
      <c r="AX200" s="15" t="s">
        <v>75</v>
      </c>
      <c r="AY200" s="203" t="s">
        <v>317</v>
      </c>
    </row>
    <row r="201" spans="1:65" s="14" customFormat="1">
      <c r="B201" s="192"/>
      <c r="D201" s="185" t="s">
        <v>323</v>
      </c>
      <c r="E201" s="193" t="s">
        <v>5144</v>
      </c>
      <c r="F201" s="194" t="s">
        <v>334</v>
      </c>
      <c r="H201" s="195">
        <v>28.5</v>
      </c>
      <c r="I201" s="196"/>
      <c r="L201" s="192"/>
      <c r="M201" s="197"/>
      <c r="N201" s="198"/>
      <c r="O201" s="198"/>
      <c r="P201" s="198"/>
      <c r="Q201" s="198"/>
      <c r="R201" s="198"/>
      <c r="S201" s="198"/>
      <c r="T201" s="199"/>
      <c r="AT201" s="193" t="s">
        <v>323</v>
      </c>
      <c r="AU201" s="193" t="s">
        <v>88</v>
      </c>
      <c r="AV201" s="14" t="s">
        <v>321</v>
      </c>
      <c r="AW201" s="14" t="s">
        <v>30</v>
      </c>
      <c r="AX201" s="14" t="s">
        <v>82</v>
      </c>
      <c r="AY201" s="193" t="s">
        <v>317</v>
      </c>
    </row>
    <row r="202" spans="1:65" s="2" customFormat="1" ht="24.2" customHeight="1">
      <c r="A202" s="35"/>
      <c r="B202" s="141"/>
      <c r="C202" s="171" t="s">
        <v>456</v>
      </c>
      <c r="D202" s="171" t="s">
        <v>318</v>
      </c>
      <c r="E202" s="172" t="s">
        <v>5145</v>
      </c>
      <c r="F202" s="173" t="s">
        <v>5146</v>
      </c>
      <c r="G202" s="174" t="s">
        <v>378</v>
      </c>
      <c r="H202" s="175">
        <v>245</v>
      </c>
      <c r="I202" s="176"/>
      <c r="J202" s="177">
        <f>ROUND(I202*H202,2)</f>
        <v>0</v>
      </c>
      <c r="K202" s="178"/>
      <c r="L202" s="36"/>
      <c r="M202" s="179" t="s">
        <v>1</v>
      </c>
      <c r="N202" s="180" t="s">
        <v>41</v>
      </c>
      <c r="O202" s="61"/>
      <c r="P202" s="181">
        <f>O202*H202</f>
        <v>0</v>
      </c>
      <c r="Q202" s="181">
        <v>0.46166000000000001</v>
      </c>
      <c r="R202" s="181">
        <f>Q202*H202</f>
        <v>113.1067</v>
      </c>
      <c r="S202" s="181">
        <v>0</v>
      </c>
      <c r="T202" s="182">
        <f>S202*H202</f>
        <v>0</v>
      </c>
      <c r="U202" s="35"/>
      <c r="V202" s="35"/>
      <c r="W202" s="35"/>
      <c r="X202" s="35"/>
      <c r="Y202" s="35"/>
      <c r="Z202" s="35"/>
      <c r="AA202" s="35"/>
      <c r="AB202" s="35"/>
      <c r="AC202" s="35"/>
      <c r="AD202" s="35"/>
      <c r="AE202" s="35"/>
      <c r="AR202" s="183" t="s">
        <v>321</v>
      </c>
      <c r="AT202" s="183" t="s">
        <v>318</v>
      </c>
      <c r="AU202" s="183" t="s">
        <v>88</v>
      </c>
      <c r="AY202" s="18" t="s">
        <v>317</v>
      </c>
      <c r="BE202" s="105">
        <f>IF(N202="základná",J202,0)</f>
        <v>0</v>
      </c>
      <c r="BF202" s="105">
        <f>IF(N202="znížená",J202,0)</f>
        <v>0</v>
      </c>
      <c r="BG202" s="105">
        <f>IF(N202="zákl. prenesená",J202,0)</f>
        <v>0</v>
      </c>
      <c r="BH202" s="105">
        <f>IF(N202="zníž. prenesená",J202,0)</f>
        <v>0</v>
      </c>
      <c r="BI202" s="105">
        <f>IF(N202="nulová",J202,0)</f>
        <v>0</v>
      </c>
      <c r="BJ202" s="18" t="s">
        <v>88</v>
      </c>
      <c r="BK202" s="105">
        <f>ROUND(I202*H202,2)</f>
        <v>0</v>
      </c>
      <c r="BL202" s="18" t="s">
        <v>321</v>
      </c>
      <c r="BM202" s="183" t="s">
        <v>5147</v>
      </c>
    </row>
    <row r="203" spans="1:65" s="15" customFormat="1">
      <c r="B203" s="202"/>
      <c r="D203" s="185" t="s">
        <v>323</v>
      </c>
      <c r="E203" s="203" t="s">
        <v>1</v>
      </c>
      <c r="F203" s="204" t="s">
        <v>5148</v>
      </c>
      <c r="H203" s="205">
        <v>245</v>
      </c>
      <c r="I203" s="206"/>
      <c r="L203" s="202"/>
      <c r="M203" s="207"/>
      <c r="N203" s="208"/>
      <c r="O203" s="208"/>
      <c r="P203" s="208"/>
      <c r="Q203" s="208"/>
      <c r="R203" s="208"/>
      <c r="S203" s="208"/>
      <c r="T203" s="209"/>
      <c r="AT203" s="203" t="s">
        <v>323</v>
      </c>
      <c r="AU203" s="203" t="s">
        <v>88</v>
      </c>
      <c r="AV203" s="15" t="s">
        <v>88</v>
      </c>
      <c r="AW203" s="15" t="s">
        <v>30</v>
      </c>
      <c r="AX203" s="15" t="s">
        <v>75</v>
      </c>
      <c r="AY203" s="203" t="s">
        <v>317</v>
      </c>
    </row>
    <row r="204" spans="1:65" s="14" customFormat="1">
      <c r="B204" s="192"/>
      <c r="D204" s="185" t="s">
        <v>323</v>
      </c>
      <c r="E204" s="193" t="s">
        <v>5060</v>
      </c>
      <c r="F204" s="194" t="s">
        <v>334</v>
      </c>
      <c r="H204" s="195">
        <v>245</v>
      </c>
      <c r="I204" s="196"/>
      <c r="L204" s="192"/>
      <c r="M204" s="197"/>
      <c r="N204" s="198"/>
      <c r="O204" s="198"/>
      <c r="P204" s="198"/>
      <c r="Q204" s="198"/>
      <c r="R204" s="198"/>
      <c r="S204" s="198"/>
      <c r="T204" s="199"/>
      <c r="AT204" s="193" t="s">
        <v>323</v>
      </c>
      <c r="AU204" s="193" t="s">
        <v>88</v>
      </c>
      <c r="AV204" s="14" t="s">
        <v>321</v>
      </c>
      <c r="AW204" s="14" t="s">
        <v>30</v>
      </c>
      <c r="AX204" s="14" t="s">
        <v>82</v>
      </c>
      <c r="AY204" s="193" t="s">
        <v>317</v>
      </c>
    </row>
    <row r="205" spans="1:65" s="2" customFormat="1" ht="14.45" customHeight="1">
      <c r="A205" s="35"/>
      <c r="B205" s="141"/>
      <c r="C205" s="171" t="s">
        <v>463</v>
      </c>
      <c r="D205" s="171" t="s">
        <v>318</v>
      </c>
      <c r="E205" s="172" t="s">
        <v>5149</v>
      </c>
      <c r="F205" s="173" t="s">
        <v>5150</v>
      </c>
      <c r="G205" s="174" t="s">
        <v>378</v>
      </c>
      <c r="H205" s="175">
        <v>245</v>
      </c>
      <c r="I205" s="176"/>
      <c r="J205" s="177">
        <f>ROUND(I205*H205,2)</f>
        <v>0</v>
      </c>
      <c r="K205" s="178"/>
      <c r="L205" s="36"/>
      <c r="M205" s="179" t="s">
        <v>1</v>
      </c>
      <c r="N205" s="180" t="s">
        <v>41</v>
      </c>
      <c r="O205" s="61"/>
      <c r="P205" s="181">
        <f>O205*H205</f>
        <v>0</v>
      </c>
      <c r="Q205" s="181">
        <v>0.47117999999999999</v>
      </c>
      <c r="R205" s="181">
        <f>Q205*H205</f>
        <v>115.4391</v>
      </c>
      <c r="S205" s="181">
        <v>0</v>
      </c>
      <c r="T205" s="182">
        <f>S205*H205</f>
        <v>0</v>
      </c>
      <c r="U205" s="35"/>
      <c r="V205" s="35"/>
      <c r="W205" s="35"/>
      <c r="X205" s="35"/>
      <c r="Y205" s="35"/>
      <c r="Z205" s="35"/>
      <c r="AA205" s="35"/>
      <c r="AB205" s="35"/>
      <c r="AC205" s="35"/>
      <c r="AD205" s="35"/>
      <c r="AE205" s="35"/>
      <c r="AR205" s="183" t="s">
        <v>321</v>
      </c>
      <c r="AT205" s="183" t="s">
        <v>318</v>
      </c>
      <c r="AU205" s="183" t="s">
        <v>88</v>
      </c>
      <c r="AY205" s="18" t="s">
        <v>317</v>
      </c>
      <c r="BE205" s="105">
        <f>IF(N205="základná",J205,0)</f>
        <v>0</v>
      </c>
      <c r="BF205" s="105">
        <f>IF(N205="znížená",J205,0)</f>
        <v>0</v>
      </c>
      <c r="BG205" s="105">
        <f>IF(N205="zákl. prenesená",J205,0)</f>
        <v>0</v>
      </c>
      <c r="BH205" s="105">
        <f>IF(N205="zníž. prenesená",J205,0)</f>
        <v>0</v>
      </c>
      <c r="BI205" s="105">
        <f>IF(N205="nulová",J205,0)</f>
        <v>0</v>
      </c>
      <c r="BJ205" s="18" t="s">
        <v>88</v>
      </c>
      <c r="BK205" s="105">
        <f>ROUND(I205*H205,2)</f>
        <v>0</v>
      </c>
      <c r="BL205" s="18" t="s">
        <v>321</v>
      </c>
      <c r="BM205" s="183" t="s">
        <v>5151</v>
      </c>
    </row>
    <row r="206" spans="1:65" s="15" customFormat="1">
      <c r="B206" s="202"/>
      <c r="D206" s="185" t="s">
        <v>323</v>
      </c>
      <c r="E206" s="203" t="s">
        <v>1</v>
      </c>
      <c r="F206" s="204" t="s">
        <v>5060</v>
      </c>
      <c r="H206" s="205">
        <v>245</v>
      </c>
      <c r="I206" s="206"/>
      <c r="L206" s="202"/>
      <c r="M206" s="207"/>
      <c r="N206" s="208"/>
      <c r="O206" s="208"/>
      <c r="P206" s="208"/>
      <c r="Q206" s="208"/>
      <c r="R206" s="208"/>
      <c r="S206" s="208"/>
      <c r="T206" s="209"/>
      <c r="AT206" s="203" t="s">
        <v>323</v>
      </c>
      <c r="AU206" s="203" t="s">
        <v>88</v>
      </c>
      <c r="AV206" s="15" t="s">
        <v>88</v>
      </c>
      <c r="AW206" s="15" t="s">
        <v>30</v>
      </c>
      <c r="AX206" s="15" t="s">
        <v>82</v>
      </c>
      <c r="AY206" s="203" t="s">
        <v>317</v>
      </c>
    </row>
    <row r="207" spans="1:65" s="2" customFormat="1" ht="14.45" customHeight="1">
      <c r="A207" s="35"/>
      <c r="B207" s="141"/>
      <c r="C207" s="171" t="s">
        <v>467</v>
      </c>
      <c r="D207" s="171" t="s">
        <v>318</v>
      </c>
      <c r="E207" s="172" t="s">
        <v>5152</v>
      </c>
      <c r="F207" s="173" t="s">
        <v>5153</v>
      </c>
      <c r="G207" s="174" t="s">
        <v>378</v>
      </c>
      <c r="H207" s="175">
        <v>245</v>
      </c>
      <c r="I207" s="176"/>
      <c r="J207" s="177">
        <f>ROUND(I207*H207,2)</f>
        <v>0</v>
      </c>
      <c r="K207" s="178"/>
      <c r="L207" s="36"/>
      <c r="M207" s="179" t="s">
        <v>1</v>
      </c>
      <c r="N207" s="180" t="s">
        <v>41</v>
      </c>
      <c r="O207" s="61"/>
      <c r="P207" s="181">
        <f>O207*H207</f>
        <v>0</v>
      </c>
      <c r="Q207" s="181">
        <v>0.05</v>
      </c>
      <c r="R207" s="181">
        <f>Q207*H207</f>
        <v>12.25</v>
      </c>
      <c r="S207" s="181">
        <v>0</v>
      </c>
      <c r="T207" s="182">
        <f>S207*H207</f>
        <v>0</v>
      </c>
      <c r="U207" s="35"/>
      <c r="V207" s="35"/>
      <c r="W207" s="35"/>
      <c r="X207" s="35"/>
      <c r="Y207" s="35"/>
      <c r="Z207" s="35"/>
      <c r="AA207" s="35"/>
      <c r="AB207" s="35"/>
      <c r="AC207" s="35"/>
      <c r="AD207" s="35"/>
      <c r="AE207" s="35"/>
      <c r="AR207" s="183" t="s">
        <v>321</v>
      </c>
      <c r="AT207" s="183" t="s">
        <v>318</v>
      </c>
      <c r="AU207" s="183" t="s">
        <v>88</v>
      </c>
      <c r="AY207" s="18" t="s">
        <v>317</v>
      </c>
      <c r="BE207" s="105">
        <f>IF(N207="základná",J207,0)</f>
        <v>0</v>
      </c>
      <c r="BF207" s="105">
        <f>IF(N207="znížená",J207,0)</f>
        <v>0</v>
      </c>
      <c r="BG207" s="105">
        <f>IF(N207="zákl. prenesená",J207,0)</f>
        <v>0</v>
      </c>
      <c r="BH207" s="105">
        <f>IF(N207="zníž. prenesená",J207,0)</f>
        <v>0</v>
      </c>
      <c r="BI207" s="105">
        <f>IF(N207="nulová",J207,0)</f>
        <v>0</v>
      </c>
      <c r="BJ207" s="18" t="s">
        <v>88</v>
      </c>
      <c r="BK207" s="105">
        <f>ROUND(I207*H207,2)</f>
        <v>0</v>
      </c>
      <c r="BL207" s="18" t="s">
        <v>321</v>
      </c>
      <c r="BM207" s="183" t="s">
        <v>5154</v>
      </c>
    </row>
    <row r="208" spans="1:65" s="15" customFormat="1">
      <c r="B208" s="202"/>
      <c r="D208" s="185" t="s">
        <v>323</v>
      </c>
      <c r="E208" s="203" t="s">
        <v>5155</v>
      </c>
      <c r="F208" s="204" t="s">
        <v>1682</v>
      </c>
      <c r="H208" s="205">
        <v>245</v>
      </c>
      <c r="I208" s="206"/>
      <c r="L208" s="202"/>
      <c r="M208" s="207"/>
      <c r="N208" s="208"/>
      <c r="O208" s="208"/>
      <c r="P208" s="208"/>
      <c r="Q208" s="208"/>
      <c r="R208" s="208"/>
      <c r="S208" s="208"/>
      <c r="T208" s="209"/>
      <c r="AT208" s="203" t="s">
        <v>323</v>
      </c>
      <c r="AU208" s="203" t="s">
        <v>88</v>
      </c>
      <c r="AV208" s="15" t="s">
        <v>88</v>
      </c>
      <c r="AW208" s="15" t="s">
        <v>30</v>
      </c>
      <c r="AX208" s="15" t="s">
        <v>82</v>
      </c>
      <c r="AY208" s="203" t="s">
        <v>317</v>
      </c>
    </row>
    <row r="209" spans="1:65" s="12" customFormat="1" ht="22.9" customHeight="1">
      <c r="B209" s="160"/>
      <c r="D209" s="161" t="s">
        <v>74</v>
      </c>
      <c r="E209" s="200" t="s">
        <v>363</v>
      </c>
      <c r="F209" s="200" t="s">
        <v>590</v>
      </c>
      <c r="I209" s="163"/>
      <c r="J209" s="201">
        <f>BK209</f>
        <v>0</v>
      </c>
      <c r="L209" s="160"/>
      <c r="M209" s="165"/>
      <c r="N209" s="166"/>
      <c r="O209" s="166"/>
      <c r="P209" s="167">
        <f>SUM(P210:P227)</f>
        <v>0</v>
      </c>
      <c r="Q209" s="166"/>
      <c r="R209" s="167">
        <f>SUM(R210:R227)</f>
        <v>6.219646</v>
      </c>
      <c r="S209" s="166"/>
      <c r="T209" s="168">
        <f>SUM(T210:T227)</f>
        <v>1.22214</v>
      </c>
      <c r="AR209" s="161" t="s">
        <v>82</v>
      </c>
      <c r="AT209" s="169" t="s">
        <v>74</v>
      </c>
      <c r="AU209" s="169" t="s">
        <v>82</v>
      </c>
      <c r="AY209" s="161" t="s">
        <v>317</v>
      </c>
      <c r="BK209" s="170">
        <f>SUM(BK210:BK227)</f>
        <v>0</v>
      </c>
    </row>
    <row r="210" spans="1:65" s="2" customFormat="1" ht="24.2" customHeight="1">
      <c r="A210" s="35"/>
      <c r="B210" s="141"/>
      <c r="C210" s="171" t="s">
        <v>472</v>
      </c>
      <c r="D210" s="171" t="s">
        <v>318</v>
      </c>
      <c r="E210" s="172" t="s">
        <v>5156</v>
      </c>
      <c r="F210" s="173" t="s">
        <v>5157</v>
      </c>
      <c r="G210" s="174" t="s">
        <v>441</v>
      </c>
      <c r="H210" s="175">
        <v>42.2</v>
      </c>
      <c r="I210" s="176"/>
      <c r="J210" s="177">
        <f>ROUND(I210*H210,2)</f>
        <v>0</v>
      </c>
      <c r="K210" s="178"/>
      <c r="L210" s="36"/>
      <c r="M210" s="179" t="s">
        <v>1</v>
      </c>
      <c r="N210" s="180" t="s">
        <v>41</v>
      </c>
      <c r="O210" s="61"/>
      <c r="P210" s="181">
        <f>O210*H210</f>
        <v>0</v>
      </c>
      <c r="Q210" s="181">
        <v>9.7930000000000003E-2</v>
      </c>
      <c r="R210" s="181">
        <f>Q210*H210</f>
        <v>4.1326460000000003</v>
      </c>
      <c r="S210" s="181">
        <v>0</v>
      </c>
      <c r="T210" s="182">
        <f>S210*H210</f>
        <v>0</v>
      </c>
      <c r="U210" s="35"/>
      <c r="V210" s="35"/>
      <c r="W210" s="35"/>
      <c r="X210" s="35"/>
      <c r="Y210" s="35"/>
      <c r="Z210" s="35"/>
      <c r="AA210" s="35"/>
      <c r="AB210" s="35"/>
      <c r="AC210" s="35"/>
      <c r="AD210" s="35"/>
      <c r="AE210" s="35"/>
      <c r="AR210" s="183" t="s">
        <v>321</v>
      </c>
      <c r="AT210" s="183" t="s">
        <v>318</v>
      </c>
      <c r="AU210" s="183" t="s">
        <v>88</v>
      </c>
      <c r="AY210" s="18" t="s">
        <v>317</v>
      </c>
      <c r="BE210" s="105">
        <f>IF(N210="základná",J210,0)</f>
        <v>0</v>
      </c>
      <c r="BF210" s="105">
        <f>IF(N210="znížená",J210,0)</f>
        <v>0</v>
      </c>
      <c r="BG210" s="105">
        <f>IF(N210="zákl. prenesená",J210,0)</f>
        <v>0</v>
      </c>
      <c r="BH210" s="105">
        <f>IF(N210="zníž. prenesená",J210,0)</f>
        <v>0</v>
      </c>
      <c r="BI210" s="105">
        <f>IF(N210="nulová",J210,0)</f>
        <v>0</v>
      </c>
      <c r="BJ210" s="18" t="s">
        <v>88</v>
      </c>
      <c r="BK210" s="105">
        <f>ROUND(I210*H210,2)</f>
        <v>0</v>
      </c>
      <c r="BL210" s="18" t="s">
        <v>321</v>
      </c>
      <c r="BM210" s="183" t="s">
        <v>5158</v>
      </c>
    </row>
    <row r="211" spans="1:65" s="2" customFormat="1" ht="14.45" customHeight="1">
      <c r="A211" s="35"/>
      <c r="B211" s="141"/>
      <c r="C211" s="218" t="s">
        <v>476</v>
      </c>
      <c r="D211" s="218" t="s">
        <v>419</v>
      </c>
      <c r="E211" s="219" t="s">
        <v>5159</v>
      </c>
      <c r="F211" s="220" t="s">
        <v>5160</v>
      </c>
      <c r="G211" s="221" t="s">
        <v>388</v>
      </c>
      <c r="H211" s="222">
        <v>43</v>
      </c>
      <c r="I211" s="223"/>
      <c r="J211" s="224">
        <f>ROUND(I211*H211,2)</f>
        <v>0</v>
      </c>
      <c r="K211" s="225"/>
      <c r="L211" s="226"/>
      <c r="M211" s="227" t="s">
        <v>1</v>
      </c>
      <c r="N211" s="228" t="s">
        <v>41</v>
      </c>
      <c r="O211" s="61"/>
      <c r="P211" s="181">
        <f>O211*H211</f>
        <v>0</v>
      </c>
      <c r="Q211" s="181">
        <v>4.1000000000000002E-2</v>
      </c>
      <c r="R211" s="181">
        <f>Q211*H211</f>
        <v>1.7630000000000001</v>
      </c>
      <c r="S211" s="181">
        <v>0</v>
      </c>
      <c r="T211" s="182">
        <f>S211*H211</f>
        <v>0</v>
      </c>
      <c r="U211" s="35"/>
      <c r="V211" s="35"/>
      <c r="W211" s="35"/>
      <c r="X211" s="35"/>
      <c r="Y211" s="35"/>
      <c r="Z211" s="35"/>
      <c r="AA211" s="35"/>
      <c r="AB211" s="35"/>
      <c r="AC211" s="35"/>
      <c r="AD211" s="35"/>
      <c r="AE211" s="35"/>
      <c r="AR211" s="183" t="s">
        <v>359</v>
      </c>
      <c r="AT211" s="183" t="s">
        <v>419</v>
      </c>
      <c r="AU211" s="183" t="s">
        <v>88</v>
      </c>
      <c r="AY211" s="18" t="s">
        <v>317</v>
      </c>
      <c r="BE211" s="105">
        <f>IF(N211="základná",J211,0)</f>
        <v>0</v>
      </c>
      <c r="BF211" s="105">
        <f>IF(N211="znížená",J211,0)</f>
        <v>0</v>
      </c>
      <c r="BG211" s="105">
        <f>IF(N211="zákl. prenesená",J211,0)</f>
        <v>0</v>
      </c>
      <c r="BH211" s="105">
        <f>IF(N211="zníž. prenesená",J211,0)</f>
        <v>0</v>
      </c>
      <c r="BI211" s="105">
        <f>IF(N211="nulová",J211,0)</f>
        <v>0</v>
      </c>
      <c r="BJ211" s="18" t="s">
        <v>88</v>
      </c>
      <c r="BK211" s="105">
        <f>ROUND(I211*H211,2)</f>
        <v>0</v>
      </c>
      <c r="BL211" s="18" t="s">
        <v>321</v>
      </c>
      <c r="BM211" s="183" t="s">
        <v>5161</v>
      </c>
    </row>
    <row r="212" spans="1:65" s="2" customFormat="1" ht="14.45" customHeight="1">
      <c r="A212" s="35"/>
      <c r="B212" s="141"/>
      <c r="C212" s="171" t="s">
        <v>486</v>
      </c>
      <c r="D212" s="171" t="s">
        <v>318</v>
      </c>
      <c r="E212" s="172" t="s">
        <v>5162</v>
      </c>
      <c r="F212" s="173" t="s">
        <v>5163</v>
      </c>
      <c r="G212" s="174" t="s">
        <v>419</v>
      </c>
      <c r="H212" s="175">
        <v>3.27</v>
      </c>
      <c r="I212" s="176"/>
      <c r="J212" s="177">
        <f>ROUND(I212*H212,2)</f>
        <v>0</v>
      </c>
      <c r="K212" s="178"/>
      <c r="L212" s="36"/>
      <c r="M212" s="179" t="s">
        <v>1</v>
      </c>
      <c r="N212" s="180" t="s">
        <v>41</v>
      </c>
      <c r="O212" s="61"/>
      <c r="P212" s="181">
        <f>O212*H212</f>
        <v>0</v>
      </c>
      <c r="Q212" s="181">
        <v>0</v>
      </c>
      <c r="R212" s="181">
        <f>Q212*H212</f>
        <v>0</v>
      </c>
      <c r="S212" s="181">
        <v>0</v>
      </c>
      <c r="T212" s="182">
        <f>S212*H212</f>
        <v>0</v>
      </c>
      <c r="U212" s="35"/>
      <c r="V212" s="35"/>
      <c r="W212" s="35"/>
      <c r="X212" s="35"/>
      <c r="Y212" s="35"/>
      <c r="Z212" s="35"/>
      <c r="AA212" s="35"/>
      <c r="AB212" s="35"/>
      <c r="AC212" s="35"/>
      <c r="AD212" s="35"/>
      <c r="AE212" s="35"/>
      <c r="AR212" s="183" t="s">
        <v>321</v>
      </c>
      <c r="AT212" s="183" t="s">
        <v>318</v>
      </c>
      <c r="AU212" s="183" t="s">
        <v>88</v>
      </c>
      <c r="AY212" s="18" t="s">
        <v>317</v>
      </c>
      <c r="BE212" s="105">
        <f>IF(N212="základná",J212,0)</f>
        <v>0</v>
      </c>
      <c r="BF212" s="105">
        <f>IF(N212="znížená",J212,0)</f>
        <v>0</v>
      </c>
      <c r="BG212" s="105">
        <f>IF(N212="zákl. prenesená",J212,0)</f>
        <v>0</v>
      </c>
      <c r="BH212" s="105">
        <f>IF(N212="zníž. prenesená",J212,0)</f>
        <v>0</v>
      </c>
      <c r="BI212" s="105">
        <f>IF(N212="nulová",J212,0)</f>
        <v>0</v>
      </c>
      <c r="BJ212" s="18" t="s">
        <v>88</v>
      </c>
      <c r="BK212" s="105">
        <f>ROUND(I212*H212,2)</f>
        <v>0</v>
      </c>
      <c r="BL212" s="18" t="s">
        <v>321</v>
      </c>
      <c r="BM212" s="183" t="s">
        <v>5164</v>
      </c>
    </row>
    <row r="213" spans="1:65" s="2" customFormat="1" ht="24.2" customHeight="1">
      <c r="A213" s="35"/>
      <c r="B213" s="141"/>
      <c r="C213" s="218" t="s">
        <v>494</v>
      </c>
      <c r="D213" s="218" t="s">
        <v>419</v>
      </c>
      <c r="E213" s="219" t="s">
        <v>5165</v>
      </c>
      <c r="F213" s="220" t="s">
        <v>5166</v>
      </c>
      <c r="G213" s="221" t="s">
        <v>388</v>
      </c>
      <c r="H213" s="222">
        <v>4</v>
      </c>
      <c r="I213" s="223"/>
      <c r="J213" s="224">
        <f>ROUND(I213*H213,2)</f>
        <v>0</v>
      </c>
      <c r="K213" s="225"/>
      <c r="L213" s="226"/>
      <c r="M213" s="227" t="s">
        <v>1</v>
      </c>
      <c r="N213" s="228" t="s">
        <v>41</v>
      </c>
      <c r="O213" s="61"/>
      <c r="P213" s="181">
        <f>O213*H213</f>
        <v>0</v>
      </c>
      <c r="Q213" s="181">
        <v>8.1000000000000003E-2</v>
      </c>
      <c r="R213" s="181">
        <f>Q213*H213</f>
        <v>0.32400000000000001</v>
      </c>
      <c r="S213" s="181">
        <v>0</v>
      </c>
      <c r="T213" s="182">
        <f>S213*H213</f>
        <v>0</v>
      </c>
      <c r="U213" s="35"/>
      <c r="V213" s="35"/>
      <c r="W213" s="35"/>
      <c r="X213" s="35"/>
      <c r="Y213" s="35"/>
      <c r="Z213" s="35"/>
      <c r="AA213" s="35"/>
      <c r="AB213" s="35"/>
      <c r="AC213" s="35"/>
      <c r="AD213" s="35"/>
      <c r="AE213" s="35"/>
      <c r="AR213" s="183" t="s">
        <v>359</v>
      </c>
      <c r="AT213" s="183" t="s">
        <v>419</v>
      </c>
      <c r="AU213" s="183" t="s">
        <v>88</v>
      </c>
      <c r="AY213" s="18" t="s">
        <v>317</v>
      </c>
      <c r="BE213" s="105">
        <f>IF(N213="základná",J213,0)</f>
        <v>0</v>
      </c>
      <c r="BF213" s="105">
        <f>IF(N213="znížená",J213,0)</f>
        <v>0</v>
      </c>
      <c r="BG213" s="105">
        <f>IF(N213="zákl. prenesená",J213,0)</f>
        <v>0</v>
      </c>
      <c r="BH213" s="105">
        <f>IF(N213="zníž. prenesená",J213,0)</f>
        <v>0</v>
      </c>
      <c r="BI213" s="105">
        <f>IF(N213="nulová",J213,0)</f>
        <v>0</v>
      </c>
      <c r="BJ213" s="18" t="s">
        <v>88</v>
      </c>
      <c r="BK213" s="105">
        <f>ROUND(I213*H213,2)</f>
        <v>0</v>
      </c>
      <c r="BL213" s="18" t="s">
        <v>321</v>
      </c>
      <c r="BM213" s="183" t="s">
        <v>5167</v>
      </c>
    </row>
    <row r="214" spans="1:65" s="2" customFormat="1" ht="14.45" customHeight="1">
      <c r="A214" s="35"/>
      <c r="B214" s="141"/>
      <c r="C214" s="171" t="s">
        <v>506</v>
      </c>
      <c r="D214" s="171" t="s">
        <v>318</v>
      </c>
      <c r="E214" s="172" t="s">
        <v>5168</v>
      </c>
      <c r="F214" s="173" t="s">
        <v>5169</v>
      </c>
      <c r="G214" s="174" t="s">
        <v>388</v>
      </c>
      <c r="H214" s="175">
        <v>1</v>
      </c>
      <c r="I214" s="176"/>
      <c r="J214" s="177">
        <f>ROUND(I214*H214,2)</f>
        <v>0</v>
      </c>
      <c r="K214" s="178"/>
      <c r="L214" s="36"/>
      <c r="M214" s="179" t="s">
        <v>1</v>
      </c>
      <c r="N214" s="180" t="s">
        <v>41</v>
      </c>
      <c r="O214" s="61"/>
      <c r="P214" s="181">
        <f>O214*H214</f>
        <v>0</v>
      </c>
      <c r="Q214" s="181">
        <v>0</v>
      </c>
      <c r="R214" s="181">
        <f>Q214*H214</f>
        <v>0</v>
      </c>
      <c r="S214" s="181">
        <v>0.4</v>
      </c>
      <c r="T214" s="182">
        <f>S214*H214</f>
        <v>0.4</v>
      </c>
      <c r="U214" s="35"/>
      <c r="V214" s="35"/>
      <c r="W214" s="35"/>
      <c r="X214" s="35"/>
      <c r="Y214" s="35"/>
      <c r="Z214" s="35"/>
      <c r="AA214" s="35"/>
      <c r="AB214" s="35"/>
      <c r="AC214" s="35"/>
      <c r="AD214" s="35"/>
      <c r="AE214" s="35"/>
      <c r="AR214" s="183" t="s">
        <v>321</v>
      </c>
      <c r="AT214" s="183" t="s">
        <v>318</v>
      </c>
      <c r="AU214" s="183" t="s">
        <v>88</v>
      </c>
      <c r="AY214" s="18" t="s">
        <v>317</v>
      </c>
      <c r="BE214" s="105">
        <f>IF(N214="základná",J214,0)</f>
        <v>0</v>
      </c>
      <c r="BF214" s="105">
        <f>IF(N214="znížená",J214,0)</f>
        <v>0</v>
      </c>
      <c r="BG214" s="105">
        <f>IF(N214="zákl. prenesená",J214,0)</f>
        <v>0</v>
      </c>
      <c r="BH214" s="105">
        <f>IF(N214="zníž. prenesená",J214,0)</f>
        <v>0</v>
      </c>
      <c r="BI214" s="105">
        <f>IF(N214="nulová",J214,0)</f>
        <v>0</v>
      </c>
      <c r="BJ214" s="18" t="s">
        <v>88</v>
      </c>
      <c r="BK214" s="105">
        <f>ROUND(I214*H214,2)</f>
        <v>0</v>
      </c>
      <c r="BL214" s="18" t="s">
        <v>321</v>
      </c>
      <c r="BM214" s="183" t="s">
        <v>5170</v>
      </c>
    </row>
    <row r="215" spans="1:65" s="15" customFormat="1">
      <c r="B215" s="202"/>
      <c r="D215" s="185" t="s">
        <v>323</v>
      </c>
      <c r="E215" s="203" t="s">
        <v>1</v>
      </c>
      <c r="F215" s="204" t="s">
        <v>5171</v>
      </c>
      <c r="H215" s="205">
        <v>1</v>
      </c>
      <c r="I215" s="206"/>
      <c r="L215" s="202"/>
      <c r="M215" s="207"/>
      <c r="N215" s="208"/>
      <c r="O215" s="208"/>
      <c r="P215" s="208"/>
      <c r="Q215" s="208"/>
      <c r="R215" s="208"/>
      <c r="S215" s="208"/>
      <c r="T215" s="209"/>
      <c r="AT215" s="203" t="s">
        <v>323</v>
      </c>
      <c r="AU215" s="203" t="s">
        <v>88</v>
      </c>
      <c r="AV215" s="15" t="s">
        <v>88</v>
      </c>
      <c r="AW215" s="15" t="s">
        <v>30</v>
      </c>
      <c r="AX215" s="15" t="s">
        <v>82</v>
      </c>
      <c r="AY215" s="203" t="s">
        <v>317</v>
      </c>
    </row>
    <row r="216" spans="1:65" s="2" customFormat="1" ht="14.45" customHeight="1">
      <c r="A216" s="35"/>
      <c r="B216" s="141"/>
      <c r="C216" s="171" t="s">
        <v>515</v>
      </c>
      <c r="D216" s="171" t="s">
        <v>318</v>
      </c>
      <c r="E216" s="172" t="s">
        <v>5172</v>
      </c>
      <c r="F216" s="173" t="s">
        <v>5173</v>
      </c>
      <c r="G216" s="174" t="s">
        <v>388</v>
      </c>
      <c r="H216" s="175">
        <v>2</v>
      </c>
      <c r="I216" s="176"/>
      <c r="J216" s="177">
        <f>ROUND(I216*H216,2)</f>
        <v>0</v>
      </c>
      <c r="K216" s="178"/>
      <c r="L216" s="36"/>
      <c r="M216" s="179" t="s">
        <v>1</v>
      </c>
      <c r="N216" s="180" t="s">
        <v>41</v>
      </c>
      <c r="O216" s="61"/>
      <c r="P216" s="181">
        <f>O216*H216</f>
        <v>0</v>
      </c>
      <c r="Q216" s="181">
        <v>0</v>
      </c>
      <c r="R216" s="181">
        <f>Q216*H216</f>
        <v>0</v>
      </c>
      <c r="S216" s="181">
        <v>0.01</v>
      </c>
      <c r="T216" s="182">
        <f>S216*H216</f>
        <v>0.02</v>
      </c>
      <c r="U216" s="35"/>
      <c r="V216" s="35"/>
      <c r="W216" s="35"/>
      <c r="X216" s="35"/>
      <c r="Y216" s="35"/>
      <c r="Z216" s="35"/>
      <c r="AA216" s="35"/>
      <c r="AB216" s="35"/>
      <c r="AC216" s="35"/>
      <c r="AD216" s="35"/>
      <c r="AE216" s="35"/>
      <c r="AR216" s="183" t="s">
        <v>321</v>
      </c>
      <c r="AT216" s="183" t="s">
        <v>318</v>
      </c>
      <c r="AU216" s="183" t="s">
        <v>88</v>
      </c>
      <c r="AY216" s="18" t="s">
        <v>317</v>
      </c>
      <c r="BE216" s="105">
        <f>IF(N216="základná",J216,0)</f>
        <v>0</v>
      </c>
      <c r="BF216" s="105">
        <f>IF(N216="znížená",J216,0)</f>
        <v>0</v>
      </c>
      <c r="BG216" s="105">
        <f>IF(N216="zákl. prenesená",J216,0)</f>
        <v>0</v>
      </c>
      <c r="BH216" s="105">
        <f>IF(N216="zníž. prenesená",J216,0)</f>
        <v>0</v>
      </c>
      <c r="BI216" s="105">
        <f>IF(N216="nulová",J216,0)</f>
        <v>0</v>
      </c>
      <c r="BJ216" s="18" t="s">
        <v>88</v>
      </c>
      <c r="BK216" s="105">
        <f>ROUND(I216*H216,2)</f>
        <v>0</v>
      </c>
      <c r="BL216" s="18" t="s">
        <v>321</v>
      </c>
      <c r="BM216" s="183" t="s">
        <v>5174</v>
      </c>
    </row>
    <row r="217" spans="1:65" s="15" customFormat="1">
      <c r="B217" s="202"/>
      <c r="D217" s="185" t="s">
        <v>323</v>
      </c>
      <c r="E217" s="203" t="s">
        <v>1</v>
      </c>
      <c r="F217" s="204" t="s">
        <v>5175</v>
      </c>
      <c r="H217" s="205">
        <v>2</v>
      </c>
      <c r="I217" s="206"/>
      <c r="L217" s="202"/>
      <c r="M217" s="207"/>
      <c r="N217" s="208"/>
      <c r="O217" s="208"/>
      <c r="P217" s="208"/>
      <c r="Q217" s="208"/>
      <c r="R217" s="208"/>
      <c r="S217" s="208"/>
      <c r="T217" s="209"/>
      <c r="AT217" s="203" t="s">
        <v>323</v>
      </c>
      <c r="AU217" s="203" t="s">
        <v>88</v>
      </c>
      <c r="AV217" s="15" t="s">
        <v>88</v>
      </c>
      <c r="AW217" s="15" t="s">
        <v>30</v>
      </c>
      <c r="AX217" s="15" t="s">
        <v>82</v>
      </c>
      <c r="AY217" s="203" t="s">
        <v>317</v>
      </c>
    </row>
    <row r="218" spans="1:65" s="2" customFormat="1" ht="14.45" customHeight="1">
      <c r="A218" s="35"/>
      <c r="B218" s="141"/>
      <c r="C218" s="171" t="s">
        <v>522</v>
      </c>
      <c r="D218" s="171" t="s">
        <v>318</v>
      </c>
      <c r="E218" s="172" t="s">
        <v>5176</v>
      </c>
      <c r="F218" s="173" t="s">
        <v>5177</v>
      </c>
      <c r="G218" s="174" t="s">
        <v>441</v>
      </c>
      <c r="H218" s="175">
        <v>40.106999999999999</v>
      </c>
      <c r="I218" s="176"/>
      <c r="J218" s="177">
        <f>ROUND(I218*H218,2)</f>
        <v>0</v>
      </c>
      <c r="K218" s="178"/>
      <c r="L218" s="36"/>
      <c r="M218" s="179" t="s">
        <v>1</v>
      </c>
      <c r="N218" s="180" t="s">
        <v>41</v>
      </c>
      <c r="O218" s="61"/>
      <c r="P218" s="181">
        <f>O218*H218</f>
        <v>0</v>
      </c>
      <c r="Q218" s="181">
        <v>0</v>
      </c>
      <c r="R218" s="181">
        <f>Q218*H218</f>
        <v>0</v>
      </c>
      <c r="S218" s="181">
        <v>0.01</v>
      </c>
      <c r="T218" s="182">
        <f>S218*H218</f>
        <v>0.40106999999999998</v>
      </c>
      <c r="U218" s="35"/>
      <c r="V218" s="35"/>
      <c r="W218" s="35"/>
      <c r="X218" s="35"/>
      <c r="Y218" s="35"/>
      <c r="Z218" s="35"/>
      <c r="AA218" s="35"/>
      <c r="AB218" s="35"/>
      <c r="AC218" s="35"/>
      <c r="AD218" s="35"/>
      <c r="AE218" s="35"/>
      <c r="AR218" s="183" t="s">
        <v>321</v>
      </c>
      <c r="AT218" s="183" t="s">
        <v>318</v>
      </c>
      <c r="AU218" s="183" t="s">
        <v>88</v>
      </c>
      <c r="AY218" s="18" t="s">
        <v>317</v>
      </c>
      <c r="BE218" s="105">
        <f>IF(N218="základná",J218,0)</f>
        <v>0</v>
      </c>
      <c r="BF218" s="105">
        <f>IF(N218="znížená",J218,0)</f>
        <v>0</v>
      </c>
      <c r="BG218" s="105">
        <f>IF(N218="zákl. prenesená",J218,0)</f>
        <v>0</v>
      </c>
      <c r="BH218" s="105">
        <f>IF(N218="zníž. prenesená",J218,0)</f>
        <v>0</v>
      </c>
      <c r="BI218" s="105">
        <f>IF(N218="nulová",J218,0)</f>
        <v>0</v>
      </c>
      <c r="BJ218" s="18" t="s">
        <v>88</v>
      </c>
      <c r="BK218" s="105">
        <f>ROUND(I218*H218,2)</f>
        <v>0</v>
      </c>
      <c r="BL218" s="18" t="s">
        <v>321</v>
      </c>
      <c r="BM218" s="183" t="s">
        <v>5178</v>
      </c>
    </row>
    <row r="219" spans="1:65" s="2" customFormat="1" ht="24.2" customHeight="1">
      <c r="A219" s="35"/>
      <c r="B219" s="141"/>
      <c r="C219" s="171" t="s">
        <v>527</v>
      </c>
      <c r="D219" s="171" t="s">
        <v>318</v>
      </c>
      <c r="E219" s="172" t="s">
        <v>5179</v>
      </c>
      <c r="F219" s="173" t="s">
        <v>5180</v>
      </c>
      <c r="G219" s="174" t="s">
        <v>441</v>
      </c>
      <c r="H219" s="175">
        <v>40.106999999999999</v>
      </c>
      <c r="I219" s="176"/>
      <c r="J219" s="177">
        <f>ROUND(I219*H219,2)</f>
        <v>0</v>
      </c>
      <c r="K219" s="178"/>
      <c r="L219" s="36"/>
      <c r="M219" s="179" t="s">
        <v>1</v>
      </c>
      <c r="N219" s="180" t="s">
        <v>41</v>
      </c>
      <c r="O219" s="61"/>
      <c r="P219" s="181">
        <f>O219*H219</f>
        <v>0</v>
      </c>
      <c r="Q219" s="181">
        <v>0</v>
      </c>
      <c r="R219" s="181">
        <f>Q219*H219</f>
        <v>0</v>
      </c>
      <c r="S219" s="181">
        <v>0.01</v>
      </c>
      <c r="T219" s="182">
        <f>S219*H219</f>
        <v>0.40106999999999998</v>
      </c>
      <c r="U219" s="35"/>
      <c r="V219" s="35"/>
      <c r="W219" s="35"/>
      <c r="X219" s="35"/>
      <c r="Y219" s="35"/>
      <c r="Z219" s="35"/>
      <c r="AA219" s="35"/>
      <c r="AB219" s="35"/>
      <c r="AC219" s="35"/>
      <c r="AD219" s="35"/>
      <c r="AE219" s="35"/>
      <c r="AR219" s="183" t="s">
        <v>321</v>
      </c>
      <c r="AT219" s="183" t="s">
        <v>318</v>
      </c>
      <c r="AU219" s="183" t="s">
        <v>88</v>
      </c>
      <c r="AY219" s="18" t="s">
        <v>317</v>
      </c>
      <c r="BE219" s="105">
        <f>IF(N219="základná",J219,0)</f>
        <v>0</v>
      </c>
      <c r="BF219" s="105">
        <f>IF(N219="znížená",J219,0)</f>
        <v>0</v>
      </c>
      <c r="BG219" s="105">
        <f>IF(N219="zákl. prenesená",J219,0)</f>
        <v>0</v>
      </c>
      <c r="BH219" s="105">
        <f>IF(N219="zníž. prenesená",J219,0)</f>
        <v>0</v>
      </c>
      <c r="BI219" s="105">
        <f>IF(N219="nulová",J219,0)</f>
        <v>0</v>
      </c>
      <c r="BJ219" s="18" t="s">
        <v>88</v>
      </c>
      <c r="BK219" s="105">
        <f>ROUND(I219*H219,2)</f>
        <v>0</v>
      </c>
      <c r="BL219" s="18" t="s">
        <v>321</v>
      </c>
      <c r="BM219" s="183" t="s">
        <v>5181</v>
      </c>
    </row>
    <row r="220" spans="1:65" s="15" customFormat="1">
      <c r="B220" s="202"/>
      <c r="D220" s="185" t="s">
        <v>323</v>
      </c>
      <c r="E220" s="203" t="s">
        <v>1</v>
      </c>
      <c r="F220" s="204" t="s">
        <v>5182</v>
      </c>
      <c r="H220" s="205">
        <v>40.106999999999999</v>
      </c>
      <c r="I220" s="206"/>
      <c r="L220" s="202"/>
      <c r="M220" s="207"/>
      <c r="N220" s="208"/>
      <c r="O220" s="208"/>
      <c r="P220" s="208"/>
      <c r="Q220" s="208"/>
      <c r="R220" s="208"/>
      <c r="S220" s="208"/>
      <c r="T220" s="209"/>
      <c r="AT220" s="203" t="s">
        <v>323</v>
      </c>
      <c r="AU220" s="203" t="s">
        <v>88</v>
      </c>
      <c r="AV220" s="15" t="s">
        <v>88</v>
      </c>
      <c r="AW220" s="15" t="s">
        <v>30</v>
      </c>
      <c r="AX220" s="15" t="s">
        <v>82</v>
      </c>
      <c r="AY220" s="203" t="s">
        <v>317</v>
      </c>
    </row>
    <row r="221" spans="1:65" s="2" customFormat="1" ht="14.45" customHeight="1">
      <c r="A221" s="35"/>
      <c r="B221" s="141"/>
      <c r="C221" s="171" t="s">
        <v>535</v>
      </c>
      <c r="D221" s="171" t="s">
        <v>318</v>
      </c>
      <c r="E221" s="172" t="s">
        <v>5183</v>
      </c>
      <c r="F221" s="173" t="s">
        <v>773</v>
      </c>
      <c r="G221" s="174" t="s">
        <v>366</v>
      </c>
      <c r="H221" s="175">
        <v>35.841999999999999</v>
      </c>
      <c r="I221" s="176"/>
      <c r="J221" s="177">
        <f>ROUND(I221*H221,2)</f>
        <v>0</v>
      </c>
      <c r="K221" s="178"/>
      <c r="L221" s="36"/>
      <c r="M221" s="179" t="s">
        <v>1</v>
      </c>
      <c r="N221" s="180" t="s">
        <v>41</v>
      </c>
      <c r="O221" s="61"/>
      <c r="P221" s="181">
        <f>O221*H221</f>
        <v>0</v>
      </c>
      <c r="Q221" s="181">
        <v>0</v>
      </c>
      <c r="R221" s="181">
        <f>Q221*H221</f>
        <v>0</v>
      </c>
      <c r="S221" s="181">
        <v>0</v>
      </c>
      <c r="T221" s="182">
        <f>S221*H221</f>
        <v>0</v>
      </c>
      <c r="U221" s="35"/>
      <c r="V221" s="35"/>
      <c r="W221" s="35"/>
      <c r="X221" s="35"/>
      <c r="Y221" s="35"/>
      <c r="Z221" s="35"/>
      <c r="AA221" s="35"/>
      <c r="AB221" s="35"/>
      <c r="AC221" s="35"/>
      <c r="AD221" s="35"/>
      <c r="AE221" s="35"/>
      <c r="AR221" s="183" t="s">
        <v>321</v>
      </c>
      <c r="AT221" s="183" t="s">
        <v>318</v>
      </c>
      <c r="AU221" s="183" t="s">
        <v>88</v>
      </c>
      <c r="AY221" s="18" t="s">
        <v>317</v>
      </c>
      <c r="BE221" s="105">
        <f>IF(N221="základná",J221,0)</f>
        <v>0</v>
      </c>
      <c r="BF221" s="105">
        <f>IF(N221="znížená",J221,0)</f>
        <v>0</v>
      </c>
      <c r="BG221" s="105">
        <f>IF(N221="zákl. prenesená",J221,0)</f>
        <v>0</v>
      </c>
      <c r="BH221" s="105">
        <f>IF(N221="zníž. prenesená",J221,0)</f>
        <v>0</v>
      </c>
      <c r="BI221" s="105">
        <f>IF(N221="nulová",J221,0)</f>
        <v>0</v>
      </c>
      <c r="BJ221" s="18" t="s">
        <v>88</v>
      </c>
      <c r="BK221" s="105">
        <f>ROUND(I221*H221,2)</f>
        <v>0</v>
      </c>
      <c r="BL221" s="18" t="s">
        <v>321</v>
      </c>
      <c r="BM221" s="183" t="s">
        <v>5184</v>
      </c>
    </row>
    <row r="222" spans="1:65" s="2" customFormat="1" ht="24.2" customHeight="1">
      <c r="A222" s="35"/>
      <c r="B222" s="141"/>
      <c r="C222" s="171" t="s">
        <v>540</v>
      </c>
      <c r="D222" s="171" t="s">
        <v>318</v>
      </c>
      <c r="E222" s="172" t="s">
        <v>5185</v>
      </c>
      <c r="F222" s="173" t="s">
        <v>777</v>
      </c>
      <c r="G222" s="174" t="s">
        <v>366</v>
      </c>
      <c r="H222" s="175">
        <v>358.42</v>
      </c>
      <c r="I222" s="176"/>
      <c r="J222" s="177">
        <f>ROUND(I222*H222,2)</f>
        <v>0</v>
      </c>
      <c r="K222" s="178"/>
      <c r="L222" s="36"/>
      <c r="M222" s="179" t="s">
        <v>1</v>
      </c>
      <c r="N222" s="180" t="s">
        <v>41</v>
      </c>
      <c r="O222" s="61"/>
      <c r="P222" s="181">
        <f>O222*H222</f>
        <v>0</v>
      </c>
      <c r="Q222" s="181">
        <v>0</v>
      </c>
      <c r="R222" s="181">
        <f>Q222*H222</f>
        <v>0</v>
      </c>
      <c r="S222" s="181">
        <v>0</v>
      </c>
      <c r="T222" s="182">
        <f>S222*H222</f>
        <v>0</v>
      </c>
      <c r="U222" s="35"/>
      <c r="V222" s="35"/>
      <c r="W222" s="35"/>
      <c r="X222" s="35"/>
      <c r="Y222" s="35"/>
      <c r="Z222" s="35"/>
      <c r="AA222" s="35"/>
      <c r="AB222" s="35"/>
      <c r="AC222" s="35"/>
      <c r="AD222" s="35"/>
      <c r="AE222" s="35"/>
      <c r="AR222" s="183" t="s">
        <v>321</v>
      </c>
      <c r="AT222" s="183" t="s">
        <v>318</v>
      </c>
      <c r="AU222" s="183" t="s">
        <v>88</v>
      </c>
      <c r="AY222" s="18" t="s">
        <v>317</v>
      </c>
      <c r="BE222" s="105">
        <f>IF(N222="základná",J222,0)</f>
        <v>0</v>
      </c>
      <c r="BF222" s="105">
        <f>IF(N222="znížená",J222,0)</f>
        <v>0</v>
      </c>
      <c r="BG222" s="105">
        <f>IF(N222="zákl. prenesená",J222,0)</f>
        <v>0</v>
      </c>
      <c r="BH222" s="105">
        <f>IF(N222="zníž. prenesená",J222,0)</f>
        <v>0</v>
      </c>
      <c r="BI222" s="105">
        <f>IF(N222="nulová",J222,0)</f>
        <v>0</v>
      </c>
      <c r="BJ222" s="18" t="s">
        <v>88</v>
      </c>
      <c r="BK222" s="105">
        <f>ROUND(I222*H222,2)</f>
        <v>0</v>
      </c>
      <c r="BL222" s="18" t="s">
        <v>321</v>
      </c>
      <c r="BM222" s="183" t="s">
        <v>5186</v>
      </c>
    </row>
    <row r="223" spans="1:65" s="15" customFormat="1">
      <c r="B223" s="202"/>
      <c r="D223" s="185" t="s">
        <v>323</v>
      </c>
      <c r="F223" s="204" t="s">
        <v>5187</v>
      </c>
      <c r="H223" s="205">
        <v>358.42</v>
      </c>
      <c r="I223" s="206"/>
      <c r="L223" s="202"/>
      <c r="M223" s="207"/>
      <c r="N223" s="208"/>
      <c r="O223" s="208"/>
      <c r="P223" s="208"/>
      <c r="Q223" s="208"/>
      <c r="R223" s="208"/>
      <c r="S223" s="208"/>
      <c r="T223" s="209"/>
      <c r="AT223" s="203" t="s">
        <v>323</v>
      </c>
      <c r="AU223" s="203" t="s">
        <v>88</v>
      </c>
      <c r="AV223" s="15" t="s">
        <v>88</v>
      </c>
      <c r="AW223" s="15" t="s">
        <v>3</v>
      </c>
      <c r="AX223" s="15" t="s">
        <v>82</v>
      </c>
      <c r="AY223" s="203" t="s">
        <v>317</v>
      </c>
    </row>
    <row r="224" spans="1:65" s="2" customFormat="1" ht="24.2" customHeight="1">
      <c r="A224" s="35"/>
      <c r="B224" s="141"/>
      <c r="C224" s="171" t="s">
        <v>544</v>
      </c>
      <c r="D224" s="171" t="s">
        <v>318</v>
      </c>
      <c r="E224" s="172" t="s">
        <v>5188</v>
      </c>
      <c r="F224" s="173" t="s">
        <v>782</v>
      </c>
      <c r="G224" s="174" t="s">
        <v>366</v>
      </c>
      <c r="H224" s="175">
        <v>35.841999999999999</v>
      </c>
      <c r="I224" s="176"/>
      <c r="J224" s="177">
        <f>ROUND(I224*H224,2)</f>
        <v>0</v>
      </c>
      <c r="K224" s="178"/>
      <c r="L224" s="36"/>
      <c r="M224" s="179" t="s">
        <v>1</v>
      </c>
      <c r="N224" s="180" t="s">
        <v>41</v>
      </c>
      <c r="O224" s="61"/>
      <c r="P224" s="181">
        <f>O224*H224</f>
        <v>0</v>
      </c>
      <c r="Q224" s="181">
        <v>0</v>
      </c>
      <c r="R224" s="181">
        <f>Q224*H224</f>
        <v>0</v>
      </c>
      <c r="S224" s="181">
        <v>0</v>
      </c>
      <c r="T224" s="182">
        <f>S224*H224</f>
        <v>0</v>
      </c>
      <c r="U224" s="35"/>
      <c r="V224" s="35"/>
      <c r="W224" s="35"/>
      <c r="X224" s="35"/>
      <c r="Y224" s="35"/>
      <c r="Z224" s="35"/>
      <c r="AA224" s="35"/>
      <c r="AB224" s="35"/>
      <c r="AC224" s="35"/>
      <c r="AD224" s="35"/>
      <c r="AE224" s="35"/>
      <c r="AR224" s="183" t="s">
        <v>321</v>
      </c>
      <c r="AT224" s="183" t="s">
        <v>318</v>
      </c>
      <c r="AU224" s="183" t="s">
        <v>88</v>
      </c>
      <c r="AY224" s="18" t="s">
        <v>317</v>
      </c>
      <c r="BE224" s="105">
        <f>IF(N224="základná",J224,0)</f>
        <v>0</v>
      </c>
      <c r="BF224" s="105">
        <f>IF(N224="znížená",J224,0)</f>
        <v>0</v>
      </c>
      <c r="BG224" s="105">
        <f>IF(N224="zákl. prenesená",J224,0)</f>
        <v>0</v>
      </c>
      <c r="BH224" s="105">
        <f>IF(N224="zníž. prenesená",J224,0)</f>
        <v>0</v>
      </c>
      <c r="BI224" s="105">
        <f>IF(N224="nulová",J224,0)</f>
        <v>0</v>
      </c>
      <c r="BJ224" s="18" t="s">
        <v>88</v>
      </c>
      <c r="BK224" s="105">
        <f>ROUND(I224*H224,2)</f>
        <v>0</v>
      </c>
      <c r="BL224" s="18" t="s">
        <v>321</v>
      </c>
      <c r="BM224" s="183" t="s">
        <v>5189</v>
      </c>
    </row>
    <row r="225" spans="1:65" s="2" customFormat="1" ht="24.2" customHeight="1">
      <c r="A225" s="35"/>
      <c r="B225" s="141"/>
      <c r="C225" s="171" t="s">
        <v>551</v>
      </c>
      <c r="D225" s="171" t="s">
        <v>318</v>
      </c>
      <c r="E225" s="172" t="s">
        <v>5190</v>
      </c>
      <c r="F225" s="173" t="s">
        <v>786</v>
      </c>
      <c r="G225" s="174" t="s">
        <v>366</v>
      </c>
      <c r="H225" s="175">
        <v>35.841999999999999</v>
      </c>
      <c r="I225" s="176"/>
      <c r="J225" s="177">
        <f>ROUND(I225*H225,2)</f>
        <v>0</v>
      </c>
      <c r="K225" s="178"/>
      <c r="L225" s="36"/>
      <c r="M225" s="179" t="s">
        <v>1</v>
      </c>
      <c r="N225" s="180" t="s">
        <v>41</v>
      </c>
      <c r="O225" s="61"/>
      <c r="P225" s="181">
        <f>O225*H225</f>
        <v>0</v>
      </c>
      <c r="Q225" s="181">
        <v>0</v>
      </c>
      <c r="R225" s="181">
        <f>Q225*H225</f>
        <v>0</v>
      </c>
      <c r="S225" s="181">
        <v>0</v>
      </c>
      <c r="T225" s="182">
        <f>S225*H225</f>
        <v>0</v>
      </c>
      <c r="U225" s="35"/>
      <c r="V225" s="35"/>
      <c r="W225" s="35"/>
      <c r="X225" s="35"/>
      <c r="Y225" s="35"/>
      <c r="Z225" s="35"/>
      <c r="AA225" s="35"/>
      <c r="AB225" s="35"/>
      <c r="AC225" s="35"/>
      <c r="AD225" s="35"/>
      <c r="AE225" s="35"/>
      <c r="AR225" s="183" t="s">
        <v>321</v>
      </c>
      <c r="AT225" s="183" t="s">
        <v>318</v>
      </c>
      <c r="AU225" s="183" t="s">
        <v>88</v>
      </c>
      <c r="AY225" s="18" t="s">
        <v>317</v>
      </c>
      <c r="BE225" s="105">
        <f>IF(N225="základná",J225,0)</f>
        <v>0</v>
      </c>
      <c r="BF225" s="105">
        <f>IF(N225="znížená",J225,0)</f>
        <v>0</v>
      </c>
      <c r="BG225" s="105">
        <f>IF(N225="zákl. prenesená",J225,0)</f>
        <v>0</v>
      </c>
      <c r="BH225" s="105">
        <f>IF(N225="zníž. prenesená",J225,0)</f>
        <v>0</v>
      </c>
      <c r="BI225" s="105">
        <f>IF(N225="nulová",J225,0)</f>
        <v>0</v>
      </c>
      <c r="BJ225" s="18" t="s">
        <v>88</v>
      </c>
      <c r="BK225" s="105">
        <f>ROUND(I225*H225,2)</f>
        <v>0</v>
      </c>
      <c r="BL225" s="18" t="s">
        <v>321</v>
      </c>
      <c r="BM225" s="183" t="s">
        <v>5191</v>
      </c>
    </row>
    <row r="226" spans="1:65" s="2" customFormat="1" ht="14.45" customHeight="1">
      <c r="A226" s="35"/>
      <c r="B226" s="141"/>
      <c r="C226" s="171" t="s">
        <v>555</v>
      </c>
      <c r="D226" s="171" t="s">
        <v>318</v>
      </c>
      <c r="E226" s="172" t="s">
        <v>5192</v>
      </c>
      <c r="F226" s="173" t="s">
        <v>5193</v>
      </c>
      <c r="G226" s="174" t="s">
        <v>366</v>
      </c>
      <c r="H226" s="175">
        <v>35.841999999999999</v>
      </c>
      <c r="I226" s="176"/>
      <c r="J226" s="177">
        <f>ROUND(I226*H226,2)</f>
        <v>0</v>
      </c>
      <c r="K226" s="178"/>
      <c r="L226" s="36"/>
      <c r="M226" s="179" t="s">
        <v>1</v>
      </c>
      <c r="N226" s="180" t="s">
        <v>41</v>
      </c>
      <c r="O226" s="61"/>
      <c r="P226" s="181">
        <f>O226*H226</f>
        <v>0</v>
      </c>
      <c r="Q226" s="181">
        <v>0</v>
      </c>
      <c r="R226" s="181">
        <f>Q226*H226</f>
        <v>0</v>
      </c>
      <c r="S226" s="181">
        <v>0</v>
      </c>
      <c r="T226" s="182">
        <f>S226*H226</f>
        <v>0</v>
      </c>
      <c r="U226" s="35"/>
      <c r="V226" s="35"/>
      <c r="W226" s="35"/>
      <c r="X226" s="35"/>
      <c r="Y226" s="35"/>
      <c r="Z226" s="35"/>
      <c r="AA226" s="35"/>
      <c r="AB226" s="35"/>
      <c r="AC226" s="35"/>
      <c r="AD226" s="35"/>
      <c r="AE226" s="35"/>
      <c r="AR226" s="183" t="s">
        <v>321</v>
      </c>
      <c r="AT226" s="183" t="s">
        <v>318</v>
      </c>
      <c r="AU226" s="183" t="s">
        <v>88</v>
      </c>
      <c r="AY226" s="18" t="s">
        <v>317</v>
      </c>
      <c r="BE226" s="105">
        <f>IF(N226="základná",J226,0)</f>
        <v>0</v>
      </c>
      <c r="BF226" s="105">
        <f>IF(N226="znížená",J226,0)</f>
        <v>0</v>
      </c>
      <c r="BG226" s="105">
        <f>IF(N226="zákl. prenesená",J226,0)</f>
        <v>0</v>
      </c>
      <c r="BH226" s="105">
        <f>IF(N226="zníž. prenesená",J226,0)</f>
        <v>0</v>
      </c>
      <c r="BI226" s="105">
        <f>IF(N226="nulová",J226,0)</f>
        <v>0</v>
      </c>
      <c r="BJ226" s="18" t="s">
        <v>88</v>
      </c>
      <c r="BK226" s="105">
        <f>ROUND(I226*H226,2)</f>
        <v>0</v>
      </c>
      <c r="BL226" s="18" t="s">
        <v>321</v>
      </c>
      <c r="BM226" s="183" t="s">
        <v>5194</v>
      </c>
    </row>
    <row r="227" spans="1:65" s="2" customFormat="1" ht="14.45" customHeight="1">
      <c r="A227" s="35"/>
      <c r="B227" s="141"/>
      <c r="C227" s="171" t="s">
        <v>559</v>
      </c>
      <c r="D227" s="171" t="s">
        <v>318</v>
      </c>
      <c r="E227" s="172" t="s">
        <v>5195</v>
      </c>
      <c r="F227" s="173" t="s">
        <v>5196</v>
      </c>
      <c r="G227" s="174" t="s">
        <v>388</v>
      </c>
      <c r="H227" s="175">
        <v>4</v>
      </c>
      <c r="I227" s="176"/>
      <c r="J227" s="177">
        <f>ROUND(I227*H227,2)</f>
        <v>0</v>
      </c>
      <c r="K227" s="178"/>
      <c r="L227" s="36"/>
      <c r="M227" s="179" t="s">
        <v>1</v>
      </c>
      <c r="N227" s="180" t="s">
        <v>41</v>
      </c>
      <c r="O227" s="61"/>
      <c r="P227" s="181">
        <f>O227*H227</f>
        <v>0</v>
      </c>
      <c r="Q227" s="181">
        <v>0</v>
      </c>
      <c r="R227" s="181">
        <f>Q227*H227</f>
        <v>0</v>
      </c>
      <c r="S227" s="181">
        <v>0</v>
      </c>
      <c r="T227" s="182">
        <f>S227*H227</f>
        <v>0</v>
      </c>
      <c r="U227" s="35"/>
      <c r="V227" s="35"/>
      <c r="W227" s="35"/>
      <c r="X227" s="35"/>
      <c r="Y227" s="35"/>
      <c r="Z227" s="35"/>
      <c r="AA227" s="35"/>
      <c r="AB227" s="35"/>
      <c r="AC227" s="35"/>
      <c r="AD227" s="35"/>
      <c r="AE227" s="35"/>
      <c r="AR227" s="183" t="s">
        <v>321</v>
      </c>
      <c r="AT227" s="183" t="s">
        <v>318</v>
      </c>
      <c r="AU227" s="183" t="s">
        <v>88</v>
      </c>
      <c r="AY227" s="18" t="s">
        <v>317</v>
      </c>
      <c r="BE227" s="105">
        <f>IF(N227="základná",J227,0)</f>
        <v>0</v>
      </c>
      <c r="BF227" s="105">
        <f>IF(N227="znížená",J227,0)</f>
        <v>0</v>
      </c>
      <c r="BG227" s="105">
        <f>IF(N227="zákl. prenesená",J227,0)</f>
        <v>0</v>
      </c>
      <c r="BH227" s="105">
        <f>IF(N227="zníž. prenesená",J227,0)</f>
        <v>0</v>
      </c>
      <c r="BI227" s="105">
        <f>IF(N227="nulová",J227,0)</f>
        <v>0</v>
      </c>
      <c r="BJ227" s="18" t="s">
        <v>88</v>
      </c>
      <c r="BK227" s="105">
        <f>ROUND(I227*H227,2)</f>
        <v>0</v>
      </c>
      <c r="BL227" s="18" t="s">
        <v>321</v>
      </c>
      <c r="BM227" s="183" t="s">
        <v>5197</v>
      </c>
    </row>
    <row r="228" spans="1:65" s="12" customFormat="1" ht="25.9" customHeight="1">
      <c r="B228" s="160"/>
      <c r="D228" s="161" t="s">
        <v>74</v>
      </c>
      <c r="E228" s="162" t="s">
        <v>798</v>
      </c>
      <c r="F228" s="162" t="s">
        <v>799</v>
      </c>
      <c r="I228" s="163"/>
      <c r="J228" s="164">
        <f>BK228</f>
        <v>0</v>
      </c>
      <c r="L228" s="160"/>
      <c r="M228" s="165"/>
      <c r="N228" s="166"/>
      <c r="O228" s="166"/>
      <c r="P228" s="167">
        <f>P229+P233</f>
        <v>0</v>
      </c>
      <c r="Q228" s="166"/>
      <c r="R228" s="167">
        <f>R229+R233</f>
        <v>1.5333975200000001</v>
      </c>
      <c r="S228" s="166"/>
      <c r="T228" s="168">
        <f>T229+T233</f>
        <v>0</v>
      </c>
      <c r="AR228" s="161" t="s">
        <v>88</v>
      </c>
      <c r="AT228" s="169" t="s">
        <v>74</v>
      </c>
      <c r="AU228" s="169" t="s">
        <v>75</v>
      </c>
      <c r="AY228" s="161" t="s">
        <v>317</v>
      </c>
      <c r="BK228" s="170">
        <f>BK229+BK233</f>
        <v>0</v>
      </c>
    </row>
    <row r="229" spans="1:65" s="12" customFormat="1" ht="22.9" customHeight="1">
      <c r="B229" s="160"/>
      <c r="D229" s="161" t="s">
        <v>74</v>
      </c>
      <c r="E229" s="200" t="s">
        <v>800</v>
      </c>
      <c r="F229" s="200" t="s">
        <v>801</v>
      </c>
      <c r="I229" s="163"/>
      <c r="J229" s="201">
        <f>BK229</f>
        <v>0</v>
      </c>
      <c r="L229" s="160"/>
      <c r="M229" s="165"/>
      <c r="N229" s="166"/>
      <c r="O229" s="166"/>
      <c r="P229" s="167">
        <f>SUM(P230:P232)</f>
        <v>0</v>
      </c>
      <c r="Q229" s="166"/>
      <c r="R229" s="167">
        <f>SUM(R230:R232)</f>
        <v>1.7947519999999998E-2</v>
      </c>
      <c r="S229" s="166"/>
      <c r="T229" s="168">
        <f>SUM(T230:T232)</f>
        <v>0</v>
      </c>
      <c r="AR229" s="161" t="s">
        <v>88</v>
      </c>
      <c r="AT229" s="169" t="s">
        <v>74</v>
      </c>
      <c r="AU229" s="169" t="s">
        <v>82</v>
      </c>
      <c r="AY229" s="161" t="s">
        <v>317</v>
      </c>
      <c r="BK229" s="170">
        <f>SUM(BK230:BK232)</f>
        <v>0</v>
      </c>
    </row>
    <row r="230" spans="1:65" s="2" customFormat="1" ht="24.2" customHeight="1">
      <c r="A230" s="35"/>
      <c r="B230" s="141"/>
      <c r="C230" s="171" t="s">
        <v>565</v>
      </c>
      <c r="D230" s="171" t="s">
        <v>318</v>
      </c>
      <c r="E230" s="172" t="s">
        <v>5198</v>
      </c>
      <c r="F230" s="173" t="s">
        <v>5199</v>
      </c>
      <c r="G230" s="174" t="s">
        <v>378</v>
      </c>
      <c r="H230" s="175">
        <v>15.472</v>
      </c>
      <c r="I230" s="176"/>
      <c r="J230" s="177">
        <f>ROUND(I230*H230,2)</f>
        <v>0</v>
      </c>
      <c r="K230" s="178"/>
      <c r="L230" s="36"/>
      <c r="M230" s="179" t="s">
        <v>1</v>
      </c>
      <c r="N230" s="180" t="s">
        <v>41</v>
      </c>
      <c r="O230" s="61"/>
      <c r="P230" s="181">
        <f>O230*H230</f>
        <v>0</v>
      </c>
      <c r="Q230" s="181">
        <v>1.16E-3</v>
      </c>
      <c r="R230" s="181">
        <f>Q230*H230</f>
        <v>1.7947519999999998E-2</v>
      </c>
      <c r="S230" s="181">
        <v>0</v>
      </c>
      <c r="T230" s="182">
        <f>S230*H230</f>
        <v>0</v>
      </c>
      <c r="U230" s="35"/>
      <c r="V230" s="35"/>
      <c r="W230" s="35"/>
      <c r="X230" s="35"/>
      <c r="Y230" s="35"/>
      <c r="Z230" s="35"/>
      <c r="AA230" s="35"/>
      <c r="AB230" s="35"/>
      <c r="AC230" s="35"/>
      <c r="AD230" s="35"/>
      <c r="AE230" s="35"/>
      <c r="AR230" s="183" t="s">
        <v>406</v>
      </c>
      <c r="AT230" s="183" t="s">
        <v>318</v>
      </c>
      <c r="AU230" s="183" t="s">
        <v>88</v>
      </c>
      <c r="AY230" s="18" t="s">
        <v>317</v>
      </c>
      <c r="BE230" s="105">
        <f>IF(N230="základná",J230,0)</f>
        <v>0</v>
      </c>
      <c r="BF230" s="105">
        <f>IF(N230="znížená",J230,0)</f>
        <v>0</v>
      </c>
      <c r="BG230" s="105">
        <f>IF(N230="zákl. prenesená",J230,0)</f>
        <v>0</v>
      </c>
      <c r="BH230" s="105">
        <f>IF(N230="zníž. prenesená",J230,0)</f>
        <v>0</v>
      </c>
      <c r="BI230" s="105">
        <f>IF(N230="nulová",J230,0)</f>
        <v>0</v>
      </c>
      <c r="BJ230" s="18" t="s">
        <v>88</v>
      </c>
      <c r="BK230" s="105">
        <f>ROUND(I230*H230,2)</f>
        <v>0</v>
      </c>
      <c r="BL230" s="18" t="s">
        <v>406</v>
      </c>
      <c r="BM230" s="183" t="s">
        <v>5200</v>
      </c>
    </row>
    <row r="231" spans="1:65" s="15" customFormat="1">
      <c r="B231" s="202"/>
      <c r="D231" s="185" t="s">
        <v>323</v>
      </c>
      <c r="E231" s="203" t="s">
        <v>1</v>
      </c>
      <c r="F231" s="204" t="s">
        <v>5201</v>
      </c>
      <c r="H231" s="205">
        <v>15.472</v>
      </c>
      <c r="I231" s="206"/>
      <c r="L231" s="202"/>
      <c r="M231" s="207"/>
      <c r="N231" s="208"/>
      <c r="O231" s="208"/>
      <c r="P231" s="208"/>
      <c r="Q231" s="208"/>
      <c r="R231" s="208"/>
      <c r="S231" s="208"/>
      <c r="T231" s="209"/>
      <c r="AT231" s="203" t="s">
        <v>323</v>
      </c>
      <c r="AU231" s="203" t="s">
        <v>88</v>
      </c>
      <c r="AV231" s="15" t="s">
        <v>88</v>
      </c>
      <c r="AW231" s="15" t="s">
        <v>30</v>
      </c>
      <c r="AX231" s="15" t="s">
        <v>82</v>
      </c>
      <c r="AY231" s="203" t="s">
        <v>317</v>
      </c>
    </row>
    <row r="232" spans="1:65" s="2" customFormat="1" ht="24.2" customHeight="1">
      <c r="A232" s="35"/>
      <c r="B232" s="141"/>
      <c r="C232" s="171" t="s">
        <v>570</v>
      </c>
      <c r="D232" s="171" t="s">
        <v>318</v>
      </c>
      <c r="E232" s="172" t="s">
        <v>5202</v>
      </c>
      <c r="F232" s="173" t="s">
        <v>5203</v>
      </c>
      <c r="G232" s="174" t="s">
        <v>810</v>
      </c>
      <c r="H232" s="229"/>
      <c r="I232" s="176"/>
      <c r="J232" s="177">
        <f>ROUND(I232*H232,2)</f>
        <v>0</v>
      </c>
      <c r="K232" s="178"/>
      <c r="L232" s="36"/>
      <c r="M232" s="179" t="s">
        <v>1</v>
      </c>
      <c r="N232" s="180" t="s">
        <v>41</v>
      </c>
      <c r="O232" s="61"/>
      <c r="P232" s="181">
        <f>O232*H232</f>
        <v>0</v>
      </c>
      <c r="Q232" s="181">
        <v>0</v>
      </c>
      <c r="R232" s="181">
        <f>Q232*H232</f>
        <v>0</v>
      </c>
      <c r="S232" s="181">
        <v>0</v>
      </c>
      <c r="T232" s="182">
        <f>S232*H232</f>
        <v>0</v>
      </c>
      <c r="U232" s="35"/>
      <c r="V232" s="35"/>
      <c r="W232" s="35"/>
      <c r="X232" s="35"/>
      <c r="Y232" s="35"/>
      <c r="Z232" s="35"/>
      <c r="AA232" s="35"/>
      <c r="AB232" s="35"/>
      <c r="AC232" s="35"/>
      <c r="AD232" s="35"/>
      <c r="AE232" s="35"/>
      <c r="AR232" s="183" t="s">
        <v>406</v>
      </c>
      <c r="AT232" s="183" t="s">
        <v>318</v>
      </c>
      <c r="AU232" s="183" t="s">
        <v>88</v>
      </c>
      <c r="AY232" s="18" t="s">
        <v>317</v>
      </c>
      <c r="BE232" s="105">
        <f>IF(N232="základná",J232,0)</f>
        <v>0</v>
      </c>
      <c r="BF232" s="105">
        <f>IF(N232="znížená",J232,0)</f>
        <v>0</v>
      </c>
      <c r="BG232" s="105">
        <f>IF(N232="zákl. prenesená",J232,0)</f>
        <v>0</v>
      </c>
      <c r="BH232" s="105">
        <f>IF(N232="zníž. prenesená",J232,0)</f>
        <v>0</v>
      </c>
      <c r="BI232" s="105">
        <f>IF(N232="nulová",J232,0)</f>
        <v>0</v>
      </c>
      <c r="BJ232" s="18" t="s">
        <v>88</v>
      </c>
      <c r="BK232" s="105">
        <f>ROUND(I232*H232,2)</f>
        <v>0</v>
      </c>
      <c r="BL232" s="18" t="s">
        <v>406</v>
      </c>
      <c r="BM232" s="183" t="s">
        <v>5204</v>
      </c>
    </row>
    <row r="233" spans="1:65" s="12" customFormat="1" ht="22.9" customHeight="1">
      <c r="B233" s="160"/>
      <c r="D233" s="161" t="s">
        <v>74</v>
      </c>
      <c r="E233" s="200" t="s">
        <v>2034</v>
      </c>
      <c r="F233" s="200" t="s">
        <v>2035</v>
      </c>
      <c r="I233" s="163"/>
      <c r="J233" s="201">
        <f>BK233</f>
        <v>0</v>
      </c>
      <c r="L233" s="160"/>
      <c r="M233" s="165"/>
      <c r="N233" s="166"/>
      <c r="O233" s="166"/>
      <c r="P233" s="167">
        <f>SUM(P234:P242)</f>
        <v>0</v>
      </c>
      <c r="Q233" s="166"/>
      <c r="R233" s="167">
        <f>SUM(R234:R242)</f>
        <v>1.51545</v>
      </c>
      <c r="S233" s="166"/>
      <c r="T233" s="168">
        <f>SUM(T234:T242)</f>
        <v>0</v>
      </c>
      <c r="AR233" s="161" t="s">
        <v>88</v>
      </c>
      <c r="AT233" s="169" t="s">
        <v>74</v>
      </c>
      <c r="AU233" s="169" t="s">
        <v>82</v>
      </c>
      <c r="AY233" s="161" t="s">
        <v>317</v>
      </c>
      <c r="BK233" s="170">
        <f>SUM(BK234:BK242)</f>
        <v>0</v>
      </c>
    </row>
    <row r="234" spans="1:65" s="2" customFormat="1" ht="14.45" customHeight="1">
      <c r="A234" s="35"/>
      <c r="B234" s="141"/>
      <c r="C234" s="171" t="s">
        <v>576</v>
      </c>
      <c r="D234" s="171" t="s">
        <v>318</v>
      </c>
      <c r="E234" s="172" t="s">
        <v>5205</v>
      </c>
      <c r="F234" s="173" t="s">
        <v>5206</v>
      </c>
      <c r="G234" s="174" t="s">
        <v>388</v>
      </c>
      <c r="H234" s="175">
        <v>16</v>
      </c>
      <c r="I234" s="176"/>
      <c r="J234" s="177">
        <f t="shared" ref="J234:J242" si="5">ROUND(I234*H234,2)</f>
        <v>0</v>
      </c>
      <c r="K234" s="178"/>
      <c r="L234" s="36"/>
      <c r="M234" s="179" t="s">
        <v>1</v>
      </c>
      <c r="N234" s="180" t="s">
        <v>41</v>
      </c>
      <c r="O234" s="61"/>
      <c r="P234" s="181">
        <f t="shared" ref="P234:P242" si="6">O234*H234</f>
        <v>0</v>
      </c>
      <c r="Q234" s="181">
        <v>0</v>
      </c>
      <c r="R234" s="181">
        <f t="shared" ref="R234:R242" si="7">Q234*H234</f>
        <v>0</v>
      </c>
      <c r="S234" s="181">
        <v>0</v>
      </c>
      <c r="T234" s="182">
        <f t="shared" ref="T234:T242" si="8">S234*H234</f>
        <v>0</v>
      </c>
      <c r="U234" s="35"/>
      <c r="V234" s="35"/>
      <c r="W234" s="35"/>
      <c r="X234" s="35"/>
      <c r="Y234" s="35"/>
      <c r="Z234" s="35"/>
      <c r="AA234" s="35"/>
      <c r="AB234" s="35"/>
      <c r="AC234" s="35"/>
      <c r="AD234" s="35"/>
      <c r="AE234" s="35"/>
      <c r="AR234" s="183" t="s">
        <v>406</v>
      </c>
      <c r="AT234" s="183" t="s">
        <v>318</v>
      </c>
      <c r="AU234" s="183" t="s">
        <v>88</v>
      </c>
      <c r="AY234" s="18" t="s">
        <v>317</v>
      </c>
      <c r="BE234" s="105">
        <f t="shared" ref="BE234:BE242" si="9">IF(N234="základná",J234,0)</f>
        <v>0</v>
      </c>
      <c r="BF234" s="105">
        <f t="shared" ref="BF234:BF242" si="10">IF(N234="znížená",J234,0)</f>
        <v>0</v>
      </c>
      <c r="BG234" s="105">
        <f t="shared" ref="BG234:BG242" si="11">IF(N234="zákl. prenesená",J234,0)</f>
        <v>0</v>
      </c>
      <c r="BH234" s="105">
        <f t="shared" ref="BH234:BH242" si="12">IF(N234="zníž. prenesená",J234,0)</f>
        <v>0</v>
      </c>
      <c r="BI234" s="105">
        <f t="shared" ref="BI234:BI242" si="13">IF(N234="nulová",J234,0)</f>
        <v>0</v>
      </c>
      <c r="BJ234" s="18" t="s">
        <v>88</v>
      </c>
      <c r="BK234" s="105">
        <f t="shared" ref="BK234:BK242" si="14">ROUND(I234*H234,2)</f>
        <v>0</v>
      </c>
      <c r="BL234" s="18" t="s">
        <v>406</v>
      </c>
      <c r="BM234" s="183" t="s">
        <v>5207</v>
      </c>
    </row>
    <row r="235" spans="1:65" s="2" customFormat="1" ht="14.45" customHeight="1">
      <c r="A235" s="35"/>
      <c r="B235" s="141"/>
      <c r="C235" s="218" t="s">
        <v>580</v>
      </c>
      <c r="D235" s="218" t="s">
        <v>419</v>
      </c>
      <c r="E235" s="219" t="s">
        <v>5208</v>
      </c>
      <c r="F235" s="220" t="s">
        <v>5209</v>
      </c>
      <c r="G235" s="221" t="s">
        <v>388</v>
      </c>
      <c r="H235" s="222">
        <v>16</v>
      </c>
      <c r="I235" s="223"/>
      <c r="J235" s="224">
        <f t="shared" si="5"/>
        <v>0</v>
      </c>
      <c r="K235" s="225"/>
      <c r="L235" s="226"/>
      <c r="M235" s="227" t="s">
        <v>1</v>
      </c>
      <c r="N235" s="228" t="s">
        <v>41</v>
      </c>
      <c r="O235" s="61"/>
      <c r="P235" s="181">
        <f t="shared" si="6"/>
        <v>0</v>
      </c>
      <c r="Q235" s="181">
        <v>1.2999999999999999E-2</v>
      </c>
      <c r="R235" s="181">
        <f t="shared" si="7"/>
        <v>0.20799999999999999</v>
      </c>
      <c r="S235" s="181">
        <v>0</v>
      </c>
      <c r="T235" s="182">
        <f t="shared" si="8"/>
        <v>0</v>
      </c>
      <c r="U235" s="35"/>
      <c r="V235" s="35"/>
      <c r="W235" s="35"/>
      <c r="X235" s="35"/>
      <c r="Y235" s="35"/>
      <c r="Z235" s="35"/>
      <c r="AA235" s="35"/>
      <c r="AB235" s="35"/>
      <c r="AC235" s="35"/>
      <c r="AD235" s="35"/>
      <c r="AE235" s="35"/>
      <c r="AR235" s="183" t="s">
        <v>494</v>
      </c>
      <c r="AT235" s="183" t="s">
        <v>419</v>
      </c>
      <c r="AU235" s="183" t="s">
        <v>88</v>
      </c>
      <c r="AY235" s="18" t="s">
        <v>317</v>
      </c>
      <c r="BE235" s="105">
        <f t="shared" si="9"/>
        <v>0</v>
      </c>
      <c r="BF235" s="105">
        <f t="shared" si="10"/>
        <v>0</v>
      </c>
      <c r="BG235" s="105">
        <f t="shared" si="11"/>
        <v>0</v>
      </c>
      <c r="BH235" s="105">
        <f t="shared" si="12"/>
        <v>0</v>
      </c>
      <c r="BI235" s="105">
        <f t="shared" si="13"/>
        <v>0</v>
      </c>
      <c r="BJ235" s="18" t="s">
        <v>88</v>
      </c>
      <c r="BK235" s="105">
        <f t="shared" si="14"/>
        <v>0</v>
      </c>
      <c r="BL235" s="18" t="s">
        <v>406</v>
      </c>
      <c r="BM235" s="183" t="s">
        <v>5210</v>
      </c>
    </row>
    <row r="236" spans="1:65" s="2" customFormat="1" ht="14.45" customHeight="1">
      <c r="A236" s="35"/>
      <c r="B236" s="141"/>
      <c r="C236" s="171" t="s">
        <v>586</v>
      </c>
      <c r="D236" s="171" t="s">
        <v>318</v>
      </c>
      <c r="E236" s="172" t="s">
        <v>5211</v>
      </c>
      <c r="F236" s="173" t="s">
        <v>5212</v>
      </c>
      <c r="G236" s="174" t="s">
        <v>388</v>
      </c>
      <c r="H236" s="175">
        <v>16</v>
      </c>
      <c r="I236" s="176"/>
      <c r="J236" s="177">
        <f t="shared" si="5"/>
        <v>0</v>
      </c>
      <c r="K236" s="178"/>
      <c r="L236" s="36"/>
      <c r="M236" s="179" t="s">
        <v>1</v>
      </c>
      <c r="N236" s="180" t="s">
        <v>41</v>
      </c>
      <c r="O236" s="61"/>
      <c r="P236" s="181">
        <f t="shared" si="6"/>
        <v>0</v>
      </c>
      <c r="Q236" s="181">
        <v>0</v>
      </c>
      <c r="R236" s="181">
        <f t="shared" si="7"/>
        <v>0</v>
      </c>
      <c r="S236" s="181">
        <v>0</v>
      </c>
      <c r="T236" s="182">
        <f t="shared" si="8"/>
        <v>0</v>
      </c>
      <c r="U236" s="35"/>
      <c r="V236" s="35"/>
      <c r="W236" s="35"/>
      <c r="X236" s="35"/>
      <c r="Y236" s="35"/>
      <c r="Z236" s="35"/>
      <c r="AA236" s="35"/>
      <c r="AB236" s="35"/>
      <c r="AC236" s="35"/>
      <c r="AD236" s="35"/>
      <c r="AE236" s="35"/>
      <c r="AR236" s="183" t="s">
        <v>406</v>
      </c>
      <c r="AT236" s="183" t="s">
        <v>318</v>
      </c>
      <c r="AU236" s="183" t="s">
        <v>88</v>
      </c>
      <c r="AY236" s="18" t="s">
        <v>317</v>
      </c>
      <c r="BE236" s="105">
        <f t="shared" si="9"/>
        <v>0</v>
      </c>
      <c r="BF236" s="105">
        <f t="shared" si="10"/>
        <v>0</v>
      </c>
      <c r="BG236" s="105">
        <f t="shared" si="11"/>
        <v>0</v>
      </c>
      <c r="BH236" s="105">
        <f t="shared" si="12"/>
        <v>0</v>
      </c>
      <c r="BI236" s="105">
        <f t="shared" si="13"/>
        <v>0</v>
      </c>
      <c r="BJ236" s="18" t="s">
        <v>88</v>
      </c>
      <c r="BK236" s="105">
        <f t="shared" si="14"/>
        <v>0</v>
      </c>
      <c r="BL236" s="18" t="s">
        <v>406</v>
      </c>
      <c r="BM236" s="183" t="s">
        <v>5213</v>
      </c>
    </row>
    <row r="237" spans="1:65" s="2" customFormat="1" ht="14.45" customHeight="1">
      <c r="A237" s="35"/>
      <c r="B237" s="141"/>
      <c r="C237" s="218" t="s">
        <v>591</v>
      </c>
      <c r="D237" s="218" t="s">
        <v>419</v>
      </c>
      <c r="E237" s="219" t="s">
        <v>5214</v>
      </c>
      <c r="F237" s="220" t="s">
        <v>5215</v>
      </c>
      <c r="G237" s="221" t="s">
        <v>388</v>
      </c>
      <c r="H237" s="222">
        <v>16</v>
      </c>
      <c r="I237" s="223"/>
      <c r="J237" s="224">
        <f t="shared" si="5"/>
        <v>0</v>
      </c>
      <c r="K237" s="225"/>
      <c r="L237" s="226"/>
      <c r="M237" s="227" t="s">
        <v>1</v>
      </c>
      <c r="N237" s="228" t="s">
        <v>41</v>
      </c>
      <c r="O237" s="61"/>
      <c r="P237" s="181">
        <f t="shared" si="6"/>
        <v>0</v>
      </c>
      <c r="Q237" s="181">
        <v>0.05</v>
      </c>
      <c r="R237" s="181">
        <f t="shared" si="7"/>
        <v>0.8</v>
      </c>
      <c r="S237" s="181">
        <v>0</v>
      </c>
      <c r="T237" s="182">
        <f t="shared" si="8"/>
        <v>0</v>
      </c>
      <c r="U237" s="35"/>
      <c r="V237" s="35"/>
      <c r="W237" s="35"/>
      <c r="X237" s="35"/>
      <c r="Y237" s="35"/>
      <c r="Z237" s="35"/>
      <c r="AA237" s="35"/>
      <c r="AB237" s="35"/>
      <c r="AC237" s="35"/>
      <c r="AD237" s="35"/>
      <c r="AE237" s="35"/>
      <c r="AR237" s="183" t="s">
        <v>494</v>
      </c>
      <c r="AT237" s="183" t="s">
        <v>419</v>
      </c>
      <c r="AU237" s="183" t="s">
        <v>88</v>
      </c>
      <c r="AY237" s="18" t="s">
        <v>317</v>
      </c>
      <c r="BE237" s="105">
        <f t="shared" si="9"/>
        <v>0</v>
      </c>
      <c r="BF237" s="105">
        <f t="shared" si="10"/>
        <v>0</v>
      </c>
      <c r="BG237" s="105">
        <f t="shared" si="11"/>
        <v>0</v>
      </c>
      <c r="BH237" s="105">
        <f t="shared" si="12"/>
        <v>0</v>
      </c>
      <c r="BI237" s="105">
        <f t="shared" si="13"/>
        <v>0</v>
      </c>
      <c r="BJ237" s="18" t="s">
        <v>88</v>
      </c>
      <c r="BK237" s="105">
        <f t="shared" si="14"/>
        <v>0</v>
      </c>
      <c r="BL237" s="18" t="s">
        <v>406</v>
      </c>
      <c r="BM237" s="183" t="s">
        <v>5216</v>
      </c>
    </row>
    <row r="238" spans="1:65" s="2" customFormat="1" ht="24.2" customHeight="1">
      <c r="A238" s="35"/>
      <c r="B238" s="141"/>
      <c r="C238" s="171" t="s">
        <v>596</v>
      </c>
      <c r="D238" s="171" t="s">
        <v>318</v>
      </c>
      <c r="E238" s="172" t="s">
        <v>2154</v>
      </c>
      <c r="F238" s="173" t="s">
        <v>2155</v>
      </c>
      <c r="G238" s="174" t="s">
        <v>388</v>
      </c>
      <c r="H238" s="175">
        <v>1</v>
      </c>
      <c r="I238" s="176"/>
      <c r="J238" s="177">
        <f t="shared" si="5"/>
        <v>0</v>
      </c>
      <c r="K238" s="178"/>
      <c r="L238" s="36"/>
      <c r="M238" s="179" t="s">
        <v>1</v>
      </c>
      <c r="N238" s="180" t="s">
        <v>41</v>
      </c>
      <c r="O238" s="61"/>
      <c r="P238" s="181">
        <f t="shared" si="6"/>
        <v>0</v>
      </c>
      <c r="Q238" s="181">
        <v>0</v>
      </c>
      <c r="R238" s="181">
        <f t="shared" si="7"/>
        <v>0</v>
      </c>
      <c r="S238" s="181">
        <v>0</v>
      </c>
      <c r="T238" s="182">
        <f t="shared" si="8"/>
        <v>0</v>
      </c>
      <c r="U238" s="35"/>
      <c r="V238" s="35"/>
      <c r="W238" s="35"/>
      <c r="X238" s="35"/>
      <c r="Y238" s="35"/>
      <c r="Z238" s="35"/>
      <c r="AA238" s="35"/>
      <c r="AB238" s="35"/>
      <c r="AC238" s="35"/>
      <c r="AD238" s="35"/>
      <c r="AE238" s="35"/>
      <c r="AR238" s="183" t="s">
        <v>406</v>
      </c>
      <c r="AT238" s="183" t="s">
        <v>318</v>
      </c>
      <c r="AU238" s="183" t="s">
        <v>88</v>
      </c>
      <c r="AY238" s="18" t="s">
        <v>317</v>
      </c>
      <c r="BE238" s="105">
        <f t="shared" si="9"/>
        <v>0</v>
      </c>
      <c r="BF238" s="105">
        <f t="shared" si="10"/>
        <v>0</v>
      </c>
      <c r="BG238" s="105">
        <f t="shared" si="11"/>
        <v>0</v>
      </c>
      <c r="BH238" s="105">
        <f t="shared" si="12"/>
        <v>0</v>
      </c>
      <c r="BI238" s="105">
        <f t="shared" si="13"/>
        <v>0</v>
      </c>
      <c r="BJ238" s="18" t="s">
        <v>88</v>
      </c>
      <c r="BK238" s="105">
        <f t="shared" si="14"/>
        <v>0</v>
      </c>
      <c r="BL238" s="18" t="s">
        <v>406</v>
      </c>
      <c r="BM238" s="183" t="s">
        <v>5217</v>
      </c>
    </row>
    <row r="239" spans="1:65" s="2" customFormat="1" ht="14.45" customHeight="1">
      <c r="A239" s="35"/>
      <c r="B239" s="141"/>
      <c r="C239" s="218" t="s">
        <v>603</v>
      </c>
      <c r="D239" s="218" t="s">
        <v>419</v>
      </c>
      <c r="E239" s="219" t="s">
        <v>5218</v>
      </c>
      <c r="F239" s="220" t="s">
        <v>5219</v>
      </c>
      <c r="G239" s="221" t="s">
        <v>388</v>
      </c>
      <c r="H239" s="222">
        <v>1</v>
      </c>
      <c r="I239" s="223"/>
      <c r="J239" s="224">
        <f t="shared" si="5"/>
        <v>0</v>
      </c>
      <c r="K239" s="225"/>
      <c r="L239" s="226"/>
      <c r="M239" s="227" t="s">
        <v>1</v>
      </c>
      <c r="N239" s="228" t="s">
        <v>41</v>
      </c>
      <c r="O239" s="61"/>
      <c r="P239" s="181">
        <f t="shared" si="6"/>
        <v>0</v>
      </c>
      <c r="Q239" s="181">
        <v>3.3750000000000002E-2</v>
      </c>
      <c r="R239" s="181">
        <f t="shared" si="7"/>
        <v>3.3750000000000002E-2</v>
      </c>
      <c r="S239" s="181">
        <v>0</v>
      </c>
      <c r="T239" s="182">
        <f t="shared" si="8"/>
        <v>0</v>
      </c>
      <c r="U239" s="35"/>
      <c r="V239" s="35"/>
      <c r="W239" s="35"/>
      <c r="X239" s="35"/>
      <c r="Y239" s="35"/>
      <c r="Z239" s="35"/>
      <c r="AA239" s="35"/>
      <c r="AB239" s="35"/>
      <c r="AC239" s="35"/>
      <c r="AD239" s="35"/>
      <c r="AE239" s="35"/>
      <c r="AR239" s="183" t="s">
        <v>494</v>
      </c>
      <c r="AT239" s="183" t="s">
        <v>419</v>
      </c>
      <c r="AU239" s="183" t="s">
        <v>88</v>
      </c>
      <c r="AY239" s="18" t="s">
        <v>317</v>
      </c>
      <c r="BE239" s="105">
        <f t="shared" si="9"/>
        <v>0</v>
      </c>
      <c r="BF239" s="105">
        <f t="shared" si="10"/>
        <v>0</v>
      </c>
      <c r="BG239" s="105">
        <f t="shared" si="11"/>
        <v>0</v>
      </c>
      <c r="BH239" s="105">
        <f t="shared" si="12"/>
        <v>0</v>
      </c>
      <c r="BI239" s="105">
        <f t="shared" si="13"/>
        <v>0</v>
      </c>
      <c r="BJ239" s="18" t="s">
        <v>88</v>
      </c>
      <c r="BK239" s="105">
        <f t="shared" si="14"/>
        <v>0</v>
      </c>
      <c r="BL239" s="18" t="s">
        <v>406</v>
      </c>
      <c r="BM239" s="183" t="s">
        <v>5220</v>
      </c>
    </row>
    <row r="240" spans="1:65" s="2" customFormat="1" ht="24.2" customHeight="1">
      <c r="A240" s="35"/>
      <c r="B240" s="141"/>
      <c r="C240" s="171" t="s">
        <v>608</v>
      </c>
      <c r="D240" s="171" t="s">
        <v>318</v>
      </c>
      <c r="E240" s="172" t="s">
        <v>5221</v>
      </c>
      <c r="F240" s="173" t="s">
        <v>5222</v>
      </c>
      <c r="G240" s="174" t="s">
        <v>2186</v>
      </c>
      <c r="H240" s="175">
        <v>20</v>
      </c>
      <c r="I240" s="176"/>
      <c r="J240" s="177">
        <f t="shared" si="5"/>
        <v>0</v>
      </c>
      <c r="K240" s="178"/>
      <c r="L240" s="36"/>
      <c r="M240" s="179" t="s">
        <v>1</v>
      </c>
      <c r="N240" s="180" t="s">
        <v>41</v>
      </c>
      <c r="O240" s="61"/>
      <c r="P240" s="181">
        <f t="shared" si="6"/>
        <v>0</v>
      </c>
      <c r="Q240" s="181">
        <v>6.0000000000000002E-5</v>
      </c>
      <c r="R240" s="181">
        <f t="shared" si="7"/>
        <v>1.2000000000000001E-3</v>
      </c>
      <c r="S240" s="181">
        <v>0</v>
      </c>
      <c r="T240" s="182">
        <f t="shared" si="8"/>
        <v>0</v>
      </c>
      <c r="U240" s="35"/>
      <c r="V240" s="35"/>
      <c r="W240" s="35"/>
      <c r="X240" s="35"/>
      <c r="Y240" s="35"/>
      <c r="Z240" s="35"/>
      <c r="AA240" s="35"/>
      <c r="AB240" s="35"/>
      <c r="AC240" s="35"/>
      <c r="AD240" s="35"/>
      <c r="AE240" s="35"/>
      <c r="AR240" s="183" t="s">
        <v>406</v>
      </c>
      <c r="AT240" s="183" t="s">
        <v>318</v>
      </c>
      <c r="AU240" s="183" t="s">
        <v>88</v>
      </c>
      <c r="AY240" s="18" t="s">
        <v>317</v>
      </c>
      <c r="BE240" s="105">
        <f t="shared" si="9"/>
        <v>0</v>
      </c>
      <c r="BF240" s="105">
        <f t="shared" si="10"/>
        <v>0</v>
      </c>
      <c r="BG240" s="105">
        <f t="shared" si="11"/>
        <v>0</v>
      </c>
      <c r="BH240" s="105">
        <f t="shared" si="12"/>
        <v>0</v>
      </c>
      <c r="BI240" s="105">
        <f t="shared" si="13"/>
        <v>0</v>
      </c>
      <c r="BJ240" s="18" t="s">
        <v>88</v>
      </c>
      <c r="BK240" s="105">
        <f t="shared" si="14"/>
        <v>0</v>
      </c>
      <c r="BL240" s="18" t="s">
        <v>406</v>
      </c>
      <c r="BM240" s="183" t="s">
        <v>5223</v>
      </c>
    </row>
    <row r="241" spans="1:65" s="2" customFormat="1" ht="14.45" customHeight="1">
      <c r="A241" s="35"/>
      <c r="B241" s="141"/>
      <c r="C241" s="218" t="s">
        <v>612</v>
      </c>
      <c r="D241" s="218" t="s">
        <v>419</v>
      </c>
      <c r="E241" s="219" t="s">
        <v>5224</v>
      </c>
      <c r="F241" s="220" t="s">
        <v>5225</v>
      </c>
      <c r="G241" s="221" t="s">
        <v>388</v>
      </c>
      <c r="H241" s="222">
        <v>14</v>
      </c>
      <c r="I241" s="223"/>
      <c r="J241" s="224">
        <f t="shared" si="5"/>
        <v>0</v>
      </c>
      <c r="K241" s="225"/>
      <c r="L241" s="226"/>
      <c r="M241" s="227" t="s">
        <v>1</v>
      </c>
      <c r="N241" s="228" t="s">
        <v>41</v>
      </c>
      <c r="O241" s="61"/>
      <c r="P241" s="181">
        <f t="shared" si="6"/>
        <v>0</v>
      </c>
      <c r="Q241" s="181">
        <v>3.3750000000000002E-2</v>
      </c>
      <c r="R241" s="181">
        <f t="shared" si="7"/>
        <v>0.47250000000000003</v>
      </c>
      <c r="S241" s="181">
        <v>0</v>
      </c>
      <c r="T241" s="182">
        <f t="shared" si="8"/>
        <v>0</v>
      </c>
      <c r="U241" s="35"/>
      <c r="V241" s="35"/>
      <c r="W241" s="35"/>
      <c r="X241" s="35"/>
      <c r="Y241" s="35"/>
      <c r="Z241" s="35"/>
      <c r="AA241" s="35"/>
      <c r="AB241" s="35"/>
      <c r="AC241" s="35"/>
      <c r="AD241" s="35"/>
      <c r="AE241" s="35"/>
      <c r="AR241" s="183" t="s">
        <v>494</v>
      </c>
      <c r="AT241" s="183" t="s">
        <v>419</v>
      </c>
      <c r="AU241" s="183" t="s">
        <v>88</v>
      </c>
      <c r="AY241" s="18" t="s">
        <v>317</v>
      </c>
      <c r="BE241" s="105">
        <f t="shared" si="9"/>
        <v>0</v>
      </c>
      <c r="BF241" s="105">
        <f t="shared" si="10"/>
        <v>0</v>
      </c>
      <c r="BG241" s="105">
        <f t="shared" si="11"/>
        <v>0</v>
      </c>
      <c r="BH241" s="105">
        <f t="shared" si="12"/>
        <v>0</v>
      </c>
      <c r="BI241" s="105">
        <f t="shared" si="13"/>
        <v>0</v>
      </c>
      <c r="BJ241" s="18" t="s">
        <v>88</v>
      </c>
      <c r="BK241" s="105">
        <f t="shared" si="14"/>
        <v>0</v>
      </c>
      <c r="BL241" s="18" t="s">
        <v>406</v>
      </c>
      <c r="BM241" s="183" t="s">
        <v>5226</v>
      </c>
    </row>
    <row r="242" spans="1:65" s="2" customFormat="1" ht="24.2" customHeight="1">
      <c r="A242" s="35"/>
      <c r="B242" s="141"/>
      <c r="C242" s="171" t="s">
        <v>616</v>
      </c>
      <c r="D242" s="171" t="s">
        <v>318</v>
      </c>
      <c r="E242" s="172" t="s">
        <v>5227</v>
      </c>
      <c r="F242" s="173" t="s">
        <v>5228</v>
      </c>
      <c r="G242" s="174" t="s">
        <v>810</v>
      </c>
      <c r="H242" s="229"/>
      <c r="I242" s="176"/>
      <c r="J242" s="177">
        <f t="shared" si="5"/>
        <v>0</v>
      </c>
      <c r="K242" s="178"/>
      <c r="L242" s="36"/>
      <c r="M242" s="230" t="s">
        <v>1</v>
      </c>
      <c r="N242" s="231" t="s">
        <v>41</v>
      </c>
      <c r="O242" s="232"/>
      <c r="P242" s="233">
        <f t="shared" si="6"/>
        <v>0</v>
      </c>
      <c r="Q242" s="233">
        <v>0</v>
      </c>
      <c r="R242" s="233">
        <f t="shared" si="7"/>
        <v>0</v>
      </c>
      <c r="S242" s="233">
        <v>0</v>
      </c>
      <c r="T242" s="234">
        <f t="shared" si="8"/>
        <v>0</v>
      </c>
      <c r="U242" s="35"/>
      <c r="V242" s="35"/>
      <c r="W242" s="35"/>
      <c r="X242" s="35"/>
      <c r="Y242" s="35"/>
      <c r="Z242" s="35"/>
      <c r="AA242" s="35"/>
      <c r="AB242" s="35"/>
      <c r="AC242" s="35"/>
      <c r="AD242" s="35"/>
      <c r="AE242" s="35"/>
      <c r="AR242" s="183" t="s">
        <v>406</v>
      </c>
      <c r="AT242" s="183" t="s">
        <v>318</v>
      </c>
      <c r="AU242" s="183" t="s">
        <v>88</v>
      </c>
      <c r="AY242" s="18" t="s">
        <v>317</v>
      </c>
      <c r="BE242" s="105">
        <f t="shared" si="9"/>
        <v>0</v>
      </c>
      <c r="BF242" s="105">
        <f t="shared" si="10"/>
        <v>0</v>
      </c>
      <c r="BG242" s="105">
        <f t="shared" si="11"/>
        <v>0</v>
      </c>
      <c r="BH242" s="105">
        <f t="shared" si="12"/>
        <v>0</v>
      </c>
      <c r="BI242" s="105">
        <f t="shared" si="13"/>
        <v>0</v>
      </c>
      <c r="BJ242" s="18" t="s">
        <v>88</v>
      </c>
      <c r="BK242" s="105">
        <f t="shared" si="14"/>
        <v>0</v>
      </c>
      <c r="BL242" s="18" t="s">
        <v>406</v>
      </c>
      <c r="BM242" s="183" t="s">
        <v>5229</v>
      </c>
    </row>
    <row r="243" spans="1:65" s="2" customFormat="1" ht="6.95" customHeight="1">
      <c r="A243" s="35"/>
      <c r="B243" s="50"/>
      <c r="C243" s="51"/>
      <c r="D243" s="51"/>
      <c r="E243" s="51"/>
      <c r="F243" s="51"/>
      <c r="G243" s="51"/>
      <c r="H243" s="51"/>
      <c r="I243" s="51"/>
      <c r="J243" s="51"/>
      <c r="K243" s="51"/>
      <c r="L243" s="36"/>
      <c r="M243" s="35"/>
      <c r="O243" s="35"/>
      <c r="P243" s="35"/>
      <c r="Q243" s="35"/>
      <c r="R243" s="35"/>
      <c r="S243" s="35"/>
      <c r="T243" s="35"/>
      <c r="U243" s="35"/>
      <c r="V243" s="35"/>
      <c r="W243" s="35"/>
      <c r="X243" s="35"/>
      <c r="Y243" s="35"/>
      <c r="Z243" s="35"/>
      <c r="AA243" s="35"/>
      <c r="AB243" s="35"/>
      <c r="AC243" s="35"/>
      <c r="AD243" s="35"/>
      <c r="AE243" s="35"/>
    </row>
  </sheetData>
  <autoFilter ref="C133:K242" xr:uid="{00000000-0009-0000-0000-00000B000000}"/>
  <mergeCells count="14">
    <mergeCell ref="D112:F112"/>
    <mergeCell ref="E124:H124"/>
    <mergeCell ref="E126:H126"/>
    <mergeCell ref="L2:V2"/>
    <mergeCell ref="E87:H87"/>
    <mergeCell ref="D108:F108"/>
    <mergeCell ref="D109:F109"/>
    <mergeCell ref="D110:F110"/>
    <mergeCell ref="D111:F111"/>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BM254"/>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128</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2" customFormat="1" ht="12" customHeight="1">
      <c r="A8" s="35"/>
      <c r="B8" s="36"/>
      <c r="C8" s="35"/>
      <c r="D8" s="28" t="s">
        <v>158</v>
      </c>
      <c r="E8" s="35"/>
      <c r="F8" s="35"/>
      <c r="G8" s="35"/>
      <c r="H8" s="35"/>
      <c r="I8" s="35"/>
      <c r="J8" s="35"/>
      <c r="K8" s="35"/>
      <c r="L8" s="45"/>
      <c r="S8" s="35"/>
      <c r="T8" s="35"/>
      <c r="U8" s="35"/>
      <c r="V8" s="35"/>
      <c r="W8" s="35"/>
      <c r="X8" s="35"/>
      <c r="Y8" s="35"/>
      <c r="Z8" s="35"/>
      <c r="AA8" s="35"/>
      <c r="AB8" s="35"/>
      <c r="AC8" s="35"/>
      <c r="AD8" s="35"/>
      <c r="AE8" s="35"/>
    </row>
    <row r="9" spans="1:46" s="2" customFormat="1" ht="16.5" customHeight="1">
      <c r="A9" s="35"/>
      <c r="B9" s="36"/>
      <c r="C9" s="35"/>
      <c r="D9" s="35"/>
      <c r="E9" s="320" t="s">
        <v>5230</v>
      </c>
      <c r="F9" s="343"/>
      <c r="G9" s="343"/>
      <c r="H9" s="343"/>
      <c r="I9" s="35"/>
      <c r="J9" s="35"/>
      <c r="K9" s="35"/>
      <c r="L9" s="45"/>
      <c r="S9" s="35"/>
      <c r="T9" s="35"/>
      <c r="U9" s="35"/>
      <c r="V9" s="35"/>
      <c r="W9" s="35"/>
      <c r="X9" s="35"/>
      <c r="Y9" s="35"/>
      <c r="Z9" s="35"/>
      <c r="AA9" s="35"/>
      <c r="AB9" s="35"/>
      <c r="AC9" s="35"/>
      <c r="AD9" s="35"/>
      <c r="AE9" s="35"/>
    </row>
    <row r="10" spans="1:46" s="2" customFormat="1">
      <c r="A10" s="35"/>
      <c r="B10" s="36"/>
      <c r="C10" s="35"/>
      <c r="D10" s="35"/>
      <c r="E10" s="35"/>
      <c r="F10" s="35"/>
      <c r="G10" s="35"/>
      <c r="H10" s="35"/>
      <c r="I10" s="35"/>
      <c r="J10" s="35"/>
      <c r="K10" s="35"/>
      <c r="L10" s="45"/>
      <c r="S10" s="35"/>
      <c r="T10" s="35"/>
      <c r="U10" s="35"/>
      <c r="V10" s="35"/>
      <c r="W10" s="35"/>
      <c r="X10" s="35"/>
      <c r="Y10" s="35"/>
      <c r="Z10" s="35"/>
      <c r="AA10" s="35"/>
      <c r="AB10" s="35"/>
      <c r="AC10" s="35"/>
      <c r="AD10" s="35"/>
      <c r="AE10" s="35"/>
    </row>
    <row r="11" spans="1:46" s="2" customFormat="1" ht="12" customHeight="1">
      <c r="A11" s="35"/>
      <c r="B11" s="36"/>
      <c r="C11" s="35"/>
      <c r="D11" s="28" t="s">
        <v>17</v>
      </c>
      <c r="E11" s="35"/>
      <c r="F11" s="26" t="s">
        <v>1</v>
      </c>
      <c r="G11" s="35"/>
      <c r="H11" s="35"/>
      <c r="I11" s="28" t="s">
        <v>18</v>
      </c>
      <c r="J11" s="26" t="s">
        <v>1</v>
      </c>
      <c r="K11" s="35"/>
      <c r="L11" s="45"/>
      <c r="S11" s="35"/>
      <c r="T11" s="35"/>
      <c r="U11" s="35"/>
      <c r="V11" s="35"/>
      <c r="W11" s="35"/>
      <c r="X11" s="35"/>
      <c r="Y11" s="35"/>
      <c r="Z11" s="35"/>
      <c r="AA11" s="35"/>
      <c r="AB11" s="35"/>
      <c r="AC11" s="35"/>
      <c r="AD11" s="35"/>
      <c r="AE11" s="35"/>
    </row>
    <row r="12" spans="1:46" s="2" customFormat="1" ht="12" customHeight="1">
      <c r="A12" s="35"/>
      <c r="B12" s="36"/>
      <c r="C12" s="35"/>
      <c r="D12" s="28" t="s">
        <v>19</v>
      </c>
      <c r="E12" s="35"/>
      <c r="F12" s="26" t="s">
        <v>20</v>
      </c>
      <c r="G12" s="35"/>
      <c r="H12" s="35"/>
      <c r="I12" s="28" t="s">
        <v>21</v>
      </c>
      <c r="J12" s="58">
        <f>'Rekapitulácia stavby'!AN8</f>
        <v>44400</v>
      </c>
      <c r="K12" s="35"/>
      <c r="L12" s="45"/>
      <c r="S12" s="35"/>
      <c r="T12" s="35"/>
      <c r="U12" s="35"/>
      <c r="V12" s="35"/>
      <c r="W12" s="35"/>
      <c r="X12" s="35"/>
      <c r="Y12" s="35"/>
      <c r="Z12" s="35"/>
      <c r="AA12" s="35"/>
      <c r="AB12" s="35"/>
      <c r="AC12" s="35"/>
      <c r="AD12" s="35"/>
      <c r="AE12" s="35"/>
    </row>
    <row r="13" spans="1:46" s="2" customFormat="1" ht="10.9" customHeight="1">
      <c r="A13" s="35"/>
      <c r="B13" s="36"/>
      <c r="C13" s="35"/>
      <c r="D13" s="35"/>
      <c r="E13" s="35"/>
      <c r="F13" s="35"/>
      <c r="G13" s="35"/>
      <c r="H13" s="35"/>
      <c r="I13" s="35"/>
      <c r="J13" s="35"/>
      <c r="K13" s="35"/>
      <c r="L13" s="45"/>
      <c r="S13" s="35"/>
      <c r="T13" s="35"/>
      <c r="U13" s="35"/>
      <c r="V13" s="35"/>
      <c r="W13" s="35"/>
      <c r="X13" s="35"/>
      <c r="Y13" s="35"/>
      <c r="Z13" s="35"/>
      <c r="AA13" s="35"/>
      <c r="AB13" s="35"/>
      <c r="AC13" s="35"/>
      <c r="AD13" s="35"/>
      <c r="AE13" s="35"/>
    </row>
    <row r="14" spans="1:46" s="2" customFormat="1" ht="12" customHeight="1">
      <c r="A14" s="35"/>
      <c r="B14" s="36"/>
      <c r="C14" s="35"/>
      <c r="D14" s="28" t="s">
        <v>22</v>
      </c>
      <c r="E14" s="35"/>
      <c r="F14" s="35"/>
      <c r="G14" s="35"/>
      <c r="H14" s="35"/>
      <c r="I14" s="28" t="s">
        <v>23</v>
      </c>
      <c r="J14" s="26" t="s">
        <v>1</v>
      </c>
      <c r="K14" s="35"/>
      <c r="L14" s="45"/>
      <c r="S14" s="35"/>
      <c r="T14" s="35"/>
      <c r="U14" s="35"/>
      <c r="V14" s="35"/>
      <c r="W14" s="35"/>
      <c r="X14" s="35"/>
      <c r="Y14" s="35"/>
      <c r="Z14" s="35"/>
      <c r="AA14" s="35"/>
      <c r="AB14" s="35"/>
      <c r="AC14" s="35"/>
      <c r="AD14" s="35"/>
      <c r="AE14" s="35"/>
    </row>
    <row r="15" spans="1:46" s="2" customFormat="1" ht="18" customHeight="1">
      <c r="A15" s="35"/>
      <c r="B15" s="36"/>
      <c r="C15" s="35"/>
      <c r="D15" s="35"/>
      <c r="E15" s="26" t="s">
        <v>24</v>
      </c>
      <c r="F15" s="35"/>
      <c r="G15" s="35"/>
      <c r="H15" s="35"/>
      <c r="I15" s="28" t="s">
        <v>25</v>
      </c>
      <c r="J15" s="26" t="s">
        <v>1</v>
      </c>
      <c r="K15" s="35"/>
      <c r="L15" s="45"/>
      <c r="S15" s="35"/>
      <c r="T15" s="35"/>
      <c r="U15" s="35"/>
      <c r="V15" s="35"/>
      <c r="W15" s="35"/>
      <c r="X15" s="35"/>
      <c r="Y15" s="35"/>
      <c r="Z15" s="35"/>
      <c r="AA15" s="35"/>
      <c r="AB15" s="35"/>
      <c r="AC15" s="35"/>
      <c r="AD15" s="35"/>
      <c r="AE15" s="35"/>
    </row>
    <row r="16" spans="1:46" s="2" customFormat="1" ht="6.95" customHeight="1">
      <c r="A16" s="35"/>
      <c r="B16" s="36"/>
      <c r="C16" s="35"/>
      <c r="D16" s="35"/>
      <c r="E16" s="35"/>
      <c r="F16" s="35"/>
      <c r="G16" s="35"/>
      <c r="H16" s="35"/>
      <c r="I16" s="35"/>
      <c r="J16" s="35"/>
      <c r="K16" s="35"/>
      <c r="L16" s="45"/>
      <c r="S16" s="35"/>
      <c r="T16" s="35"/>
      <c r="U16" s="35"/>
      <c r="V16" s="35"/>
      <c r="W16" s="35"/>
      <c r="X16" s="35"/>
      <c r="Y16" s="35"/>
      <c r="Z16" s="35"/>
      <c r="AA16" s="35"/>
      <c r="AB16" s="35"/>
      <c r="AC16" s="35"/>
      <c r="AD16" s="35"/>
      <c r="AE16" s="35"/>
    </row>
    <row r="17" spans="1:31" s="2" customFormat="1" ht="12" customHeight="1">
      <c r="A17" s="35"/>
      <c r="B17" s="36"/>
      <c r="C17" s="35"/>
      <c r="D17" s="28" t="s">
        <v>26</v>
      </c>
      <c r="E17" s="35"/>
      <c r="F17" s="35"/>
      <c r="G17" s="35"/>
      <c r="H17" s="35"/>
      <c r="I17" s="28" t="s">
        <v>23</v>
      </c>
      <c r="J17" s="29" t="str">
        <f>'Rekapitulácia stavby'!AN13</f>
        <v>Vyplň údaj</v>
      </c>
      <c r="K17" s="35"/>
      <c r="L17" s="45"/>
      <c r="S17" s="35"/>
      <c r="T17" s="35"/>
      <c r="U17" s="35"/>
      <c r="V17" s="35"/>
      <c r="W17" s="35"/>
      <c r="X17" s="35"/>
      <c r="Y17" s="35"/>
      <c r="Z17" s="35"/>
      <c r="AA17" s="35"/>
      <c r="AB17" s="35"/>
      <c r="AC17" s="35"/>
      <c r="AD17" s="35"/>
      <c r="AE17" s="35"/>
    </row>
    <row r="18" spans="1:31" s="2" customFormat="1" ht="18" customHeight="1">
      <c r="A18" s="35"/>
      <c r="B18" s="36"/>
      <c r="C18" s="35"/>
      <c r="D18" s="35"/>
      <c r="E18" s="347" t="str">
        <f>'Rekapitulácia stavby'!E14</f>
        <v>Vyplň údaj</v>
      </c>
      <c r="F18" s="326"/>
      <c r="G18" s="326"/>
      <c r="H18" s="326"/>
      <c r="I18" s="28" t="s">
        <v>25</v>
      </c>
      <c r="J18" s="29" t="str">
        <f>'Rekapitulácia stavby'!AN14</f>
        <v>Vyplň údaj</v>
      </c>
      <c r="K18" s="35"/>
      <c r="L18" s="45"/>
      <c r="S18" s="35"/>
      <c r="T18" s="35"/>
      <c r="U18" s="35"/>
      <c r="V18" s="35"/>
      <c r="W18" s="35"/>
      <c r="X18" s="35"/>
      <c r="Y18" s="35"/>
      <c r="Z18" s="35"/>
      <c r="AA18" s="35"/>
      <c r="AB18" s="35"/>
      <c r="AC18" s="35"/>
      <c r="AD18" s="35"/>
      <c r="AE18" s="35"/>
    </row>
    <row r="19" spans="1:31" s="2" customFormat="1" ht="6.95" customHeight="1">
      <c r="A19" s="35"/>
      <c r="B19" s="36"/>
      <c r="C19" s="35"/>
      <c r="D19" s="35"/>
      <c r="E19" s="35"/>
      <c r="F19" s="35"/>
      <c r="G19" s="35"/>
      <c r="H19" s="35"/>
      <c r="I19" s="35"/>
      <c r="J19" s="35"/>
      <c r="K19" s="35"/>
      <c r="L19" s="45"/>
      <c r="S19" s="35"/>
      <c r="T19" s="35"/>
      <c r="U19" s="35"/>
      <c r="V19" s="35"/>
      <c r="W19" s="35"/>
      <c r="X19" s="35"/>
      <c r="Y19" s="35"/>
      <c r="Z19" s="35"/>
      <c r="AA19" s="35"/>
      <c r="AB19" s="35"/>
      <c r="AC19" s="35"/>
      <c r="AD19" s="35"/>
      <c r="AE19" s="35"/>
    </row>
    <row r="20" spans="1:31" s="2" customFormat="1" ht="12" customHeight="1">
      <c r="A20" s="35"/>
      <c r="B20" s="36"/>
      <c r="C20" s="35"/>
      <c r="D20" s="28" t="s">
        <v>28</v>
      </c>
      <c r="E20" s="35"/>
      <c r="F20" s="35"/>
      <c r="G20" s="35"/>
      <c r="H20" s="35"/>
      <c r="I20" s="28" t="s">
        <v>23</v>
      </c>
      <c r="J20" s="26" t="s">
        <v>1</v>
      </c>
      <c r="K20" s="35"/>
      <c r="L20" s="45"/>
      <c r="S20" s="35"/>
      <c r="T20" s="35"/>
      <c r="U20" s="35"/>
      <c r="V20" s="35"/>
      <c r="W20" s="35"/>
      <c r="X20" s="35"/>
      <c r="Y20" s="35"/>
      <c r="Z20" s="35"/>
      <c r="AA20" s="35"/>
      <c r="AB20" s="35"/>
      <c r="AC20" s="35"/>
      <c r="AD20" s="35"/>
      <c r="AE20" s="35"/>
    </row>
    <row r="21" spans="1:31" s="2" customFormat="1" ht="18" customHeight="1">
      <c r="A21" s="35"/>
      <c r="B21" s="36"/>
      <c r="C21" s="35"/>
      <c r="D21" s="35"/>
      <c r="E21" s="26" t="s">
        <v>29</v>
      </c>
      <c r="F21" s="35"/>
      <c r="G21" s="35"/>
      <c r="H21" s="35"/>
      <c r="I21" s="28" t="s">
        <v>25</v>
      </c>
      <c r="J21" s="26" t="s">
        <v>1</v>
      </c>
      <c r="K21" s="35"/>
      <c r="L21" s="45"/>
      <c r="S21" s="35"/>
      <c r="T21" s="35"/>
      <c r="U21" s="35"/>
      <c r="V21" s="35"/>
      <c r="W21" s="35"/>
      <c r="X21" s="35"/>
      <c r="Y21" s="35"/>
      <c r="Z21" s="35"/>
      <c r="AA21" s="35"/>
      <c r="AB21" s="35"/>
      <c r="AC21" s="35"/>
      <c r="AD21" s="35"/>
      <c r="AE21" s="35"/>
    </row>
    <row r="22" spans="1:31" s="2" customFormat="1" ht="6.95" customHeight="1">
      <c r="A22" s="35"/>
      <c r="B22" s="36"/>
      <c r="C22" s="35"/>
      <c r="D22" s="35"/>
      <c r="E22" s="35"/>
      <c r="F22" s="35"/>
      <c r="G22" s="35"/>
      <c r="H22" s="35"/>
      <c r="I22" s="35"/>
      <c r="J22" s="35"/>
      <c r="K22" s="35"/>
      <c r="L22" s="45"/>
      <c r="S22" s="35"/>
      <c r="T22" s="35"/>
      <c r="U22" s="35"/>
      <c r="V22" s="35"/>
      <c r="W22" s="35"/>
      <c r="X22" s="35"/>
      <c r="Y22" s="35"/>
      <c r="Z22" s="35"/>
      <c r="AA22" s="35"/>
      <c r="AB22" s="35"/>
      <c r="AC22" s="35"/>
      <c r="AD22" s="35"/>
      <c r="AE22" s="35"/>
    </row>
    <row r="23" spans="1:31" s="2" customFormat="1" ht="12" customHeight="1">
      <c r="A23" s="35"/>
      <c r="B23" s="36"/>
      <c r="C23" s="35"/>
      <c r="D23" s="28" t="s">
        <v>31</v>
      </c>
      <c r="E23" s="35"/>
      <c r="F23" s="35"/>
      <c r="G23" s="35"/>
      <c r="H23" s="35"/>
      <c r="I23" s="28" t="s">
        <v>23</v>
      </c>
      <c r="J23" s="26" t="str">
        <f>IF('Rekapitulácia stavby'!AN19="","",'Rekapitulácia stavby'!AN19)</f>
        <v/>
      </c>
      <c r="K23" s="35"/>
      <c r="L23" s="45"/>
      <c r="S23" s="35"/>
      <c r="T23" s="35"/>
      <c r="U23" s="35"/>
      <c r="V23" s="35"/>
      <c r="W23" s="35"/>
      <c r="X23" s="35"/>
      <c r="Y23" s="35"/>
      <c r="Z23" s="35"/>
      <c r="AA23" s="35"/>
      <c r="AB23" s="35"/>
      <c r="AC23" s="35"/>
      <c r="AD23" s="35"/>
      <c r="AE23" s="35"/>
    </row>
    <row r="24" spans="1:31" s="2" customFormat="1" ht="18" customHeight="1">
      <c r="A24" s="35"/>
      <c r="B24" s="36"/>
      <c r="C24" s="35"/>
      <c r="D24" s="35"/>
      <c r="E24" s="26" t="str">
        <f>IF('Rekapitulácia stavby'!E20="","",'Rekapitulácia stavby'!E20)</f>
        <v xml:space="preserve"> </v>
      </c>
      <c r="F24" s="35"/>
      <c r="G24" s="35"/>
      <c r="H24" s="35"/>
      <c r="I24" s="28" t="s">
        <v>25</v>
      </c>
      <c r="J24" s="26" t="str">
        <f>IF('Rekapitulácia stavby'!AN20="","",'Rekapitulácia stavby'!AN20)</f>
        <v/>
      </c>
      <c r="K24" s="35"/>
      <c r="L24" s="45"/>
      <c r="S24" s="35"/>
      <c r="T24" s="35"/>
      <c r="U24" s="35"/>
      <c r="V24" s="35"/>
      <c r="W24" s="35"/>
      <c r="X24" s="35"/>
      <c r="Y24" s="35"/>
      <c r="Z24" s="35"/>
      <c r="AA24" s="35"/>
      <c r="AB24" s="35"/>
      <c r="AC24" s="35"/>
      <c r="AD24" s="35"/>
      <c r="AE24" s="35"/>
    </row>
    <row r="25" spans="1:31" s="2" customFormat="1" ht="6.95" customHeight="1">
      <c r="A25" s="35"/>
      <c r="B25" s="36"/>
      <c r="C25" s="35"/>
      <c r="D25" s="35"/>
      <c r="E25" s="35"/>
      <c r="F25" s="35"/>
      <c r="G25" s="35"/>
      <c r="H25" s="35"/>
      <c r="I25" s="35"/>
      <c r="J25" s="35"/>
      <c r="K25" s="35"/>
      <c r="L25" s="45"/>
      <c r="S25" s="35"/>
      <c r="T25" s="35"/>
      <c r="U25" s="35"/>
      <c r="V25" s="35"/>
      <c r="W25" s="35"/>
      <c r="X25" s="35"/>
      <c r="Y25" s="35"/>
      <c r="Z25" s="35"/>
      <c r="AA25" s="35"/>
      <c r="AB25" s="35"/>
      <c r="AC25" s="35"/>
      <c r="AD25" s="35"/>
      <c r="AE25" s="35"/>
    </row>
    <row r="26" spans="1:31" s="2" customFormat="1" ht="12" customHeight="1">
      <c r="A26" s="35"/>
      <c r="B26" s="36"/>
      <c r="C26" s="35"/>
      <c r="D26" s="28" t="s">
        <v>32</v>
      </c>
      <c r="E26" s="35"/>
      <c r="F26" s="35"/>
      <c r="G26" s="35"/>
      <c r="H26" s="35"/>
      <c r="I26" s="35"/>
      <c r="J26" s="35"/>
      <c r="K26" s="35"/>
      <c r="L26" s="45"/>
      <c r="S26" s="35"/>
      <c r="T26" s="35"/>
      <c r="U26" s="35"/>
      <c r="V26" s="35"/>
      <c r="W26" s="35"/>
      <c r="X26" s="35"/>
      <c r="Y26" s="35"/>
      <c r="Z26" s="35"/>
      <c r="AA26" s="35"/>
      <c r="AB26" s="35"/>
      <c r="AC26" s="35"/>
      <c r="AD26" s="35"/>
      <c r="AE26" s="35"/>
    </row>
    <row r="27" spans="1:31" s="8" customFormat="1" ht="16.5" customHeight="1">
      <c r="A27" s="113"/>
      <c r="B27" s="114"/>
      <c r="C27" s="113"/>
      <c r="D27" s="113"/>
      <c r="E27" s="330" t="s">
        <v>1</v>
      </c>
      <c r="F27" s="330"/>
      <c r="G27" s="330"/>
      <c r="H27" s="330"/>
      <c r="I27" s="113"/>
      <c r="J27" s="113"/>
      <c r="K27" s="113"/>
      <c r="L27" s="115"/>
      <c r="S27" s="113"/>
      <c r="T27" s="113"/>
      <c r="U27" s="113"/>
      <c r="V27" s="113"/>
      <c r="W27" s="113"/>
      <c r="X27" s="113"/>
      <c r="Y27" s="113"/>
      <c r="Z27" s="113"/>
      <c r="AA27" s="113"/>
      <c r="AB27" s="113"/>
      <c r="AC27" s="113"/>
      <c r="AD27" s="113"/>
      <c r="AE27" s="113"/>
    </row>
    <row r="28" spans="1:31" s="2" customFormat="1" ht="6.95" customHeight="1">
      <c r="A28" s="35"/>
      <c r="B28" s="36"/>
      <c r="C28" s="35"/>
      <c r="D28" s="35"/>
      <c r="E28" s="35"/>
      <c r="F28" s="35"/>
      <c r="G28" s="35"/>
      <c r="H28" s="35"/>
      <c r="I28" s="35"/>
      <c r="J28" s="35"/>
      <c r="K28" s="35"/>
      <c r="L28" s="45"/>
      <c r="S28" s="35"/>
      <c r="T28" s="35"/>
      <c r="U28" s="35"/>
      <c r="V28" s="35"/>
      <c r="W28" s="35"/>
      <c r="X28" s="35"/>
      <c r="Y28" s="35"/>
      <c r="Z28" s="35"/>
      <c r="AA28" s="35"/>
      <c r="AB28" s="35"/>
      <c r="AC28" s="35"/>
      <c r="AD28" s="35"/>
      <c r="AE28" s="35"/>
    </row>
    <row r="29" spans="1:31" s="2" customFormat="1" ht="6.95" customHeight="1">
      <c r="A29" s="35"/>
      <c r="B29" s="36"/>
      <c r="C29" s="35"/>
      <c r="D29" s="69"/>
      <c r="E29" s="69"/>
      <c r="F29" s="69"/>
      <c r="G29" s="69"/>
      <c r="H29" s="69"/>
      <c r="I29" s="69"/>
      <c r="J29" s="69"/>
      <c r="K29" s="69"/>
      <c r="L29" s="45"/>
      <c r="S29" s="35"/>
      <c r="T29" s="35"/>
      <c r="U29" s="35"/>
      <c r="V29" s="35"/>
      <c r="W29" s="35"/>
      <c r="X29" s="35"/>
      <c r="Y29" s="35"/>
      <c r="Z29" s="35"/>
      <c r="AA29" s="35"/>
      <c r="AB29" s="35"/>
      <c r="AC29" s="35"/>
      <c r="AD29" s="35"/>
      <c r="AE29" s="35"/>
    </row>
    <row r="30" spans="1:31" s="2" customFormat="1" ht="14.45" customHeight="1">
      <c r="A30" s="35"/>
      <c r="B30" s="36"/>
      <c r="C30" s="35"/>
      <c r="D30" s="26" t="s">
        <v>208</v>
      </c>
      <c r="E30" s="35"/>
      <c r="F30" s="35"/>
      <c r="G30" s="35"/>
      <c r="H30" s="35"/>
      <c r="I30" s="35"/>
      <c r="J30" s="34">
        <f>J96</f>
        <v>0</v>
      </c>
      <c r="K30" s="35"/>
      <c r="L30" s="45"/>
      <c r="S30" s="35"/>
      <c r="T30" s="35"/>
      <c r="U30" s="35"/>
      <c r="V30" s="35"/>
      <c r="W30" s="35"/>
      <c r="X30" s="35"/>
      <c r="Y30" s="35"/>
      <c r="Z30" s="35"/>
      <c r="AA30" s="35"/>
      <c r="AB30" s="35"/>
      <c r="AC30" s="35"/>
      <c r="AD30" s="35"/>
      <c r="AE30" s="35"/>
    </row>
    <row r="31" spans="1:31" s="2" customFormat="1" ht="14.45" customHeight="1">
      <c r="A31" s="35"/>
      <c r="B31" s="36"/>
      <c r="C31" s="35"/>
      <c r="D31" s="33" t="s">
        <v>139</v>
      </c>
      <c r="E31" s="35"/>
      <c r="F31" s="35"/>
      <c r="G31" s="35"/>
      <c r="H31" s="35"/>
      <c r="I31" s="35"/>
      <c r="J31" s="34">
        <f>J100</f>
        <v>0</v>
      </c>
      <c r="K31" s="35"/>
      <c r="L31" s="45"/>
      <c r="S31" s="35"/>
      <c r="T31" s="35"/>
      <c r="U31" s="35"/>
      <c r="V31" s="35"/>
      <c r="W31" s="35"/>
      <c r="X31" s="35"/>
      <c r="Y31" s="35"/>
      <c r="Z31" s="35"/>
      <c r="AA31" s="35"/>
      <c r="AB31" s="35"/>
      <c r="AC31" s="35"/>
      <c r="AD31" s="35"/>
      <c r="AE31" s="35"/>
    </row>
    <row r="32" spans="1:31" s="2" customFormat="1" ht="25.35" customHeight="1">
      <c r="A32" s="35"/>
      <c r="B32" s="36"/>
      <c r="C32" s="35"/>
      <c r="D32" s="117" t="s">
        <v>35</v>
      </c>
      <c r="E32" s="35"/>
      <c r="F32" s="35"/>
      <c r="G32" s="35"/>
      <c r="H32" s="35"/>
      <c r="I32" s="35"/>
      <c r="J32" s="74">
        <f>ROUND(J30 + J31, 2)</f>
        <v>0</v>
      </c>
      <c r="K32" s="35"/>
      <c r="L32" s="45"/>
      <c r="S32" s="35"/>
      <c r="T32" s="35"/>
      <c r="U32" s="35"/>
      <c r="V32" s="35"/>
      <c r="W32" s="35"/>
      <c r="X32" s="35"/>
      <c r="Y32" s="35"/>
      <c r="Z32" s="35"/>
      <c r="AA32" s="35"/>
      <c r="AB32" s="35"/>
      <c r="AC32" s="35"/>
      <c r="AD32" s="35"/>
      <c r="AE32" s="35"/>
    </row>
    <row r="33" spans="1:31" s="2" customFormat="1" ht="6.95" customHeight="1">
      <c r="A33" s="35"/>
      <c r="B33" s="36"/>
      <c r="C33" s="35"/>
      <c r="D33" s="69"/>
      <c r="E33" s="69"/>
      <c r="F33" s="69"/>
      <c r="G33" s="69"/>
      <c r="H33" s="69"/>
      <c r="I33" s="69"/>
      <c r="J33" s="69"/>
      <c r="K33" s="69"/>
      <c r="L33" s="45"/>
      <c r="S33" s="35"/>
      <c r="T33" s="35"/>
      <c r="U33" s="35"/>
      <c r="V33" s="35"/>
      <c r="W33" s="35"/>
      <c r="X33" s="35"/>
      <c r="Y33" s="35"/>
      <c r="Z33" s="35"/>
      <c r="AA33" s="35"/>
      <c r="AB33" s="35"/>
      <c r="AC33" s="35"/>
      <c r="AD33" s="35"/>
      <c r="AE33" s="35"/>
    </row>
    <row r="34" spans="1:31" s="2" customFormat="1" ht="14.45" customHeight="1">
      <c r="A34" s="35"/>
      <c r="B34" s="36"/>
      <c r="C34" s="35"/>
      <c r="D34" s="35"/>
      <c r="E34" s="35"/>
      <c r="F34" s="39" t="s">
        <v>37</v>
      </c>
      <c r="G34" s="35"/>
      <c r="H34" s="35"/>
      <c r="I34" s="39" t="s">
        <v>36</v>
      </c>
      <c r="J34" s="39" t="s">
        <v>38</v>
      </c>
      <c r="K34" s="35"/>
      <c r="L34" s="45"/>
      <c r="S34" s="35"/>
      <c r="T34" s="35"/>
      <c r="U34" s="35"/>
      <c r="V34" s="35"/>
      <c r="W34" s="35"/>
      <c r="X34" s="35"/>
      <c r="Y34" s="35"/>
      <c r="Z34" s="35"/>
      <c r="AA34" s="35"/>
      <c r="AB34" s="35"/>
      <c r="AC34" s="35"/>
      <c r="AD34" s="35"/>
      <c r="AE34" s="35"/>
    </row>
    <row r="35" spans="1:31" s="2" customFormat="1" ht="14.45" customHeight="1">
      <c r="A35" s="35"/>
      <c r="B35" s="36"/>
      <c r="C35" s="35"/>
      <c r="D35" s="118" t="s">
        <v>39</v>
      </c>
      <c r="E35" s="28" t="s">
        <v>40</v>
      </c>
      <c r="F35" s="119">
        <f>ROUND((SUM(BE100:BE107) + SUM(BE127:BE253)),  2)</f>
        <v>0</v>
      </c>
      <c r="G35" s="35"/>
      <c r="H35" s="35"/>
      <c r="I35" s="120">
        <v>0.2</v>
      </c>
      <c r="J35" s="119">
        <f>ROUND(((SUM(BE100:BE107) + SUM(BE127:BE253))*I35),  2)</f>
        <v>0</v>
      </c>
      <c r="K35" s="35"/>
      <c r="L35" s="45"/>
      <c r="S35" s="35"/>
      <c r="T35" s="35"/>
      <c r="U35" s="35"/>
      <c r="V35" s="35"/>
      <c r="W35" s="35"/>
      <c r="X35" s="35"/>
      <c r="Y35" s="35"/>
      <c r="Z35" s="35"/>
      <c r="AA35" s="35"/>
      <c r="AB35" s="35"/>
      <c r="AC35" s="35"/>
      <c r="AD35" s="35"/>
      <c r="AE35" s="35"/>
    </row>
    <row r="36" spans="1:31" s="2" customFormat="1" ht="14.45" customHeight="1">
      <c r="A36" s="35"/>
      <c r="B36" s="36"/>
      <c r="C36" s="35"/>
      <c r="D36" s="35"/>
      <c r="E36" s="28" t="s">
        <v>41</v>
      </c>
      <c r="F36" s="119">
        <f>ROUND((SUM(BF100:BF107) + SUM(BF127:BF253)),  2)</f>
        <v>0</v>
      </c>
      <c r="G36" s="35"/>
      <c r="H36" s="35"/>
      <c r="I36" s="120">
        <v>0.2</v>
      </c>
      <c r="J36" s="119">
        <f>ROUND(((SUM(BF100:BF107) + SUM(BF127:BF253))*I36),  2)</f>
        <v>0</v>
      </c>
      <c r="K36" s="35"/>
      <c r="L36" s="45"/>
      <c r="S36" s="35"/>
      <c r="T36" s="35"/>
      <c r="U36" s="35"/>
      <c r="V36" s="35"/>
      <c r="W36" s="35"/>
      <c r="X36" s="35"/>
      <c r="Y36" s="35"/>
      <c r="Z36" s="35"/>
      <c r="AA36" s="35"/>
      <c r="AB36" s="35"/>
      <c r="AC36" s="35"/>
      <c r="AD36" s="35"/>
      <c r="AE36" s="35"/>
    </row>
    <row r="37" spans="1:31" s="2" customFormat="1" ht="14.45" hidden="1" customHeight="1">
      <c r="A37" s="35"/>
      <c r="B37" s="36"/>
      <c r="C37" s="35"/>
      <c r="D37" s="35"/>
      <c r="E37" s="28" t="s">
        <v>42</v>
      </c>
      <c r="F37" s="119">
        <f>ROUND((SUM(BG100:BG107) + SUM(BG127:BG253)),  2)</f>
        <v>0</v>
      </c>
      <c r="G37" s="35"/>
      <c r="H37" s="35"/>
      <c r="I37" s="120">
        <v>0.2</v>
      </c>
      <c r="J37" s="119">
        <f>0</f>
        <v>0</v>
      </c>
      <c r="K37" s="35"/>
      <c r="L37" s="45"/>
      <c r="S37" s="35"/>
      <c r="T37" s="35"/>
      <c r="U37" s="35"/>
      <c r="V37" s="35"/>
      <c r="W37" s="35"/>
      <c r="X37" s="35"/>
      <c r="Y37" s="35"/>
      <c r="Z37" s="35"/>
      <c r="AA37" s="35"/>
      <c r="AB37" s="35"/>
      <c r="AC37" s="35"/>
      <c r="AD37" s="35"/>
      <c r="AE37" s="35"/>
    </row>
    <row r="38" spans="1:31" s="2" customFormat="1" ht="14.45" hidden="1" customHeight="1">
      <c r="A38" s="35"/>
      <c r="B38" s="36"/>
      <c r="C38" s="35"/>
      <c r="D38" s="35"/>
      <c r="E38" s="28" t="s">
        <v>43</v>
      </c>
      <c r="F38" s="119">
        <f>ROUND((SUM(BH100:BH107) + SUM(BH127:BH253)),  2)</f>
        <v>0</v>
      </c>
      <c r="G38" s="35"/>
      <c r="H38" s="35"/>
      <c r="I38" s="120">
        <v>0.2</v>
      </c>
      <c r="J38" s="119">
        <f>0</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44</v>
      </c>
      <c r="F39" s="119">
        <f>ROUND((SUM(BI100:BI107) + SUM(BI127:BI253)),  2)</f>
        <v>0</v>
      </c>
      <c r="G39" s="35"/>
      <c r="H39" s="35"/>
      <c r="I39" s="120">
        <v>0</v>
      </c>
      <c r="J39" s="119">
        <f>0</f>
        <v>0</v>
      </c>
      <c r="K39" s="35"/>
      <c r="L39" s="45"/>
      <c r="S39" s="35"/>
      <c r="T39" s="35"/>
      <c r="U39" s="35"/>
      <c r="V39" s="35"/>
      <c r="W39" s="35"/>
      <c r="X39" s="35"/>
      <c r="Y39" s="35"/>
      <c r="Z39" s="35"/>
      <c r="AA39" s="35"/>
      <c r="AB39" s="35"/>
      <c r="AC39" s="35"/>
      <c r="AD39" s="35"/>
      <c r="AE39" s="35"/>
    </row>
    <row r="40" spans="1:31" s="2" customFormat="1" ht="6.95" customHeight="1">
      <c r="A40" s="35"/>
      <c r="B40" s="36"/>
      <c r="C40" s="35"/>
      <c r="D40" s="35"/>
      <c r="E40" s="35"/>
      <c r="F40" s="35"/>
      <c r="G40" s="35"/>
      <c r="H40" s="35"/>
      <c r="I40" s="35"/>
      <c r="J40" s="35"/>
      <c r="K40" s="35"/>
      <c r="L40" s="45"/>
      <c r="S40" s="35"/>
      <c r="T40" s="35"/>
      <c r="U40" s="35"/>
      <c r="V40" s="35"/>
      <c r="W40" s="35"/>
      <c r="X40" s="35"/>
      <c r="Y40" s="35"/>
      <c r="Z40" s="35"/>
      <c r="AA40" s="35"/>
      <c r="AB40" s="35"/>
      <c r="AC40" s="35"/>
      <c r="AD40" s="35"/>
      <c r="AE40" s="35"/>
    </row>
    <row r="41" spans="1:31" s="2" customFormat="1" ht="25.35" customHeight="1">
      <c r="A41" s="35"/>
      <c r="B41" s="36"/>
      <c r="C41" s="109"/>
      <c r="D41" s="121" t="s">
        <v>45</v>
      </c>
      <c r="E41" s="63"/>
      <c r="F41" s="63"/>
      <c r="G41" s="122" t="s">
        <v>46</v>
      </c>
      <c r="H41" s="123" t="s">
        <v>47</v>
      </c>
      <c r="I41" s="63"/>
      <c r="J41" s="124">
        <f>SUM(J32:J39)</f>
        <v>0</v>
      </c>
      <c r="K41" s="125"/>
      <c r="L41" s="45"/>
      <c r="S41" s="35"/>
      <c r="T41" s="35"/>
      <c r="U41" s="35"/>
      <c r="V41" s="35"/>
      <c r="W41" s="35"/>
      <c r="X41" s="35"/>
      <c r="Y41" s="35"/>
      <c r="Z41" s="35"/>
      <c r="AA41" s="35"/>
      <c r="AB41" s="35"/>
      <c r="AC41" s="35"/>
      <c r="AD41" s="35"/>
      <c r="AE41" s="35"/>
    </row>
    <row r="42" spans="1:31" s="2" customFormat="1" ht="14.4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47"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47"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47"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47"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47"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47" s="2" customFormat="1" ht="12" customHeight="1">
      <c r="A86" s="35"/>
      <c r="B86" s="36"/>
      <c r="C86" s="28" t="s">
        <v>158</v>
      </c>
      <c r="D86" s="35"/>
      <c r="E86" s="35"/>
      <c r="F86" s="35"/>
      <c r="G86" s="35"/>
      <c r="H86" s="35"/>
      <c r="I86" s="35"/>
      <c r="J86" s="35"/>
      <c r="K86" s="35"/>
      <c r="L86" s="45"/>
      <c r="S86" s="35"/>
      <c r="T86" s="35"/>
      <c r="U86" s="35"/>
      <c r="V86" s="35"/>
      <c r="W86" s="35"/>
      <c r="X86" s="35"/>
      <c r="Y86" s="35"/>
      <c r="Z86" s="35"/>
      <c r="AA86" s="35"/>
      <c r="AB86" s="35"/>
      <c r="AC86" s="35"/>
      <c r="AD86" s="35"/>
      <c r="AE86" s="35"/>
    </row>
    <row r="87" spans="1:47" s="2" customFormat="1" ht="16.5" customHeight="1">
      <c r="A87" s="35"/>
      <c r="B87" s="36"/>
      <c r="C87" s="35"/>
      <c r="D87" s="35"/>
      <c r="E87" s="320" t="str">
        <f>E9</f>
        <v>P01 - PS- 01 Fotovoltaika</v>
      </c>
      <c r="F87" s="343"/>
      <c r="G87" s="343"/>
      <c r="H87" s="343"/>
      <c r="I87" s="35"/>
      <c r="J87" s="35"/>
      <c r="K87" s="35"/>
      <c r="L87" s="45"/>
      <c r="S87" s="35"/>
      <c r="T87" s="35"/>
      <c r="U87" s="35"/>
      <c r="V87" s="35"/>
      <c r="W87" s="35"/>
      <c r="X87" s="35"/>
      <c r="Y87" s="35"/>
      <c r="Z87" s="35"/>
      <c r="AA87" s="35"/>
      <c r="AB87" s="35"/>
      <c r="AC87" s="35"/>
      <c r="AD87" s="35"/>
      <c r="AE87" s="35"/>
    </row>
    <row r="88" spans="1:47" s="2" customFormat="1" ht="6.95" customHeight="1">
      <c r="A88" s="35"/>
      <c r="B88" s="36"/>
      <c r="C88" s="35"/>
      <c r="D88" s="35"/>
      <c r="E88" s="35"/>
      <c r="F88" s="35"/>
      <c r="G88" s="35"/>
      <c r="H88" s="35"/>
      <c r="I88" s="35"/>
      <c r="J88" s="35"/>
      <c r="K88" s="35"/>
      <c r="L88" s="45"/>
      <c r="S88" s="35"/>
      <c r="T88" s="35"/>
      <c r="U88" s="35"/>
      <c r="V88" s="35"/>
      <c r="W88" s="35"/>
      <c r="X88" s="35"/>
      <c r="Y88" s="35"/>
      <c r="Z88" s="35"/>
      <c r="AA88" s="35"/>
      <c r="AB88" s="35"/>
      <c r="AC88" s="35"/>
      <c r="AD88" s="35"/>
      <c r="AE88" s="35"/>
    </row>
    <row r="89" spans="1:47" s="2" customFormat="1" ht="12" customHeight="1">
      <c r="A89" s="35"/>
      <c r="B89" s="36"/>
      <c r="C89" s="28" t="s">
        <v>19</v>
      </c>
      <c r="D89" s="35"/>
      <c r="E89" s="35"/>
      <c r="F89" s="26" t="str">
        <f>F12</f>
        <v xml:space="preserve"> </v>
      </c>
      <c r="G89" s="35"/>
      <c r="H89" s="35"/>
      <c r="I89" s="28" t="s">
        <v>21</v>
      </c>
      <c r="J89" s="58">
        <f>IF(J12="","",J12)</f>
        <v>44400</v>
      </c>
      <c r="K89" s="35"/>
      <c r="L89" s="45"/>
      <c r="S89" s="35"/>
      <c r="T89" s="35"/>
      <c r="U89" s="35"/>
      <c r="V89" s="35"/>
      <c r="W89" s="35"/>
      <c r="X89" s="35"/>
      <c r="Y89" s="35"/>
      <c r="Z89" s="35"/>
      <c r="AA89" s="35"/>
      <c r="AB89" s="35"/>
      <c r="AC89" s="35"/>
      <c r="AD89" s="35"/>
      <c r="AE89" s="35"/>
    </row>
    <row r="90" spans="1:47"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47" s="2" customFormat="1" ht="40.15" customHeight="1">
      <c r="A91" s="35"/>
      <c r="B91" s="36"/>
      <c r="C91" s="28" t="s">
        <v>22</v>
      </c>
      <c r="D91" s="35"/>
      <c r="E91" s="35"/>
      <c r="F91" s="26" t="str">
        <f>E15</f>
        <v>Banskobystrický samosprávny kraj, Nám. SNP 21 , BB</v>
      </c>
      <c r="G91" s="35"/>
      <c r="H91" s="35"/>
      <c r="I91" s="28" t="s">
        <v>28</v>
      </c>
      <c r="J91" s="31" t="str">
        <f>E21</f>
        <v xml:space="preserve">Ing.arch. I. Teplan, Ing.arch. E. Teplanová ArtD. </v>
      </c>
      <c r="K91" s="35"/>
      <c r="L91" s="45"/>
      <c r="S91" s="35"/>
      <c r="T91" s="35"/>
      <c r="U91" s="35"/>
      <c r="V91" s="35"/>
      <c r="W91" s="35"/>
      <c r="X91" s="35"/>
      <c r="Y91" s="35"/>
      <c r="Z91" s="35"/>
      <c r="AA91" s="35"/>
      <c r="AB91" s="35"/>
      <c r="AC91" s="35"/>
      <c r="AD91" s="35"/>
      <c r="AE91" s="35"/>
    </row>
    <row r="92" spans="1:47" s="2" customFormat="1" ht="15.2" customHeight="1">
      <c r="A92" s="35"/>
      <c r="B92" s="36"/>
      <c r="C92" s="28" t="s">
        <v>26</v>
      </c>
      <c r="D92" s="35"/>
      <c r="E92" s="35"/>
      <c r="F92" s="26" t="str">
        <f>IF(E18="","",E18)</f>
        <v>Vyplň údaj</v>
      </c>
      <c r="G92" s="35"/>
      <c r="H92" s="35"/>
      <c r="I92" s="28" t="s">
        <v>31</v>
      </c>
      <c r="J92" s="31" t="str">
        <f>E24</f>
        <v xml:space="preserve"> </v>
      </c>
      <c r="K92" s="35"/>
      <c r="L92" s="45"/>
      <c r="S92" s="35"/>
      <c r="T92" s="35"/>
      <c r="U92" s="35"/>
      <c r="V92" s="35"/>
      <c r="W92" s="35"/>
      <c r="X92" s="35"/>
      <c r="Y92" s="35"/>
      <c r="Z92" s="35"/>
      <c r="AA92" s="35"/>
      <c r="AB92" s="35"/>
      <c r="AC92" s="35"/>
      <c r="AD92" s="35"/>
      <c r="AE92" s="35"/>
    </row>
    <row r="93" spans="1:47" s="2" customFormat="1" ht="10.35" customHeight="1">
      <c r="A93" s="35"/>
      <c r="B93" s="36"/>
      <c r="C93" s="35"/>
      <c r="D93" s="35"/>
      <c r="E93" s="35"/>
      <c r="F93" s="35"/>
      <c r="G93" s="35"/>
      <c r="H93" s="35"/>
      <c r="I93" s="35"/>
      <c r="J93" s="35"/>
      <c r="K93" s="35"/>
      <c r="L93" s="45"/>
      <c r="S93" s="35"/>
      <c r="T93" s="35"/>
      <c r="U93" s="35"/>
      <c r="V93" s="35"/>
      <c r="W93" s="35"/>
      <c r="X93" s="35"/>
      <c r="Y93" s="35"/>
      <c r="Z93" s="35"/>
      <c r="AA93" s="35"/>
      <c r="AB93" s="35"/>
      <c r="AC93" s="35"/>
      <c r="AD93" s="35"/>
      <c r="AE93" s="35"/>
    </row>
    <row r="94" spans="1:47" s="2" customFormat="1" ht="29.25" customHeight="1">
      <c r="A94" s="35"/>
      <c r="B94" s="36"/>
      <c r="C94" s="128" t="s">
        <v>266</v>
      </c>
      <c r="D94" s="109"/>
      <c r="E94" s="109"/>
      <c r="F94" s="109"/>
      <c r="G94" s="109"/>
      <c r="H94" s="109"/>
      <c r="I94" s="109"/>
      <c r="J94" s="129" t="s">
        <v>267</v>
      </c>
      <c r="K94" s="109"/>
      <c r="L94" s="45"/>
      <c r="S94" s="35"/>
      <c r="T94" s="35"/>
      <c r="U94" s="35"/>
      <c r="V94" s="35"/>
      <c r="W94" s="35"/>
      <c r="X94" s="35"/>
      <c r="Y94" s="35"/>
      <c r="Z94" s="35"/>
      <c r="AA94" s="35"/>
      <c r="AB94" s="35"/>
      <c r="AC94" s="35"/>
      <c r="AD94" s="35"/>
      <c r="AE94" s="35"/>
    </row>
    <row r="95" spans="1:47"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47" s="2" customFormat="1" ht="22.9" customHeight="1">
      <c r="A96" s="35"/>
      <c r="B96" s="36"/>
      <c r="C96" s="130" t="s">
        <v>268</v>
      </c>
      <c r="D96" s="35"/>
      <c r="E96" s="35"/>
      <c r="F96" s="35"/>
      <c r="G96" s="35"/>
      <c r="H96" s="35"/>
      <c r="I96" s="35"/>
      <c r="J96" s="74">
        <f>J127</f>
        <v>0</v>
      </c>
      <c r="K96" s="35"/>
      <c r="L96" s="45"/>
      <c r="S96" s="35"/>
      <c r="T96" s="35"/>
      <c r="U96" s="35"/>
      <c r="V96" s="35"/>
      <c r="W96" s="35"/>
      <c r="X96" s="35"/>
      <c r="Y96" s="35"/>
      <c r="Z96" s="35"/>
      <c r="AA96" s="35"/>
      <c r="AB96" s="35"/>
      <c r="AC96" s="35"/>
      <c r="AD96" s="35"/>
      <c r="AE96" s="35"/>
      <c r="AU96" s="18" t="s">
        <v>269</v>
      </c>
    </row>
    <row r="97" spans="1:65" s="9" customFormat="1" ht="24.95" customHeight="1">
      <c r="B97" s="131"/>
      <c r="D97" s="132" t="s">
        <v>5231</v>
      </c>
      <c r="E97" s="133"/>
      <c r="F97" s="133"/>
      <c r="G97" s="133"/>
      <c r="H97" s="133"/>
      <c r="I97" s="133"/>
      <c r="J97" s="134">
        <f>J249</f>
        <v>0</v>
      </c>
      <c r="L97" s="131"/>
    </row>
    <row r="98" spans="1:65" s="2" customFormat="1" ht="21.75" customHeight="1">
      <c r="A98" s="35"/>
      <c r="B98" s="36"/>
      <c r="C98" s="35"/>
      <c r="D98" s="35"/>
      <c r="E98" s="35"/>
      <c r="F98" s="35"/>
      <c r="G98" s="35"/>
      <c r="H98" s="35"/>
      <c r="I98" s="35"/>
      <c r="J98" s="35"/>
      <c r="K98" s="35"/>
      <c r="L98" s="45"/>
      <c r="S98" s="35"/>
      <c r="T98" s="35"/>
      <c r="U98" s="35"/>
      <c r="V98" s="35"/>
      <c r="W98" s="35"/>
      <c r="X98" s="35"/>
      <c r="Y98" s="35"/>
      <c r="Z98" s="35"/>
      <c r="AA98" s="35"/>
      <c r="AB98" s="35"/>
      <c r="AC98" s="35"/>
      <c r="AD98" s="35"/>
      <c r="AE98" s="35"/>
    </row>
    <row r="99" spans="1:65" s="2" customFormat="1" ht="6.95" customHeight="1">
      <c r="A99" s="35"/>
      <c r="B99" s="36"/>
      <c r="C99" s="35"/>
      <c r="D99" s="35"/>
      <c r="E99" s="35"/>
      <c r="F99" s="35"/>
      <c r="G99" s="35"/>
      <c r="H99" s="35"/>
      <c r="I99" s="35"/>
      <c r="J99" s="35"/>
      <c r="K99" s="35"/>
      <c r="L99" s="45"/>
      <c r="S99" s="35"/>
      <c r="T99" s="35"/>
      <c r="U99" s="35"/>
      <c r="V99" s="35"/>
      <c r="W99" s="35"/>
      <c r="X99" s="35"/>
      <c r="Y99" s="35"/>
      <c r="Z99" s="35"/>
      <c r="AA99" s="35"/>
      <c r="AB99" s="35"/>
      <c r="AC99" s="35"/>
      <c r="AD99" s="35"/>
      <c r="AE99" s="35"/>
    </row>
    <row r="100" spans="1:65" s="2" customFormat="1" ht="29.25" customHeight="1">
      <c r="A100" s="35"/>
      <c r="B100" s="36"/>
      <c r="C100" s="130" t="s">
        <v>294</v>
      </c>
      <c r="D100" s="35"/>
      <c r="E100" s="35"/>
      <c r="F100" s="35"/>
      <c r="G100" s="35"/>
      <c r="H100" s="35"/>
      <c r="I100" s="35"/>
      <c r="J100" s="139">
        <f>ROUND(J101 + J102 + J103 + J104 + J105 + J106,2)</f>
        <v>0</v>
      </c>
      <c r="K100" s="35"/>
      <c r="L100" s="45"/>
      <c r="N100" s="140" t="s">
        <v>39</v>
      </c>
      <c r="S100" s="35"/>
      <c r="T100" s="35"/>
      <c r="U100" s="35"/>
      <c r="V100" s="35"/>
      <c r="W100" s="35"/>
      <c r="X100" s="35"/>
      <c r="Y100" s="35"/>
      <c r="Z100" s="35"/>
      <c r="AA100" s="35"/>
      <c r="AB100" s="35"/>
      <c r="AC100" s="35"/>
      <c r="AD100" s="35"/>
      <c r="AE100" s="35"/>
    </row>
    <row r="101" spans="1:65" s="2" customFormat="1" ht="18" customHeight="1">
      <c r="A101" s="35"/>
      <c r="B101" s="141"/>
      <c r="C101" s="142"/>
      <c r="D101" s="294" t="s">
        <v>295</v>
      </c>
      <c r="E101" s="345"/>
      <c r="F101" s="345"/>
      <c r="G101" s="142"/>
      <c r="H101" s="142"/>
      <c r="I101" s="142"/>
      <c r="J101" s="102">
        <v>0</v>
      </c>
      <c r="K101" s="142"/>
      <c r="L101" s="144"/>
      <c r="M101" s="145"/>
      <c r="N101" s="146" t="s">
        <v>41</v>
      </c>
      <c r="O101" s="145"/>
      <c r="P101" s="145"/>
      <c r="Q101" s="145"/>
      <c r="R101" s="145"/>
      <c r="S101" s="142"/>
      <c r="T101" s="142"/>
      <c r="U101" s="142"/>
      <c r="V101" s="142"/>
      <c r="W101" s="142"/>
      <c r="X101" s="142"/>
      <c r="Y101" s="142"/>
      <c r="Z101" s="142"/>
      <c r="AA101" s="142"/>
      <c r="AB101" s="142"/>
      <c r="AC101" s="142"/>
      <c r="AD101" s="142"/>
      <c r="AE101" s="142"/>
      <c r="AF101" s="145"/>
      <c r="AG101" s="145"/>
      <c r="AH101" s="145"/>
      <c r="AI101" s="145"/>
      <c r="AJ101" s="145"/>
      <c r="AK101" s="145"/>
      <c r="AL101" s="145"/>
      <c r="AM101" s="145"/>
      <c r="AN101" s="145"/>
      <c r="AO101" s="145"/>
      <c r="AP101" s="145"/>
      <c r="AQ101" s="145"/>
      <c r="AR101" s="145"/>
      <c r="AS101" s="145"/>
      <c r="AT101" s="145"/>
      <c r="AU101" s="145"/>
      <c r="AV101" s="145"/>
      <c r="AW101" s="145"/>
      <c r="AX101" s="145"/>
      <c r="AY101" s="147" t="s">
        <v>296</v>
      </c>
      <c r="AZ101" s="145"/>
      <c r="BA101" s="145"/>
      <c r="BB101" s="145"/>
      <c r="BC101" s="145"/>
      <c r="BD101" s="145"/>
      <c r="BE101" s="148">
        <f t="shared" ref="BE101:BE106" si="0">IF(N101="základná",J101,0)</f>
        <v>0</v>
      </c>
      <c r="BF101" s="148">
        <f t="shared" ref="BF101:BF106" si="1">IF(N101="znížená",J101,0)</f>
        <v>0</v>
      </c>
      <c r="BG101" s="148">
        <f t="shared" ref="BG101:BG106" si="2">IF(N101="zákl. prenesená",J101,0)</f>
        <v>0</v>
      </c>
      <c r="BH101" s="148">
        <f t="shared" ref="BH101:BH106" si="3">IF(N101="zníž. prenesená",J101,0)</f>
        <v>0</v>
      </c>
      <c r="BI101" s="148">
        <f t="shared" ref="BI101:BI106" si="4">IF(N101="nulová",J101,0)</f>
        <v>0</v>
      </c>
      <c r="BJ101" s="147" t="s">
        <v>88</v>
      </c>
      <c r="BK101" s="145"/>
      <c r="BL101" s="145"/>
      <c r="BM101" s="145"/>
    </row>
    <row r="102" spans="1:65" s="2" customFormat="1" ht="18" customHeight="1">
      <c r="A102" s="35"/>
      <c r="B102" s="141"/>
      <c r="C102" s="142"/>
      <c r="D102" s="294" t="s">
        <v>297</v>
      </c>
      <c r="E102" s="345"/>
      <c r="F102" s="345"/>
      <c r="G102" s="142"/>
      <c r="H102" s="142"/>
      <c r="I102" s="142"/>
      <c r="J102" s="102">
        <v>0</v>
      </c>
      <c r="K102" s="142"/>
      <c r="L102" s="144"/>
      <c r="M102" s="145"/>
      <c r="N102" s="146" t="s">
        <v>41</v>
      </c>
      <c r="O102" s="145"/>
      <c r="P102" s="145"/>
      <c r="Q102" s="145"/>
      <c r="R102" s="145"/>
      <c r="S102" s="142"/>
      <c r="T102" s="142"/>
      <c r="U102" s="142"/>
      <c r="V102" s="142"/>
      <c r="W102" s="142"/>
      <c r="X102" s="142"/>
      <c r="Y102" s="142"/>
      <c r="Z102" s="142"/>
      <c r="AA102" s="142"/>
      <c r="AB102" s="142"/>
      <c r="AC102" s="142"/>
      <c r="AD102" s="142"/>
      <c r="AE102" s="14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7" t="s">
        <v>296</v>
      </c>
      <c r="AZ102" s="145"/>
      <c r="BA102" s="145"/>
      <c r="BB102" s="145"/>
      <c r="BC102" s="145"/>
      <c r="BD102" s="145"/>
      <c r="BE102" s="148">
        <f t="shared" si="0"/>
        <v>0</v>
      </c>
      <c r="BF102" s="148">
        <f t="shared" si="1"/>
        <v>0</v>
      </c>
      <c r="BG102" s="148">
        <f t="shared" si="2"/>
        <v>0</v>
      </c>
      <c r="BH102" s="148">
        <f t="shared" si="3"/>
        <v>0</v>
      </c>
      <c r="BI102" s="148">
        <f t="shared" si="4"/>
        <v>0</v>
      </c>
      <c r="BJ102" s="147" t="s">
        <v>88</v>
      </c>
      <c r="BK102" s="145"/>
      <c r="BL102" s="145"/>
      <c r="BM102" s="145"/>
    </row>
    <row r="103" spans="1:65" s="2" customFormat="1" ht="18" customHeight="1">
      <c r="A103" s="35"/>
      <c r="B103" s="141"/>
      <c r="C103" s="142"/>
      <c r="D103" s="294" t="s">
        <v>298</v>
      </c>
      <c r="E103" s="345"/>
      <c r="F103" s="345"/>
      <c r="G103" s="142"/>
      <c r="H103" s="142"/>
      <c r="I103" s="142"/>
      <c r="J103" s="102">
        <v>0</v>
      </c>
      <c r="K103" s="142"/>
      <c r="L103" s="144"/>
      <c r="M103" s="145"/>
      <c r="N103" s="146" t="s">
        <v>41</v>
      </c>
      <c r="O103" s="145"/>
      <c r="P103" s="145"/>
      <c r="Q103" s="145"/>
      <c r="R103" s="145"/>
      <c r="S103" s="142"/>
      <c r="T103" s="142"/>
      <c r="U103" s="142"/>
      <c r="V103" s="142"/>
      <c r="W103" s="142"/>
      <c r="X103" s="142"/>
      <c r="Y103" s="142"/>
      <c r="Z103" s="142"/>
      <c r="AA103" s="142"/>
      <c r="AB103" s="142"/>
      <c r="AC103" s="142"/>
      <c r="AD103" s="142"/>
      <c r="AE103" s="14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7" t="s">
        <v>296</v>
      </c>
      <c r="AZ103" s="145"/>
      <c r="BA103" s="145"/>
      <c r="BB103" s="145"/>
      <c r="BC103" s="145"/>
      <c r="BD103" s="145"/>
      <c r="BE103" s="148">
        <f t="shared" si="0"/>
        <v>0</v>
      </c>
      <c r="BF103" s="148">
        <f t="shared" si="1"/>
        <v>0</v>
      </c>
      <c r="BG103" s="148">
        <f t="shared" si="2"/>
        <v>0</v>
      </c>
      <c r="BH103" s="148">
        <f t="shared" si="3"/>
        <v>0</v>
      </c>
      <c r="BI103" s="148">
        <f t="shared" si="4"/>
        <v>0</v>
      </c>
      <c r="BJ103" s="147" t="s">
        <v>88</v>
      </c>
      <c r="BK103" s="145"/>
      <c r="BL103" s="145"/>
      <c r="BM103" s="145"/>
    </row>
    <row r="104" spans="1:65" s="2" customFormat="1" ht="18" customHeight="1">
      <c r="A104" s="35"/>
      <c r="B104" s="141"/>
      <c r="C104" s="142"/>
      <c r="D104" s="294" t="s">
        <v>299</v>
      </c>
      <c r="E104" s="345"/>
      <c r="F104" s="345"/>
      <c r="G104" s="142"/>
      <c r="H104" s="142"/>
      <c r="I104" s="142"/>
      <c r="J104" s="102">
        <v>0</v>
      </c>
      <c r="K104" s="142"/>
      <c r="L104" s="144"/>
      <c r="M104" s="145"/>
      <c r="N104" s="146" t="s">
        <v>41</v>
      </c>
      <c r="O104" s="145"/>
      <c r="P104" s="145"/>
      <c r="Q104" s="145"/>
      <c r="R104" s="145"/>
      <c r="S104" s="142"/>
      <c r="T104" s="142"/>
      <c r="U104" s="142"/>
      <c r="V104" s="142"/>
      <c r="W104" s="142"/>
      <c r="X104" s="142"/>
      <c r="Y104" s="142"/>
      <c r="Z104" s="142"/>
      <c r="AA104" s="142"/>
      <c r="AB104" s="142"/>
      <c r="AC104" s="142"/>
      <c r="AD104" s="142"/>
      <c r="AE104" s="142"/>
      <c r="AF104" s="145"/>
      <c r="AG104" s="145"/>
      <c r="AH104" s="145"/>
      <c r="AI104" s="145"/>
      <c r="AJ104" s="145"/>
      <c r="AK104" s="145"/>
      <c r="AL104" s="145"/>
      <c r="AM104" s="145"/>
      <c r="AN104" s="145"/>
      <c r="AO104" s="145"/>
      <c r="AP104" s="145"/>
      <c r="AQ104" s="145"/>
      <c r="AR104" s="145"/>
      <c r="AS104" s="145"/>
      <c r="AT104" s="145"/>
      <c r="AU104" s="145"/>
      <c r="AV104" s="145"/>
      <c r="AW104" s="145"/>
      <c r="AX104" s="145"/>
      <c r="AY104" s="147" t="s">
        <v>296</v>
      </c>
      <c r="AZ104" s="145"/>
      <c r="BA104" s="145"/>
      <c r="BB104" s="145"/>
      <c r="BC104" s="145"/>
      <c r="BD104" s="145"/>
      <c r="BE104" s="148">
        <f t="shared" si="0"/>
        <v>0</v>
      </c>
      <c r="BF104" s="148">
        <f t="shared" si="1"/>
        <v>0</v>
      </c>
      <c r="BG104" s="148">
        <f t="shared" si="2"/>
        <v>0</v>
      </c>
      <c r="BH104" s="148">
        <f t="shared" si="3"/>
        <v>0</v>
      </c>
      <c r="BI104" s="148">
        <f t="shared" si="4"/>
        <v>0</v>
      </c>
      <c r="BJ104" s="147" t="s">
        <v>88</v>
      </c>
      <c r="BK104" s="145"/>
      <c r="BL104" s="145"/>
      <c r="BM104" s="145"/>
    </row>
    <row r="105" spans="1:65" s="2" customFormat="1" ht="18" customHeight="1">
      <c r="A105" s="35"/>
      <c r="B105" s="141"/>
      <c r="C105" s="142"/>
      <c r="D105" s="294" t="s">
        <v>300</v>
      </c>
      <c r="E105" s="345"/>
      <c r="F105" s="345"/>
      <c r="G105" s="142"/>
      <c r="H105" s="142"/>
      <c r="I105" s="142"/>
      <c r="J105" s="102">
        <v>0</v>
      </c>
      <c r="K105" s="142"/>
      <c r="L105" s="144"/>
      <c r="M105" s="145"/>
      <c r="N105" s="146" t="s">
        <v>41</v>
      </c>
      <c r="O105" s="145"/>
      <c r="P105" s="145"/>
      <c r="Q105" s="145"/>
      <c r="R105" s="145"/>
      <c r="S105" s="142"/>
      <c r="T105" s="142"/>
      <c r="U105" s="142"/>
      <c r="V105" s="142"/>
      <c r="W105" s="142"/>
      <c r="X105" s="142"/>
      <c r="Y105" s="142"/>
      <c r="Z105" s="142"/>
      <c r="AA105" s="142"/>
      <c r="AB105" s="142"/>
      <c r="AC105" s="142"/>
      <c r="AD105" s="142"/>
      <c r="AE105" s="142"/>
      <c r="AF105" s="145"/>
      <c r="AG105" s="145"/>
      <c r="AH105" s="145"/>
      <c r="AI105" s="145"/>
      <c r="AJ105" s="145"/>
      <c r="AK105" s="145"/>
      <c r="AL105" s="145"/>
      <c r="AM105" s="145"/>
      <c r="AN105" s="145"/>
      <c r="AO105" s="145"/>
      <c r="AP105" s="145"/>
      <c r="AQ105" s="145"/>
      <c r="AR105" s="145"/>
      <c r="AS105" s="145"/>
      <c r="AT105" s="145"/>
      <c r="AU105" s="145"/>
      <c r="AV105" s="145"/>
      <c r="AW105" s="145"/>
      <c r="AX105" s="145"/>
      <c r="AY105" s="147" t="s">
        <v>296</v>
      </c>
      <c r="AZ105" s="145"/>
      <c r="BA105" s="145"/>
      <c r="BB105" s="145"/>
      <c r="BC105" s="145"/>
      <c r="BD105" s="145"/>
      <c r="BE105" s="148">
        <f t="shared" si="0"/>
        <v>0</v>
      </c>
      <c r="BF105" s="148">
        <f t="shared" si="1"/>
        <v>0</v>
      </c>
      <c r="BG105" s="148">
        <f t="shared" si="2"/>
        <v>0</v>
      </c>
      <c r="BH105" s="148">
        <f t="shared" si="3"/>
        <v>0</v>
      </c>
      <c r="BI105" s="148">
        <f t="shared" si="4"/>
        <v>0</v>
      </c>
      <c r="BJ105" s="147" t="s">
        <v>88</v>
      </c>
      <c r="BK105" s="145"/>
      <c r="BL105" s="145"/>
      <c r="BM105" s="145"/>
    </row>
    <row r="106" spans="1:65" s="2" customFormat="1" ht="18" customHeight="1">
      <c r="A106" s="35"/>
      <c r="B106" s="141"/>
      <c r="C106" s="142"/>
      <c r="D106" s="143" t="s">
        <v>301</v>
      </c>
      <c r="E106" s="142"/>
      <c r="F106" s="142"/>
      <c r="G106" s="142"/>
      <c r="H106" s="142"/>
      <c r="I106" s="142"/>
      <c r="J106" s="102">
        <f>ROUND(J30*T106,2)</f>
        <v>0</v>
      </c>
      <c r="K106" s="142"/>
      <c r="L106" s="144"/>
      <c r="M106" s="145"/>
      <c r="N106" s="146" t="s">
        <v>41</v>
      </c>
      <c r="O106" s="145"/>
      <c r="P106" s="145"/>
      <c r="Q106" s="145"/>
      <c r="R106" s="145"/>
      <c r="S106" s="142"/>
      <c r="T106" s="142"/>
      <c r="U106" s="142"/>
      <c r="V106" s="142"/>
      <c r="W106" s="142"/>
      <c r="X106" s="142"/>
      <c r="Y106" s="142"/>
      <c r="Z106" s="142"/>
      <c r="AA106" s="142"/>
      <c r="AB106" s="142"/>
      <c r="AC106" s="142"/>
      <c r="AD106" s="142"/>
      <c r="AE106" s="142"/>
      <c r="AF106" s="145"/>
      <c r="AG106" s="145"/>
      <c r="AH106" s="145"/>
      <c r="AI106" s="145"/>
      <c r="AJ106" s="145"/>
      <c r="AK106" s="145"/>
      <c r="AL106" s="145"/>
      <c r="AM106" s="145"/>
      <c r="AN106" s="145"/>
      <c r="AO106" s="145"/>
      <c r="AP106" s="145"/>
      <c r="AQ106" s="145"/>
      <c r="AR106" s="145"/>
      <c r="AS106" s="145"/>
      <c r="AT106" s="145"/>
      <c r="AU106" s="145"/>
      <c r="AV106" s="145"/>
      <c r="AW106" s="145"/>
      <c r="AX106" s="145"/>
      <c r="AY106" s="147" t="s">
        <v>302</v>
      </c>
      <c r="AZ106" s="145"/>
      <c r="BA106" s="145"/>
      <c r="BB106" s="145"/>
      <c r="BC106" s="145"/>
      <c r="BD106" s="145"/>
      <c r="BE106" s="148">
        <f t="shared" si="0"/>
        <v>0</v>
      </c>
      <c r="BF106" s="148">
        <f t="shared" si="1"/>
        <v>0</v>
      </c>
      <c r="BG106" s="148">
        <f t="shared" si="2"/>
        <v>0</v>
      </c>
      <c r="BH106" s="148">
        <f t="shared" si="3"/>
        <v>0</v>
      </c>
      <c r="BI106" s="148">
        <f t="shared" si="4"/>
        <v>0</v>
      </c>
      <c r="BJ106" s="147" t="s">
        <v>88</v>
      </c>
      <c r="BK106" s="145"/>
      <c r="BL106" s="145"/>
      <c r="BM106" s="145"/>
    </row>
    <row r="107" spans="1:65" s="2" customFormat="1">
      <c r="A107" s="35"/>
      <c r="B107" s="36"/>
      <c r="C107" s="35"/>
      <c r="D107" s="35"/>
      <c r="E107" s="35"/>
      <c r="F107" s="35"/>
      <c r="G107" s="35"/>
      <c r="H107" s="35"/>
      <c r="I107" s="35"/>
      <c r="J107" s="35"/>
      <c r="K107" s="35"/>
      <c r="L107" s="45"/>
      <c r="S107" s="35"/>
      <c r="T107" s="35"/>
      <c r="U107" s="35"/>
      <c r="V107" s="35"/>
      <c r="W107" s="35"/>
      <c r="X107" s="35"/>
      <c r="Y107" s="35"/>
      <c r="Z107" s="35"/>
      <c r="AA107" s="35"/>
      <c r="AB107" s="35"/>
      <c r="AC107" s="35"/>
      <c r="AD107" s="35"/>
      <c r="AE107" s="35"/>
    </row>
    <row r="108" spans="1:65" s="2" customFormat="1" ht="29.25" customHeight="1">
      <c r="A108" s="35"/>
      <c r="B108" s="36"/>
      <c r="C108" s="108" t="s">
        <v>144</v>
      </c>
      <c r="D108" s="109"/>
      <c r="E108" s="109"/>
      <c r="F108" s="109"/>
      <c r="G108" s="109"/>
      <c r="H108" s="109"/>
      <c r="I108" s="109"/>
      <c r="J108" s="110">
        <f>ROUND(J96+J100,2)</f>
        <v>0</v>
      </c>
      <c r="K108" s="109"/>
      <c r="L108" s="45"/>
      <c r="S108" s="35"/>
      <c r="T108" s="35"/>
      <c r="U108" s="35"/>
      <c r="V108" s="35"/>
      <c r="W108" s="35"/>
      <c r="X108" s="35"/>
      <c r="Y108" s="35"/>
      <c r="Z108" s="35"/>
      <c r="AA108" s="35"/>
      <c r="AB108" s="35"/>
      <c r="AC108" s="35"/>
      <c r="AD108" s="35"/>
      <c r="AE108" s="35"/>
    </row>
    <row r="109" spans="1:65" s="2" customFormat="1" ht="6.95" customHeight="1">
      <c r="A109" s="35"/>
      <c r="B109" s="50"/>
      <c r="C109" s="51"/>
      <c r="D109" s="51"/>
      <c r="E109" s="51"/>
      <c r="F109" s="51"/>
      <c r="G109" s="51"/>
      <c r="H109" s="51"/>
      <c r="I109" s="51"/>
      <c r="J109" s="51"/>
      <c r="K109" s="51"/>
      <c r="L109" s="45"/>
      <c r="S109" s="35"/>
      <c r="T109" s="35"/>
      <c r="U109" s="35"/>
      <c r="V109" s="35"/>
      <c r="W109" s="35"/>
      <c r="X109" s="35"/>
      <c r="Y109" s="35"/>
      <c r="Z109" s="35"/>
      <c r="AA109" s="35"/>
      <c r="AB109" s="35"/>
      <c r="AC109" s="35"/>
      <c r="AD109" s="35"/>
      <c r="AE109" s="35"/>
    </row>
    <row r="113" spans="1:65" s="2" customFormat="1" ht="6.95" customHeight="1">
      <c r="A113" s="35"/>
      <c r="B113" s="52"/>
      <c r="C113" s="53"/>
      <c r="D113" s="53"/>
      <c r="E113" s="53"/>
      <c r="F113" s="53"/>
      <c r="G113" s="53"/>
      <c r="H113" s="53"/>
      <c r="I113" s="53"/>
      <c r="J113" s="53"/>
      <c r="K113" s="53"/>
      <c r="L113" s="45"/>
      <c r="S113" s="35"/>
      <c r="T113" s="35"/>
      <c r="U113" s="35"/>
      <c r="V113" s="35"/>
      <c r="W113" s="35"/>
      <c r="X113" s="35"/>
      <c r="Y113" s="35"/>
      <c r="Z113" s="35"/>
      <c r="AA113" s="35"/>
      <c r="AB113" s="35"/>
      <c r="AC113" s="35"/>
      <c r="AD113" s="35"/>
      <c r="AE113" s="35"/>
    </row>
    <row r="114" spans="1:65" s="2" customFormat="1" ht="24.95" customHeight="1">
      <c r="A114" s="35"/>
      <c r="B114" s="36"/>
      <c r="C114" s="22" t="s">
        <v>303</v>
      </c>
      <c r="D114" s="35"/>
      <c r="E114" s="35"/>
      <c r="F114" s="35"/>
      <c r="G114" s="35"/>
      <c r="H114" s="35"/>
      <c r="I114" s="35"/>
      <c r="J114" s="35"/>
      <c r="K114" s="35"/>
      <c r="L114" s="45"/>
      <c r="S114" s="35"/>
      <c r="T114" s="35"/>
      <c r="U114" s="35"/>
      <c r="V114" s="35"/>
      <c r="W114" s="35"/>
      <c r="X114" s="35"/>
      <c r="Y114" s="35"/>
      <c r="Z114" s="35"/>
      <c r="AA114" s="35"/>
      <c r="AB114" s="35"/>
      <c r="AC114" s="35"/>
      <c r="AD114" s="35"/>
      <c r="AE114" s="35"/>
    </row>
    <row r="115" spans="1:65" s="2" customFormat="1" ht="6.95" customHeight="1">
      <c r="A115" s="35"/>
      <c r="B115" s="36"/>
      <c r="C115" s="35"/>
      <c r="D115" s="35"/>
      <c r="E115" s="35"/>
      <c r="F115" s="35"/>
      <c r="G115" s="35"/>
      <c r="H115" s="35"/>
      <c r="I115" s="35"/>
      <c r="J115" s="35"/>
      <c r="K115" s="35"/>
      <c r="L115" s="45"/>
      <c r="S115" s="35"/>
      <c r="T115" s="35"/>
      <c r="U115" s="35"/>
      <c r="V115" s="35"/>
      <c r="W115" s="35"/>
      <c r="X115" s="35"/>
      <c r="Y115" s="35"/>
      <c r="Z115" s="35"/>
      <c r="AA115" s="35"/>
      <c r="AB115" s="35"/>
      <c r="AC115" s="35"/>
      <c r="AD115" s="35"/>
      <c r="AE115" s="35"/>
    </row>
    <row r="116" spans="1:65" s="2" customFormat="1" ht="12" customHeight="1">
      <c r="A116" s="35"/>
      <c r="B116" s="36"/>
      <c r="C116" s="28" t="s">
        <v>15</v>
      </c>
      <c r="D116" s="35"/>
      <c r="E116" s="35"/>
      <c r="F116" s="35"/>
      <c r="G116" s="35"/>
      <c r="H116" s="35"/>
      <c r="I116" s="35"/>
      <c r="J116" s="35"/>
      <c r="K116" s="35"/>
      <c r="L116" s="45"/>
      <c r="S116" s="35"/>
      <c r="T116" s="35"/>
      <c r="U116" s="35"/>
      <c r="V116" s="35"/>
      <c r="W116" s="35"/>
      <c r="X116" s="35"/>
      <c r="Y116" s="35"/>
      <c r="Z116" s="35"/>
      <c r="AA116" s="35"/>
      <c r="AB116" s="35"/>
      <c r="AC116" s="35"/>
      <c r="AD116" s="35"/>
      <c r="AE116" s="35"/>
    </row>
    <row r="117" spans="1:65" s="2" customFormat="1" ht="26.25" customHeight="1">
      <c r="A117" s="35"/>
      <c r="B117" s="36"/>
      <c r="C117" s="35"/>
      <c r="D117" s="35"/>
      <c r="E117" s="344" t="str">
        <f>E7</f>
        <v>Nadstavba prístavba SPŠ J. Murgaša,  Banská Bystrica- modernizácia odb. vzdelávania- zmena 1</v>
      </c>
      <c r="F117" s="346"/>
      <c r="G117" s="346"/>
      <c r="H117" s="346"/>
      <c r="I117" s="35"/>
      <c r="J117" s="35"/>
      <c r="K117" s="35"/>
      <c r="L117" s="45"/>
      <c r="S117" s="35"/>
      <c r="T117" s="35"/>
      <c r="U117" s="35"/>
      <c r="V117" s="35"/>
      <c r="W117" s="35"/>
      <c r="X117" s="35"/>
      <c r="Y117" s="35"/>
      <c r="Z117" s="35"/>
      <c r="AA117" s="35"/>
      <c r="AB117" s="35"/>
      <c r="AC117" s="35"/>
      <c r="AD117" s="35"/>
      <c r="AE117" s="35"/>
    </row>
    <row r="118" spans="1:65" s="2" customFormat="1" ht="12" customHeight="1">
      <c r="A118" s="35"/>
      <c r="B118" s="36"/>
      <c r="C118" s="28" t="s">
        <v>158</v>
      </c>
      <c r="D118" s="35"/>
      <c r="E118" s="35"/>
      <c r="F118" s="35"/>
      <c r="G118" s="35"/>
      <c r="H118" s="35"/>
      <c r="I118" s="35"/>
      <c r="J118" s="35"/>
      <c r="K118" s="35"/>
      <c r="L118" s="45"/>
      <c r="S118" s="35"/>
      <c r="T118" s="35"/>
      <c r="U118" s="35"/>
      <c r="V118" s="35"/>
      <c r="W118" s="35"/>
      <c r="X118" s="35"/>
      <c r="Y118" s="35"/>
      <c r="Z118" s="35"/>
      <c r="AA118" s="35"/>
      <c r="AB118" s="35"/>
      <c r="AC118" s="35"/>
      <c r="AD118" s="35"/>
      <c r="AE118" s="35"/>
    </row>
    <row r="119" spans="1:65" s="2" customFormat="1" ht="16.5" customHeight="1">
      <c r="A119" s="35"/>
      <c r="B119" s="36"/>
      <c r="C119" s="35"/>
      <c r="D119" s="35"/>
      <c r="E119" s="320" t="str">
        <f>E9</f>
        <v>P01 - PS- 01 Fotovoltaika</v>
      </c>
      <c r="F119" s="343"/>
      <c r="G119" s="343"/>
      <c r="H119" s="343"/>
      <c r="I119" s="35"/>
      <c r="J119" s="35"/>
      <c r="K119" s="35"/>
      <c r="L119" s="45"/>
      <c r="S119" s="35"/>
      <c r="T119" s="35"/>
      <c r="U119" s="35"/>
      <c r="V119" s="35"/>
      <c r="W119" s="35"/>
      <c r="X119" s="35"/>
      <c r="Y119" s="35"/>
      <c r="Z119" s="35"/>
      <c r="AA119" s="35"/>
      <c r="AB119" s="35"/>
      <c r="AC119" s="35"/>
      <c r="AD119" s="35"/>
      <c r="AE119" s="35"/>
    </row>
    <row r="120" spans="1:65" s="2" customFormat="1" ht="6.95" customHeight="1">
      <c r="A120" s="35"/>
      <c r="B120" s="36"/>
      <c r="C120" s="35"/>
      <c r="D120" s="35"/>
      <c r="E120" s="35"/>
      <c r="F120" s="35"/>
      <c r="G120" s="35"/>
      <c r="H120" s="35"/>
      <c r="I120" s="35"/>
      <c r="J120" s="35"/>
      <c r="K120" s="35"/>
      <c r="L120" s="45"/>
      <c r="S120" s="35"/>
      <c r="T120" s="35"/>
      <c r="U120" s="35"/>
      <c r="V120" s="35"/>
      <c r="W120" s="35"/>
      <c r="X120" s="35"/>
      <c r="Y120" s="35"/>
      <c r="Z120" s="35"/>
      <c r="AA120" s="35"/>
      <c r="AB120" s="35"/>
      <c r="AC120" s="35"/>
      <c r="AD120" s="35"/>
      <c r="AE120" s="35"/>
    </row>
    <row r="121" spans="1:65" s="2" customFormat="1" ht="12" customHeight="1">
      <c r="A121" s="35"/>
      <c r="B121" s="36"/>
      <c r="C121" s="28" t="s">
        <v>19</v>
      </c>
      <c r="D121" s="35"/>
      <c r="E121" s="35"/>
      <c r="F121" s="26" t="str">
        <f>F12</f>
        <v xml:space="preserve"> </v>
      </c>
      <c r="G121" s="35"/>
      <c r="H121" s="35"/>
      <c r="I121" s="28" t="s">
        <v>21</v>
      </c>
      <c r="J121" s="58">
        <f>IF(J12="","",J12)</f>
        <v>44400</v>
      </c>
      <c r="K121" s="35"/>
      <c r="L121" s="45"/>
      <c r="S121" s="35"/>
      <c r="T121" s="35"/>
      <c r="U121" s="35"/>
      <c r="V121" s="35"/>
      <c r="W121" s="35"/>
      <c r="X121" s="35"/>
      <c r="Y121" s="35"/>
      <c r="Z121" s="35"/>
      <c r="AA121" s="35"/>
      <c r="AB121" s="35"/>
      <c r="AC121" s="35"/>
      <c r="AD121" s="35"/>
      <c r="AE121" s="35"/>
    </row>
    <row r="122" spans="1:65" s="2" customFormat="1" ht="6.95" customHeight="1">
      <c r="A122" s="35"/>
      <c r="B122" s="36"/>
      <c r="C122" s="35"/>
      <c r="D122" s="35"/>
      <c r="E122" s="35"/>
      <c r="F122" s="35"/>
      <c r="G122" s="35"/>
      <c r="H122" s="35"/>
      <c r="I122" s="35"/>
      <c r="J122" s="35"/>
      <c r="K122" s="35"/>
      <c r="L122" s="45"/>
      <c r="S122" s="35"/>
      <c r="T122" s="35"/>
      <c r="U122" s="35"/>
      <c r="V122" s="35"/>
      <c r="W122" s="35"/>
      <c r="X122" s="35"/>
      <c r="Y122" s="35"/>
      <c r="Z122" s="35"/>
      <c r="AA122" s="35"/>
      <c r="AB122" s="35"/>
      <c r="AC122" s="35"/>
      <c r="AD122" s="35"/>
      <c r="AE122" s="35"/>
    </row>
    <row r="123" spans="1:65" s="2" customFormat="1" ht="40.15" customHeight="1">
      <c r="A123" s="35"/>
      <c r="B123" s="36"/>
      <c r="C123" s="28" t="s">
        <v>22</v>
      </c>
      <c r="D123" s="35"/>
      <c r="E123" s="35"/>
      <c r="F123" s="26" t="str">
        <f>E15</f>
        <v>Banskobystrický samosprávny kraj, Nám. SNP 21 , BB</v>
      </c>
      <c r="G123" s="35"/>
      <c r="H123" s="35"/>
      <c r="I123" s="28" t="s">
        <v>28</v>
      </c>
      <c r="J123" s="31" t="str">
        <f>E21</f>
        <v xml:space="preserve">Ing.arch. I. Teplan, Ing.arch. E. Teplanová ArtD. </v>
      </c>
      <c r="K123" s="35"/>
      <c r="L123" s="45"/>
      <c r="S123" s="35"/>
      <c r="T123" s="35"/>
      <c r="U123" s="35"/>
      <c r="V123" s="35"/>
      <c r="W123" s="35"/>
      <c r="X123" s="35"/>
      <c r="Y123" s="35"/>
      <c r="Z123" s="35"/>
      <c r="AA123" s="35"/>
      <c r="AB123" s="35"/>
      <c r="AC123" s="35"/>
      <c r="AD123" s="35"/>
      <c r="AE123" s="35"/>
    </row>
    <row r="124" spans="1:65" s="2" customFormat="1" ht="15.2" customHeight="1">
      <c r="A124" s="35"/>
      <c r="B124" s="36"/>
      <c r="C124" s="28" t="s">
        <v>26</v>
      </c>
      <c r="D124" s="35"/>
      <c r="E124" s="35"/>
      <c r="F124" s="26" t="str">
        <f>IF(E18="","",E18)</f>
        <v>Vyplň údaj</v>
      </c>
      <c r="G124" s="35"/>
      <c r="H124" s="35"/>
      <c r="I124" s="28" t="s">
        <v>31</v>
      </c>
      <c r="J124" s="31" t="str">
        <f>E24</f>
        <v xml:space="preserve"> </v>
      </c>
      <c r="K124" s="35"/>
      <c r="L124" s="45"/>
      <c r="S124" s="35"/>
      <c r="T124" s="35"/>
      <c r="U124" s="35"/>
      <c r="V124" s="35"/>
      <c r="W124" s="35"/>
      <c r="X124" s="35"/>
      <c r="Y124" s="35"/>
      <c r="Z124" s="35"/>
      <c r="AA124" s="35"/>
      <c r="AB124" s="35"/>
      <c r="AC124" s="35"/>
      <c r="AD124" s="35"/>
      <c r="AE124" s="35"/>
    </row>
    <row r="125" spans="1:65" s="2" customFormat="1" ht="10.35" customHeight="1">
      <c r="A125" s="35"/>
      <c r="B125" s="36"/>
      <c r="C125" s="35"/>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65" s="11" customFormat="1" ht="29.25" customHeight="1">
      <c r="A126" s="149"/>
      <c r="B126" s="150"/>
      <c r="C126" s="151" t="s">
        <v>304</v>
      </c>
      <c r="D126" s="152" t="s">
        <v>60</v>
      </c>
      <c r="E126" s="152" t="s">
        <v>56</v>
      </c>
      <c r="F126" s="152" t="s">
        <v>57</v>
      </c>
      <c r="G126" s="152" t="s">
        <v>305</v>
      </c>
      <c r="H126" s="152" t="s">
        <v>306</v>
      </c>
      <c r="I126" s="152" t="s">
        <v>307</v>
      </c>
      <c r="J126" s="153" t="s">
        <v>267</v>
      </c>
      <c r="K126" s="154" t="s">
        <v>308</v>
      </c>
      <c r="L126" s="155"/>
      <c r="M126" s="65" t="s">
        <v>1</v>
      </c>
      <c r="N126" s="66" t="s">
        <v>39</v>
      </c>
      <c r="O126" s="66" t="s">
        <v>309</v>
      </c>
      <c r="P126" s="66" t="s">
        <v>310</v>
      </c>
      <c r="Q126" s="66" t="s">
        <v>311</v>
      </c>
      <c r="R126" s="66" t="s">
        <v>312</v>
      </c>
      <c r="S126" s="66" t="s">
        <v>313</v>
      </c>
      <c r="T126" s="67" t="s">
        <v>314</v>
      </c>
      <c r="U126" s="149"/>
      <c r="V126" s="149"/>
      <c r="W126" s="149"/>
      <c r="X126" s="149"/>
      <c r="Y126" s="149"/>
      <c r="Z126" s="149"/>
      <c r="AA126" s="149"/>
      <c r="AB126" s="149"/>
      <c r="AC126" s="149"/>
      <c r="AD126" s="149"/>
      <c r="AE126" s="149"/>
    </row>
    <row r="127" spans="1:65" s="2" customFormat="1" ht="22.9" customHeight="1">
      <c r="A127" s="35"/>
      <c r="B127" s="36"/>
      <c r="C127" s="72" t="s">
        <v>208</v>
      </c>
      <c r="D127" s="35"/>
      <c r="E127" s="35"/>
      <c r="F127" s="35"/>
      <c r="G127" s="35"/>
      <c r="H127" s="35"/>
      <c r="I127" s="35"/>
      <c r="J127" s="156">
        <f>BK127</f>
        <v>0</v>
      </c>
      <c r="K127" s="35"/>
      <c r="L127" s="36"/>
      <c r="M127" s="68"/>
      <c r="N127" s="59"/>
      <c r="O127" s="69"/>
      <c r="P127" s="157">
        <f>P128+SUM(P129:P249)</f>
        <v>0</v>
      </c>
      <c r="Q127" s="69"/>
      <c r="R127" s="157">
        <f>R128+SUM(R129:R249)</f>
        <v>0</v>
      </c>
      <c r="S127" s="69"/>
      <c r="T127" s="158">
        <f>T128+SUM(T129:T249)</f>
        <v>0</v>
      </c>
      <c r="U127" s="35"/>
      <c r="V127" s="35"/>
      <c r="W127" s="35"/>
      <c r="X127" s="35"/>
      <c r="Y127" s="35"/>
      <c r="Z127" s="35"/>
      <c r="AA127" s="35"/>
      <c r="AB127" s="35"/>
      <c r="AC127" s="35"/>
      <c r="AD127" s="35"/>
      <c r="AE127" s="35"/>
      <c r="AT127" s="18" t="s">
        <v>74</v>
      </c>
      <c r="AU127" s="18" t="s">
        <v>269</v>
      </c>
      <c r="BK127" s="159">
        <f>BK128+SUM(BK129:BK249)</f>
        <v>0</v>
      </c>
    </row>
    <row r="128" spans="1:65" s="2" customFormat="1" ht="14.45" customHeight="1">
      <c r="A128" s="35"/>
      <c r="B128" s="141"/>
      <c r="C128" s="171" t="s">
        <v>934</v>
      </c>
      <c r="D128" s="171" t="s">
        <v>318</v>
      </c>
      <c r="E128" s="172" t="s">
        <v>319</v>
      </c>
      <c r="F128" s="173" t="s">
        <v>320</v>
      </c>
      <c r="G128" s="174" t="s">
        <v>1</v>
      </c>
      <c r="H128" s="175">
        <v>0</v>
      </c>
      <c r="I128" s="176"/>
      <c r="J128" s="177">
        <f>ROUND(I128*H128,2)</f>
        <v>0</v>
      </c>
      <c r="K128" s="178"/>
      <c r="L128" s="36"/>
      <c r="M128" s="179" t="s">
        <v>1</v>
      </c>
      <c r="N128" s="180" t="s">
        <v>41</v>
      </c>
      <c r="O128" s="61"/>
      <c r="P128" s="181">
        <f>O128*H128</f>
        <v>0</v>
      </c>
      <c r="Q128" s="181">
        <v>1.7999999999999999E-2</v>
      </c>
      <c r="R128" s="181">
        <f>Q128*H128</f>
        <v>0</v>
      </c>
      <c r="S128" s="181">
        <v>0</v>
      </c>
      <c r="T128" s="182">
        <f>S128*H128</f>
        <v>0</v>
      </c>
      <c r="U128" s="35"/>
      <c r="V128" s="35"/>
      <c r="W128" s="35"/>
      <c r="X128" s="35"/>
      <c r="Y128" s="35"/>
      <c r="Z128" s="35"/>
      <c r="AA128" s="35"/>
      <c r="AB128" s="35"/>
      <c r="AC128" s="35"/>
      <c r="AD128" s="35"/>
      <c r="AE128" s="35"/>
      <c r="AR128" s="183" t="s">
        <v>321</v>
      </c>
      <c r="AT128" s="183" t="s">
        <v>318</v>
      </c>
      <c r="AU128" s="183" t="s">
        <v>75</v>
      </c>
      <c r="AY128" s="18" t="s">
        <v>317</v>
      </c>
      <c r="BE128" s="105">
        <f>IF(N128="základná",J128,0)</f>
        <v>0</v>
      </c>
      <c r="BF128" s="105">
        <f>IF(N128="znížená",J128,0)</f>
        <v>0</v>
      </c>
      <c r="BG128" s="105">
        <f>IF(N128="zákl. prenesená",J128,0)</f>
        <v>0</v>
      </c>
      <c r="BH128" s="105">
        <f>IF(N128="zníž. prenesená",J128,0)</f>
        <v>0</v>
      </c>
      <c r="BI128" s="105">
        <f>IF(N128="nulová",J128,0)</f>
        <v>0</v>
      </c>
      <c r="BJ128" s="18" t="s">
        <v>88</v>
      </c>
      <c r="BK128" s="105">
        <f>ROUND(I128*H128,2)</f>
        <v>0</v>
      </c>
      <c r="BL128" s="18" t="s">
        <v>321</v>
      </c>
      <c r="BM128" s="183" t="s">
        <v>5232</v>
      </c>
    </row>
    <row r="129" spans="1:65" s="13" customFormat="1" ht="22.5">
      <c r="B129" s="184"/>
      <c r="D129" s="185" t="s">
        <v>323</v>
      </c>
      <c r="E129" s="186" t="s">
        <v>1</v>
      </c>
      <c r="F129" s="187" t="s">
        <v>324</v>
      </c>
      <c r="H129" s="186" t="s">
        <v>1</v>
      </c>
      <c r="I129" s="188"/>
      <c r="L129" s="184"/>
      <c r="M129" s="189"/>
      <c r="N129" s="190"/>
      <c r="O129" s="190"/>
      <c r="P129" s="190"/>
      <c r="Q129" s="190"/>
      <c r="R129" s="190"/>
      <c r="S129" s="190"/>
      <c r="T129" s="191"/>
      <c r="AT129" s="186" t="s">
        <v>323</v>
      </c>
      <c r="AU129" s="186" t="s">
        <v>75</v>
      </c>
      <c r="AV129" s="13" t="s">
        <v>82</v>
      </c>
      <c r="AW129" s="13" t="s">
        <v>30</v>
      </c>
      <c r="AX129" s="13" t="s">
        <v>75</v>
      </c>
      <c r="AY129" s="186" t="s">
        <v>317</v>
      </c>
    </row>
    <row r="130" spans="1:65" s="13" customFormat="1" ht="22.5">
      <c r="B130" s="184"/>
      <c r="D130" s="185" t="s">
        <v>323</v>
      </c>
      <c r="E130" s="186" t="s">
        <v>1</v>
      </c>
      <c r="F130" s="187" t="s">
        <v>325</v>
      </c>
      <c r="H130" s="186" t="s">
        <v>1</v>
      </c>
      <c r="I130" s="188"/>
      <c r="L130" s="184"/>
      <c r="M130" s="189"/>
      <c r="N130" s="190"/>
      <c r="O130" s="190"/>
      <c r="P130" s="190"/>
      <c r="Q130" s="190"/>
      <c r="R130" s="190"/>
      <c r="S130" s="190"/>
      <c r="T130" s="191"/>
      <c r="AT130" s="186" t="s">
        <v>323</v>
      </c>
      <c r="AU130" s="186" t="s">
        <v>75</v>
      </c>
      <c r="AV130" s="13" t="s">
        <v>82</v>
      </c>
      <c r="AW130" s="13" t="s">
        <v>30</v>
      </c>
      <c r="AX130" s="13" t="s">
        <v>75</v>
      </c>
      <c r="AY130" s="186" t="s">
        <v>317</v>
      </c>
    </row>
    <row r="131" spans="1:65" s="13" customFormat="1" ht="22.5">
      <c r="B131" s="184"/>
      <c r="D131" s="185" t="s">
        <v>323</v>
      </c>
      <c r="E131" s="186" t="s">
        <v>1</v>
      </c>
      <c r="F131" s="187" t="s">
        <v>326</v>
      </c>
      <c r="H131" s="186" t="s">
        <v>1</v>
      </c>
      <c r="I131" s="188"/>
      <c r="L131" s="184"/>
      <c r="M131" s="189"/>
      <c r="N131" s="190"/>
      <c r="O131" s="190"/>
      <c r="P131" s="190"/>
      <c r="Q131" s="190"/>
      <c r="R131" s="190"/>
      <c r="S131" s="190"/>
      <c r="T131" s="191"/>
      <c r="AT131" s="186" t="s">
        <v>323</v>
      </c>
      <c r="AU131" s="186" t="s">
        <v>75</v>
      </c>
      <c r="AV131" s="13" t="s">
        <v>82</v>
      </c>
      <c r="AW131" s="13" t="s">
        <v>30</v>
      </c>
      <c r="AX131" s="13" t="s">
        <v>75</v>
      </c>
      <c r="AY131" s="186" t="s">
        <v>317</v>
      </c>
    </row>
    <row r="132" spans="1:65" s="13" customFormat="1" ht="22.5">
      <c r="B132" s="184"/>
      <c r="D132" s="185" t="s">
        <v>323</v>
      </c>
      <c r="E132" s="186" t="s">
        <v>1</v>
      </c>
      <c r="F132" s="187" t="s">
        <v>327</v>
      </c>
      <c r="H132" s="186" t="s">
        <v>1</v>
      </c>
      <c r="I132" s="188"/>
      <c r="L132" s="184"/>
      <c r="M132" s="189"/>
      <c r="N132" s="190"/>
      <c r="O132" s="190"/>
      <c r="P132" s="190"/>
      <c r="Q132" s="190"/>
      <c r="R132" s="190"/>
      <c r="S132" s="190"/>
      <c r="T132" s="191"/>
      <c r="AT132" s="186" t="s">
        <v>323</v>
      </c>
      <c r="AU132" s="186" t="s">
        <v>75</v>
      </c>
      <c r="AV132" s="13" t="s">
        <v>82</v>
      </c>
      <c r="AW132" s="13" t="s">
        <v>30</v>
      </c>
      <c r="AX132" s="13" t="s">
        <v>75</v>
      </c>
      <c r="AY132" s="186" t="s">
        <v>317</v>
      </c>
    </row>
    <row r="133" spans="1:65" s="13" customFormat="1" ht="33.75">
      <c r="B133" s="184"/>
      <c r="D133" s="185" t="s">
        <v>323</v>
      </c>
      <c r="E133" s="186" t="s">
        <v>1</v>
      </c>
      <c r="F133" s="187" t="s">
        <v>328</v>
      </c>
      <c r="H133" s="186" t="s">
        <v>1</v>
      </c>
      <c r="I133" s="188"/>
      <c r="L133" s="184"/>
      <c r="M133" s="189"/>
      <c r="N133" s="190"/>
      <c r="O133" s="190"/>
      <c r="P133" s="190"/>
      <c r="Q133" s="190"/>
      <c r="R133" s="190"/>
      <c r="S133" s="190"/>
      <c r="T133" s="191"/>
      <c r="AT133" s="186" t="s">
        <v>323</v>
      </c>
      <c r="AU133" s="186" t="s">
        <v>75</v>
      </c>
      <c r="AV133" s="13" t="s">
        <v>82</v>
      </c>
      <c r="AW133" s="13" t="s">
        <v>30</v>
      </c>
      <c r="AX133" s="13" t="s">
        <v>75</v>
      </c>
      <c r="AY133" s="186" t="s">
        <v>317</v>
      </c>
    </row>
    <row r="134" spans="1:65" s="13" customFormat="1" ht="22.5">
      <c r="B134" s="184"/>
      <c r="D134" s="185" t="s">
        <v>323</v>
      </c>
      <c r="E134" s="186" t="s">
        <v>1</v>
      </c>
      <c r="F134" s="187" t="s">
        <v>329</v>
      </c>
      <c r="H134" s="186" t="s">
        <v>1</v>
      </c>
      <c r="I134" s="188"/>
      <c r="L134" s="184"/>
      <c r="M134" s="189"/>
      <c r="N134" s="190"/>
      <c r="O134" s="190"/>
      <c r="P134" s="190"/>
      <c r="Q134" s="190"/>
      <c r="R134" s="190"/>
      <c r="S134" s="190"/>
      <c r="T134" s="191"/>
      <c r="AT134" s="186" t="s">
        <v>323</v>
      </c>
      <c r="AU134" s="186" t="s">
        <v>75</v>
      </c>
      <c r="AV134" s="13" t="s">
        <v>82</v>
      </c>
      <c r="AW134" s="13" t="s">
        <v>30</v>
      </c>
      <c r="AX134" s="13" t="s">
        <v>75</v>
      </c>
      <c r="AY134" s="186" t="s">
        <v>317</v>
      </c>
    </row>
    <row r="135" spans="1:65" s="13" customFormat="1" ht="33.75">
      <c r="B135" s="184"/>
      <c r="D135" s="185" t="s">
        <v>323</v>
      </c>
      <c r="E135" s="186" t="s">
        <v>1</v>
      </c>
      <c r="F135" s="187" t="s">
        <v>330</v>
      </c>
      <c r="H135" s="186" t="s">
        <v>1</v>
      </c>
      <c r="I135" s="188"/>
      <c r="L135" s="184"/>
      <c r="M135" s="189"/>
      <c r="N135" s="190"/>
      <c r="O135" s="190"/>
      <c r="P135" s="190"/>
      <c r="Q135" s="190"/>
      <c r="R135" s="190"/>
      <c r="S135" s="190"/>
      <c r="T135" s="191"/>
      <c r="AT135" s="186" t="s">
        <v>323</v>
      </c>
      <c r="AU135" s="186" t="s">
        <v>75</v>
      </c>
      <c r="AV135" s="13" t="s">
        <v>82</v>
      </c>
      <c r="AW135" s="13" t="s">
        <v>30</v>
      </c>
      <c r="AX135" s="13" t="s">
        <v>75</v>
      </c>
      <c r="AY135" s="186" t="s">
        <v>317</v>
      </c>
    </row>
    <row r="136" spans="1:65" s="13" customFormat="1" ht="22.5">
      <c r="B136" s="184"/>
      <c r="D136" s="185" t="s">
        <v>323</v>
      </c>
      <c r="E136" s="186" t="s">
        <v>1</v>
      </c>
      <c r="F136" s="187" t="s">
        <v>331</v>
      </c>
      <c r="H136" s="186" t="s">
        <v>1</v>
      </c>
      <c r="I136" s="188"/>
      <c r="L136" s="184"/>
      <c r="M136" s="189"/>
      <c r="N136" s="190"/>
      <c r="O136" s="190"/>
      <c r="P136" s="190"/>
      <c r="Q136" s="190"/>
      <c r="R136" s="190"/>
      <c r="S136" s="190"/>
      <c r="T136" s="191"/>
      <c r="AT136" s="186" t="s">
        <v>323</v>
      </c>
      <c r="AU136" s="186" t="s">
        <v>75</v>
      </c>
      <c r="AV136" s="13" t="s">
        <v>82</v>
      </c>
      <c r="AW136" s="13" t="s">
        <v>30</v>
      </c>
      <c r="AX136" s="13" t="s">
        <v>75</v>
      </c>
      <c r="AY136" s="186" t="s">
        <v>317</v>
      </c>
    </row>
    <row r="137" spans="1:65" s="13" customFormat="1" ht="22.5">
      <c r="B137" s="184"/>
      <c r="D137" s="185" t="s">
        <v>323</v>
      </c>
      <c r="E137" s="186" t="s">
        <v>1</v>
      </c>
      <c r="F137" s="187" t="s">
        <v>332</v>
      </c>
      <c r="H137" s="186" t="s">
        <v>1</v>
      </c>
      <c r="I137" s="188"/>
      <c r="L137" s="184"/>
      <c r="M137" s="189"/>
      <c r="N137" s="190"/>
      <c r="O137" s="190"/>
      <c r="P137" s="190"/>
      <c r="Q137" s="190"/>
      <c r="R137" s="190"/>
      <c r="S137" s="190"/>
      <c r="T137" s="191"/>
      <c r="AT137" s="186" t="s">
        <v>323</v>
      </c>
      <c r="AU137" s="186" t="s">
        <v>75</v>
      </c>
      <c r="AV137" s="13" t="s">
        <v>82</v>
      </c>
      <c r="AW137" s="13" t="s">
        <v>30</v>
      </c>
      <c r="AX137" s="13" t="s">
        <v>75</v>
      </c>
      <c r="AY137" s="186" t="s">
        <v>317</v>
      </c>
    </row>
    <row r="138" spans="1:65" s="13" customFormat="1">
      <c r="B138" s="184"/>
      <c r="D138" s="185" t="s">
        <v>323</v>
      </c>
      <c r="E138" s="186" t="s">
        <v>1</v>
      </c>
      <c r="F138" s="187" t="s">
        <v>5233</v>
      </c>
      <c r="H138" s="186" t="s">
        <v>1</v>
      </c>
      <c r="I138" s="188"/>
      <c r="L138" s="184"/>
      <c r="M138" s="189"/>
      <c r="N138" s="190"/>
      <c r="O138" s="190"/>
      <c r="P138" s="190"/>
      <c r="Q138" s="190"/>
      <c r="R138" s="190"/>
      <c r="S138" s="190"/>
      <c r="T138" s="191"/>
      <c r="AT138" s="186" t="s">
        <v>323</v>
      </c>
      <c r="AU138" s="186" t="s">
        <v>75</v>
      </c>
      <c r="AV138" s="13" t="s">
        <v>82</v>
      </c>
      <c r="AW138" s="13" t="s">
        <v>30</v>
      </c>
      <c r="AX138" s="13" t="s">
        <v>75</v>
      </c>
      <c r="AY138" s="186" t="s">
        <v>317</v>
      </c>
    </row>
    <row r="139" spans="1:65" s="15" customFormat="1">
      <c r="B139" s="202"/>
      <c r="D139" s="185" t="s">
        <v>323</v>
      </c>
      <c r="E139" s="203" t="s">
        <v>1</v>
      </c>
      <c r="F139" s="204" t="s">
        <v>20</v>
      </c>
      <c r="H139" s="205">
        <v>0</v>
      </c>
      <c r="I139" s="206"/>
      <c r="L139" s="202"/>
      <c r="M139" s="207"/>
      <c r="N139" s="208"/>
      <c r="O139" s="208"/>
      <c r="P139" s="208"/>
      <c r="Q139" s="208"/>
      <c r="R139" s="208"/>
      <c r="S139" s="208"/>
      <c r="T139" s="209"/>
      <c r="AT139" s="203" t="s">
        <v>323</v>
      </c>
      <c r="AU139" s="203" t="s">
        <v>75</v>
      </c>
      <c r="AV139" s="15" t="s">
        <v>88</v>
      </c>
      <c r="AW139" s="15" t="s">
        <v>30</v>
      </c>
      <c r="AX139" s="15" t="s">
        <v>75</v>
      </c>
      <c r="AY139" s="203" t="s">
        <v>317</v>
      </c>
    </row>
    <row r="140" spans="1:65" s="14" customFormat="1">
      <c r="B140" s="192"/>
      <c r="D140" s="185" t="s">
        <v>323</v>
      </c>
      <c r="E140" s="193" t="s">
        <v>1</v>
      </c>
      <c r="F140" s="194" t="s">
        <v>334</v>
      </c>
      <c r="H140" s="195">
        <v>0</v>
      </c>
      <c r="I140" s="196"/>
      <c r="L140" s="192"/>
      <c r="M140" s="197"/>
      <c r="N140" s="198"/>
      <c r="O140" s="198"/>
      <c r="P140" s="198"/>
      <c r="Q140" s="198"/>
      <c r="R140" s="198"/>
      <c r="S140" s="198"/>
      <c r="T140" s="199"/>
      <c r="AT140" s="193" t="s">
        <v>323</v>
      </c>
      <c r="AU140" s="193" t="s">
        <v>75</v>
      </c>
      <c r="AV140" s="14" t="s">
        <v>321</v>
      </c>
      <c r="AW140" s="14" t="s">
        <v>30</v>
      </c>
      <c r="AX140" s="14" t="s">
        <v>82</v>
      </c>
      <c r="AY140" s="193" t="s">
        <v>317</v>
      </c>
    </row>
    <row r="141" spans="1:65" s="2" customFormat="1" ht="37.9" customHeight="1">
      <c r="A141" s="35"/>
      <c r="B141" s="141"/>
      <c r="C141" s="218" t="s">
        <v>82</v>
      </c>
      <c r="D141" s="218" t="s">
        <v>419</v>
      </c>
      <c r="E141" s="219" t="s">
        <v>881</v>
      </c>
      <c r="F141" s="220" t="s">
        <v>5234</v>
      </c>
      <c r="G141" s="221" t="s">
        <v>388</v>
      </c>
      <c r="H141" s="222">
        <v>40</v>
      </c>
      <c r="I141" s="223"/>
      <c r="J141" s="224">
        <f t="shared" ref="J141:J172" si="5">ROUND(I141*H141,2)</f>
        <v>0</v>
      </c>
      <c r="K141" s="225"/>
      <c r="L141" s="226"/>
      <c r="M141" s="227" t="s">
        <v>1</v>
      </c>
      <c r="N141" s="228" t="s">
        <v>41</v>
      </c>
      <c r="O141" s="61"/>
      <c r="P141" s="181">
        <f t="shared" ref="P141:P172" si="6">O141*H141</f>
        <v>0</v>
      </c>
      <c r="Q141" s="181">
        <v>0</v>
      </c>
      <c r="R141" s="181">
        <f t="shared" ref="R141:R172" si="7">Q141*H141</f>
        <v>0</v>
      </c>
      <c r="S141" s="181">
        <v>0</v>
      </c>
      <c r="T141" s="182">
        <f t="shared" ref="T141:T172" si="8">S141*H141</f>
        <v>0</v>
      </c>
      <c r="U141" s="35"/>
      <c r="V141" s="35"/>
      <c r="W141" s="35"/>
      <c r="X141" s="35"/>
      <c r="Y141" s="35"/>
      <c r="Z141" s="35"/>
      <c r="AA141" s="35"/>
      <c r="AB141" s="35"/>
      <c r="AC141" s="35"/>
      <c r="AD141" s="35"/>
      <c r="AE141" s="35"/>
      <c r="AR141" s="183" t="s">
        <v>88</v>
      </c>
      <c r="AT141" s="183" t="s">
        <v>419</v>
      </c>
      <c r="AU141" s="183" t="s">
        <v>75</v>
      </c>
      <c r="AY141" s="18" t="s">
        <v>317</v>
      </c>
      <c r="BE141" s="105">
        <f t="shared" ref="BE141:BE172" si="9">IF(N141="základná",J141,0)</f>
        <v>0</v>
      </c>
      <c r="BF141" s="105">
        <f t="shared" ref="BF141:BF172" si="10">IF(N141="znížená",J141,0)</f>
        <v>0</v>
      </c>
      <c r="BG141" s="105">
        <f t="shared" ref="BG141:BG172" si="11">IF(N141="zákl. prenesená",J141,0)</f>
        <v>0</v>
      </c>
      <c r="BH141" s="105">
        <f t="shared" ref="BH141:BH172" si="12">IF(N141="zníž. prenesená",J141,0)</f>
        <v>0</v>
      </c>
      <c r="BI141" s="105">
        <f t="shared" ref="BI141:BI172" si="13">IF(N141="nulová",J141,0)</f>
        <v>0</v>
      </c>
      <c r="BJ141" s="18" t="s">
        <v>88</v>
      </c>
      <c r="BK141" s="105">
        <f t="shared" ref="BK141:BK172" si="14">ROUND(I141*H141,2)</f>
        <v>0</v>
      </c>
      <c r="BL141" s="18" t="s">
        <v>82</v>
      </c>
      <c r="BM141" s="183" t="s">
        <v>5235</v>
      </c>
    </row>
    <row r="142" spans="1:65" s="2" customFormat="1" ht="24.2" customHeight="1">
      <c r="A142" s="35"/>
      <c r="B142" s="141"/>
      <c r="C142" s="171" t="s">
        <v>88</v>
      </c>
      <c r="D142" s="171" t="s">
        <v>318</v>
      </c>
      <c r="E142" s="172" t="s">
        <v>1466</v>
      </c>
      <c r="F142" s="173" t="s">
        <v>5236</v>
      </c>
      <c r="G142" s="174" t="s">
        <v>388</v>
      </c>
      <c r="H142" s="175">
        <v>40</v>
      </c>
      <c r="I142" s="176"/>
      <c r="J142" s="177">
        <f t="shared" si="5"/>
        <v>0</v>
      </c>
      <c r="K142" s="178"/>
      <c r="L142" s="36"/>
      <c r="M142" s="179" t="s">
        <v>1</v>
      </c>
      <c r="N142" s="180" t="s">
        <v>41</v>
      </c>
      <c r="O142" s="61"/>
      <c r="P142" s="181">
        <f t="shared" si="6"/>
        <v>0</v>
      </c>
      <c r="Q142" s="181">
        <v>0</v>
      </c>
      <c r="R142" s="181">
        <f t="shared" si="7"/>
        <v>0</v>
      </c>
      <c r="S142" s="181">
        <v>0</v>
      </c>
      <c r="T142" s="182">
        <f t="shared" si="8"/>
        <v>0</v>
      </c>
      <c r="U142" s="35"/>
      <c r="V142" s="35"/>
      <c r="W142" s="35"/>
      <c r="X142" s="35"/>
      <c r="Y142" s="35"/>
      <c r="Z142" s="35"/>
      <c r="AA142" s="35"/>
      <c r="AB142" s="35"/>
      <c r="AC142" s="35"/>
      <c r="AD142" s="35"/>
      <c r="AE142" s="35"/>
      <c r="AR142" s="183" t="s">
        <v>82</v>
      </c>
      <c r="AT142" s="183" t="s">
        <v>318</v>
      </c>
      <c r="AU142" s="183" t="s">
        <v>75</v>
      </c>
      <c r="AY142" s="18" t="s">
        <v>317</v>
      </c>
      <c r="BE142" s="105">
        <f t="shared" si="9"/>
        <v>0</v>
      </c>
      <c r="BF142" s="105">
        <f t="shared" si="10"/>
        <v>0</v>
      </c>
      <c r="BG142" s="105">
        <f t="shared" si="11"/>
        <v>0</v>
      </c>
      <c r="BH142" s="105">
        <f t="shared" si="12"/>
        <v>0</v>
      </c>
      <c r="BI142" s="105">
        <f t="shared" si="13"/>
        <v>0</v>
      </c>
      <c r="BJ142" s="18" t="s">
        <v>88</v>
      </c>
      <c r="BK142" s="105">
        <f t="shared" si="14"/>
        <v>0</v>
      </c>
      <c r="BL142" s="18" t="s">
        <v>82</v>
      </c>
      <c r="BM142" s="183" t="s">
        <v>5237</v>
      </c>
    </row>
    <row r="143" spans="1:65" s="2" customFormat="1" ht="14.45" customHeight="1">
      <c r="A143" s="35"/>
      <c r="B143" s="141"/>
      <c r="C143" s="171" t="s">
        <v>105</v>
      </c>
      <c r="D143" s="171" t="s">
        <v>318</v>
      </c>
      <c r="E143" s="172" t="s">
        <v>1470</v>
      </c>
      <c r="F143" s="173" t="s">
        <v>5238</v>
      </c>
      <c r="G143" s="174" t="s">
        <v>388</v>
      </c>
      <c r="H143" s="175">
        <v>40</v>
      </c>
      <c r="I143" s="176"/>
      <c r="J143" s="177">
        <f t="shared" si="5"/>
        <v>0</v>
      </c>
      <c r="K143" s="178"/>
      <c r="L143" s="36"/>
      <c r="M143" s="179" t="s">
        <v>1</v>
      </c>
      <c r="N143" s="180" t="s">
        <v>41</v>
      </c>
      <c r="O143" s="61"/>
      <c r="P143" s="181">
        <f t="shared" si="6"/>
        <v>0</v>
      </c>
      <c r="Q143" s="181">
        <v>0</v>
      </c>
      <c r="R143" s="181">
        <f t="shared" si="7"/>
        <v>0</v>
      </c>
      <c r="S143" s="181">
        <v>0</v>
      </c>
      <c r="T143" s="182">
        <f t="shared" si="8"/>
        <v>0</v>
      </c>
      <c r="U143" s="35"/>
      <c r="V143" s="35"/>
      <c r="W143" s="35"/>
      <c r="X143" s="35"/>
      <c r="Y143" s="35"/>
      <c r="Z143" s="35"/>
      <c r="AA143" s="35"/>
      <c r="AB143" s="35"/>
      <c r="AC143" s="35"/>
      <c r="AD143" s="35"/>
      <c r="AE143" s="35"/>
      <c r="AR143" s="183" t="s">
        <v>82</v>
      </c>
      <c r="AT143" s="183" t="s">
        <v>318</v>
      </c>
      <c r="AU143" s="183" t="s">
        <v>75</v>
      </c>
      <c r="AY143" s="18" t="s">
        <v>317</v>
      </c>
      <c r="BE143" s="105">
        <f t="shared" si="9"/>
        <v>0</v>
      </c>
      <c r="BF143" s="105">
        <f t="shared" si="10"/>
        <v>0</v>
      </c>
      <c r="BG143" s="105">
        <f t="shared" si="11"/>
        <v>0</v>
      </c>
      <c r="BH143" s="105">
        <f t="shared" si="12"/>
        <v>0</v>
      </c>
      <c r="BI143" s="105">
        <f t="shared" si="13"/>
        <v>0</v>
      </c>
      <c r="BJ143" s="18" t="s">
        <v>88</v>
      </c>
      <c r="BK143" s="105">
        <f t="shared" si="14"/>
        <v>0</v>
      </c>
      <c r="BL143" s="18" t="s">
        <v>82</v>
      </c>
      <c r="BM143" s="183" t="s">
        <v>5239</v>
      </c>
    </row>
    <row r="144" spans="1:65" s="2" customFormat="1" ht="37.9" customHeight="1">
      <c r="A144" s="35"/>
      <c r="B144" s="141"/>
      <c r="C144" s="218" t="s">
        <v>321</v>
      </c>
      <c r="D144" s="218" t="s">
        <v>419</v>
      </c>
      <c r="E144" s="219" t="s">
        <v>919</v>
      </c>
      <c r="F144" s="220" t="s">
        <v>5240</v>
      </c>
      <c r="G144" s="221" t="s">
        <v>388</v>
      </c>
      <c r="H144" s="222">
        <v>48</v>
      </c>
      <c r="I144" s="223"/>
      <c r="J144" s="224">
        <f t="shared" si="5"/>
        <v>0</v>
      </c>
      <c r="K144" s="225"/>
      <c r="L144" s="226"/>
      <c r="M144" s="227" t="s">
        <v>1</v>
      </c>
      <c r="N144" s="228" t="s">
        <v>41</v>
      </c>
      <c r="O144" s="61"/>
      <c r="P144" s="181">
        <f t="shared" si="6"/>
        <v>0</v>
      </c>
      <c r="Q144" s="181">
        <v>0</v>
      </c>
      <c r="R144" s="181">
        <f t="shared" si="7"/>
        <v>0</v>
      </c>
      <c r="S144" s="181">
        <v>0</v>
      </c>
      <c r="T144" s="182">
        <f t="shared" si="8"/>
        <v>0</v>
      </c>
      <c r="U144" s="35"/>
      <c r="V144" s="35"/>
      <c r="W144" s="35"/>
      <c r="X144" s="35"/>
      <c r="Y144" s="35"/>
      <c r="Z144" s="35"/>
      <c r="AA144" s="35"/>
      <c r="AB144" s="35"/>
      <c r="AC144" s="35"/>
      <c r="AD144" s="35"/>
      <c r="AE144" s="35"/>
      <c r="AR144" s="183" t="s">
        <v>88</v>
      </c>
      <c r="AT144" s="183" t="s">
        <v>419</v>
      </c>
      <c r="AU144" s="183" t="s">
        <v>75</v>
      </c>
      <c r="AY144" s="18" t="s">
        <v>317</v>
      </c>
      <c r="BE144" s="105">
        <f t="shared" si="9"/>
        <v>0</v>
      </c>
      <c r="BF144" s="105">
        <f t="shared" si="10"/>
        <v>0</v>
      </c>
      <c r="BG144" s="105">
        <f t="shared" si="11"/>
        <v>0</v>
      </c>
      <c r="BH144" s="105">
        <f t="shared" si="12"/>
        <v>0</v>
      </c>
      <c r="BI144" s="105">
        <f t="shared" si="13"/>
        <v>0</v>
      </c>
      <c r="BJ144" s="18" t="s">
        <v>88</v>
      </c>
      <c r="BK144" s="105">
        <f t="shared" si="14"/>
        <v>0</v>
      </c>
      <c r="BL144" s="18" t="s">
        <v>82</v>
      </c>
      <c r="BM144" s="183" t="s">
        <v>5241</v>
      </c>
    </row>
    <row r="145" spans="1:65" s="2" customFormat="1" ht="37.9" customHeight="1">
      <c r="A145" s="35"/>
      <c r="B145" s="141"/>
      <c r="C145" s="218" t="s">
        <v>218</v>
      </c>
      <c r="D145" s="218" t="s">
        <v>419</v>
      </c>
      <c r="E145" s="219" t="s">
        <v>922</v>
      </c>
      <c r="F145" s="220" t="s">
        <v>5242</v>
      </c>
      <c r="G145" s="221" t="s">
        <v>388</v>
      </c>
      <c r="H145" s="222">
        <v>24</v>
      </c>
      <c r="I145" s="223"/>
      <c r="J145" s="224">
        <f t="shared" si="5"/>
        <v>0</v>
      </c>
      <c r="K145" s="225"/>
      <c r="L145" s="226"/>
      <c r="M145" s="227" t="s">
        <v>1</v>
      </c>
      <c r="N145" s="228" t="s">
        <v>41</v>
      </c>
      <c r="O145" s="61"/>
      <c r="P145" s="181">
        <f t="shared" si="6"/>
        <v>0</v>
      </c>
      <c r="Q145" s="181">
        <v>0</v>
      </c>
      <c r="R145" s="181">
        <f t="shared" si="7"/>
        <v>0</v>
      </c>
      <c r="S145" s="181">
        <v>0</v>
      </c>
      <c r="T145" s="182">
        <f t="shared" si="8"/>
        <v>0</v>
      </c>
      <c r="U145" s="35"/>
      <c r="V145" s="35"/>
      <c r="W145" s="35"/>
      <c r="X145" s="35"/>
      <c r="Y145" s="35"/>
      <c r="Z145" s="35"/>
      <c r="AA145" s="35"/>
      <c r="AB145" s="35"/>
      <c r="AC145" s="35"/>
      <c r="AD145" s="35"/>
      <c r="AE145" s="35"/>
      <c r="AR145" s="183" t="s">
        <v>88</v>
      </c>
      <c r="AT145" s="183" t="s">
        <v>419</v>
      </c>
      <c r="AU145" s="183" t="s">
        <v>75</v>
      </c>
      <c r="AY145" s="18" t="s">
        <v>317</v>
      </c>
      <c r="BE145" s="105">
        <f t="shared" si="9"/>
        <v>0</v>
      </c>
      <c r="BF145" s="105">
        <f t="shared" si="10"/>
        <v>0</v>
      </c>
      <c r="BG145" s="105">
        <f t="shared" si="11"/>
        <v>0</v>
      </c>
      <c r="BH145" s="105">
        <f t="shared" si="12"/>
        <v>0</v>
      </c>
      <c r="BI145" s="105">
        <f t="shared" si="13"/>
        <v>0</v>
      </c>
      <c r="BJ145" s="18" t="s">
        <v>88</v>
      </c>
      <c r="BK145" s="105">
        <f t="shared" si="14"/>
        <v>0</v>
      </c>
      <c r="BL145" s="18" t="s">
        <v>82</v>
      </c>
      <c r="BM145" s="183" t="s">
        <v>5243</v>
      </c>
    </row>
    <row r="146" spans="1:65" s="2" customFormat="1" ht="37.9" customHeight="1">
      <c r="A146" s="35"/>
      <c r="B146" s="141"/>
      <c r="C146" s="218" t="s">
        <v>349</v>
      </c>
      <c r="D146" s="218" t="s">
        <v>419</v>
      </c>
      <c r="E146" s="219" t="s">
        <v>927</v>
      </c>
      <c r="F146" s="220" t="s">
        <v>5244</v>
      </c>
      <c r="G146" s="221" t="s">
        <v>388</v>
      </c>
      <c r="H146" s="222">
        <v>8</v>
      </c>
      <c r="I146" s="223"/>
      <c r="J146" s="224">
        <f t="shared" si="5"/>
        <v>0</v>
      </c>
      <c r="K146" s="225"/>
      <c r="L146" s="226"/>
      <c r="M146" s="227" t="s">
        <v>1</v>
      </c>
      <c r="N146" s="228" t="s">
        <v>41</v>
      </c>
      <c r="O146" s="61"/>
      <c r="P146" s="181">
        <f t="shared" si="6"/>
        <v>0</v>
      </c>
      <c r="Q146" s="181">
        <v>0</v>
      </c>
      <c r="R146" s="181">
        <f t="shared" si="7"/>
        <v>0</v>
      </c>
      <c r="S146" s="181">
        <v>0</v>
      </c>
      <c r="T146" s="182">
        <f t="shared" si="8"/>
        <v>0</v>
      </c>
      <c r="U146" s="35"/>
      <c r="V146" s="35"/>
      <c r="W146" s="35"/>
      <c r="X146" s="35"/>
      <c r="Y146" s="35"/>
      <c r="Z146" s="35"/>
      <c r="AA146" s="35"/>
      <c r="AB146" s="35"/>
      <c r="AC146" s="35"/>
      <c r="AD146" s="35"/>
      <c r="AE146" s="35"/>
      <c r="AR146" s="183" t="s">
        <v>88</v>
      </c>
      <c r="AT146" s="183" t="s">
        <v>419</v>
      </c>
      <c r="AU146" s="183" t="s">
        <v>75</v>
      </c>
      <c r="AY146" s="18" t="s">
        <v>317</v>
      </c>
      <c r="BE146" s="105">
        <f t="shared" si="9"/>
        <v>0</v>
      </c>
      <c r="BF146" s="105">
        <f t="shared" si="10"/>
        <v>0</v>
      </c>
      <c r="BG146" s="105">
        <f t="shared" si="11"/>
        <v>0</v>
      </c>
      <c r="BH146" s="105">
        <f t="shared" si="12"/>
        <v>0</v>
      </c>
      <c r="BI146" s="105">
        <f t="shared" si="13"/>
        <v>0</v>
      </c>
      <c r="BJ146" s="18" t="s">
        <v>88</v>
      </c>
      <c r="BK146" s="105">
        <f t="shared" si="14"/>
        <v>0</v>
      </c>
      <c r="BL146" s="18" t="s">
        <v>82</v>
      </c>
      <c r="BM146" s="183" t="s">
        <v>5245</v>
      </c>
    </row>
    <row r="147" spans="1:65" s="2" customFormat="1" ht="37.9" customHeight="1">
      <c r="A147" s="35"/>
      <c r="B147" s="141"/>
      <c r="C147" s="218" t="s">
        <v>355</v>
      </c>
      <c r="D147" s="218" t="s">
        <v>419</v>
      </c>
      <c r="E147" s="219" t="s">
        <v>934</v>
      </c>
      <c r="F147" s="220" t="s">
        <v>5246</v>
      </c>
      <c r="G147" s="221" t="s">
        <v>388</v>
      </c>
      <c r="H147" s="222">
        <v>48</v>
      </c>
      <c r="I147" s="223"/>
      <c r="J147" s="224">
        <f t="shared" si="5"/>
        <v>0</v>
      </c>
      <c r="K147" s="225"/>
      <c r="L147" s="226"/>
      <c r="M147" s="227" t="s">
        <v>1</v>
      </c>
      <c r="N147" s="228" t="s">
        <v>41</v>
      </c>
      <c r="O147" s="61"/>
      <c r="P147" s="181">
        <f t="shared" si="6"/>
        <v>0</v>
      </c>
      <c r="Q147" s="181">
        <v>0</v>
      </c>
      <c r="R147" s="181">
        <f t="shared" si="7"/>
        <v>0</v>
      </c>
      <c r="S147" s="181">
        <v>0</v>
      </c>
      <c r="T147" s="182">
        <f t="shared" si="8"/>
        <v>0</v>
      </c>
      <c r="U147" s="35"/>
      <c r="V147" s="35"/>
      <c r="W147" s="35"/>
      <c r="X147" s="35"/>
      <c r="Y147" s="35"/>
      <c r="Z147" s="35"/>
      <c r="AA147" s="35"/>
      <c r="AB147" s="35"/>
      <c r="AC147" s="35"/>
      <c r="AD147" s="35"/>
      <c r="AE147" s="35"/>
      <c r="AR147" s="183" t="s">
        <v>88</v>
      </c>
      <c r="AT147" s="183" t="s">
        <v>419</v>
      </c>
      <c r="AU147" s="183" t="s">
        <v>75</v>
      </c>
      <c r="AY147" s="18" t="s">
        <v>317</v>
      </c>
      <c r="BE147" s="105">
        <f t="shared" si="9"/>
        <v>0</v>
      </c>
      <c r="BF147" s="105">
        <f t="shared" si="10"/>
        <v>0</v>
      </c>
      <c r="BG147" s="105">
        <f t="shared" si="11"/>
        <v>0</v>
      </c>
      <c r="BH147" s="105">
        <f t="shared" si="12"/>
        <v>0</v>
      </c>
      <c r="BI147" s="105">
        <f t="shared" si="13"/>
        <v>0</v>
      </c>
      <c r="BJ147" s="18" t="s">
        <v>88</v>
      </c>
      <c r="BK147" s="105">
        <f t="shared" si="14"/>
        <v>0</v>
      </c>
      <c r="BL147" s="18" t="s">
        <v>82</v>
      </c>
      <c r="BM147" s="183" t="s">
        <v>5247</v>
      </c>
    </row>
    <row r="148" spans="1:65" s="2" customFormat="1" ht="24.2" customHeight="1">
      <c r="A148" s="35"/>
      <c r="B148" s="141"/>
      <c r="C148" s="218" t="s">
        <v>359</v>
      </c>
      <c r="D148" s="218" t="s">
        <v>419</v>
      </c>
      <c r="E148" s="219" t="s">
        <v>940</v>
      </c>
      <c r="F148" s="220" t="s">
        <v>5248</v>
      </c>
      <c r="G148" s="221" t="s">
        <v>388</v>
      </c>
      <c r="H148" s="222">
        <v>24</v>
      </c>
      <c r="I148" s="223"/>
      <c r="J148" s="224">
        <f t="shared" si="5"/>
        <v>0</v>
      </c>
      <c r="K148" s="225"/>
      <c r="L148" s="226"/>
      <c r="M148" s="227" t="s">
        <v>1</v>
      </c>
      <c r="N148" s="228" t="s">
        <v>41</v>
      </c>
      <c r="O148" s="61"/>
      <c r="P148" s="181">
        <f t="shared" si="6"/>
        <v>0</v>
      </c>
      <c r="Q148" s="181">
        <v>0</v>
      </c>
      <c r="R148" s="181">
        <f t="shared" si="7"/>
        <v>0</v>
      </c>
      <c r="S148" s="181">
        <v>0</v>
      </c>
      <c r="T148" s="182">
        <f t="shared" si="8"/>
        <v>0</v>
      </c>
      <c r="U148" s="35"/>
      <c r="V148" s="35"/>
      <c r="W148" s="35"/>
      <c r="X148" s="35"/>
      <c r="Y148" s="35"/>
      <c r="Z148" s="35"/>
      <c r="AA148" s="35"/>
      <c r="AB148" s="35"/>
      <c r="AC148" s="35"/>
      <c r="AD148" s="35"/>
      <c r="AE148" s="35"/>
      <c r="AR148" s="183" t="s">
        <v>88</v>
      </c>
      <c r="AT148" s="183" t="s">
        <v>419</v>
      </c>
      <c r="AU148" s="183" t="s">
        <v>75</v>
      </c>
      <c r="AY148" s="18" t="s">
        <v>317</v>
      </c>
      <c r="BE148" s="105">
        <f t="shared" si="9"/>
        <v>0</v>
      </c>
      <c r="BF148" s="105">
        <f t="shared" si="10"/>
        <v>0</v>
      </c>
      <c r="BG148" s="105">
        <f t="shared" si="11"/>
        <v>0</v>
      </c>
      <c r="BH148" s="105">
        <f t="shared" si="12"/>
        <v>0</v>
      </c>
      <c r="BI148" s="105">
        <f t="shared" si="13"/>
        <v>0</v>
      </c>
      <c r="BJ148" s="18" t="s">
        <v>88</v>
      </c>
      <c r="BK148" s="105">
        <f t="shared" si="14"/>
        <v>0</v>
      </c>
      <c r="BL148" s="18" t="s">
        <v>82</v>
      </c>
      <c r="BM148" s="183" t="s">
        <v>5249</v>
      </c>
    </row>
    <row r="149" spans="1:65" s="2" customFormat="1" ht="24.2" customHeight="1">
      <c r="A149" s="35"/>
      <c r="B149" s="141"/>
      <c r="C149" s="218" t="s">
        <v>363</v>
      </c>
      <c r="D149" s="218" t="s">
        <v>419</v>
      </c>
      <c r="E149" s="219" t="s">
        <v>944</v>
      </c>
      <c r="F149" s="220" t="s">
        <v>5250</v>
      </c>
      <c r="G149" s="221" t="s">
        <v>388</v>
      </c>
      <c r="H149" s="222">
        <v>8</v>
      </c>
      <c r="I149" s="223"/>
      <c r="J149" s="224">
        <f t="shared" si="5"/>
        <v>0</v>
      </c>
      <c r="K149" s="225"/>
      <c r="L149" s="226"/>
      <c r="M149" s="227" t="s">
        <v>1</v>
      </c>
      <c r="N149" s="228" t="s">
        <v>41</v>
      </c>
      <c r="O149" s="61"/>
      <c r="P149" s="181">
        <f t="shared" si="6"/>
        <v>0</v>
      </c>
      <c r="Q149" s="181">
        <v>0</v>
      </c>
      <c r="R149" s="181">
        <f t="shared" si="7"/>
        <v>0</v>
      </c>
      <c r="S149" s="181">
        <v>0</v>
      </c>
      <c r="T149" s="182">
        <f t="shared" si="8"/>
        <v>0</v>
      </c>
      <c r="U149" s="35"/>
      <c r="V149" s="35"/>
      <c r="W149" s="35"/>
      <c r="X149" s="35"/>
      <c r="Y149" s="35"/>
      <c r="Z149" s="35"/>
      <c r="AA149" s="35"/>
      <c r="AB149" s="35"/>
      <c r="AC149" s="35"/>
      <c r="AD149" s="35"/>
      <c r="AE149" s="35"/>
      <c r="AR149" s="183" t="s">
        <v>88</v>
      </c>
      <c r="AT149" s="183" t="s">
        <v>419</v>
      </c>
      <c r="AU149" s="183" t="s">
        <v>75</v>
      </c>
      <c r="AY149" s="18" t="s">
        <v>317</v>
      </c>
      <c r="BE149" s="105">
        <f t="shared" si="9"/>
        <v>0</v>
      </c>
      <c r="BF149" s="105">
        <f t="shared" si="10"/>
        <v>0</v>
      </c>
      <c r="BG149" s="105">
        <f t="shared" si="11"/>
        <v>0</v>
      </c>
      <c r="BH149" s="105">
        <f t="shared" si="12"/>
        <v>0</v>
      </c>
      <c r="BI149" s="105">
        <f t="shared" si="13"/>
        <v>0</v>
      </c>
      <c r="BJ149" s="18" t="s">
        <v>88</v>
      </c>
      <c r="BK149" s="105">
        <f t="shared" si="14"/>
        <v>0</v>
      </c>
      <c r="BL149" s="18" t="s">
        <v>82</v>
      </c>
      <c r="BM149" s="183" t="s">
        <v>5251</v>
      </c>
    </row>
    <row r="150" spans="1:65" s="2" customFormat="1" ht="24.2" customHeight="1">
      <c r="A150" s="35"/>
      <c r="B150" s="141"/>
      <c r="C150" s="218" t="s">
        <v>370</v>
      </c>
      <c r="D150" s="218" t="s">
        <v>419</v>
      </c>
      <c r="E150" s="219" t="s">
        <v>947</v>
      </c>
      <c r="F150" s="220" t="s">
        <v>5252</v>
      </c>
      <c r="G150" s="221" t="s">
        <v>388</v>
      </c>
      <c r="H150" s="222">
        <v>72</v>
      </c>
      <c r="I150" s="223"/>
      <c r="J150" s="224">
        <f t="shared" si="5"/>
        <v>0</v>
      </c>
      <c r="K150" s="225"/>
      <c r="L150" s="226"/>
      <c r="M150" s="227" t="s">
        <v>1</v>
      </c>
      <c r="N150" s="228" t="s">
        <v>41</v>
      </c>
      <c r="O150" s="61"/>
      <c r="P150" s="181">
        <f t="shared" si="6"/>
        <v>0</v>
      </c>
      <c r="Q150" s="181">
        <v>0</v>
      </c>
      <c r="R150" s="181">
        <f t="shared" si="7"/>
        <v>0</v>
      </c>
      <c r="S150" s="181">
        <v>0</v>
      </c>
      <c r="T150" s="182">
        <f t="shared" si="8"/>
        <v>0</v>
      </c>
      <c r="U150" s="35"/>
      <c r="V150" s="35"/>
      <c r="W150" s="35"/>
      <c r="X150" s="35"/>
      <c r="Y150" s="35"/>
      <c r="Z150" s="35"/>
      <c r="AA150" s="35"/>
      <c r="AB150" s="35"/>
      <c r="AC150" s="35"/>
      <c r="AD150" s="35"/>
      <c r="AE150" s="35"/>
      <c r="AR150" s="183" t="s">
        <v>88</v>
      </c>
      <c r="AT150" s="183" t="s">
        <v>419</v>
      </c>
      <c r="AU150" s="183" t="s">
        <v>75</v>
      </c>
      <c r="AY150" s="18" t="s">
        <v>317</v>
      </c>
      <c r="BE150" s="105">
        <f t="shared" si="9"/>
        <v>0</v>
      </c>
      <c r="BF150" s="105">
        <f t="shared" si="10"/>
        <v>0</v>
      </c>
      <c r="BG150" s="105">
        <f t="shared" si="11"/>
        <v>0</v>
      </c>
      <c r="BH150" s="105">
        <f t="shared" si="12"/>
        <v>0</v>
      </c>
      <c r="BI150" s="105">
        <f t="shared" si="13"/>
        <v>0</v>
      </c>
      <c r="BJ150" s="18" t="s">
        <v>88</v>
      </c>
      <c r="BK150" s="105">
        <f t="shared" si="14"/>
        <v>0</v>
      </c>
      <c r="BL150" s="18" t="s">
        <v>82</v>
      </c>
      <c r="BM150" s="183" t="s">
        <v>5253</v>
      </c>
    </row>
    <row r="151" spans="1:65" s="2" customFormat="1" ht="24.2" customHeight="1">
      <c r="A151" s="35"/>
      <c r="B151" s="141"/>
      <c r="C151" s="218" t="s">
        <v>375</v>
      </c>
      <c r="D151" s="218" t="s">
        <v>419</v>
      </c>
      <c r="E151" s="219" t="s">
        <v>951</v>
      </c>
      <c r="F151" s="220" t="s">
        <v>5254</v>
      </c>
      <c r="G151" s="221" t="s">
        <v>388</v>
      </c>
      <c r="H151" s="222">
        <v>16</v>
      </c>
      <c r="I151" s="223"/>
      <c r="J151" s="224">
        <f t="shared" si="5"/>
        <v>0</v>
      </c>
      <c r="K151" s="225"/>
      <c r="L151" s="226"/>
      <c r="M151" s="227" t="s">
        <v>1</v>
      </c>
      <c r="N151" s="228" t="s">
        <v>41</v>
      </c>
      <c r="O151" s="61"/>
      <c r="P151" s="181">
        <f t="shared" si="6"/>
        <v>0</v>
      </c>
      <c r="Q151" s="181">
        <v>0</v>
      </c>
      <c r="R151" s="181">
        <f t="shared" si="7"/>
        <v>0</v>
      </c>
      <c r="S151" s="181">
        <v>0</v>
      </c>
      <c r="T151" s="182">
        <f t="shared" si="8"/>
        <v>0</v>
      </c>
      <c r="U151" s="35"/>
      <c r="V151" s="35"/>
      <c r="W151" s="35"/>
      <c r="X151" s="35"/>
      <c r="Y151" s="35"/>
      <c r="Z151" s="35"/>
      <c r="AA151" s="35"/>
      <c r="AB151" s="35"/>
      <c r="AC151" s="35"/>
      <c r="AD151" s="35"/>
      <c r="AE151" s="35"/>
      <c r="AR151" s="183" t="s">
        <v>88</v>
      </c>
      <c r="AT151" s="183" t="s">
        <v>419</v>
      </c>
      <c r="AU151" s="183" t="s">
        <v>75</v>
      </c>
      <c r="AY151" s="18" t="s">
        <v>317</v>
      </c>
      <c r="BE151" s="105">
        <f t="shared" si="9"/>
        <v>0</v>
      </c>
      <c r="BF151" s="105">
        <f t="shared" si="10"/>
        <v>0</v>
      </c>
      <c r="BG151" s="105">
        <f t="shared" si="11"/>
        <v>0</v>
      </c>
      <c r="BH151" s="105">
        <f t="shared" si="12"/>
        <v>0</v>
      </c>
      <c r="BI151" s="105">
        <f t="shared" si="13"/>
        <v>0</v>
      </c>
      <c r="BJ151" s="18" t="s">
        <v>88</v>
      </c>
      <c r="BK151" s="105">
        <f t="shared" si="14"/>
        <v>0</v>
      </c>
      <c r="BL151" s="18" t="s">
        <v>82</v>
      </c>
      <c r="BM151" s="183" t="s">
        <v>5255</v>
      </c>
    </row>
    <row r="152" spans="1:65" s="2" customFormat="1" ht="24.2" customHeight="1">
      <c r="A152" s="35"/>
      <c r="B152" s="141"/>
      <c r="C152" s="218" t="s">
        <v>380</v>
      </c>
      <c r="D152" s="218" t="s">
        <v>419</v>
      </c>
      <c r="E152" s="219" t="s">
        <v>957</v>
      </c>
      <c r="F152" s="220" t="s">
        <v>5256</v>
      </c>
      <c r="G152" s="221" t="s">
        <v>388</v>
      </c>
      <c r="H152" s="222">
        <v>80</v>
      </c>
      <c r="I152" s="223"/>
      <c r="J152" s="224">
        <f t="shared" si="5"/>
        <v>0</v>
      </c>
      <c r="K152" s="225"/>
      <c r="L152" s="226"/>
      <c r="M152" s="227" t="s">
        <v>1</v>
      </c>
      <c r="N152" s="228" t="s">
        <v>41</v>
      </c>
      <c r="O152" s="61"/>
      <c r="P152" s="181">
        <f t="shared" si="6"/>
        <v>0</v>
      </c>
      <c r="Q152" s="181">
        <v>0</v>
      </c>
      <c r="R152" s="181">
        <f t="shared" si="7"/>
        <v>0</v>
      </c>
      <c r="S152" s="181">
        <v>0</v>
      </c>
      <c r="T152" s="182">
        <f t="shared" si="8"/>
        <v>0</v>
      </c>
      <c r="U152" s="35"/>
      <c r="V152" s="35"/>
      <c r="W152" s="35"/>
      <c r="X152" s="35"/>
      <c r="Y152" s="35"/>
      <c r="Z152" s="35"/>
      <c r="AA152" s="35"/>
      <c r="AB152" s="35"/>
      <c r="AC152" s="35"/>
      <c r="AD152" s="35"/>
      <c r="AE152" s="35"/>
      <c r="AR152" s="183" t="s">
        <v>88</v>
      </c>
      <c r="AT152" s="183" t="s">
        <v>419</v>
      </c>
      <c r="AU152" s="183" t="s">
        <v>75</v>
      </c>
      <c r="AY152" s="18" t="s">
        <v>317</v>
      </c>
      <c r="BE152" s="105">
        <f t="shared" si="9"/>
        <v>0</v>
      </c>
      <c r="BF152" s="105">
        <f t="shared" si="10"/>
        <v>0</v>
      </c>
      <c r="BG152" s="105">
        <f t="shared" si="11"/>
        <v>0</v>
      </c>
      <c r="BH152" s="105">
        <f t="shared" si="12"/>
        <v>0</v>
      </c>
      <c r="BI152" s="105">
        <f t="shared" si="13"/>
        <v>0</v>
      </c>
      <c r="BJ152" s="18" t="s">
        <v>88</v>
      </c>
      <c r="BK152" s="105">
        <f t="shared" si="14"/>
        <v>0</v>
      </c>
      <c r="BL152" s="18" t="s">
        <v>82</v>
      </c>
      <c r="BM152" s="183" t="s">
        <v>5257</v>
      </c>
    </row>
    <row r="153" spans="1:65" s="2" customFormat="1" ht="24.2" customHeight="1">
      <c r="A153" s="35"/>
      <c r="B153" s="141"/>
      <c r="C153" s="218" t="s">
        <v>385</v>
      </c>
      <c r="D153" s="218" t="s">
        <v>419</v>
      </c>
      <c r="E153" s="219" t="s">
        <v>961</v>
      </c>
      <c r="F153" s="220" t="s">
        <v>5258</v>
      </c>
      <c r="G153" s="221" t="s">
        <v>388</v>
      </c>
      <c r="H153" s="222">
        <v>16</v>
      </c>
      <c r="I153" s="223"/>
      <c r="J153" s="224">
        <f t="shared" si="5"/>
        <v>0</v>
      </c>
      <c r="K153" s="225"/>
      <c r="L153" s="226"/>
      <c r="M153" s="227" t="s">
        <v>1</v>
      </c>
      <c r="N153" s="228" t="s">
        <v>41</v>
      </c>
      <c r="O153" s="61"/>
      <c r="P153" s="181">
        <f t="shared" si="6"/>
        <v>0</v>
      </c>
      <c r="Q153" s="181">
        <v>0</v>
      </c>
      <c r="R153" s="181">
        <f t="shared" si="7"/>
        <v>0</v>
      </c>
      <c r="S153" s="181">
        <v>0</v>
      </c>
      <c r="T153" s="182">
        <f t="shared" si="8"/>
        <v>0</v>
      </c>
      <c r="U153" s="35"/>
      <c r="V153" s="35"/>
      <c r="W153" s="35"/>
      <c r="X153" s="35"/>
      <c r="Y153" s="35"/>
      <c r="Z153" s="35"/>
      <c r="AA153" s="35"/>
      <c r="AB153" s="35"/>
      <c r="AC153" s="35"/>
      <c r="AD153" s="35"/>
      <c r="AE153" s="35"/>
      <c r="AR153" s="183" t="s">
        <v>88</v>
      </c>
      <c r="AT153" s="183" t="s">
        <v>419</v>
      </c>
      <c r="AU153" s="183" t="s">
        <v>75</v>
      </c>
      <c r="AY153" s="18" t="s">
        <v>317</v>
      </c>
      <c r="BE153" s="105">
        <f t="shared" si="9"/>
        <v>0</v>
      </c>
      <c r="BF153" s="105">
        <f t="shared" si="10"/>
        <v>0</v>
      </c>
      <c r="BG153" s="105">
        <f t="shared" si="11"/>
        <v>0</v>
      </c>
      <c r="BH153" s="105">
        <f t="shared" si="12"/>
        <v>0</v>
      </c>
      <c r="BI153" s="105">
        <f t="shared" si="13"/>
        <v>0</v>
      </c>
      <c r="BJ153" s="18" t="s">
        <v>88</v>
      </c>
      <c r="BK153" s="105">
        <f t="shared" si="14"/>
        <v>0</v>
      </c>
      <c r="BL153" s="18" t="s">
        <v>82</v>
      </c>
      <c r="BM153" s="183" t="s">
        <v>5178</v>
      </c>
    </row>
    <row r="154" spans="1:65" s="2" customFormat="1" ht="24.2" customHeight="1">
      <c r="A154" s="35"/>
      <c r="B154" s="141"/>
      <c r="C154" s="218" t="s">
        <v>391</v>
      </c>
      <c r="D154" s="218" t="s">
        <v>419</v>
      </c>
      <c r="E154" s="219" t="s">
        <v>965</v>
      </c>
      <c r="F154" s="220" t="s">
        <v>5259</v>
      </c>
      <c r="G154" s="221" t="s">
        <v>388</v>
      </c>
      <c r="H154" s="222">
        <v>20</v>
      </c>
      <c r="I154" s="223"/>
      <c r="J154" s="224">
        <f t="shared" si="5"/>
        <v>0</v>
      </c>
      <c r="K154" s="225"/>
      <c r="L154" s="226"/>
      <c r="M154" s="227" t="s">
        <v>1</v>
      </c>
      <c r="N154" s="228" t="s">
        <v>41</v>
      </c>
      <c r="O154" s="61"/>
      <c r="P154" s="181">
        <f t="shared" si="6"/>
        <v>0</v>
      </c>
      <c r="Q154" s="181">
        <v>0</v>
      </c>
      <c r="R154" s="181">
        <f t="shared" si="7"/>
        <v>0</v>
      </c>
      <c r="S154" s="181">
        <v>0</v>
      </c>
      <c r="T154" s="182">
        <f t="shared" si="8"/>
        <v>0</v>
      </c>
      <c r="U154" s="35"/>
      <c r="V154" s="35"/>
      <c r="W154" s="35"/>
      <c r="X154" s="35"/>
      <c r="Y154" s="35"/>
      <c r="Z154" s="35"/>
      <c r="AA154" s="35"/>
      <c r="AB154" s="35"/>
      <c r="AC154" s="35"/>
      <c r="AD154" s="35"/>
      <c r="AE154" s="35"/>
      <c r="AR154" s="183" t="s">
        <v>88</v>
      </c>
      <c r="AT154" s="183" t="s">
        <v>419</v>
      </c>
      <c r="AU154" s="183" t="s">
        <v>75</v>
      </c>
      <c r="AY154" s="18" t="s">
        <v>317</v>
      </c>
      <c r="BE154" s="105">
        <f t="shared" si="9"/>
        <v>0</v>
      </c>
      <c r="BF154" s="105">
        <f t="shared" si="10"/>
        <v>0</v>
      </c>
      <c r="BG154" s="105">
        <f t="shared" si="11"/>
        <v>0</v>
      </c>
      <c r="BH154" s="105">
        <f t="shared" si="12"/>
        <v>0</v>
      </c>
      <c r="BI154" s="105">
        <f t="shared" si="13"/>
        <v>0</v>
      </c>
      <c r="BJ154" s="18" t="s">
        <v>88</v>
      </c>
      <c r="BK154" s="105">
        <f t="shared" si="14"/>
        <v>0</v>
      </c>
      <c r="BL154" s="18" t="s">
        <v>82</v>
      </c>
      <c r="BM154" s="183" t="s">
        <v>5260</v>
      </c>
    </row>
    <row r="155" spans="1:65" s="2" customFormat="1" ht="14.45" customHeight="1">
      <c r="A155" s="35"/>
      <c r="B155" s="141"/>
      <c r="C155" s="171" t="s">
        <v>397</v>
      </c>
      <c r="D155" s="171" t="s">
        <v>318</v>
      </c>
      <c r="E155" s="172" t="s">
        <v>1512</v>
      </c>
      <c r="F155" s="173" t="s">
        <v>5261</v>
      </c>
      <c r="G155" s="174" t="s">
        <v>388</v>
      </c>
      <c r="H155" s="175">
        <v>14</v>
      </c>
      <c r="I155" s="176"/>
      <c r="J155" s="177">
        <f t="shared" si="5"/>
        <v>0</v>
      </c>
      <c r="K155" s="178"/>
      <c r="L155" s="36"/>
      <c r="M155" s="179" t="s">
        <v>1</v>
      </c>
      <c r="N155" s="180" t="s">
        <v>41</v>
      </c>
      <c r="O155" s="61"/>
      <c r="P155" s="181">
        <f t="shared" si="6"/>
        <v>0</v>
      </c>
      <c r="Q155" s="181">
        <v>0</v>
      </c>
      <c r="R155" s="181">
        <f t="shared" si="7"/>
        <v>0</v>
      </c>
      <c r="S155" s="181">
        <v>0</v>
      </c>
      <c r="T155" s="182">
        <f t="shared" si="8"/>
        <v>0</v>
      </c>
      <c r="U155" s="35"/>
      <c r="V155" s="35"/>
      <c r="W155" s="35"/>
      <c r="X155" s="35"/>
      <c r="Y155" s="35"/>
      <c r="Z155" s="35"/>
      <c r="AA155" s="35"/>
      <c r="AB155" s="35"/>
      <c r="AC155" s="35"/>
      <c r="AD155" s="35"/>
      <c r="AE155" s="35"/>
      <c r="AR155" s="183" t="s">
        <v>82</v>
      </c>
      <c r="AT155" s="183" t="s">
        <v>318</v>
      </c>
      <c r="AU155" s="183" t="s">
        <v>75</v>
      </c>
      <c r="AY155" s="18" t="s">
        <v>317</v>
      </c>
      <c r="BE155" s="105">
        <f t="shared" si="9"/>
        <v>0</v>
      </c>
      <c r="BF155" s="105">
        <f t="shared" si="10"/>
        <v>0</v>
      </c>
      <c r="BG155" s="105">
        <f t="shared" si="11"/>
        <v>0</v>
      </c>
      <c r="BH155" s="105">
        <f t="shared" si="12"/>
        <v>0</v>
      </c>
      <c r="BI155" s="105">
        <f t="shared" si="13"/>
        <v>0</v>
      </c>
      <c r="BJ155" s="18" t="s">
        <v>88</v>
      </c>
      <c r="BK155" s="105">
        <f t="shared" si="14"/>
        <v>0</v>
      </c>
      <c r="BL155" s="18" t="s">
        <v>82</v>
      </c>
      <c r="BM155" s="183" t="s">
        <v>5262</v>
      </c>
    </row>
    <row r="156" spans="1:65" s="2" customFormat="1" ht="24.2" customHeight="1">
      <c r="A156" s="35"/>
      <c r="B156" s="141"/>
      <c r="C156" s="218" t="s">
        <v>406</v>
      </c>
      <c r="D156" s="218" t="s">
        <v>419</v>
      </c>
      <c r="E156" s="219" t="s">
        <v>5263</v>
      </c>
      <c r="F156" s="220" t="s">
        <v>5264</v>
      </c>
      <c r="G156" s="221" t="s">
        <v>388</v>
      </c>
      <c r="H156" s="222">
        <v>1</v>
      </c>
      <c r="I156" s="223"/>
      <c r="J156" s="224">
        <f t="shared" si="5"/>
        <v>0</v>
      </c>
      <c r="K156" s="225"/>
      <c r="L156" s="226"/>
      <c r="M156" s="227" t="s">
        <v>1</v>
      </c>
      <c r="N156" s="228" t="s">
        <v>41</v>
      </c>
      <c r="O156" s="61"/>
      <c r="P156" s="181">
        <f t="shared" si="6"/>
        <v>0</v>
      </c>
      <c r="Q156" s="181">
        <v>0</v>
      </c>
      <c r="R156" s="181">
        <f t="shared" si="7"/>
        <v>0</v>
      </c>
      <c r="S156" s="181">
        <v>0</v>
      </c>
      <c r="T156" s="182">
        <f t="shared" si="8"/>
        <v>0</v>
      </c>
      <c r="U156" s="35"/>
      <c r="V156" s="35"/>
      <c r="W156" s="35"/>
      <c r="X156" s="35"/>
      <c r="Y156" s="35"/>
      <c r="Z156" s="35"/>
      <c r="AA156" s="35"/>
      <c r="AB156" s="35"/>
      <c r="AC156" s="35"/>
      <c r="AD156" s="35"/>
      <c r="AE156" s="35"/>
      <c r="AR156" s="183" t="s">
        <v>88</v>
      </c>
      <c r="AT156" s="183" t="s">
        <v>419</v>
      </c>
      <c r="AU156" s="183" t="s">
        <v>75</v>
      </c>
      <c r="AY156" s="18" t="s">
        <v>317</v>
      </c>
      <c r="BE156" s="105">
        <f t="shared" si="9"/>
        <v>0</v>
      </c>
      <c r="BF156" s="105">
        <f t="shared" si="10"/>
        <v>0</v>
      </c>
      <c r="BG156" s="105">
        <f t="shared" si="11"/>
        <v>0</v>
      </c>
      <c r="BH156" s="105">
        <f t="shared" si="12"/>
        <v>0</v>
      </c>
      <c r="BI156" s="105">
        <f t="shared" si="13"/>
        <v>0</v>
      </c>
      <c r="BJ156" s="18" t="s">
        <v>88</v>
      </c>
      <c r="BK156" s="105">
        <f t="shared" si="14"/>
        <v>0</v>
      </c>
      <c r="BL156" s="18" t="s">
        <v>82</v>
      </c>
      <c r="BM156" s="183" t="s">
        <v>5265</v>
      </c>
    </row>
    <row r="157" spans="1:65" s="2" customFormat="1" ht="14.45" customHeight="1">
      <c r="A157" s="35"/>
      <c r="B157" s="141"/>
      <c r="C157" s="171" t="s">
        <v>413</v>
      </c>
      <c r="D157" s="171" t="s">
        <v>318</v>
      </c>
      <c r="E157" s="172" t="s">
        <v>1516</v>
      </c>
      <c r="F157" s="173" t="s">
        <v>5266</v>
      </c>
      <c r="G157" s="174" t="s">
        <v>388</v>
      </c>
      <c r="H157" s="175">
        <v>1</v>
      </c>
      <c r="I157" s="176"/>
      <c r="J157" s="177">
        <f t="shared" si="5"/>
        <v>0</v>
      </c>
      <c r="K157" s="178"/>
      <c r="L157" s="36"/>
      <c r="M157" s="179" t="s">
        <v>1</v>
      </c>
      <c r="N157" s="180" t="s">
        <v>41</v>
      </c>
      <c r="O157" s="61"/>
      <c r="P157" s="181">
        <f t="shared" si="6"/>
        <v>0</v>
      </c>
      <c r="Q157" s="181">
        <v>0</v>
      </c>
      <c r="R157" s="181">
        <f t="shared" si="7"/>
        <v>0</v>
      </c>
      <c r="S157" s="181">
        <v>0</v>
      </c>
      <c r="T157" s="182">
        <f t="shared" si="8"/>
        <v>0</v>
      </c>
      <c r="U157" s="35"/>
      <c r="V157" s="35"/>
      <c r="W157" s="35"/>
      <c r="X157" s="35"/>
      <c r="Y157" s="35"/>
      <c r="Z157" s="35"/>
      <c r="AA157" s="35"/>
      <c r="AB157" s="35"/>
      <c r="AC157" s="35"/>
      <c r="AD157" s="35"/>
      <c r="AE157" s="35"/>
      <c r="AR157" s="183" t="s">
        <v>82</v>
      </c>
      <c r="AT157" s="183" t="s">
        <v>318</v>
      </c>
      <c r="AU157" s="183" t="s">
        <v>75</v>
      </c>
      <c r="AY157" s="18" t="s">
        <v>317</v>
      </c>
      <c r="BE157" s="105">
        <f t="shared" si="9"/>
        <v>0</v>
      </c>
      <c r="BF157" s="105">
        <f t="shared" si="10"/>
        <v>0</v>
      </c>
      <c r="BG157" s="105">
        <f t="shared" si="11"/>
        <v>0</v>
      </c>
      <c r="BH157" s="105">
        <f t="shared" si="12"/>
        <v>0</v>
      </c>
      <c r="BI157" s="105">
        <f t="shared" si="13"/>
        <v>0</v>
      </c>
      <c r="BJ157" s="18" t="s">
        <v>88</v>
      </c>
      <c r="BK157" s="105">
        <f t="shared" si="14"/>
        <v>0</v>
      </c>
      <c r="BL157" s="18" t="s">
        <v>82</v>
      </c>
      <c r="BM157" s="183" t="s">
        <v>5267</v>
      </c>
    </row>
    <row r="158" spans="1:65" s="2" customFormat="1" ht="24.2" customHeight="1">
      <c r="A158" s="35"/>
      <c r="B158" s="141"/>
      <c r="C158" s="218" t="s">
        <v>418</v>
      </c>
      <c r="D158" s="218" t="s">
        <v>419</v>
      </c>
      <c r="E158" s="219" t="s">
        <v>1020</v>
      </c>
      <c r="F158" s="220" t="s">
        <v>5268</v>
      </c>
      <c r="G158" s="221" t="s">
        <v>388</v>
      </c>
      <c r="H158" s="222">
        <v>23</v>
      </c>
      <c r="I158" s="223"/>
      <c r="J158" s="224">
        <f t="shared" si="5"/>
        <v>0</v>
      </c>
      <c r="K158" s="225"/>
      <c r="L158" s="226"/>
      <c r="M158" s="227" t="s">
        <v>1</v>
      </c>
      <c r="N158" s="228" t="s">
        <v>41</v>
      </c>
      <c r="O158" s="61"/>
      <c r="P158" s="181">
        <f t="shared" si="6"/>
        <v>0</v>
      </c>
      <c r="Q158" s="181">
        <v>0</v>
      </c>
      <c r="R158" s="181">
        <f t="shared" si="7"/>
        <v>0</v>
      </c>
      <c r="S158" s="181">
        <v>0</v>
      </c>
      <c r="T158" s="182">
        <f t="shared" si="8"/>
        <v>0</v>
      </c>
      <c r="U158" s="35"/>
      <c r="V158" s="35"/>
      <c r="W158" s="35"/>
      <c r="X158" s="35"/>
      <c r="Y158" s="35"/>
      <c r="Z158" s="35"/>
      <c r="AA158" s="35"/>
      <c r="AB158" s="35"/>
      <c r="AC158" s="35"/>
      <c r="AD158" s="35"/>
      <c r="AE158" s="35"/>
      <c r="AR158" s="183" t="s">
        <v>88</v>
      </c>
      <c r="AT158" s="183" t="s">
        <v>419</v>
      </c>
      <c r="AU158" s="183" t="s">
        <v>75</v>
      </c>
      <c r="AY158" s="18" t="s">
        <v>317</v>
      </c>
      <c r="BE158" s="105">
        <f t="shared" si="9"/>
        <v>0</v>
      </c>
      <c r="BF158" s="105">
        <f t="shared" si="10"/>
        <v>0</v>
      </c>
      <c r="BG158" s="105">
        <f t="shared" si="11"/>
        <v>0</v>
      </c>
      <c r="BH158" s="105">
        <f t="shared" si="12"/>
        <v>0</v>
      </c>
      <c r="BI158" s="105">
        <f t="shared" si="13"/>
        <v>0</v>
      </c>
      <c r="BJ158" s="18" t="s">
        <v>88</v>
      </c>
      <c r="BK158" s="105">
        <f t="shared" si="14"/>
        <v>0</v>
      </c>
      <c r="BL158" s="18" t="s">
        <v>82</v>
      </c>
      <c r="BM158" s="183" t="s">
        <v>5269</v>
      </c>
    </row>
    <row r="159" spans="1:65" s="2" customFormat="1" ht="14.45" customHeight="1">
      <c r="A159" s="35"/>
      <c r="B159" s="141"/>
      <c r="C159" s="218" t="s">
        <v>424</v>
      </c>
      <c r="D159" s="218" t="s">
        <v>419</v>
      </c>
      <c r="E159" s="219" t="s">
        <v>1025</v>
      </c>
      <c r="F159" s="220" t="s">
        <v>5270</v>
      </c>
      <c r="G159" s="221" t="s">
        <v>388</v>
      </c>
      <c r="H159" s="222">
        <v>23</v>
      </c>
      <c r="I159" s="223"/>
      <c r="J159" s="224">
        <f t="shared" si="5"/>
        <v>0</v>
      </c>
      <c r="K159" s="225"/>
      <c r="L159" s="226"/>
      <c r="M159" s="227" t="s">
        <v>1</v>
      </c>
      <c r="N159" s="228" t="s">
        <v>41</v>
      </c>
      <c r="O159" s="61"/>
      <c r="P159" s="181">
        <f t="shared" si="6"/>
        <v>0</v>
      </c>
      <c r="Q159" s="181">
        <v>0</v>
      </c>
      <c r="R159" s="181">
        <f t="shared" si="7"/>
        <v>0</v>
      </c>
      <c r="S159" s="181">
        <v>0</v>
      </c>
      <c r="T159" s="182">
        <f t="shared" si="8"/>
        <v>0</v>
      </c>
      <c r="U159" s="35"/>
      <c r="V159" s="35"/>
      <c r="W159" s="35"/>
      <c r="X159" s="35"/>
      <c r="Y159" s="35"/>
      <c r="Z159" s="35"/>
      <c r="AA159" s="35"/>
      <c r="AB159" s="35"/>
      <c r="AC159" s="35"/>
      <c r="AD159" s="35"/>
      <c r="AE159" s="35"/>
      <c r="AR159" s="183" t="s">
        <v>88</v>
      </c>
      <c r="AT159" s="183" t="s">
        <v>419</v>
      </c>
      <c r="AU159" s="183" t="s">
        <v>75</v>
      </c>
      <c r="AY159" s="18" t="s">
        <v>317</v>
      </c>
      <c r="BE159" s="105">
        <f t="shared" si="9"/>
        <v>0</v>
      </c>
      <c r="BF159" s="105">
        <f t="shared" si="10"/>
        <v>0</v>
      </c>
      <c r="BG159" s="105">
        <f t="shared" si="11"/>
        <v>0</v>
      </c>
      <c r="BH159" s="105">
        <f t="shared" si="12"/>
        <v>0</v>
      </c>
      <c r="BI159" s="105">
        <f t="shared" si="13"/>
        <v>0</v>
      </c>
      <c r="BJ159" s="18" t="s">
        <v>88</v>
      </c>
      <c r="BK159" s="105">
        <f t="shared" si="14"/>
        <v>0</v>
      </c>
      <c r="BL159" s="18" t="s">
        <v>82</v>
      </c>
      <c r="BM159" s="183" t="s">
        <v>5271</v>
      </c>
    </row>
    <row r="160" spans="1:65" s="2" customFormat="1" ht="14.45" customHeight="1">
      <c r="A160" s="35"/>
      <c r="B160" s="141"/>
      <c r="C160" s="218" t="s">
        <v>7</v>
      </c>
      <c r="D160" s="218" t="s">
        <v>419</v>
      </c>
      <c r="E160" s="219" t="s">
        <v>1032</v>
      </c>
      <c r="F160" s="220" t="s">
        <v>5272</v>
      </c>
      <c r="G160" s="221" t="s">
        <v>388</v>
      </c>
      <c r="H160" s="222">
        <v>92</v>
      </c>
      <c r="I160" s="223"/>
      <c r="J160" s="224">
        <f t="shared" si="5"/>
        <v>0</v>
      </c>
      <c r="K160" s="225"/>
      <c r="L160" s="226"/>
      <c r="M160" s="227" t="s">
        <v>1</v>
      </c>
      <c r="N160" s="228" t="s">
        <v>41</v>
      </c>
      <c r="O160" s="61"/>
      <c r="P160" s="181">
        <f t="shared" si="6"/>
        <v>0</v>
      </c>
      <c r="Q160" s="181">
        <v>0</v>
      </c>
      <c r="R160" s="181">
        <f t="shared" si="7"/>
        <v>0</v>
      </c>
      <c r="S160" s="181">
        <v>0</v>
      </c>
      <c r="T160" s="182">
        <f t="shared" si="8"/>
        <v>0</v>
      </c>
      <c r="U160" s="35"/>
      <c r="V160" s="35"/>
      <c r="W160" s="35"/>
      <c r="X160" s="35"/>
      <c r="Y160" s="35"/>
      <c r="Z160" s="35"/>
      <c r="AA160" s="35"/>
      <c r="AB160" s="35"/>
      <c r="AC160" s="35"/>
      <c r="AD160" s="35"/>
      <c r="AE160" s="35"/>
      <c r="AR160" s="183" t="s">
        <v>88</v>
      </c>
      <c r="AT160" s="183" t="s">
        <v>419</v>
      </c>
      <c r="AU160" s="183" t="s">
        <v>75</v>
      </c>
      <c r="AY160" s="18" t="s">
        <v>317</v>
      </c>
      <c r="BE160" s="105">
        <f t="shared" si="9"/>
        <v>0</v>
      </c>
      <c r="BF160" s="105">
        <f t="shared" si="10"/>
        <v>0</v>
      </c>
      <c r="BG160" s="105">
        <f t="shared" si="11"/>
        <v>0</v>
      </c>
      <c r="BH160" s="105">
        <f t="shared" si="12"/>
        <v>0</v>
      </c>
      <c r="BI160" s="105">
        <f t="shared" si="13"/>
        <v>0</v>
      </c>
      <c r="BJ160" s="18" t="s">
        <v>88</v>
      </c>
      <c r="BK160" s="105">
        <f t="shared" si="14"/>
        <v>0</v>
      </c>
      <c r="BL160" s="18" t="s">
        <v>82</v>
      </c>
      <c r="BM160" s="183" t="s">
        <v>5273</v>
      </c>
    </row>
    <row r="161" spans="1:65" s="2" customFormat="1" ht="14.45" customHeight="1">
      <c r="A161" s="35"/>
      <c r="B161" s="141"/>
      <c r="C161" s="218" t="s">
        <v>433</v>
      </c>
      <c r="D161" s="218" t="s">
        <v>419</v>
      </c>
      <c r="E161" s="219" t="s">
        <v>1037</v>
      </c>
      <c r="F161" s="220" t="s">
        <v>5274</v>
      </c>
      <c r="G161" s="221" t="s">
        <v>388</v>
      </c>
      <c r="H161" s="222">
        <v>2</v>
      </c>
      <c r="I161" s="223"/>
      <c r="J161" s="224">
        <f t="shared" si="5"/>
        <v>0</v>
      </c>
      <c r="K161" s="225"/>
      <c r="L161" s="226"/>
      <c r="M161" s="227" t="s">
        <v>1</v>
      </c>
      <c r="N161" s="228" t="s">
        <v>41</v>
      </c>
      <c r="O161" s="61"/>
      <c r="P161" s="181">
        <f t="shared" si="6"/>
        <v>0</v>
      </c>
      <c r="Q161" s="181">
        <v>0</v>
      </c>
      <c r="R161" s="181">
        <f t="shared" si="7"/>
        <v>0</v>
      </c>
      <c r="S161" s="181">
        <v>0</v>
      </c>
      <c r="T161" s="182">
        <f t="shared" si="8"/>
        <v>0</v>
      </c>
      <c r="U161" s="35"/>
      <c r="V161" s="35"/>
      <c r="W161" s="35"/>
      <c r="X161" s="35"/>
      <c r="Y161" s="35"/>
      <c r="Z161" s="35"/>
      <c r="AA161" s="35"/>
      <c r="AB161" s="35"/>
      <c r="AC161" s="35"/>
      <c r="AD161" s="35"/>
      <c r="AE161" s="35"/>
      <c r="AR161" s="183" t="s">
        <v>88</v>
      </c>
      <c r="AT161" s="183" t="s">
        <v>419</v>
      </c>
      <c r="AU161" s="183" t="s">
        <v>75</v>
      </c>
      <c r="AY161" s="18" t="s">
        <v>317</v>
      </c>
      <c r="BE161" s="105">
        <f t="shared" si="9"/>
        <v>0</v>
      </c>
      <c r="BF161" s="105">
        <f t="shared" si="10"/>
        <v>0</v>
      </c>
      <c r="BG161" s="105">
        <f t="shared" si="11"/>
        <v>0</v>
      </c>
      <c r="BH161" s="105">
        <f t="shared" si="12"/>
        <v>0</v>
      </c>
      <c r="BI161" s="105">
        <f t="shared" si="13"/>
        <v>0</v>
      </c>
      <c r="BJ161" s="18" t="s">
        <v>88</v>
      </c>
      <c r="BK161" s="105">
        <f t="shared" si="14"/>
        <v>0</v>
      </c>
      <c r="BL161" s="18" t="s">
        <v>82</v>
      </c>
      <c r="BM161" s="183" t="s">
        <v>5174</v>
      </c>
    </row>
    <row r="162" spans="1:65" s="2" customFormat="1" ht="14.45" customHeight="1">
      <c r="A162" s="35"/>
      <c r="B162" s="141"/>
      <c r="C162" s="218" t="s">
        <v>438</v>
      </c>
      <c r="D162" s="218" t="s">
        <v>419</v>
      </c>
      <c r="E162" s="219" t="s">
        <v>1041</v>
      </c>
      <c r="F162" s="220" t="s">
        <v>5275</v>
      </c>
      <c r="G162" s="221" t="s">
        <v>388</v>
      </c>
      <c r="H162" s="222">
        <v>2</v>
      </c>
      <c r="I162" s="223"/>
      <c r="J162" s="224">
        <f t="shared" si="5"/>
        <v>0</v>
      </c>
      <c r="K162" s="225"/>
      <c r="L162" s="226"/>
      <c r="M162" s="227" t="s">
        <v>1</v>
      </c>
      <c r="N162" s="228" t="s">
        <v>41</v>
      </c>
      <c r="O162" s="61"/>
      <c r="P162" s="181">
        <f t="shared" si="6"/>
        <v>0</v>
      </c>
      <c r="Q162" s="181">
        <v>0</v>
      </c>
      <c r="R162" s="181">
        <f t="shared" si="7"/>
        <v>0</v>
      </c>
      <c r="S162" s="181">
        <v>0</v>
      </c>
      <c r="T162" s="182">
        <f t="shared" si="8"/>
        <v>0</v>
      </c>
      <c r="U162" s="35"/>
      <c r="V162" s="35"/>
      <c r="W162" s="35"/>
      <c r="X162" s="35"/>
      <c r="Y162" s="35"/>
      <c r="Z162" s="35"/>
      <c r="AA162" s="35"/>
      <c r="AB162" s="35"/>
      <c r="AC162" s="35"/>
      <c r="AD162" s="35"/>
      <c r="AE162" s="35"/>
      <c r="AR162" s="183" t="s">
        <v>88</v>
      </c>
      <c r="AT162" s="183" t="s">
        <v>419</v>
      </c>
      <c r="AU162" s="183" t="s">
        <v>75</v>
      </c>
      <c r="AY162" s="18" t="s">
        <v>317</v>
      </c>
      <c r="BE162" s="105">
        <f t="shared" si="9"/>
        <v>0</v>
      </c>
      <c r="BF162" s="105">
        <f t="shared" si="10"/>
        <v>0</v>
      </c>
      <c r="BG162" s="105">
        <f t="shared" si="11"/>
        <v>0</v>
      </c>
      <c r="BH162" s="105">
        <f t="shared" si="12"/>
        <v>0</v>
      </c>
      <c r="BI162" s="105">
        <f t="shared" si="13"/>
        <v>0</v>
      </c>
      <c r="BJ162" s="18" t="s">
        <v>88</v>
      </c>
      <c r="BK162" s="105">
        <f t="shared" si="14"/>
        <v>0</v>
      </c>
      <c r="BL162" s="18" t="s">
        <v>82</v>
      </c>
      <c r="BM162" s="183" t="s">
        <v>5276</v>
      </c>
    </row>
    <row r="163" spans="1:65" s="2" customFormat="1" ht="14.45" customHeight="1">
      <c r="A163" s="35"/>
      <c r="B163" s="141"/>
      <c r="C163" s="218" t="s">
        <v>443</v>
      </c>
      <c r="D163" s="218" t="s">
        <v>419</v>
      </c>
      <c r="E163" s="219" t="s">
        <v>1046</v>
      </c>
      <c r="F163" s="220" t="s">
        <v>5277</v>
      </c>
      <c r="G163" s="221" t="s">
        <v>388</v>
      </c>
      <c r="H163" s="222">
        <v>3</v>
      </c>
      <c r="I163" s="223"/>
      <c r="J163" s="224">
        <f t="shared" si="5"/>
        <v>0</v>
      </c>
      <c r="K163" s="225"/>
      <c r="L163" s="226"/>
      <c r="M163" s="227" t="s">
        <v>1</v>
      </c>
      <c r="N163" s="228" t="s">
        <v>41</v>
      </c>
      <c r="O163" s="61"/>
      <c r="P163" s="181">
        <f t="shared" si="6"/>
        <v>0</v>
      </c>
      <c r="Q163" s="181">
        <v>0</v>
      </c>
      <c r="R163" s="181">
        <f t="shared" si="7"/>
        <v>0</v>
      </c>
      <c r="S163" s="181">
        <v>0</v>
      </c>
      <c r="T163" s="182">
        <f t="shared" si="8"/>
        <v>0</v>
      </c>
      <c r="U163" s="35"/>
      <c r="V163" s="35"/>
      <c r="W163" s="35"/>
      <c r="X163" s="35"/>
      <c r="Y163" s="35"/>
      <c r="Z163" s="35"/>
      <c r="AA163" s="35"/>
      <c r="AB163" s="35"/>
      <c r="AC163" s="35"/>
      <c r="AD163" s="35"/>
      <c r="AE163" s="35"/>
      <c r="AR163" s="183" t="s">
        <v>88</v>
      </c>
      <c r="AT163" s="183" t="s">
        <v>419</v>
      </c>
      <c r="AU163" s="183" t="s">
        <v>75</v>
      </c>
      <c r="AY163" s="18" t="s">
        <v>317</v>
      </c>
      <c r="BE163" s="105">
        <f t="shared" si="9"/>
        <v>0</v>
      </c>
      <c r="BF163" s="105">
        <f t="shared" si="10"/>
        <v>0</v>
      </c>
      <c r="BG163" s="105">
        <f t="shared" si="11"/>
        <v>0</v>
      </c>
      <c r="BH163" s="105">
        <f t="shared" si="12"/>
        <v>0</v>
      </c>
      <c r="BI163" s="105">
        <f t="shared" si="13"/>
        <v>0</v>
      </c>
      <c r="BJ163" s="18" t="s">
        <v>88</v>
      </c>
      <c r="BK163" s="105">
        <f t="shared" si="14"/>
        <v>0</v>
      </c>
      <c r="BL163" s="18" t="s">
        <v>82</v>
      </c>
      <c r="BM163" s="183" t="s">
        <v>5278</v>
      </c>
    </row>
    <row r="164" spans="1:65" s="2" customFormat="1" ht="14.45" customHeight="1">
      <c r="A164" s="35"/>
      <c r="B164" s="141"/>
      <c r="C164" s="218" t="s">
        <v>448</v>
      </c>
      <c r="D164" s="218" t="s">
        <v>419</v>
      </c>
      <c r="E164" s="219" t="s">
        <v>1051</v>
      </c>
      <c r="F164" s="220" t="s">
        <v>5279</v>
      </c>
      <c r="G164" s="221" t="s">
        <v>388</v>
      </c>
      <c r="H164" s="222">
        <v>3</v>
      </c>
      <c r="I164" s="223"/>
      <c r="J164" s="224">
        <f t="shared" si="5"/>
        <v>0</v>
      </c>
      <c r="K164" s="225"/>
      <c r="L164" s="226"/>
      <c r="M164" s="227" t="s">
        <v>1</v>
      </c>
      <c r="N164" s="228" t="s">
        <v>41</v>
      </c>
      <c r="O164" s="61"/>
      <c r="P164" s="181">
        <f t="shared" si="6"/>
        <v>0</v>
      </c>
      <c r="Q164" s="181">
        <v>0</v>
      </c>
      <c r="R164" s="181">
        <f t="shared" si="7"/>
        <v>0</v>
      </c>
      <c r="S164" s="181">
        <v>0</v>
      </c>
      <c r="T164" s="182">
        <f t="shared" si="8"/>
        <v>0</v>
      </c>
      <c r="U164" s="35"/>
      <c r="V164" s="35"/>
      <c r="W164" s="35"/>
      <c r="X164" s="35"/>
      <c r="Y164" s="35"/>
      <c r="Z164" s="35"/>
      <c r="AA164" s="35"/>
      <c r="AB164" s="35"/>
      <c r="AC164" s="35"/>
      <c r="AD164" s="35"/>
      <c r="AE164" s="35"/>
      <c r="AR164" s="183" t="s">
        <v>88</v>
      </c>
      <c r="AT164" s="183" t="s">
        <v>419</v>
      </c>
      <c r="AU164" s="183" t="s">
        <v>75</v>
      </c>
      <c r="AY164" s="18" t="s">
        <v>317</v>
      </c>
      <c r="BE164" s="105">
        <f t="shared" si="9"/>
        <v>0</v>
      </c>
      <c r="BF164" s="105">
        <f t="shared" si="10"/>
        <v>0</v>
      </c>
      <c r="BG164" s="105">
        <f t="shared" si="11"/>
        <v>0</v>
      </c>
      <c r="BH164" s="105">
        <f t="shared" si="12"/>
        <v>0</v>
      </c>
      <c r="BI164" s="105">
        <f t="shared" si="13"/>
        <v>0</v>
      </c>
      <c r="BJ164" s="18" t="s">
        <v>88</v>
      </c>
      <c r="BK164" s="105">
        <f t="shared" si="14"/>
        <v>0</v>
      </c>
      <c r="BL164" s="18" t="s">
        <v>82</v>
      </c>
      <c r="BM164" s="183" t="s">
        <v>5280</v>
      </c>
    </row>
    <row r="165" spans="1:65" s="2" customFormat="1" ht="24.2" customHeight="1">
      <c r="A165" s="35"/>
      <c r="B165" s="141"/>
      <c r="C165" s="218" t="s">
        <v>452</v>
      </c>
      <c r="D165" s="218" t="s">
        <v>419</v>
      </c>
      <c r="E165" s="219" t="s">
        <v>1076</v>
      </c>
      <c r="F165" s="220" t="s">
        <v>5281</v>
      </c>
      <c r="G165" s="221" t="s">
        <v>388</v>
      </c>
      <c r="H165" s="222">
        <v>1</v>
      </c>
      <c r="I165" s="223"/>
      <c r="J165" s="224">
        <f t="shared" si="5"/>
        <v>0</v>
      </c>
      <c r="K165" s="225"/>
      <c r="L165" s="226"/>
      <c r="M165" s="227" t="s">
        <v>1</v>
      </c>
      <c r="N165" s="228" t="s">
        <v>41</v>
      </c>
      <c r="O165" s="61"/>
      <c r="P165" s="181">
        <f t="shared" si="6"/>
        <v>0</v>
      </c>
      <c r="Q165" s="181">
        <v>0</v>
      </c>
      <c r="R165" s="181">
        <f t="shared" si="7"/>
        <v>0</v>
      </c>
      <c r="S165" s="181">
        <v>0</v>
      </c>
      <c r="T165" s="182">
        <f t="shared" si="8"/>
        <v>0</v>
      </c>
      <c r="U165" s="35"/>
      <c r="V165" s="35"/>
      <c r="W165" s="35"/>
      <c r="X165" s="35"/>
      <c r="Y165" s="35"/>
      <c r="Z165" s="35"/>
      <c r="AA165" s="35"/>
      <c r="AB165" s="35"/>
      <c r="AC165" s="35"/>
      <c r="AD165" s="35"/>
      <c r="AE165" s="35"/>
      <c r="AR165" s="183" t="s">
        <v>88</v>
      </c>
      <c r="AT165" s="183" t="s">
        <v>419</v>
      </c>
      <c r="AU165" s="183" t="s">
        <v>75</v>
      </c>
      <c r="AY165" s="18" t="s">
        <v>317</v>
      </c>
      <c r="BE165" s="105">
        <f t="shared" si="9"/>
        <v>0</v>
      </c>
      <c r="BF165" s="105">
        <f t="shared" si="10"/>
        <v>0</v>
      </c>
      <c r="BG165" s="105">
        <f t="shared" si="11"/>
        <v>0</v>
      </c>
      <c r="BH165" s="105">
        <f t="shared" si="12"/>
        <v>0</v>
      </c>
      <c r="BI165" s="105">
        <f t="shared" si="13"/>
        <v>0</v>
      </c>
      <c r="BJ165" s="18" t="s">
        <v>88</v>
      </c>
      <c r="BK165" s="105">
        <f t="shared" si="14"/>
        <v>0</v>
      </c>
      <c r="BL165" s="18" t="s">
        <v>82</v>
      </c>
      <c r="BM165" s="183" t="s">
        <v>5184</v>
      </c>
    </row>
    <row r="166" spans="1:65" s="2" customFormat="1" ht="24.2" customHeight="1">
      <c r="A166" s="35"/>
      <c r="B166" s="141"/>
      <c r="C166" s="218" t="s">
        <v>456</v>
      </c>
      <c r="D166" s="218" t="s">
        <v>419</v>
      </c>
      <c r="E166" s="219" t="s">
        <v>1082</v>
      </c>
      <c r="F166" s="220" t="s">
        <v>5282</v>
      </c>
      <c r="G166" s="221" t="s">
        <v>388</v>
      </c>
      <c r="H166" s="222">
        <v>1</v>
      </c>
      <c r="I166" s="223"/>
      <c r="J166" s="224">
        <f t="shared" si="5"/>
        <v>0</v>
      </c>
      <c r="K166" s="225"/>
      <c r="L166" s="226"/>
      <c r="M166" s="227" t="s">
        <v>1</v>
      </c>
      <c r="N166" s="228" t="s">
        <v>41</v>
      </c>
      <c r="O166" s="61"/>
      <c r="P166" s="181">
        <f t="shared" si="6"/>
        <v>0</v>
      </c>
      <c r="Q166" s="181">
        <v>0</v>
      </c>
      <c r="R166" s="181">
        <f t="shared" si="7"/>
        <v>0</v>
      </c>
      <c r="S166" s="181">
        <v>0</v>
      </c>
      <c r="T166" s="182">
        <f t="shared" si="8"/>
        <v>0</v>
      </c>
      <c r="U166" s="35"/>
      <c r="V166" s="35"/>
      <c r="W166" s="35"/>
      <c r="X166" s="35"/>
      <c r="Y166" s="35"/>
      <c r="Z166" s="35"/>
      <c r="AA166" s="35"/>
      <c r="AB166" s="35"/>
      <c r="AC166" s="35"/>
      <c r="AD166" s="35"/>
      <c r="AE166" s="35"/>
      <c r="AR166" s="183" t="s">
        <v>88</v>
      </c>
      <c r="AT166" s="183" t="s">
        <v>419</v>
      </c>
      <c r="AU166" s="183" t="s">
        <v>75</v>
      </c>
      <c r="AY166" s="18" t="s">
        <v>317</v>
      </c>
      <c r="BE166" s="105">
        <f t="shared" si="9"/>
        <v>0</v>
      </c>
      <c r="BF166" s="105">
        <f t="shared" si="10"/>
        <v>0</v>
      </c>
      <c r="BG166" s="105">
        <f t="shared" si="11"/>
        <v>0</v>
      </c>
      <c r="BH166" s="105">
        <f t="shared" si="12"/>
        <v>0</v>
      </c>
      <c r="BI166" s="105">
        <f t="shared" si="13"/>
        <v>0</v>
      </c>
      <c r="BJ166" s="18" t="s">
        <v>88</v>
      </c>
      <c r="BK166" s="105">
        <f t="shared" si="14"/>
        <v>0</v>
      </c>
      <c r="BL166" s="18" t="s">
        <v>82</v>
      </c>
      <c r="BM166" s="183" t="s">
        <v>5283</v>
      </c>
    </row>
    <row r="167" spans="1:65" s="2" customFormat="1" ht="14.45" customHeight="1">
      <c r="A167" s="35"/>
      <c r="B167" s="141"/>
      <c r="C167" s="218" t="s">
        <v>463</v>
      </c>
      <c r="D167" s="218" t="s">
        <v>419</v>
      </c>
      <c r="E167" s="219" t="s">
        <v>1087</v>
      </c>
      <c r="F167" s="220" t="s">
        <v>5284</v>
      </c>
      <c r="G167" s="221" t="s">
        <v>388</v>
      </c>
      <c r="H167" s="222">
        <v>23</v>
      </c>
      <c r="I167" s="223"/>
      <c r="J167" s="224">
        <f t="shared" si="5"/>
        <v>0</v>
      </c>
      <c r="K167" s="225"/>
      <c r="L167" s="226"/>
      <c r="M167" s="227" t="s">
        <v>1</v>
      </c>
      <c r="N167" s="228" t="s">
        <v>41</v>
      </c>
      <c r="O167" s="61"/>
      <c r="P167" s="181">
        <f t="shared" si="6"/>
        <v>0</v>
      </c>
      <c r="Q167" s="181">
        <v>0</v>
      </c>
      <c r="R167" s="181">
        <f t="shared" si="7"/>
        <v>0</v>
      </c>
      <c r="S167" s="181">
        <v>0</v>
      </c>
      <c r="T167" s="182">
        <f t="shared" si="8"/>
        <v>0</v>
      </c>
      <c r="U167" s="35"/>
      <c r="V167" s="35"/>
      <c r="W167" s="35"/>
      <c r="X167" s="35"/>
      <c r="Y167" s="35"/>
      <c r="Z167" s="35"/>
      <c r="AA167" s="35"/>
      <c r="AB167" s="35"/>
      <c r="AC167" s="35"/>
      <c r="AD167" s="35"/>
      <c r="AE167" s="35"/>
      <c r="AR167" s="183" t="s">
        <v>88</v>
      </c>
      <c r="AT167" s="183" t="s">
        <v>419</v>
      </c>
      <c r="AU167" s="183" t="s">
        <v>75</v>
      </c>
      <c r="AY167" s="18" t="s">
        <v>317</v>
      </c>
      <c r="BE167" s="105">
        <f t="shared" si="9"/>
        <v>0</v>
      </c>
      <c r="BF167" s="105">
        <f t="shared" si="10"/>
        <v>0</v>
      </c>
      <c r="BG167" s="105">
        <f t="shared" si="11"/>
        <v>0</v>
      </c>
      <c r="BH167" s="105">
        <f t="shared" si="12"/>
        <v>0</v>
      </c>
      <c r="BI167" s="105">
        <f t="shared" si="13"/>
        <v>0</v>
      </c>
      <c r="BJ167" s="18" t="s">
        <v>88</v>
      </c>
      <c r="BK167" s="105">
        <f t="shared" si="14"/>
        <v>0</v>
      </c>
      <c r="BL167" s="18" t="s">
        <v>82</v>
      </c>
      <c r="BM167" s="183" t="s">
        <v>5285</v>
      </c>
    </row>
    <row r="168" spans="1:65" s="2" customFormat="1" ht="24.2" customHeight="1">
      <c r="A168" s="35"/>
      <c r="B168" s="141"/>
      <c r="C168" s="218" t="s">
        <v>467</v>
      </c>
      <c r="D168" s="218" t="s">
        <v>419</v>
      </c>
      <c r="E168" s="219" t="s">
        <v>1092</v>
      </c>
      <c r="F168" s="220" t="s">
        <v>5286</v>
      </c>
      <c r="G168" s="221" t="s">
        <v>388</v>
      </c>
      <c r="H168" s="222">
        <v>46</v>
      </c>
      <c r="I168" s="223"/>
      <c r="J168" s="224">
        <f t="shared" si="5"/>
        <v>0</v>
      </c>
      <c r="K168" s="225"/>
      <c r="L168" s="226"/>
      <c r="M168" s="227" t="s">
        <v>1</v>
      </c>
      <c r="N168" s="228" t="s">
        <v>41</v>
      </c>
      <c r="O168" s="61"/>
      <c r="P168" s="181">
        <f t="shared" si="6"/>
        <v>0</v>
      </c>
      <c r="Q168" s="181">
        <v>0</v>
      </c>
      <c r="R168" s="181">
        <f t="shared" si="7"/>
        <v>0</v>
      </c>
      <c r="S168" s="181">
        <v>0</v>
      </c>
      <c r="T168" s="182">
        <f t="shared" si="8"/>
        <v>0</v>
      </c>
      <c r="U168" s="35"/>
      <c r="V168" s="35"/>
      <c r="W168" s="35"/>
      <c r="X168" s="35"/>
      <c r="Y168" s="35"/>
      <c r="Z168" s="35"/>
      <c r="AA168" s="35"/>
      <c r="AB168" s="35"/>
      <c r="AC168" s="35"/>
      <c r="AD168" s="35"/>
      <c r="AE168" s="35"/>
      <c r="AR168" s="183" t="s">
        <v>88</v>
      </c>
      <c r="AT168" s="183" t="s">
        <v>419</v>
      </c>
      <c r="AU168" s="183" t="s">
        <v>75</v>
      </c>
      <c r="AY168" s="18" t="s">
        <v>317</v>
      </c>
      <c r="BE168" s="105">
        <f t="shared" si="9"/>
        <v>0</v>
      </c>
      <c r="BF168" s="105">
        <f t="shared" si="10"/>
        <v>0</v>
      </c>
      <c r="BG168" s="105">
        <f t="shared" si="11"/>
        <v>0</v>
      </c>
      <c r="BH168" s="105">
        <f t="shared" si="12"/>
        <v>0</v>
      </c>
      <c r="BI168" s="105">
        <f t="shared" si="13"/>
        <v>0</v>
      </c>
      <c r="BJ168" s="18" t="s">
        <v>88</v>
      </c>
      <c r="BK168" s="105">
        <f t="shared" si="14"/>
        <v>0</v>
      </c>
      <c r="BL168" s="18" t="s">
        <v>82</v>
      </c>
      <c r="BM168" s="183" t="s">
        <v>5287</v>
      </c>
    </row>
    <row r="169" spans="1:65" s="2" customFormat="1" ht="24.2" customHeight="1">
      <c r="A169" s="35"/>
      <c r="B169" s="141"/>
      <c r="C169" s="218" t="s">
        <v>472</v>
      </c>
      <c r="D169" s="218" t="s">
        <v>419</v>
      </c>
      <c r="E169" s="219" t="s">
        <v>1096</v>
      </c>
      <c r="F169" s="220" t="s">
        <v>5288</v>
      </c>
      <c r="G169" s="221" t="s">
        <v>388</v>
      </c>
      <c r="H169" s="222">
        <v>100</v>
      </c>
      <c r="I169" s="223"/>
      <c r="J169" s="224">
        <f t="shared" si="5"/>
        <v>0</v>
      </c>
      <c r="K169" s="225"/>
      <c r="L169" s="226"/>
      <c r="M169" s="227" t="s">
        <v>1</v>
      </c>
      <c r="N169" s="228" t="s">
        <v>41</v>
      </c>
      <c r="O169" s="61"/>
      <c r="P169" s="181">
        <f t="shared" si="6"/>
        <v>0</v>
      </c>
      <c r="Q169" s="181">
        <v>0</v>
      </c>
      <c r="R169" s="181">
        <f t="shared" si="7"/>
        <v>0</v>
      </c>
      <c r="S169" s="181">
        <v>0</v>
      </c>
      <c r="T169" s="182">
        <f t="shared" si="8"/>
        <v>0</v>
      </c>
      <c r="U169" s="35"/>
      <c r="V169" s="35"/>
      <c r="W169" s="35"/>
      <c r="X169" s="35"/>
      <c r="Y169" s="35"/>
      <c r="Z169" s="35"/>
      <c r="AA169" s="35"/>
      <c r="AB169" s="35"/>
      <c r="AC169" s="35"/>
      <c r="AD169" s="35"/>
      <c r="AE169" s="35"/>
      <c r="AR169" s="183" t="s">
        <v>88</v>
      </c>
      <c r="AT169" s="183" t="s">
        <v>419</v>
      </c>
      <c r="AU169" s="183" t="s">
        <v>75</v>
      </c>
      <c r="AY169" s="18" t="s">
        <v>317</v>
      </c>
      <c r="BE169" s="105">
        <f t="shared" si="9"/>
        <v>0</v>
      </c>
      <c r="BF169" s="105">
        <f t="shared" si="10"/>
        <v>0</v>
      </c>
      <c r="BG169" s="105">
        <f t="shared" si="11"/>
        <v>0</v>
      </c>
      <c r="BH169" s="105">
        <f t="shared" si="12"/>
        <v>0</v>
      </c>
      <c r="BI169" s="105">
        <f t="shared" si="13"/>
        <v>0</v>
      </c>
      <c r="BJ169" s="18" t="s">
        <v>88</v>
      </c>
      <c r="BK169" s="105">
        <f t="shared" si="14"/>
        <v>0</v>
      </c>
      <c r="BL169" s="18" t="s">
        <v>82</v>
      </c>
      <c r="BM169" s="183" t="s">
        <v>5191</v>
      </c>
    </row>
    <row r="170" spans="1:65" s="2" customFormat="1" ht="24.2" customHeight="1">
      <c r="A170" s="35"/>
      <c r="B170" s="141"/>
      <c r="C170" s="218" t="s">
        <v>476</v>
      </c>
      <c r="D170" s="218" t="s">
        <v>419</v>
      </c>
      <c r="E170" s="219" t="s">
        <v>1101</v>
      </c>
      <c r="F170" s="220" t="s">
        <v>5289</v>
      </c>
      <c r="G170" s="221" t="s">
        <v>388</v>
      </c>
      <c r="H170" s="222">
        <v>0</v>
      </c>
      <c r="I170" s="223"/>
      <c r="J170" s="224">
        <f t="shared" si="5"/>
        <v>0</v>
      </c>
      <c r="K170" s="225"/>
      <c r="L170" s="226"/>
      <c r="M170" s="227" t="s">
        <v>1</v>
      </c>
      <c r="N170" s="228" t="s">
        <v>41</v>
      </c>
      <c r="O170" s="61"/>
      <c r="P170" s="181">
        <f t="shared" si="6"/>
        <v>0</v>
      </c>
      <c r="Q170" s="181">
        <v>0</v>
      </c>
      <c r="R170" s="181">
        <f t="shared" si="7"/>
        <v>0</v>
      </c>
      <c r="S170" s="181">
        <v>0</v>
      </c>
      <c r="T170" s="182">
        <f t="shared" si="8"/>
        <v>0</v>
      </c>
      <c r="U170" s="35"/>
      <c r="V170" s="35"/>
      <c r="W170" s="35"/>
      <c r="X170" s="35"/>
      <c r="Y170" s="35"/>
      <c r="Z170" s="35"/>
      <c r="AA170" s="35"/>
      <c r="AB170" s="35"/>
      <c r="AC170" s="35"/>
      <c r="AD170" s="35"/>
      <c r="AE170" s="35"/>
      <c r="AR170" s="183" t="s">
        <v>88</v>
      </c>
      <c r="AT170" s="183" t="s">
        <v>419</v>
      </c>
      <c r="AU170" s="183" t="s">
        <v>75</v>
      </c>
      <c r="AY170" s="18" t="s">
        <v>317</v>
      </c>
      <c r="BE170" s="105">
        <f t="shared" si="9"/>
        <v>0</v>
      </c>
      <c r="BF170" s="105">
        <f t="shared" si="10"/>
        <v>0</v>
      </c>
      <c r="BG170" s="105">
        <f t="shared" si="11"/>
        <v>0</v>
      </c>
      <c r="BH170" s="105">
        <f t="shared" si="12"/>
        <v>0</v>
      </c>
      <c r="BI170" s="105">
        <f t="shared" si="13"/>
        <v>0</v>
      </c>
      <c r="BJ170" s="18" t="s">
        <v>88</v>
      </c>
      <c r="BK170" s="105">
        <f t="shared" si="14"/>
        <v>0</v>
      </c>
      <c r="BL170" s="18" t="s">
        <v>82</v>
      </c>
      <c r="BM170" s="183" t="s">
        <v>5290</v>
      </c>
    </row>
    <row r="171" spans="1:65" s="2" customFormat="1" ht="14.45" customHeight="1">
      <c r="A171" s="35"/>
      <c r="B171" s="141"/>
      <c r="C171" s="218" t="s">
        <v>486</v>
      </c>
      <c r="D171" s="218" t="s">
        <v>419</v>
      </c>
      <c r="E171" s="219" t="s">
        <v>1107</v>
      </c>
      <c r="F171" s="220" t="s">
        <v>5291</v>
      </c>
      <c r="G171" s="221" t="s">
        <v>388</v>
      </c>
      <c r="H171" s="222">
        <v>50</v>
      </c>
      <c r="I171" s="223"/>
      <c r="J171" s="224">
        <f t="shared" si="5"/>
        <v>0</v>
      </c>
      <c r="K171" s="225"/>
      <c r="L171" s="226"/>
      <c r="M171" s="227" t="s">
        <v>1</v>
      </c>
      <c r="N171" s="228" t="s">
        <v>41</v>
      </c>
      <c r="O171" s="61"/>
      <c r="P171" s="181">
        <f t="shared" si="6"/>
        <v>0</v>
      </c>
      <c r="Q171" s="181">
        <v>0</v>
      </c>
      <c r="R171" s="181">
        <f t="shared" si="7"/>
        <v>0</v>
      </c>
      <c r="S171" s="181">
        <v>0</v>
      </c>
      <c r="T171" s="182">
        <f t="shared" si="8"/>
        <v>0</v>
      </c>
      <c r="U171" s="35"/>
      <c r="V171" s="35"/>
      <c r="W171" s="35"/>
      <c r="X171" s="35"/>
      <c r="Y171" s="35"/>
      <c r="Z171" s="35"/>
      <c r="AA171" s="35"/>
      <c r="AB171" s="35"/>
      <c r="AC171" s="35"/>
      <c r="AD171" s="35"/>
      <c r="AE171" s="35"/>
      <c r="AR171" s="183" t="s">
        <v>88</v>
      </c>
      <c r="AT171" s="183" t="s">
        <v>419</v>
      </c>
      <c r="AU171" s="183" t="s">
        <v>75</v>
      </c>
      <c r="AY171" s="18" t="s">
        <v>317</v>
      </c>
      <c r="BE171" s="105">
        <f t="shared" si="9"/>
        <v>0</v>
      </c>
      <c r="BF171" s="105">
        <f t="shared" si="10"/>
        <v>0</v>
      </c>
      <c r="BG171" s="105">
        <f t="shared" si="11"/>
        <v>0</v>
      </c>
      <c r="BH171" s="105">
        <f t="shared" si="12"/>
        <v>0</v>
      </c>
      <c r="BI171" s="105">
        <f t="shared" si="13"/>
        <v>0</v>
      </c>
      <c r="BJ171" s="18" t="s">
        <v>88</v>
      </c>
      <c r="BK171" s="105">
        <f t="shared" si="14"/>
        <v>0</v>
      </c>
      <c r="BL171" s="18" t="s">
        <v>82</v>
      </c>
      <c r="BM171" s="183" t="s">
        <v>5292</v>
      </c>
    </row>
    <row r="172" spans="1:65" s="2" customFormat="1" ht="14.45" customHeight="1">
      <c r="A172" s="35"/>
      <c r="B172" s="141"/>
      <c r="C172" s="171" t="s">
        <v>494</v>
      </c>
      <c r="D172" s="171" t="s">
        <v>318</v>
      </c>
      <c r="E172" s="172" t="s">
        <v>1564</v>
      </c>
      <c r="F172" s="173" t="s">
        <v>5293</v>
      </c>
      <c r="G172" s="174" t="s">
        <v>388</v>
      </c>
      <c r="H172" s="175">
        <v>1</v>
      </c>
      <c r="I172" s="176"/>
      <c r="J172" s="177">
        <f t="shared" si="5"/>
        <v>0</v>
      </c>
      <c r="K172" s="178"/>
      <c r="L172" s="36"/>
      <c r="M172" s="179" t="s">
        <v>1</v>
      </c>
      <c r="N172" s="180" t="s">
        <v>41</v>
      </c>
      <c r="O172" s="61"/>
      <c r="P172" s="181">
        <f t="shared" si="6"/>
        <v>0</v>
      </c>
      <c r="Q172" s="181">
        <v>0</v>
      </c>
      <c r="R172" s="181">
        <f t="shared" si="7"/>
        <v>0</v>
      </c>
      <c r="S172" s="181">
        <v>0</v>
      </c>
      <c r="T172" s="182">
        <f t="shared" si="8"/>
        <v>0</v>
      </c>
      <c r="U172" s="35"/>
      <c r="V172" s="35"/>
      <c r="W172" s="35"/>
      <c r="X172" s="35"/>
      <c r="Y172" s="35"/>
      <c r="Z172" s="35"/>
      <c r="AA172" s="35"/>
      <c r="AB172" s="35"/>
      <c r="AC172" s="35"/>
      <c r="AD172" s="35"/>
      <c r="AE172" s="35"/>
      <c r="AR172" s="183" t="s">
        <v>82</v>
      </c>
      <c r="AT172" s="183" t="s">
        <v>318</v>
      </c>
      <c r="AU172" s="183" t="s">
        <v>75</v>
      </c>
      <c r="AY172" s="18" t="s">
        <v>317</v>
      </c>
      <c r="BE172" s="105">
        <f t="shared" si="9"/>
        <v>0</v>
      </c>
      <c r="BF172" s="105">
        <f t="shared" si="10"/>
        <v>0</v>
      </c>
      <c r="BG172" s="105">
        <f t="shared" si="11"/>
        <v>0</v>
      </c>
      <c r="BH172" s="105">
        <f t="shared" si="12"/>
        <v>0</v>
      </c>
      <c r="BI172" s="105">
        <f t="shared" si="13"/>
        <v>0</v>
      </c>
      <c r="BJ172" s="18" t="s">
        <v>88</v>
      </c>
      <c r="BK172" s="105">
        <f t="shared" si="14"/>
        <v>0</v>
      </c>
      <c r="BL172" s="18" t="s">
        <v>82</v>
      </c>
      <c r="BM172" s="183" t="s">
        <v>5294</v>
      </c>
    </row>
    <row r="173" spans="1:65" s="2" customFormat="1" ht="14.45" customHeight="1">
      <c r="A173" s="35"/>
      <c r="B173" s="141"/>
      <c r="C173" s="218" t="s">
        <v>506</v>
      </c>
      <c r="D173" s="218" t="s">
        <v>419</v>
      </c>
      <c r="E173" s="219" t="s">
        <v>1119</v>
      </c>
      <c r="F173" s="220" t="s">
        <v>5295</v>
      </c>
      <c r="G173" s="221" t="s">
        <v>441</v>
      </c>
      <c r="H173" s="222">
        <v>300</v>
      </c>
      <c r="I173" s="223"/>
      <c r="J173" s="224">
        <f t="shared" ref="J173:J204" si="15">ROUND(I173*H173,2)</f>
        <v>0</v>
      </c>
      <c r="K173" s="225"/>
      <c r="L173" s="226"/>
      <c r="M173" s="227" t="s">
        <v>1</v>
      </c>
      <c r="N173" s="228" t="s">
        <v>41</v>
      </c>
      <c r="O173" s="61"/>
      <c r="P173" s="181">
        <f t="shared" ref="P173:P204" si="16">O173*H173</f>
        <v>0</v>
      </c>
      <c r="Q173" s="181">
        <v>0</v>
      </c>
      <c r="R173" s="181">
        <f t="shared" ref="R173:R204" si="17">Q173*H173</f>
        <v>0</v>
      </c>
      <c r="S173" s="181">
        <v>0</v>
      </c>
      <c r="T173" s="182">
        <f t="shared" ref="T173:T204" si="18">S173*H173</f>
        <v>0</v>
      </c>
      <c r="U173" s="35"/>
      <c r="V173" s="35"/>
      <c r="W173" s="35"/>
      <c r="X173" s="35"/>
      <c r="Y173" s="35"/>
      <c r="Z173" s="35"/>
      <c r="AA173" s="35"/>
      <c r="AB173" s="35"/>
      <c r="AC173" s="35"/>
      <c r="AD173" s="35"/>
      <c r="AE173" s="35"/>
      <c r="AR173" s="183" t="s">
        <v>88</v>
      </c>
      <c r="AT173" s="183" t="s">
        <v>419</v>
      </c>
      <c r="AU173" s="183" t="s">
        <v>75</v>
      </c>
      <c r="AY173" s="18" t="s">
        <v>317</v>
      </c>
      <c r="BE173" s="105">
        <f t="shared" ref="BE173:BE204" si="19">IF(N173="základná",J173,0)</f>
        <v>0</v>
      </c>
      <c r="BF173" s="105">
        <f t="shared" ref="BF173:BF204" si="20">IF(N173="znížená",J173,0)</f>
        <v>0</v>
      </c>
      <c r="BG173" s="105">
        <f t="shared" ref="BG173:BG204" si="21">IF(N173="zákl. prenesená",J173,0)</f>
        <v>0</v>
      </c>
      <c r="BH173" s="105">
        <f t="shared" ref="BH173:BH204" si="22">IF(N173="zníž. prenesená",J173,0)</f>
        <v>0</v>
      </c>
      <c r="BI173" s="105">
        <f t="shared" ref="BI173:BI204" si="23">IF(N173="nulová",J173,0)</f>
        <v>0</v>
      </c>
      <c r="BJ173" s="18" t="s">
        <v>88</v>
      </c>
      <c r="BK173" s="105">
        <f t="shared" ref="BK173:BK204" si="24">ROUND(I173*H173,2)</f>
        <v>0</v>
      </c>
      <c r="BL173" s="18" t="s">
        <v>82</v>
      </c>
      <c r="BM173" s="183" t="s">
        <v>5296</v>
      </c>
    </row>
    <row r="174" spans="1:65" s="2" customFormat="1" ht="14.45" customHeight="1">
      <c r="A174" s="35"/>
      <c r="B174" s="141"/>
      <c r="C174" s="218" t="s">
        <v>515</v>
      </c>
      <c r="D174" s="218" t="s">
        <v>419</v>
      </c>
      <c r="E174" s="219" t="s">
        <v>5297</v>
      </c>
      <c r="F174" s="220" t="s">
        <v>5298</v>
      </c>
      <c r="G174" s="221" t="s">
        <v>441</v>
      </c>
      <c r="H174" s="222">
        <v>40</v>
      </c>
      <c r="I174" s="223"/>
      <c r="J174" s="224">
        <f t="shared" si="15"/>
        <v>0</v>
      </c>
      <c r="K174" s="225"/>
      <c r="L174" s="226"/>
      <c r="M174" s="227" t="s">
        <v>1</v>
      </c>
      <c r="N174" s="228" t="s">
        <v>41</v>
      </c>
      <c r="O174" s="61"/>
      <c r="P174" s="181">
        <f t="shared" si="16"/>
        <v>0</v>
      </c>
      <c r="Q174" s="181">
        <v>0</v>
      </c>
      <c r="R174" s="181">
        <f t="shared" si="17"/>
        <v>0</v>
      </c>
      <c r="S174" s="181">
        <v>0</v>
      </c>
      <c r="T174" s="182">
        <f t="shared" si="18"/>
        <v>0</v>
      </c>
      <c r="U174" s="35"/>
      <c r="V174" s="35"/>
      <c r="W174" s="35"/>
      <c r="X174" s="35"/>
      <c r="Y174" s="35"/>
      <c r="Z174" s="35"/>
      <c r="AA174" s="35"/>
      <c r="AB174" s="35"/>
      <c r="AC174" s="35"/>
      <c r="AD174" s="35"/>
      <c r="AE174" s="35"/>
      <c r="AR174" s="183" t="s">
        <v>88</v>
      </c>
      <c r="AT174" s="183" t="s">
        <v>419</v>
      </c>
      <c r="AU174" s="183" t="s">
        <v>75</v>
      </c>
      <c r="AY174" s="18" t="s">
        <v>317</v>
      </c>
      <c r="BE174" s="105">
        <f t="shared" si="19"/>
        <v>0</v>
      </c>
      <c r="BF174" s="105">
        <f t="shared" si="20"/>
        <v>0</v>
      </c>
      <c r="BG174" s="105">
        <f t="shared" si="21"/>
        <v>0</v>
      </c>
      <c r="BH174" s="105">
        <f t="shared" si="22"/>
        <v>0</v>
      </c>
      <c r="BI174" s="105">
        <f t="shared" si="23"/>
        <v>0</v>
      </c>
      <c r="BJ174" s="18" t="s">
        <v>88</v>
      </c>
      <c r="BK174" s="105">
        <f t="shared" si="24"/>
        <v>0</v>
      </c>
      <c r="BL174" s="18" t="s">
        <v>82</v>
      </c>
      <c r="BM174" s="183" t="s">
        <v>5299</v>
      </c>
    </row>
    <row r="175" spans="1:65" s="2" customFormat="1" ht="14.45" customHeight="1">
      <c r="A175" s="35"/>
      <c r="B175" s="141"/>
      <c r="C175" s="218" t="s">
        <v>522</v>
      </c>
      <c r="D175" s="218" t="s">
        <v>419</v>
      </c>
      <c r="E175" s="219" t="s">
        <v>5300</v>
      </c>
      <c r="F175" s="220" t="s">
        <v>5301</v>
      </c>
      <c r="G175" s="221" t="s">
        <v>441</v>
      </c>
      <c r="H175" s="222">
        <v>40</v>
      </c>
      <c r="I175" s="223"/>
      <c r="J175" s="224">
        <f t="shared" si="15"/>
        <v>0</v>
      </c>
      <c r="K175" s="225"/>
      <c r="L175" s="226"/>
      <c r="M175" s="227" t="s">
        <v>1</v>
      </c>
      <c r="N175" s="228" t="s">
        <v>41</v>
      </c>
      <c r="O175" s="61"/>
      <c r="P175" s="181">
        <f t="shared" si="16"/>
        <v>0</v>
      </c>
      <c r="Q175" s="181">
        <v>0</v>
      </c>
      <c r="R175" s="181">
        <f t="shared" si="17"/>
        <v>0</v>
      </c>
      <c r="S175" s="181">
        <v>0</v>
      </c>
      <c r="T175" s="182">
        <f t="shared" si="18"/>
        <v>0</v>
      </c>
      <c r="U175" s="35"/>
      <c r="V175" s="35"/>
      <c r="W175" s="35"/>
      <c r="X175" s="35"/>
      <c r="Y175" s="35"/>
      <c r="Z175" s="35"/>
      <c r="AA175" s="35"/>
      <c r="AB175" s="35"/>
      <c r="AC175" s="35"/>
      <c r="AD175" s="35"/>
      <c r="AE175" s="35"/>
      <c r="AR175" s="183" t="s">
        <v>88</v>
      </c>
      <c r="AT175" s="183" t="s">
        <v>419</v>
      </c>
      <c r="AU175" s="183" t="s">
        <v>75</v>
      </c>
      <c r="AY175" s="18" t="s">
        <v>317</v>
      </c>
      <c r="BE175" s="105">
        <f t="shared" si="19"/>
        <v>0</v>
      </c>
      <c r="BF175" s="105">
        <f t="shared" si="20"/>
        <v>0</v>
      </c>
      <c r="BG175" s="105">
        <f t="shared" si="21"/>
        <v>0</v>
      </c>
      <c r="BH175" s="105">
        <f t="shared" si="22"/>
        <v>0</v>
      </c>
      <c r="BI175" s="105">
        <f t="shared" si="23"/>
        <v>0</v>
      </c>
      <c r="BJ175" s="18" t="s">
        <v>88</v>
      </c>
      <c r="BK175" s="105">
        <f t="shared" si="24"/>
        <v>0</v>
      </c>
      <c r="BL175" s="18" t="s">
        <v>82</v>
      </c>
      <c r="BM175" s="183" t="s">
        <v>5302</v>
      </c>
    </row>
    <row r="176" spans="1:65" s="2" customFormat="1" ht="24.2" customHeight="1">
      <c r="A176" s="35"/>
      <c r="B176" s="141"/>
      <c r="C176" s="171" t="s">
        <v>527</v>
      </c>
      <c r="D176" s="171" t="s">
        <v>318</v>
      </c>
      <c r="E176" s="172" t="s">
        <v>1612</v>
      </c>
      <c r="F176" s="173" t="s">
        <v>5303</v>
      </c>
      <c r="G176" s="174" t="s">
        <v>441</v>
      </c>
      <c r="H176" s="175">
        <v>380</v>
      </c>
      <c r="I176" s="176"/>
      <c r="J176" s="177">
        <f t="shared" si="15"/>
        <v>0</v>
      </c>
      <c r="K176" s="178"/>
      <c r="L176" s="36"/>
      <c r="M176" s="179" t="s">
        <v>1</v>
      </c>
      <c r="N176" s="180" t="s">
        <v>41</v>
      </c>
      <c r="O176" s="61"/>
      <c r="P176" s="181">
        <f t="shared" si="16"/>
        <v>0</v>
      </c>
      <c r="Q176" s="181">
        <v>0</v>
      </c>
      <c r="R176" s="181">
        <f t="shared" si="17"/>
        <v>0</v>
      </c>
      <c r="S176" s="181">
        <v>0</v>
      </c>
      <c r="T176" s="182">
        <f t="shared" si="18"/>
        <v>0</v>
      </c>
      <c r="U176" s="35"/>
      <c r="V176" s="35"/>
      <c r="W176" s="35"/>
      <c r="X176" s="35"/>
      <c r="Y176" s="35"/>
      <c r="Z176" s="35"/>
      <c r="AA176" s="35"/>
      <c r="AB176" s="35"/>
      <c r="AC176" s="35"/>
      <c r="AD176" s="35"/>
      <c r="AE176" s="35"/>
      <c r="AR176" s="183" t="s">
        <v>82</v>
      </c>
      <c r="AT176" s="183" t="s">
        <v>318</v>
      </c>
      <c r="AU176" s="183" t="s">
        <v>75</v>
      </c>
      <c r="AY176" s="18" t="s">
        <v>317</v>
      </c>
      <c r="BE176" s="105">
        <f t="shared" si="19"/>
        <v>0</v>
      </c>
      <c r="BF176" s="105">
        <f t="shared" si="20"/>
        <v>0</v>
      </c>
      <c r="BG176" s="105">
        <f t="shared" si="21"/>
        <v>0</v>
      </c>
      <c r="BH176" s="105">
        <f t="shared" si="22"/>
        <v>0</v>
      </c>
      <c r="BI176" s="105">
        <f t="shared" si="23"/>
        <v>0</v>
      </c>
      <c r="BJ176" s="18" t="s">
        <v>88</v>
      </c>
      <c r="BK176" s="105">
        <f t="shared" si="24"/>
        <v>0</v>
      </c>
      <c r="BL176" s="18" t="s">
        <v>82</v>
      </c>
      <c r="BM176" s="183" t="s">
        <v>5304</v>
      </c>
    </row>
    <row r="177" spans="1:65" s="2" customFormat="1" ht="14.45" customHeight="1">
      <c r="A177" s="35"/>
      <c r="B177" s="141"/>
      <c r="C177" s="218" t="s">
        <v>535</v>
      </c>
      <c r="D177" s="218" t="s">
        <v>419</v>
      </c>
      <c r="E177" s="219" t="s">
        <v>1125</v>
      </c>
      <c r="F177" s="220" t="s">
        <v>5305</v>
      </c>
      <c r="G177" s="221" t="s">
        <v>388</v>
      </c>
      <c r="H177" s="222">
        <v>8</v>
      </c>
      <c r="I177" s="223"/>
      <c r="J177" s="224">
        <f t="shared" si="15"/>
        <v>0</v>
      </c>
      <c r="K177" s="225"/>
      <c r="L177" s="226"/>
      <c r="M177" s="227" t="s">
        <v>1</v>
      </c>
      <c r="N177" s="228" t="s">
        <v>41</v>
      </c>
      <c r="O177" s="61"/>
      <c r="P177" s="181">
        <f t="shared" si="16"/>
        <v>0</v>
      </c>
      <c r="Q177" s="181">
        <v>0</v>
      </c>
      <c r="R177" s="181">
        <f t="shared" si="17"/>
        <v>0</v>
      </c>
      <c r="S177" s="181">
        <v>0</v>
      </c>
      <c r="T177" s="182">
        <f t="shared" si="18"/>
        <v>0</v>
      </c>
      <c r="U177" s="35"/>
      <c r="V177" s="35"/>
      <c r="W177" s="35"/>
      <c r="X177" s="35"/>
      <c r="Y177" s="35"/>
      <c r="Z177" s="35"/>
      <c r="AA177" s="35"/>
      <c r="AB177" s="35"/>
      <c r="AC177" s="35"/>
      <c r="AD177" s="35"/>
      <c r="AE177" s="35"/>
      <c r="AR177" s="183" t="s">
        <v>88</v>
      </c>
      <c r="AT177" s="183" t="s">
        <v>419</v>
      </c>
      <c r="AU177" s="183" t="s">
        <v>75</v>
      </c>
      <c r="AY177" s="18" t="s">
        <v>317</v>
      </c>
      <c r="BE177" s="105">
        <f t="shared" si="19"/>
        <v>0</v>
      </c>
      <c r="BF177" s="105">
        <f t="shared" si="20"/>
        <v>0</v>
      </c>
      <c r="BG177" s="105">
        <f t="shared" si="21"/>
        <v>0</v>
      </c>
      <c r="BH177" s="105">
        <f t="shared" si="22"/>
        <v>0</v>
      </c>
      <c r="BI177" s="105">
        <f t="shared" si="23"/>
        <v>0</v>
      </c>
      <c r="BJ177" s="18" t="s">
        <v>88</v>
      </c>
      <c r="BK177" s="105">
        <f t="shared" si="24"/>
        <v>0</v>
      </c>
      <c r="BL177" s="18" t="s">
        <v>82</v>
      </c>
      <c r="BM177" s="183" t="s">
        <v>5306</v>
      </c>
    </row>
    <row r="178" spans="1:65" s="2" customFormat="1" ht="14.45" customHeight="1">
      <c r="A178" s="35"/>
      <c r="B178" s="141"/>
      <c r="C178" s="218" t="s">
        <v>540</v>
      </c>
      <c r="D178" s="218" t="s">
        <v>419</v>
      </c>
      <c r="E178" s="219" t="s">
        <v>1130</v>
      </c>
      <c r="F178" s="220" t="s">
        <v>5307</v>
      </c>
      <c r="G178" s="221" t="s">
        <v>388</v>
      </c>
      <c r="H178" s="222">
        <v>8</v>
      </c>
      <c r="I178" s="223"/>
      <c r="J178" s="224">
        <f t="shared" si="15"/>
        <v>0</v>
      </c>
      <c r="K178" s="225"/>
      <c r="L178" s="226"/>
      <c r="M178" s="227" t="s">
        <v>1</v>
      </c>
      <c r="N178" s="228" t="s">
        <v>41</v>
      </c>
      <c r="O178" s="61"/>
      <c r="P178" s="181">
        <f t="shared" si="16"/>
        <v>0</v>
      </c>
      <c r="Q178" s="181">
        <v>0</v>
      </c>
      <c r="R178" s="181">
        <f t="shared" si="17"/>
        <v>0</v>
      </c>
      <c r="S178" s="181">
        <v>0</v>
      </c>
      <c r="T178" s="182">
        <f t="shared" si="18"/>
        <v>0</v>
      </c>
      <c r="U178" s="35"/>
      <c r="V178" s="35"/>
      <c r="W178" s="35"/>
      <c r="X178" s="35"/>
      <c r="Y178" s="35"/>
      <c r="Z178" s="35"/>
      <c r="AA178" s="35"/>
      <c r="AB178" s="35"/>
      <c r="AC178" s="35"/>
      <c r="AD178" s="35"/>
      <c r="AE178" s="35"/>
      <c r="AR178" s="183" t="s">
        <v>88</v>
      </c>
      <c r="AT178" s="183" t="s">
        <v>419</v>
      </c>
      <c r="AU178" s="183" t="s">
        <v>75</v>
      </c>
      <c r="AY178" s="18" t="s">
        <v>317</v>
      </c>
      <c r="BE178" s="105">
        <f t="shared" si="19"/>
        <v>0</v>
      </c>
      <c r="BF178" s="105">
        <f t="shared" si="20"/>
        <v>0</v>
      </c>
      <c r="BG178" s="105">
        <f t="shared" si="21"/>
        <v>0</v>
      </c>
      <c r="BH178" s="105">
        <f t="shared" si="22"/>
        <v>0</v>
      </c>
      <c r="BI178" s="105">
        <f t="shared" si="23"/>
        <v>0</v>
      </c>
      <c r="BJ178" s="18" t="s">
        <v>88</v>
      </c>
      <c r="BK178" s="105">
        <f t="shared" si="24"/>
        <v>0</v>
      </c>
      <c r="BL178" s="18" t="s">
        <v>82</v>
      </c>
      <c r="BM178" s="183" t="s">
        <v>5308</v>
      </c>
    </row>
    <row r="179" spans="1:65" s="2" customFormat="1" ht="24.2" customHeight="1">
      <c r="A179" s="35"/>
      <c r="B179" s="141"/>
      <c r="C179" s="171" t="s">
        <v>859</v>
      </c>
      <c r="D179" s="171" t="s">
        <v>318</v>
      </c>
      <c r="E179" s="172" t="s">
        <v>1612</v>
      </c>
      <c r="F179" s="173" t="s">
        <v>5303</v>
      </c>
      <c r="G179" s="174" t="s">
        <v>441</v>
      </c>
      <c r="H179" s="175">
        <v>490</v>
      </c>
      <c r="I179" s="176"/>
      <c r="J179" s="177">
        <f t="shared" si="15"/>
        <v>0</v>
      </c>
      <c r="K179" s="178"/>
      <c r="L179" s="36"/>
      <c r="M179" s="179" t="s">
        <v>1</v>
      </c>
      <c r="N179" s="180" t="s">
        <v>41</v>
      </c>
      <c r="O179" s="61"/>
      <c r="P179" s="181">
        <f t="shared" si="16"/>
        <v>0</v>
      </c>
      <c r="Q179" s="181">
        <v>0</v>
      </c>
      <c r="R179" s="181">
        <f t="shared" si="17"/>
        <v>0</v>
      </c>
      <c r="S179" s="181">
        <v>0</v>
      </c>
      <c r="T179" s="182">
        <f t="shared" si="18"/>
        <v>0</v>
      </c>
      <c r="U179" s="35"/>
      <c r="V179" s="35"/>
      <c r="W179" s="35"/>
      <c r="X179" s="35"/>
      <c r="Y179" s="35"/>
      <c r="Z179" s="35"/>
      <c r="AA179" s="35"/>
      <c r="AB179" s="35"/>
      <c r="AC179" s="35"/>
      <c r="AD179" s="35"/>
      <c r="AE179" s="35"/>
      <c r="AR179" s="183" t="s">
        <v>82</v>
      </c>
      <c r="AT179" s="183" t="s">
        <v>318</v>
      </c>
      <c r="AU179" s="183" t="s">
        <v>75</v>
      </c>
      <c r="AY179" s="18" t="s">
        <v>317</v>
      </c>
      <c r="BE179" s="105">
        <f t="shared" si="19"/>
        <v>0</v>
      </c>
      <c r="BF179" s="105">
        <f t="shared" si="20"/>
        <v>0</v>
      </c>
      <c r="BG179" s="105">
        <f t="shared" si="21"/>
        <v>0</v>
      </c>
      <c r="BH179" s="105">
        <f t="shared" si="22"/>
        <v>0</v>
      </c>
      <c r="BI179" s="105">
        <f t="shared" si="23"/>
        <v>0</v>
      </c>
      <c r="BJ179" s="18" t="s">
        <v>88</v>
      </c>
      <c r="BK179" s="105">
        <f t="shared" si="24"/>
        <v>0</v>
      </c>
      <c r="BL179" s="18" t="s">
        <v>82</v>
      </c>
      <c r="BM179" s="183" t="s">
        <v>5309</v>
      </c>
    </row>
    <row r="180" spans="1:65" s="2" customFormat="1" ht="14.45" customHeight="1">
      <c r="A180" s="35"/>
      <c r="B180" s="141"/>
      <c r="C180" s="171" t="s">
        <v>544</v>
      </c>
      <c r="D180" s="171" t="s">
        <v>318</v>
      </c>
      <c r="E180" s="172" t="s">
        <v>1617</v>
      </c>
      <c r="F180" s="173" t="s">
        <v>5310</v>
      </c>
      <c r="G180" s="174" t="s">
        <v>388</v>
      </c>
      <c r="H180" s="175">
        <v>16</v>
      </c>
      <c r="I180" s="176"/>
      <c r="J180" s="177">
        <f t="shared" si="15"/>
        <v>0</v>
      </c>
      <c r="K180" s="178"/>
      <c r="L180" s="36"/>
      <c r="M180" s="179" t="s">
        <v>1</v>
      </c>
      <c r="N180" s="180" t="s">
        <v>41</v>
      </c>
      <c r="O180" s="61"/>
      <c r="P180" s="181">
        <f t="shared" si="16"/>
        <v>0</v>
      </c>
      <c r="Q180" s="181">
        <v>0</v>
      </c>
      <c r="R180" s="181">
        <f t="shared" si="17"/>
        <v>0</v>
      </c>
      <c r="S180" s="181">
        <v>0</v>
      </c>
      <c r="T180" s="182">
        <f t="shared" si="18"/>
        <v>0</v>
      </c>
      <c r="U180" s="35"/>
      <c r="V180" s="35"/>
      <c r="W180" s="35"/>
      <c r="X180" s="35"/>
      <c r="Y180" s="35"/>
      <c r="Z180" s="35"/>
      <c r="AA180" s="35"/>
      <c r="AB180" s="35"/>
      <c r="AC180" s="35"/>
      <c r="AD180" s="35"/>
      <c r="AE180" s="35"/>
      <c r="AR180" s="183" t="s">
        <v>82</v>
      </c>
      <c r="AT180" s="183" t="s">
        <v>318</v>
      </c>
      <c r="AU180" s="183" t="s">
        <v>75</v>
      </c>
      <c r="AY180" s="18" t="s">
        <v>317</v>
      </c>
      <c r="BE180" s="105">
        <f t="shared" si="19"/>
        <v>0</v>
      </c>
      <c r="BF180" s="105">
        <f t="shared" si="20"/>
        <v>0</v>
      </c>
      <c r="BG180" s="105">
        <f t="shared" si="21"/>
        <v>0</v>
      </c>
      <c r="BH180" s="105">
        <f t="shared" si="22"/>
        <v>0</v>
      </c>
      <c r="BI180" s="105">
        <f t="shared" si="23"/>
        <v>0</v>
      </c>
      <c r="BJ180" s="18" t="s">
        <v>88</v>
      </c>
      <c r="BK180" s="105">
        <f t="shared" si="24"/>
        <v>0</v>
      </c>
      <c r="BL180" s="18" t="s">
        <v>82</v>
      </c>
      <c r="BM180" s="183" t="s">
        <v>5311</v>
      </c>
    </row>
    <row r="181" spans="1:65" s="2" customFormat="1" ht="37.9" customHeight="1">
      <c r="A181" s="35"/>
      <c r="B181" s="141"/>
      <c r="C181" s="218" t="s">
        <v>551</v>
      </c>
      <c r="D181" s="218" t="s">
        <v>419</v>
      </c>
      <c r="E181" s="219" t="s">
        <v>1169</v>
      </c>
      <c r="F181" s="220" t="s">
        <v>5312</v>
      </c>
      <c r="G181" s="221" t="s">
        <v>388</v>
      </c>
      <c r="H181" s="222">
        <v>1</v>
      </c>
      <c r="I181" s="223"/>
      <c r="J181" s="224">
        <f t="shared" si="15"/>
        <v>0</v>
      </c>
      <c r="K181" s="225"/>
      <c r="L181" s="226"/>
      <c r="M181" s="227" t="s">
        <v>1</v>
      </c>
      <c r="N181" s="228" t="s">
        <v>41</v>
      </c>
      <c r="O181" s="61"/>
      <c r="P181" s="181">
        <f t="shared" si="16"/>
        <v>0</v>
      </c>
      <c r="Q181" s="181">
        <v>0</v>
      </c>
      <c r="R181" s="181">
        <f t="shared" si="17"/>
        <v>0</v>
      </c>
      <c r="S181" s="181">
        <v>0</v>
      </c>
      <c r="T181" s="182">
        <f t="shared" si="18"/>
        <v>0</v>
      </c>
      <c r="U181" s="35"/>
      <c r="V181" s="35"/>
      <c r="W181" s="35"/>
      <c r="X181" s="35"/>
      <c r="Y181" s="35"/>
      <c r="Z181" s="35"/>
      <c r="AA181" s="35"/>
      <c r="AB181" s="35"/>
      <c r="AC181" s="35"/>
      <c r="AD181" s="35"/>
      <c r="AE181" s="35"/>
      <c r="AR181" s="183" t="s">
        <v>88</v>
      </c>
      <c r="AT181" s="183" t="s">
        <v>419</v>
      </c>
      <c r="AU181" s="183" t="s">
        <v>75</v>
      </c>
      <c r="AY181" s="18" t="s">
        <v>317</v>
      </c>
      <c r="BE181" s="105">
        <f t="shared" si="19"/>
        <v>0</v>
      </c>
      <c r="BF181" s="105">
        <f t="shared" si="20"/>
        <v>0</v>
      </c>
      <c r="BG181" s="105">
        <f t="shared" si="21"/>
        <v>0</v>
      </c>
      <c r="BH181" s="105">
        <f t="shared" si="22"/>
        <v>0</v>
      </c>
      <c r="BI181" s="105">
        <f t="shared" si="23"/>
        <v>0</v>
      </c>
      <c r="BJ181" s="18" t="s">
        <v>88</v>
      </c>
      <c r="BK181" s="105">
        <f t="shared" si="24"/>
        <v>0</v>
      </c>
      <c r="BL181" s="18" t="s">
        <v>82</v>
      </c>
      <c r="BM181" s="183" t="s">
        <v>5313</v>
      </c>
    </row>
    <row r="182" spans="1:65" s="2" customFormat="1" ht="24.2" customHeight="1">
      <c r="A182" s="35"/>
      <c r="B182" s="141"/>
      <c r="C182" s="218" t="s">
        <v>555</v>
      </c>
      <c r="D182" s="218" t="s">
        <v>419</v>
      </c>
      <c r="E182" s="219" t="s">
        <v>1149</v>
      </c>
      <c r="F182" s="220" t="s">
        <v>5314</v>
      </c>
      <c r="G182" s="221" t="s">
        <v>388</v>
      </c>
      <c r="H182" s="222">
        <v>2</v>
      </c>
      <c r="I182" s="223"/>
      <c r="J182" s="224">
        <f t="shared" si="15"/>
        <v>0</v>
      </c>
      <c r="K182" s="225"/>
      <c r="L182" s="226"/>
      <c r="M182" s="227" t="s">
        <v>1</v>
      </c>
      <c r="N182" s="228" t="s">
        <v>41</v>
      </c>
      <c r="O182" s="61"/>
      <c r="P182" s="181">
        <f t="shared" si="16"/>
        <v>0</v>
      </c>
      <c r="Q182" s="181">
        <v>0</v>
      </c>
      <c r="R182" s="181">
        <f t="shared" si="17"/>
        <v>0</v>
      </c>
      <c r="S182" s="181">
        <v>0</v>
      </c>
      <c r="T182" s="182">
        <f t="shared" si="18"/>
        <v>0</v>
      </c>
      <c r="U182" s="35"/>
      <c r="V182" s="35"/>
      <c r="W182" s="35"/>
      <c r="X182" s="35"/>
      <c r="Y182" s="35"/>
      <c r="Z182" s="35"/>
      <c r="AA182" s="35"/>
      <c r="AB182" s="35"/>
      <c r="AC182" s="35"/>
      <c r="AD182" s="35"/>
      <c r="AE182" s="35"/>
      <c r="AR182" s="183" t="s">
        <v>88</v>
      </c>
      <c r="AT182" s="183" t="s">
        <v>419</v>
      </c>
      <c r="AU182" s="183" t="s">
        <v>75</v>
      </c>
      <c r="AY182" s="18" t="s">
        <v>317</v>
      </c>
      <c r="BE182" s="105">
        <f t="shared" si="19"/>
        <v>0</v>
      </c>
      <c r="BF182" s="105">
        <f t="shared" si="20"/>
        <v>0</v>
      </c>
      <c r="BG182" s="105">
        <f t="shared" si="21"/>
        <v>0</v>
      </c>
      <c r="BH182" s="105">
        <f t="shared" si="22"/>
        <v>0</v>
      </c>
      <c r="BI182" s="105">
        <f t="shared" si="23"/>
        <v>0</v>
      </c>
      <c r="BJ182" s="18" t="s">
        <v>88</v>
      </c>
      <c r="BK182" s="105">
        <f t="shared" si="24"/>
        <v>0</v>
      </c>
      <c r="BL182" s="18" t="s">
        <v>82</v>
      </c>
      <c r="BM182" s="183" t="s">
        <v>5315</v>
      </c>
    </row>
    <row r="183" spans="1:65" s="2" customFormat="1" ht="24.2" customHeight="1">
      <c r="A183" s="35"/>
      <c r="B183" s="141"/>
      <c r="C183" s="218" t="s">
        <v>559</v>
      </c>
      <c r="D183" s="218" t="s">
        <v>419</v>
      </c>
      <c r="E183" s="219" t="s">
        <v>1153</v>
      </c>
      <c r="F183" s="220" t="s">
        <v>5316</v>
      </c>
      <c r="G183" s="221" t="s">
        <v>388</v>
      </c>
      <c r="H183" s="222">
        <v>2</v>
      </c>
      <c r="I183" s="223"/>
      <c r="J183" s="224">
        <f t="shared" si="15"/>
        <v>0</v>
      </c>
      <c r="K183" s="225"/>
      <c r="L183" s="226"/>
      <c r="M183" s="227" t="s">
        <v>1</v>
      </c>
      <c r="N183" s="228" t="s">
        <v>41</v>
      </c>
      <c r="O183" s="61"/>
      <c r="P183" s="181">
        <f t="shared" si="16"/>
        <v>0</v>
      </c>
      <c r="Q183" s="181">
        <v>0</v>
      </c>
      <c r="R183" s="181">
        <f t="shared" si="17"/>
        <v>0</v>
      </c>
      <c r="S183" s="181">
        <v>0</v>
      </c>
      <c r="T183" s="182">
        <f t="shared" si="18"/>
        <v>0</v>
      </c>
      <c r="U183" s="35"/>
      <c r="V183" s="35"/>
      <c r="W183" s="35"/>
      <c r="X183" s="35"/>
      <c r="Y183" s="35"/>
      <c r="Z183" s="35"/>
      <c r="AA183" s="35"/>
      <c r="AB183" s="35"/>
      <c r="AC183" s="35"/>
      <c r="AD183" s="35"/>
      <c r="AE183" s="35"/>
      <c r="AR183" s="183" t="s">
        <v>88</v>
      </c>
      <c r="AT183" s="183" t="s">
        <v>419</v>
      </c>
      <c r="AU183" s="183" t="s">
        <v>75</v>
      </c>
      <c r="AY183" s="18" t="s">
        <v>317</v>
      </c>
      <c r="BE183" s="105">
        <f t="shared" si="19"/>
        <v>0</v>
      </c>
      <c r="BF183" s="105">
        <f t="shared" si="20"/>
        <v>0</v>
      </c>
      <c r="BG183" s="105">
        <f t="shared" si="21"/>
        <v>0</v>
      </c>
      <c r="BH183" s="105">
        <f t="shared" si="22"/>
        <v>0</v>
      </c>
      <c r="BI183" s="105">
        <f t="shared" si="23"/>
        <v>0</v>
      </c>
      <c r="BJ183" s="18" t="s">
        <v>88</v>
      </c>
      <c r="BK183" s="105">
        <f t="shared" si="24"/>
        <v>0</v>
      </c>
      <c r="BL183" s="18" t="s">
        <v>82</v>
      </c>
      <c r="BM183" s="183" t="s">
        <v>5317</v>
      </c>
    </row>
    <row r="184" spans="1:65" s="2" customFormat="1" ht="24.2" customHeight="1">
      <c r="A184" s="35"/>
      <c r="B184" s="141"/>
      <c r="C184" s="218" t="s">
        <v>565</v>
      </c>
      <c r="D184" s="218" t="s">
        <v>419</v>
      </c>
      <c r="E184" s="219" t="s">
        <v>1158</v>
      </c>
      <c r="F184" s="220" t="s">
        <v>5318</v>
      </c>
      <c r="G184" s="221" t="s">
        <v>388</v>
      </c>
      <c r="H184" s="222">
        <v>4</v>
      </c>
      <c r="I184" s="223"/>
      <c r="J184" s="224">
        <f t="shared" si="15"/>
        <v>0</v>
      </c>
      <c r="K184" s="225"/>
      <c r="L184" s="226"/>
      <c r="M184" s="227" t="s">
        <v>1</v>
      </c>
      <c r="N184" s="228" t="s">
        <v>41</v>
      </c>
      <c r="O184" s="61"/>
      <c r="P184" s="181">
        <f t="shared" si="16"/>
        <v>0</v>
      </c>
      <c r="Q184" s="181">
        <v>0</v>
      </c>
      <c r="R184" s="181">
        <f t="shared" si="17"/>
        <v>0</v>
      </c>
      <c r="S184" s="181">
        <v>0</v>
      </c>
      <c r="T184" s="182">
        <f t="shared" si="18"/>
        <v>0</v>
      </c>
      <c r="U184" s="35"/>
      <c r="V184" s="35"/>
      <c r="W184" s="35"/>
      <c r="X184" s="35"/>
      <c r="Y184" s="35"/>
      <c r="Z184" s="35"/>
      <c r="AA184" s="35"/>
      <c r="AB184" s="35"/>
      <c r="AC184" s="35"/>
      <c r="AD184" s="35"/>
      <c r="AE184" s="35"/>
      <c r="AR184" s="183" t="s">
        <v>88</v>
      </c>
      <c r="AT184" s="183" t="s">
        <v>419</v>
      </c>
      <c r="AU184" s="183" t="s">
        <v>75</v>
      </c>
      <c r="AY184" s="18" t="s">
        <v>317</v>
      </c>
      <c r="BE184" s="105">
        <f t="shared" si="19"/>
        <v>0</v>
      </c>
      <c r="BF184" s="105">
        <f t="shared" si="20"/>
        <v>0</v>
      </c>
      <c r="BG184" s="105">
        <f t="shared" si="21"/>
        <v>0</v>
      </c>
      <c r="BH184" s="105">
        <f t="shared" si="22"/>
        <v>0</v>
      </c>
      <c r="BI184" s="105">
        <f t="shared" si="23"/>
        <v>0</v>
      </c>
      <c r="BJ184" s="18" t="s">
        <v>88</v>
      </c>
      <c r="BK184" s="105">
        <f t="shared" si="24"/>
        <v>0</v>
      </c>
      <c r="BL184" s="18" t="s">
        <v>82</v>
      </c>
      <c r="BM184" s="183" t="s">
        <v>5319</v>
      </c>
    </row>
    <row r="185" spans="1:65" s="2" customFormat="1" ht="37.9" customHeight="1">
      <c r="A185" s="35"/>
      <c r="B185" s="141"/>
      <c r="C185" s="218" t="s">
        <v>570</v>
      </c>
      <c r="D185" s="218" t="s">
        <v>419</v>
      </c>
      <c r="E185" s="219" t="s">
        <v>1163</v>
      </c>
      <c r="F185" s="220" t="s">
        <v>5320</v>
      </c>
      <c r="G185" s="221" t="s">
        <v>1</v>
      </c>
      <c r="H185" s="222">
        <v>1</v>
      </c>
      <c r="I185" s="223"/>
      <c r="J185" s="224">
        <f t="shared" si="15"/>
        <v>0</v>
      </c>
      <c r="K185" s="225"/>
      <c r="L185" s="226"/>
      <c r="M185" s="227" t="s">
        <v>1</v>
      </c>
      <c r="N185" s="228" t="s">
        <v>41</v>
      </c>
      <c r="O185" s="61"/>
      <c r="P185" s="181">
        <f t="shared" si="16"/>
        <v>0</v>
      </c>
      <c r="Q185" s="181">
        <v>0</v>
      </c>
      <c r="R185" s="181">
        <f t="shared" si="17"/>
        <v>0</v>
      </c>
      <c r="S185" s="181">
        <v>0</v>
      </c>
      <c r="T185" s="182">
        <f t="shared" si="18"/>
        <v>0</v>
      </c>
      <c r="U185" s="35"/>
      <c r="V185" s="35"/>
      <c r="W185" s="35"/>
      <c r="X185" s="35"/>
      <c r="Y185" s="35"/>
      <c r="Z185" s="35"/>
      <c r="AA185" s="35"/>
      <c r="AB185" s="35"/>
      <c r="AC185" s="35"/>
      <c r="AD185" s="35"/>
      <c r="AE185" s="35"/>
      <c r="AR185" s="183" t="s">
        <v>88</v>
      </c>
      <c r="AT185" s="183" t="s">
        <v>419</v>
      </c>
      <c r="AU185" s="183" t="s">
        <v>75</v>
      </c>
      <c r="AY185" s="18" t="s">
        <v>317</v>
      </c>
      <c r="BE185" s="105">
        <f t="shared" si="19"/>
        <v>0</v>
      </c>
      <c r="BF185" s="105">
        <f t="shared" si="20"/>
        <v>0</v>
      </c>
      <c r="BG185" s="105">
        <f t="shared" si="21"/>
        <v>0</v>
      </c>
      <c r="BH185" s="105">
        <f t="shared" si="22"/>
        <v>0</v>
      </c>
      <c r="BI185" s="105">
        <f t="shared" si="23"/>
        <v>0</v>
      </c>
      <c r="BJ185" s="18" t="s">
        <v>88</v>
      </c>
      <c r="BK185" s="105">
        <f t="shared" si="24"/>
        <v>0</v>
      </c>
      <c r="BL185" s="18" t="s">
        <v>82</v>
      </c>
      <c r="BM185" s="183" t="s">
        <v>5321</v>
      </c>
    </row>
    <row r="186" spans="1:65" s="2" customFormat="1" ht="24.2" customHeight="1">
      <c r="A186" s="35"/>
      <c r="B186" s="141"/>
      <c r="C186" s="171" t="s">
        <v>576</v>
      </c>
      <c r="D186" s="171" t="s">
        <v>318</v>
      </c>
      <c r="E186" s="172" t="s">
        <v>1627</v>
      </c>
      <c r="F186" s="173" t="s">
        <v>5322</v>
      </c>
      <c r="G186" s="174" t="s">
        <v>388</v>
      </c>
      <c r="H186" s="175">
        <v>1</v>
      </c>
      <c r="I186" s="176"/>
      <c r="J186" s="177">
        <f t="shared" si="15"/>
        <v>0</v>
      </c>
      <c r="K186" s="178"/>
      <c r="L186" s="36"/>
      <c r="M186" s="179" t="s">
        <v>1</v>
      </c>
      <c r="N186" s="180" t="s">
        <v>41</v>
      </c>
      <c r="O186" s="61"/>
      <c r="P186" s="181">
        <f t="shared" si="16"/>
        <v>0</v>
      </c>
      <c r="Q186" s="181">
        <v>0</v>
      </c>
      <c r="R186" s="181">
        <f t="shared" si="17"/>
        <v>0</v>
      </c>
      <c r="S186" s="181">
        <v>0</v>
      </c>
      <c r="T186" s="182">
        <f t="shared" si="18"/>
        <v>0</v>
      </c>
      <c r="U186" s="35"/>
      <c r="V186" s="35"/>
      <c r="W186" s="35"/>
      <c r="X186" s="35"/>
      <c r="Y186" s="35"/>
      <c r="Z186" s="35"/>
      <c r="AA186" s="35"/>
      <c r="AB186" s="35"/>
      <c r="AC186" s="35"/>
      <c r="AD186" s="35"/>
      <c r="AE186" s="35"/>
      <c r="AR186" s="183" t="s">
        <v>82</v>
      </c>
      <c r="AT186" s="183" t="s">
        <v>318</v>
      </c>
      <c r="AU186" s="183" t="s">
        <v>75</v>
      </c>
      <c r="AY186" s="18" t="s">
        <v>317</v>
      </c>
      <c r="BE186" s="105">
        <f t="shared" si="19"/>
        <v>0</v>
      </c>
      <c r="BF186" s="105">
        <f t="shared" si="20"/>
        <v>0</v>
      </c>
      <c r="BG186" s="105">
        <f t="shared" si="21"/>
        <v>0</v>
      </c>
      <c r="BH186" s="105">
        <f t="shared" si="22"/>
        <v>0</v>
      </c>
      <c r="BI186" s="105">
        <f t="shared" si="23"/>
        <v>0</v>
      </c>
      <c r="BJ186" s="18" t="s">
        <v>88</v>
      </c>
      <c r="BK186" s="105">
        <f t="shared" si="24"/>
        <v>0</v>
      </c>
      <c r="BL186" s="18" t="s">
        <v>82</v>
      </c>
      <c r="BM186" s="183" t="s">
        <v>5323</v>
      </c>
    </row>
    <row r="187" spans="1:65" s="2" customFormat="1" ht="24.2" customHeight="1">
      <c r="A187" s="35"/>
      <c r="B187" s="141"/>
      <c r="C187" s="218" t="s">
        <v>580</v>
      </c>
      <c r="D187" s="218" t="s">
        <v>419</v>
      </c>
      <c r="E187" s="219" t="s">
        <v>1175</v>
      </c>
      <c r="F187" s="220" t="s">
        <v>5324</v>
      </c>
      <c r="G187" s="221" t="s">
        <v>388</v>
      </c>
      <c r="H187" s="222">
        <v>1</v>
      </c>
      <c r="I187" s="223"/>
      <c r="J187" s="224">
        <f t="shared" si="15"/>
        <v>0</v>
      </c>
      <c r="K187" s="225"/>
      <c r="L187" s="226"/>
      <c r="M187" s="227" t="s">
        <v>1</v>
      </c>
      <c r="N187" s="228" t="s">
        <v>41</v>
      </c>
      <c r="O187" s="61"/>
      <c r="P187" s="181">
        <f t="shared" si="16"/>
        <v>0</v>
      </c>
      <c r="Q187" s="181">
        <v>0</v>
      </c>
      <c r="R187" s="181">
        <f t="shared" si="17"/>
        <v>0</v>
      </c>
      <c r="S187" s="181">
        <v>0</v>
      </c>
      <c r="T187" s="182">
        <f t="shared" si="18"/>
        <v>0</v>
      </c>
      <c r="U187" s="35"/>
      <c r="V187" s="35"/>
      <c r="W187" s="35"/>
      <c r="X187" s="35"/>
      <c r="Y187" s="35"/>
      <c r="Z187" s="35"/>
      <c r="AA187" s="35"/>
      <c r="AB187" s="35"/>
      <c r="AC187" s="35"/>
      <c r="AD187" s="35"/>
      <c r="AE187" s="35"/>
      <c r="AR187" s="183" t="s">
        <v>88</v>
      </c>
      <c r="AT187" s="183" t="s">
        <v>419</v>
      </c>
      <c r="AU187" s="183" t="s">
        <v>75</v>
      </c>
      <c r="AY187" s="18" t="s">
        <v>317</v>
      </c>
      <c r="BE187" s="105">
        <f t="shared" si="19"/>
        <v>0</v>
      </c>
      <c r="BF187" s="105">
        <f t="shared" si="20"/>
        <v>0</v>
      </c>
      <c r="BG187" s="105">
        <f t="shared" si="21"/>
        <v>0</v>
      </c>
      <c r="BH187" s="105">
        <f t="shared" si="22"/>
        <v>0</v>
      </c>
      <c r="BI187" s="105">
        <f t="shared" si="23"/>
        <v>0</v>
      </c>
      <c r="BJ187" s="18" t="s">
        <v>88</v>
      </c>
      <c r="BK187" s="105">
        <f t="shared" si="24"/>
        <v>0</v>
      </c>
      <c r="BL187" s="18" t="s">
        <v>82</v>
      </c>
      <c r="BM187" s="183" t="s">
        <v>5325</v>
      </c>
    </row>
    <row r="188" spans="1:65" s="2" customFormat="1" ht="37.9" customHeight="1">
      <c r="A188" s="35"/>
      <c r="B188" s="141"/>
      <c r="C188" s="171" t="s">
        <v>586</v>
      </c>
      <c r="D188" s="171" t="s">
        <v>318</v>
      </c>
      <c r="E188" s="172" t="s">
        <v>1632</v>
      </c>
      <c r="F188" s="173" t="s">
        <v>5326</v>
      </c>
      <c r="G188" s="174" t="s">
        <v>388</v>
      </c>
      <c r="H188" s="175">
        <v>1</v>
      </c>
      <c r="I188" s="176"/>
      <c r="J188" s="177">
        <f t="shared" si="15"/>
        <v>0</v>
      </c>
      <c r="K188" s="178"/>
      <c r="L188" s="36"/>
      <c r="M188" s="179" t="s">
        <v>1</v>
      </c>
      <c r="N188" s="180" t="s">
        <v>41</v>
      </c>
      <c r="O188" s="61"/>
      <c r="P188" s="181">
        <f t="shared" si="16"/>
        <v>0</v>
      </c>
      <c r="Q188" s="181">
        <v>0</v>
      </c>
      <c r="R188" s="181">
        <f t="shared" si="17"/>
        <v>0</v>
      </c>
      <c r="S188" s="181">
        <v>0</v>
      </c>
      <c r="T188" s="182">
        <f t="shared" si="18"/>
        <v>0</v>
      </c>
      <c r="U188" s="35"/>
      <c r="V188" s="35"/>
      <c r="W188" s="35"/>
      <c r="X188" s="35"/>
      <c r="Y188" s="35"/>
      <c r="Z188" s="35"/>
      <c r="AA188" s="35"/>
      <c r="AB188" s="35"/>
      <c r="AC188" s="35"/>
      <c r="AD188" s="35"/>
      <c r="AE188" s="35"/>
      <c r="AR188" s="183" t="s">
        <v>82</v>
      </c>
      <c r="AT188" s="183" t="s">
        <v>318</v>
      </c>
      <c r="AU188" s="183" t="s">
        <v>75</v>
      </c>
      <c r="AY188" s="18" t="s">
        <v>317</v>
      </c>
      <c r="BE188" s="105">
        <f t="shared" si="19"/>
        <v>0</v>
      </c>
      <c r="BF188" s="105">
        <f t="shared" si="20"/>
        <v>0</v>
      </c>
      <c r="BG188" s="105">
        <f t="shared" si="21"/>
        <v>0</v>
      </c>
      <c r="BH188" s="105">
        <f t="shared" si="22"/>
        <v>0</v>
      </c>
      <c r="BI188" s="105">
        <f t="shared" si="23"/>
        <v>0</v>
      </c>
      <c r="BJ188" s="18" t="s">
        <v>88</v>
      </c>
      <c r="BK188" s="105">
        <f t="shared" si="24"/>
        <v>0</v>
      </c>
      <c r="BL188" s="18" t="s">
        <v>82</v>
      </c>
      <c r="BM188" s="183" t="s">
        <v>5327</v>
      </c>
    </row>
    <row r="189" spans="1:65" s="2" customFormat="1" ht="49.15" customHeight="1">
      <c r="A189" s="35"/>
      <c r="B189" s="141"/>
      <c r="C189" s="218" t="s">
        <v>591</v>
      </c>
      <c r="D189" s="218" t="s">
        <v>419</v>
      </c>
      <c r="E189" s="219" t="s">
        <v>1223</v>
      </c>
      <c r="F189" s="220" t="s">
        <v>5328</v>
      </c>
      <c r="G189" s="221" t="s">
        <v>388</v>
      </c>
      <c r="H189" s="222">
        <v>1</v>
      </c>
      <c r="I189" s="223"/>
      <c r="J189" s="224">
        <f t="shared" si="15"/>
        <v>0</v>
      </c>
      <c r="K189" s="225"/>
      <c r="L189" s="226"/>
      <c r="M189" s="227" t="s">
        <v>1</v>
      </c>
      <c r="N189" s="228" t="s">
        <v>41</v>
      </c>
      <c r="O189" s="61"/>
      <c r="P189" s="181">
        <f t="shared" si="16"/>
        <v>0</v>
      </c>
      <c r="Q189" s="181">
        <v>0</v>
      </c>
      <c r="R189" s="181">
        <f t="shared" si="17"/>
        <v>0</v>
      </c>
      <c r="S189" s="181">
        <v>0</v>
      </c>
      <c r="T189" s="182">
        <f t="shared" si="18"/>
        <v>0</v>
      </c>
      <c r="U189" s="35"/>
      <c r="V189" s="35"/>
      <c r="W189" s="35"/>
      <c r="X189" s="35"/>
      <c r="Y189" s="35"/>
      <c r="Z189" s="35"/>
      <c r="AA189" s="35"/>
      <c r="AB189" s="35"/>
      <c r="AC189" s="35"/>
      <c r="AD189" s="35"/>
      <c r="AE189" s="35"/>
      <c r="AR189" s="183" t="s">
        <v>88</v>
      </c>
      <c r="AT189" s="183" t="s">
        <v>419</v>
      </c>
      <c r="AU189" s="183" t="s">
        <v>75</v>
      </c>
      <c r="AY189" s="18" t="s">
        <v>317</v>
      </c>
      <c r="BE189" s="105">
        <f t="shared" si="19"/>
        <v>0</v>
      </c>
      <c r="BF189" s="105">
        <f t="shared" si="20"/>
        <v>0</v>
      </c>
      <c r="BG189" s="105">
        <f t="shared" si="21"/>
        <v>0</v>
      </c>
      <c r="BH189" s="105">
        <f t="shared" si="22"/>
        <v>0</v>
      </c>
      <c r="BI189" s="105">
        <f t="shared" si="23"/>
        <v>0</v>
      </c>
      <c r="BJ189" s="18" t="s">
        <v>88</v>
      </c>
      <c r="BK189" s="105">
        <f t="shared" si="24"/>
        <v>0</v>
      </c>
      <c r="BL189" s="18" t="s">
        <v>82</v>
      </c>
      <c r="BM189" s="183" t="s">
        <v>5329</v>
      </c>
    </row>
    <row r="190" spans="1:65" s="2" customFormat="1" ht="24.2" customHeight="1">
      <c r="A190" s="35"/>
      <c r="B190" s="141"/>
      <c r="C190" s="218" t="s">
        <v>596</v>
      </c>
      <c r="D190" s="218" t="s">
        <v>419</v>
      </c>
      <c r="E190" s="219" t="s">
        <v>1225</v>
      </c>
      <c r="F190" s="220" t="s">
        <v>5330</v>
      </c>
      <c r="G190" s="221" t="s">
        <v>388</v>
      </c>
      <c r="H190" s="222">
        <v>5</v>
      </c>
      <c r="I190" s="223"/>
      <c r="J190" s="224">
        <f t="shared" si="15"/>
        <v>0</v>
      </c>
      <c r="K190" s="225"/>
      <c r="L190" s="226"/>
      <c r="M190" s="227" t="s">
        <v>1</v>
      </c>
      <c r="N190" s="228" t="s">
        <v>41</v>
      </c>
      <c r="O190" s="61"/>
      <c r="P190" s="181">
        <f t="shared" si="16"/>
        <v>0</v>
      </c>
      <c r="Q190" s="181">
        <v>0</v>
      </c>
      <c r="R190" s="181">
        <f t="shared" si="17"/>
        <v>0</v>
      </c>
      <c r="S190" s="181">
        <v>0</v>
      </c>
      <c r="T190" s="182">
        <f t="shared" si="18"/>
        <v>0</v>
      </c>
      <c r="U190" s="35"/>
      <c r="V190" s="35"/>
      <c r="W190" s="35"/>
      <c r="X190" s="35"/>
      <c r="Y190" s="35"/>
      <c r="Z190" s="35"/>
      <c r="AA190" s="35"/>
      <c r="AB190" s="35"/>
      <c r="AC190" s="35"/>
      <c r="AD190" s="35"/>
      <c r="AE190" s="35"/>
      <c r="AR190" s="183" t="s">
        <v>88</v>
      </c>
      <c r="AT190" s="183" t="s">
        <v>419</v>
      </c>
      <c r="AU190" s="183" t="s">
        <v>75</v>
      </c>
      <c r="AY190" s="18" t="s">
        <v>317</v>
      </c>
      <c r="BE190" s="105">
        <f t="shared" si="19"/>
        <v>0</v>
      </c>
      <c r="BF190" s="105">
        <f t="shared" si="20"/>
        <v>0</v>
      </c>
      <c r="BG190" s="105">
        <f t="shared" si="21"/>
        <v>0</v>
      </c>
      <c r="BH190" s="105">
        <f t="shared" si="22"/>
        <v>0</v>
      </c>
      <c r="BI190" s="105">
        <f t="shared" si="23"/>
        <v>0</v>
      </c>
      <c r="BJ190" s="18" t="s">
        <v>88</v>
      </c>
      <c r="BK190" s="105">
        <f t="shared" si="24"/>
        <v>0</v>
      </c>
      <c r="BL190" s="18" t="s">
        <v>82</v>
      </c>
      <c r="BM190" s="183" t="s">
        <v>5210</v>
      </c>
    </row>
    <row r="191" spans="1:65" s="2" customFormat="1" ht="14.45" customHeight="1">
      <c r="A191" s="35"/>
      <c r="B191" s="141"/>
      <c r="C191" s="218" t="s">
        <v>603</v>
      </c>
      <c r="D191" s="218" t="s">
        <v>419</v>
      </c>
      <c r="E191" s="219" t="s">
        <v>1231</v>
      </c>
      <c r="F191" s="220" t="s">
        <v>5331</v>
      </c>
      <c r="G191" s="221" t="s">
        <v>388</v>
      </c>
      <c r="H191" s="222">
        <v>1</v>
      </c>
      <c r="I191" s="223"/>
      <c r="J191" s="224">
        <f t="shared" si="15"/>
        <v>0</v>
      </c>
      <c r="K191" s="225"/>
      <c r="L191" s="226"/>
      <c r="M191" s="227" t="s">
        <v>1</v>
      </c>
      <c r="N191" s="228" t="s">
        <v>41</v>
      </c>
      <c r="O191" s="61"/>
      <c r="P191" s="181">
        <f t="shared" si="16"/>
        <v>0</v>
      </c>
      <c r="Q191" s="181">
        <v>0</v>
      </c>
      <c r="R191" s="181">
        <f t="shared" si="17"/>
        <v>0</v>
      </c>
      <c r="S191" s="181">
        <v>0</v>
      </c>
      <c r="T191" s="182">
        <f t="shared" si="18"/>
        <v>0</v>
      </c>
      <c r="U191" s="35"/>
      <c r="V191" s="35"/>
      <c r="W191" s="35"/>
      <c r="X191" s="35"/>
      <c r="Y191" s="35"/>
      <c r="Z191" s="35"/>
      <c r="AA191" s="35"/>
      <c r="AB191" s="35"/>
      <c r="AC191" s="35"/>
      <c r="AD191" s="35"/>
      <c r="AE191" s="35"/>
      <c r="AR191" s="183" t="s">
        <v>88</v>
      </c>
      <c r="AT191" s="183" t="s">
        <v>419</v>
      </c>
      <c r="AU191" s="183" t="s">
        <v>75</v>
      </c>
      <c r="AY191" s="18" t="s">
        <v>317</v>
      </c>
      <c r="BE191" s="105">
        <f t="shared" si="19"/>
        <v>0</v>
      </c>
      <c r="BF191" s="105">
        <f t="shared" si="20"/>
        <v>0</v>
      </c>
      <c r="BG191" s="105">
        <f t="shared" si="21"/>
        <v>0</v>
      </c>
      <c r="BH191" s="105">
        <f t="shared" si="22"/>
        <v>0</v>
      </c>
      <c r="BI191" s="105">
        <f t="shared" si="23"/>
        <v>0</v>
      </c>
      <c r="BJ191" s="18" t="s">
        <v>88</v>
      </c>
      <c r="BK191" s="105">
        <f t="shared" si="24"/>
        <v>0</v>
      </c>
      <c r="BL191" s="18" t="s">
        <v>82</v>
      </c>
      <c r="BM191" s="183" t="s">
        <v>5216</v>
      </c>
    </row>
    <row r="192" spans="1:65" s="2" customFormat="1" ht="14.45" customHeight="1">
      <c r="A192" s="35"/>
      <c r="B192" s="141"/>
      <c r="C192" s="218" t="s">
        <v>608</v>
      </c>
      <c r="D192" s="218" t="s">
        <v>419</v>
      </c>
      <c r="E192" s="219" t="s">
        <v>2080</v>
      </c>
      <c r="F192" s="220" t="s">
        <v>5332</v>
      </c>
      <c r="G192" s="221" t="s">
        <v>388</v>
      </c>
      <c r="H192" s="222">
        <v>1</v>
      </c>
      <c r="I192" s="223"/>
      <c r="J192" s="224">
        <f t="shared" si="15"/>
        <v>0</v>
      </c>
      <c r="K192" s="225"/>
      <c r="L192" s="226"/>
      <c r="M192" s="227" t="s">
        <v>1</v>
      </c>
      <c r="N192" s="228" t="s">
        <v>41</v>
      </c>
      <c r="O192" s="61"/>
      <c r="P192" s="181">
        <f t="shared" si="16"/>
        <v>0</v>
      </c>
      <c r="Q192" s="181">
        <v>0</v>
      </c>
      <c r="R192" s="181">
        <f t="shared" si="17"/>
        <v>0</v>
      </c>
      <c r="S192" s="181">
        <v>0</v>
      </c>
      <c r="T192" s="182">
        <f t="shared" si="18"/>
        <v>0</v>
      </c>
      <c r="U192" s="35"/>
      <c r="V192" s="35"/>
      <c r="W192" s="35"/>
      <c r="X192" s="35"/>
      <c r="Y192" s="35"/>
      <c r="Z192" s="35"/>
      <c r="AA192" s="35"/>
      <c r="AB192" s="35"/>
      <c r="AC192" s="35"/>
      <c r="AD192" s="35"/>
      <c r="AE192" s="35"/>
      <c r="AR192" s="183" t="s">
        <v>88</v>
      </c>
      <c r="AT192" s="183" t="s">
        <v>419</v>
      </c>
      <c r="AU192" s="183" t="s">
        <v>75</v>
      </c>
      <c r="AY192" s="18" t="s">
        <v>317</v>
      </c>
      <c r="BE192" s="105">
        <f t="shared" si="19"/>
        <v>0</v>
      </c>
      <c r="BF192" s="105">
        <f t="shared" si="20"/>
        <v>0</v>
      </c>
      <c r="BG192" s="105">
        <f t="shared" si="21"/>
        <v>0</v>
      </c>
      <c r="BH192" s="105">
        <f t="shared" si="22"/>
        <v>0</v>
      </c>
      <c r="BI192" s="105">
        <f t="shared" si="23"/>
        <v>0</v>
      </c>
      <c r="BJ192" s="18" t="s">
        <v>88</v>
      </c>
      <c r="BK192" s="105">
        <f t="shared" si="24"/>
        <v>0</v>
      </c>
      <c r="BL192" s="18" t="s">
        <v>82</v>
      </c>
      <c r="BM192" s="183" t="s">
        <v>5333</v>
      </c>
    </row>
    <row r="193" spans="1:65" s="2" customFormat="1" ht="24.2" customHeight="1">
      <c r="A193" s="35"/>
      <c r="B193" s="141"/>
      <c r="C193" s="218" t="s">
        <v>612</v>
      </c>
      <c r="D193" s="218" t="s">
        <v>419</v>
      </c>
      <c r="E193" s="219" t="s">
        <v>5334</v>
      </c>
      <c r="F193" s="220" t="s">
        <v>5335</v>
      </c>
      <c r="G193" s="221" t="s">
        <v>388</v>
      </c>
      <c r="H193" s="222">
        <v>1</v>
      </c>
      <c r="I193" s="223"/>
      <c r="J193" s="224">
        <f t="shared" si="15"/>
        <v>0</v>
      </c>
      <c r="K193" s="225"/>
      <c r="L193" s="226"/>
      <c r="M193" s="227" t="s">
        <v>1</v>
      </c>
      <c r="N193" s="228" t="s">
        <v>41</v>
      </c>
      <c r="O193" s="61"/>
      <c r="P193" s="181">
        <f t="shared" si="16"/>
        <v>0</v>
      </c>
      <c r="Q193" s="181">
        <v>0</v>
      </c>
      <c r="R193" s="181">
        <f t="shared" si="17"/>
        <v>0</v>
      </c>
      <c r="S193" s="181">
        <v>0</v>
      </c>
      <c r="T193" s="182">
        <f t="shared" si="18"/>
        <v>0</v>
      </c>
      <c r="U193" s="35"/>
      <c r="V193" s="35"/>
      <c r="W193" s="35"/>
      <c r="X193" s="35"/>
      <c r="Y193" s="35"/>
      <c r="Z193" s="35"/>
      <c r="AA193" s="35"/>
      <c r="AB193" s="35"/>
      <c r="AC193" s="35"/>
      <c r="AD193" s="35"/>
      <c r="AE193" s="35"/>
      <c r="AR193" s="183" t="s">
        <v>88</v>
      </c>
      <c r="AT193" s="183" t="s">
        <v>419</v>
      </c>
      <c r="AU193" s="183" t="s">
        <v>75</v>
      </c>
      <c r="AY193" s="18" t="s">
        <v>317</v>
      </c>
      <c r="BE193" s="105">
        <f t="shared" si="19"/>
        <v>0</v>
      </c>
      <c r="BF193" s="105">
        <f t="shared" si="20"/>
        <v>0</v>
      </c>
      <c r="BG193" s="105">
        <f t="shared" si="21"/>
        <v>0</v>
      </c>
      <c r="BH193" s="105">
        <f t="shared" si="22"/>
        <v>0</v>
      </c>
      <c r="BI193" s="105">
        <f t="shared" si="23"/>
        <v>0</v>
      </c>
      <c r="BJ193" s="18" t="s">
        <v>88</v>
      </c>
      <c r="BK193" s="105">
        <f t="shared" si="24"/>
        <v>0</v>
      </c>
      <c r="BL193" s="18" t="s">
        <v>82</v>
      </c>
      <c r="BM193" s="183" t="s">
        <v>5336</v>
      </c>
    </row>
    <row r="194" spans="1:65" s="2" customFormat="1" ht="24.2" customHeight="1">
      <c r="A194" s="35"/>
      <c r="B194" s="141"/>
      <c r="C194" s="218" t="s">
        <v>616</v>
      </c>
      <c r="D194" s="218" t="s">
        <v>419</v>
      </c>
      <c r="E194" s="219" t="s">
        <v>1241</v>
      </c>
      <c r="F194" s="220" t="s">
        <v>5337</v>
      </c>
      <c r="G194" s="221" t="s">
        <v>388</v>
      </c>
      <c r="H194" s="222">
        <v>1</v>
      </c>
      <c r="I194" s="223"/>
      <c r="J194" s="224">
        <f t="shared" si="15"/>
        <v>0</v>
      </c>
      <c r="K194" s="225"/>
      <c r="L194" s="226"/>
      <c r="M194" s="227" t="s">
        <v>1</v>
      </c>
      <c r="N194" s="228" t="s">
        <v>41</v>
      </c>
      <c r="O194" s="61"/>
      <c r="P194" s="181">
        <f t="shared" si="16"/>
        <v>0</v>
      </c>
      <c r="Q194" s="181">
        <v>0</v>
      </c>
      <c r="R194" s="181">
        <f t="shared" si="17"/>
        <v>0</v>
      </c>
      <c r="S194" s="181">
        <v>0</v>
      </c>
      <c r="T194" s="182">
        <f t="shared" si="18"/>
        <v>0</v>
      </c>
      <c r="U194" s="35"/>
      <c r="V194" s="35"/>
      <c r="W194" s="35"/>
      <c r="X194" s="35"/>
      <c r="Y194" s="35"/>
      <c r="Z194" s="35"/>
      <c r="AA194" s="35"/>
      <c r="AB194" s="35"/>
      <c r="AC194" s="35"/>
      <c r="AD194" s="35"/>
      <c r="AE194" s="35"/>
      <c r="AR194" s="183" t="s">
        <v>88</v>
      </c>
      <c r="AT194" s="183" t="s">
        <v>419</v>
      </c>
      <c r="AU194" s="183" t="s">
        <v>75</v>
      </c>
      <c r="AY194" s="18" t="s">
        <v>317</v>
      </c>
      <c r="BE194" s="105">
        <f t="shared" si="19"/>
        <v>0</v>
      </c>
      <c r="BF194" s="105">
        <f t="shared" si="20"/>
        <v>0</v>
      </c>
      <c r="BG194" s="105">
        <f t="shared" si="21"/>
        <v>0</v>
      </c>
      <c r="BH194" s="105">
        <f t="shared" si="22"/>
        <v>0</v>
      </c>
      <c r="BI194" s="105">
        <f t="shared" si="23"/>
        <v>0</v>
      </c>
      <c r="BJ194" s="18" t="s">
        <v>88</v>
      </c>
      <c r="BK194" s="105">
        <f t="shared" si="24"/>
        <v>0</v>
      </c>
      <c r="BL194" s="18" t="s">
        <v>82</v>
      </c>
      <c r="BM194" s="183" t="s">
        <v>5338</v>
      </c>
    </row>
    <row r="195" spans="1:65" s="2" customFormat="1" ht="24.2" customHeight="1">
      <c r="A195" s="35"/>
      <c r="B195" s="141"/>
      <c r="C195" s="218" t="s">
        <v>620</v>
      </c>
      <c r="D195" s="218" t="s">
        <v>419</v>
      </c>
      <c r="E195" s="219" t="s">
        <v>1246</v>
      </c>
      <c r="F195" s="220" t="s">
        <v>5339</v>
      </c>
      <c r="G195" s="221" t="s">
        <v>388</v>
      </c>
      <c r="H195" s="222">
        <v>1</v>
      </c>
      <c r="I195" s="223"/>
      <c r="J195" s="224">
        <f t="shared" si="15"/>
        <v>0</v>
      </c>
      <c r="K195" s="225"/>
      <c r="L195" s="226"/>
      <c r="M195" s="227" t="s">
        <v>1</v>
      </c>
      <c r="N195" s="228" t="s">
        <v>41</v>
      </c>
      <c r="O195" s="61"/>
      <c r="P195" s="181">
        <f t="shared" si="16"/>
        <v>0</v>
      </c>
      <c r="Q195" s="181">
        <v>0</v>
      </c>
      <c r="R195" s="181">
        <f t="shared" si="17"/>
        <v>0</v>
      </c>
      <c r="S195" s="181">
        <v>0</v>
      </c>
      <c r="T195" s="182">
        <f t="shared" si="18"/>
        <v>0</v>
      </c>
      <c r="U195" s="35"/>
      <c r="V195" s="35"/>
      <c r="W195" s="35"/>
      <c r="X195" s="35"/>
      <c r="Y195" s="35"/>
      <c r="Z195" s="35"/>
      <c r="AA195" s="35"/>
      <c r="AB195" s="35"/>
      <c r="AC195" s="35"/>
      <c r="AD195" s="35"/>
      <c r="AE195" s="35"/>
      <c r="AR195" s="183" t="s">
        <v>88</v>
      </c>
      <c r="AT195" s="183" t="s">
        <v>419</v>
      </c>
      <c r="AU195" s="183" t="s">
        <v>75</v>
      </c>
      <c r="AY195" s="18" t="s">
        <v>317</v>
      </c>
      <c r="BE195" s="105">
        <f t="shared" si="19"/>
        <v>0</v>
      </c>
      <c r="BF195" s="105">
        <f t="shared" si="20"/>
        <v>0</v>
      </c>
      <c r="BG195" s="105">
        <f t="shared" si="21"/>
        <v>0</v>
      </c>
      <c r="BH195" s="105">
        <f t="shared" si="22"/>
        <v>0</v>
      </c>
      <c r="BI195" s="105">
        <f t="shared" si="23"/>
        <v>0</v>
      </c>
      <c r="BJ195" s="18" t="s">
        <v>88</v>
      </c>
      <c r="BK195" s="105">
        <f t="shared" si="24"/>
        <v>0</v>
      </c>
      <c r="BL195" s="18" t="s">
        <v>82</v>
      </c>
      <c r="BM195" s="183" t="s">
        <v>5340</v>
      </c>
    </row>
    <row r="196" spans="1:65" s="2" customFormat="1" ht="24.2" customHeight="1">
      <c r="A196" s="35"/>
      <c r="B196" s="141"/>
      <c r="C196" s="218" t="s">
        <v>625</v>
      </c>
      <c r="D196" s="218" t="s">
        <v>419</v>
      </c>
      <c r="E196" s="219" t="s">
        <v>1251</v>
      </c>
      <c r="F196" s="220" t="s">
        <v>5341</v>
      </c>
      <c r="G196" s="221" t="s">
        <v>388</v>
      </c>
      <c r="H196" s="222">
        <v>1</v>
      </c>
      <c r="I196" s="223"/>
      <c r="J196" s="224">
        <f t="shared" si="15"/>
        <v>0</v>
      </c>
      <c r="K196" s="225"/>
      <c r="L196" s="226"/>
      <c r="M196" s="227" t="s">
        <v>1</v>
      </c>
      <c r="N196" s="228" t="s">
        <v>41</v>
      </c>
      <c r="O196" s="61"/>
      <c r="P196" s="181">
        <f t="shared" si="16"/>
        <v>0</v>
      </c>
      <c r="Q196" s="181">
        <v>0</v>
      </c>
      <c r="R196" s="181">
        <f t="shared" si="17"/>
        <v>0</v>
      </c>
      <c r="S196" s="181">
        <v>0</v>
      </c>
      <c r="T196" s="182">
        <f t="shared" si="18"/>
        <v>0</v>
      </c>
      <c r="U196" s="35"/>
      <c r="V196" s="35"/>
      <c r="W196" s="35"/>
      <c r="X196" s="35"/>
      <c r="Y196" s="35"/>
      <c r="Z196" s="35"/>
      <c r="AA196" s="35"/>
      <c r="AB196" s="35"/>
      <c r="AC196" s="35"/>
      <c r="AD196" s="35"/>
      <c r="AE196" s="35"/>
      <c r="AR196" s="183" t="s">
        <v>88</v>
      </c>
      <c r="AT196" s="183" t="s">
        <v>419</v>
      </c>
      <c r="AU196" s="183" t="s">
        <v>75</v>
      </c>
      <c r="AY196" s="18" t="s">
        <v>317</v>
      </c>
      <c r="BE196" s="105">
        <f t="shared" si="19"/>
        <v>0</v>
      </c>
      <c r="BF196" s="105">
        <f t="shared" si="20"/>
        <v>0</v>
      </c>
      <c r="BG196" s="105">
        <f t="shared" si="21"/>
        <v>0</v>
      </c>
      <c r="BH196" s="105">
        <f t="shared" si="22"/>
        <v>0</v>
      </c>
      <c r="BI196" s="105">
        <f t="shared" si="23"/>
        <v>0</v>
      </c>
      <c r="BJ196" s="18" t="s">
        <v>88</v>
      </c>
      <c r="BK196" s="105">
        <f t="shared" si="24"/>
        <v>0</v>
      </c>
      <c r="BL196" s="18" t="s">
        <v>82</v>
      </c>
      <c r="BM196" s="183" t="s">
        <v>5342</v>
      </c>
    </row>
    <row r="197" spans="1:65" s="2" customFormat="1" ht="24.2" customHeight="1">
      <c r="A197" s="35"/>
      <c r="B197" s="141"/>
      <c r="C197" s="218" t="s">
        <v>629</v>
      </c>
      <c r="D197" s="218" t="s">
        <v>419</v>
      </c>
      <c r="E197" s="219" t="s">
        <v>2076</v>
      </c>
      <c r="F197" s="220" t="s">
        <v>5343</v>
      </c>
      <c r="G197" s="221" t="s">
        <v>388</v>
      </c>
      <c r="H197" s="222">
        <v>3</v>
      </c>
      <c r="I197" s="223"/>
      <c r="J197" s="224">
        <f t="shared" si="15"/>
        <v>0</v>
      </c>
      <c r="K197" s="225"/>
      <c r="L197" s="226"/>
      <c r="M197" s="227" t="s">
        <v>1</v>
      </c>
      <c r="N197" s="228" t="s">
        <v>41</v>
      </c>
      <c r="O197" s="61"/>
      <c r="P197" s="181">
        <f t="shared" si="16"/>
        <v>0</v>
      </c>
      <c r="Q197" s="181">
        <v>0</v>
      </c>
      <c r="R197" s="181">
        <f t="shared" si="17"/>
        <v>0</v>
      </c>
      <c r="S197" s="181">
        <v>0</v>
      </c>
      <c r="T197" s="182">
        <f t="shared" si="18"/>
        <v>0</v>
      </c>
      <c r="U197" s="35"/>
      <c r="V197" s="35"/>
      <c r="W197" s="35"/>
      <c r="X197" s="35"/>
      <c r="Y197" s="35"/>
      <c r="Z197" s="35"/>
      <c r="AA197" s="35"/>
      <c r="AB197" s="35"/>
      <c r="AC197" s="35"/>
      <c r="AD197" s="35"/>
      <c r="AE197" s="35"/>
      <c r="AR197" s="183" t="s">
        <v>88</v>
      </c>
      <c r="AT197" s="183" t="s">
        <v>419</v>
      </c>
      <c r="AU197" s="183" t="s">
        <v>75</v>
      </c>
      <c r="AY197" s="18" t="s">
        <v>317</v>
      </c>
      <c r="BE197" s="105">
        <f t="shared" si="19"/>
        <v>0</v>
      </c>
      <c r="BF197" s="105">
        <f t="shared" si="20"/>
        <v>0</v>
      </c>
      <c r="BG197" s="105">
        <f t="shared" si="21"/>
        <v>0</v>
      </c>
      <c r="BH197" s="105">
        <f t="shared" si="22"/>
        <v>0</v>
      </c>
      <c r="BI197" s="105">
        <f t="shared" si="23"/>
        <v>0</v>
      </c>
      <c r="BJ197" s="18" t="s">
        <v>88</v>
      </c>
      <c r="BK197" s="105">
        <f t="shared" si="24"/>
        <v>0</v>
      </c>
      <c r="BL197" s="18" t="s">
        <v>82</v>
      </c>
      <c r="BM197" s="183" t="s">
        <v>5344</v>
      </c>
    </row>
    <row r="198" spans="1:65" s="2" customFormat="1" ht="24.2" customHeight="1">
      <c r="A198" s="35"/>
      <c r="B198" s="141"/>
      <c r="C198" s="218" t="s">
        <v>637</v>
      </c>
      <c r="D198" s="218" t="s">
        <v>419</v>
      </c>
      <c r="E198" s="219" t="s">
        <v>2084</v>
      </c>
      <c r="F198" s="220" t="s">
        <v>5345</v>
      </c>
      <c r="G198" s="221" t="s">
        <v>388</v>
      </c>
      <c r="H198" s="222">
        <v>1</v>
      </c>
      <c r="I198" s="223"/>
      <c r="J198" s="224">
        <f t="shared" si="15"/>
        <v>0</v>
      </c>
      <c r="K198" s="225"/>
      <c r="L198" s="226"/>
      <c r="M198" s="227" t="s">
        <v>1</v>
      </c>
      <c r="N198" s="228" t="s">
        <v>41</v>
      </c>
      <c r="O198" s="61"/>
      <c r="P198" s="181">
        <f t="shared" si="16"/>
        <v>0</v>
      </c>
      <c r="Q198" s="181">
        <v>0</v>
      </c>
      <c r="R198" s="181">
        <f t="shared" si="17"/>
        <v>0</v>
      </c>
      <c r="S198" s="181">
        <v>0</v>
      </c>
      <c r="T198" s="182">
        <f t="shared" si="18"/>
        <v>0</v>
      </c>
      <c r="U198" s="35"/>
      <c r="V198" s="35"/>
      <c r="W198" s="35"/>
      <c r="X198" s="35"/>
      <c r="Y198" s="35"/>
      <c r="Z198" s="35"/>
      <c r="AA198" s="35"/>
      <c r="AB198" s="35"/>
      <c r="AC198" s="35"/>
      <c r="AD198" s="35"/>
      <c r="AE198" s="35"/>
      <c r="AR198" s="183" t="s">
        <v>88</v>
      </c>
      <c r="AT198" s="183" t="s">
        <v>419</v>
      </c>
      <c r="AU198" s="183" t="s">
        <v>75</v>
      </c>
      <c r="AY198" s="18" t="s">
        <v>317</v>
      </c>
      <c r="BE198" s="105">
        <f t="shared" si="19"/>
        <v>0</v>
      </c>
      <c r="BF198" s="105">
        <f t="shared" si="20"/>
        <v>0</v>
      </c>
      <c r="BG198" s="105">
        <f t="shared" si="21"/>
        <v>0</v>
      </c>
      <c r="BH198" s="105">
        <f t="shared" si="22"/>
        <v>0</v>
      </c>
      <c r="BI198" s="105">
        <f t="shared" si="23"/>
        <v>0</v>
      </c>
      <c r="BJ198" s="18" t="s">
        <v>88</v>
      </c>
      <c r="BK198" s="105">
        <f t="shared" si="24"/>
        <v>0</v>
      </c>
      <c r="BL198" s="18" t="s">
        <v>82</v>
      </c>
      <c r="BM198" s="183" t="s">
        <v>5346</v>
      </c>
    </row>
    <row r="199" spans="1:65" s="2" customFormat="1" ht="24.2" customHeight="1">
      <c r="A199" s="35"/>
      <c r="B199" s="141"/>
      <c r="C199" s="218" t="s">
        <v>643</v>
      </c>
      <c r="D199" s="218" t="s">
        <v>419</v>
      </c>
      <c r="E199" s="219" t="s">
        <v>2092</v>
      </c>
      <c r="F199" s="220" t="s">
        <v>5347</v>
      </c>
      <c r="G199" s="221" t="s">
        <v>388</v>
      </c>
      <c r="H199" s="222">
        <v>2</v>
      </c>
      <c r="I199" s="223"/>
      <c r="J199" s="224">
        <f t="shared" si="15"/>
        <v>0</v>
      </c>
      <c r="K199" s="225"/>
      <c r="L199" s="226"/>
      <c r="M199" s="227" t="s">
        <v>1</v>
      </c>
      <c r="N199" s="228" t="s">
        <v>41</v>
      </c>
      <c r="O199" s="61"/>
      <c r="P199" s="181">
        <f t="shared" si="16"/>
        <v>0</v>
      </c>
      <c r="Q199" s="181">
        <v>0</v>
      </c>
      <c r="R199" s="181">
        <f t="shared" si="17"/>
        <v>0</v>
      </c>
      <c r="S199" s="181">
        <v>0</v>
      </c>
      <c r="T199" s="182">
        <f t="shared" si="18"/>
        <v>0</v>
      </c>
      <c r="U199" s="35"/>
      <c r="V199" s="35"/>
      <c r="W199" s="35"/>
      <c r="X199" s="35"/>
      <c r="Y199" s="35"/>
      <c r="Z199" s="35"/>
      <c r="AA199" s="35"/>
      <c r="AB199" s="35"/>
      <c r="AC199" s="35"/>
      <c r="AD199" s="35"/>
      <c r="AE199" s="35"/>
      <c r="AR199" s="183" t="s">
        <v>88</v>
      </c>
      <c r="AT199" s="183" t="s">
        <v>419</v>
      </c>
      <c r="AU199" s="183" t="s">
        <v>75</v>
      </c>
      <c r="AY199" s="18" t="s">
        <v>317</v>
      </c>
      <c r="BE199" s="105">
        <f t="shared" si="19"/>
        <v>0</v>
      </c>
      <c r="BF199" s="105">
        <f t="shared" si="20"/>
        <v>0</v>
      </c>
      <c r="BG199" s="105">
        <f t="shared" si="21"/>
        <v>0</v>
      </c>
      <c r="BH199" s="105">
        <f t="shared" si="22"/>
        <v>0</v>
      </c>
      <c r="BI199" s="105">
        <f t="shared" si="23"/>
        <v>0</v>
      </c>
      <c r="BJ199" s="18" t="s">
        <v>88</v>
      </c>
      <c r="BK199" s="105">
        <f t="shared" si="24"/>
        <v>0</v>
      </c>
      <c r="BL199" s="18" t="s">
        <v>82</v>
      </c>
      <c r="BM199" s="183" t="s">
        <v>5348</v>
      </c>
    </row>
    <row r="200" spans="1:65" s="2" customFormat="1" ht="37.9" customHeight="1">
      <c r="A200" s="35"/>
      <c r="B200" s="141"/>
      <c r="C200" s="218" t="s">
        <v>648</v>
      </c>
      <c r="D200" s="218" t="s">
        <v>419</v>
      </c>
      <c r="E200" s="219" t="s">
        <v>2096</v>
      </c>
      <c r="F200" s="220" t="s">
        <v>5349</v>
      </c>
      <c r="G200" s="221" t="s">
        <v>388</v>
      </c>
      <c r="H200" s="222">
        <v>4</v>
      </c>
      <c r="I200" s="223"/>
      <c r="J200" s="224">
        <f t="shared" si="15"/>
        <v>0</v>
      </c>
      <c r="K200" s="225"/>
      <c r="L200" s="226"/>
      <c r="M200" s="227" t="s">
        <v>1</v>
      </c>
      <c r="N200" s="228" t="s">
        <v>41</v>
      </c>
      <c r="O200" s="61"/>
      <c r="P200" s="181">
        <f t="shared" si="16"/>
        <v>0</v>
      </c>
      <c r="Q200" s="181">
        <v>0</v>
      </c>
      <c r="R200" s="181">
        <f t="shared" si="17"/>
        <v>0</v>
      </c>
      <c r="S200" s="181">
        <v>0</v>
      </c>
      <c r="T200" s="182">
        <f t="shared" si="18"/>
        <v>0</v>
      </c>
      <c r="U200" s="35"/>
      <c r="V200" s="35"/>
      <c r="W200" s="35"/>
      <c r="X200" s="35"/>
      <c r="Y200" s="35"/>
      <c r="Z200" s="35"/>
      <c r="AA200" s="35"/>
      <c r="AB200" s="35"/>
      <c r="AC200" s="35"/>
      <c r="AD200" s="35"/>
      <c r="AE200" s="35"/>
      <c r="AR200" s="183" t="s">
        <v>88</v>
      </c>
      <c r="AT200" s="183" t="s">
        <v>419</v>
      </c>
      <c r="AU200" s="183" t="s">
        <v>75</v>
      </c>
      <c r="AY200" s="18" t="s">
        <v>317</v>
      </c>
      <c r="BE200" s="105">
        <f t="shared" si="19"/>
        <v>0</v>
      </c>
      <c r="BF200" s="105">
        <f t="shared" si="20"/>
        <v>0</v>
      </c>
      <c r="BG200" s="105">
        <f t="shared" si="21"/>
        <v>0</v>
      </c>
      <c r="BH200" s="105">
        <f t="shared" si="22"/>
        <v>0</v>
      </c>
      <c r="BI200" s="105">
        <f t="shared" si="23"/>
        <v>0</v>
      </c>
      <c r="BJ200" s="18" t="s">
        <v>88</v>
      </c>
      <c r="BK200" s="105">
        <f t="shared" si="24"/>
        <v>0</v>
      </c>
      <c r="BL200" s="18" t="s">
        <v>82</v>
      </c>
      <c r="BM200" s="183" t="s">
        <v>5350</v>
      </c>
    </row>
    <row r="201" spans="1:65" s="2" customFormat="1" ht="24.2" customHeight="1">
      <c r="A201" s="35"/>
      <c r="B201" s="141"/>
      <c r="C201" s="218" t="s">
        <v>653</v>
      </c>
      <c r="D201" s="218" t="s">
        <v>419</v>
      </c>
      <c r="E201" s="219" t="s">
        <v>2100</v>
      </c>
      <c r="F201" s="220" t="s">
        <v>5351</v>
      </c>
      <c r="G201" s="221" t="s">
        <v>388</v>
      </c>
      <c r="H201" s="222">
        <v>1</v>
      </c>
      <c r="I201" s="223"/>
      <c r="J201" s="224">
        <f t="shared" si="15"/>
        <v>0</v>
      </c>
      <c r="K201" s="225"/>
      <c r="L201" s="226"/>
      <c r="M201" s="227" t="s">
        <v>1</v>
      </c>
      <c r="N201" s="228" t="s">
        <v>41</v>
      </c>
      <c r="O201" s="61"/>
      <c r="P201" s="181">
        <f t="shared" si="16"/>
        <v>0</v>
      </c>
      <c r="Q201" s="181">
        <v>0</v>
      </c>
      <c r="R201" s="181">
        <f t="shared" si="17"/>
        <v>0</v>
      </c>
      <c r="S201" s="181">
        <v>0</v>
      </c>
      <c r="T201" s="182">
        <f t="shared" si="18"/>
        <v>0</v>
      </c>
      <c r="U201" s="35"/>
      <c r="V201" s="35"/>
      <c r="W201" s="35"/>
      <c r="X201" s="35"/>
      <c r="Y201" s="35"/>
      <c r="Z201" s="35"/>
      <c r="AA201" s="35"/>
      <c r="AB201" s="35"/>
      <c r="AC201" s="35"/>
      <c r="AD201" s="35"/>
      <c r="AE201" s="35"/>
      <c r="AR201" s="183" t="s">
        <v>88</v>
      </c>
      <c r="AT201" s="183" t="s">
        <v>419</v>
      </c>
      <c r="AU201" s="183" t="s">
        <v>75</v>
      </c>
      <c r="AY201" s="18" t="s">
        <v>317</v>
      </c>
      <c r="BE201" s="105">
        <f t="shared" si="19"/>
        <v>0</v>
      </c>
      <c r="BF201" s="105">
        <f t="shared" si="20"/>
        <v>0</v>
      </c>
      <c r="BG201" s="105">
        <f t="shared" si="21"/>
        <v>0</v>
      </c>
      <c r="BH201" s="105">
        <f t="shared" si="22"/>
        <v>0</v>
      </c>
      <c r="BI201" s="105">
        <f t="shared" si="23"/>
        <v>0</v>
      </c>
      <c r="BJ201" s="18" t="s">
        <v>88</v>
      </c>
      <c r="BK201" s="105">
        <f t="shared" si="24"/>
        <v>0</v>
      </c>
      <c r="BL201" s="18" t="s">
        <v>82</v>
      </c>
      <c r="BM201" s="183" t="s">
        <v>5352</v>
      </c>
    </row>
    <row r="202" spans="1:65" s="2" customFormat="1" ht="24.2" customHeight="1">
      <c r="A202" s="35"/>
      <c r="B202" s="141"/>
      <c r="C202" s="218" t="s">
        <v>658</v>
      </c>
      <c r="D202" s="218" t="s">
        <v>419</v>
      </c>
      <c r="E202" s="219" t="s">
        <v>2104</v>
      </c>
      <c r="F202" s="220" t="s">
        <v>5353</v>
      </c>
      <c r="G202" s="221" t="s">
        <v>388</v>
      </c>
      <c r="H202" s="222">
        <v>1</v>
      </c>
      <c r="I202" s="223"/>
      <c r="J202" s="224">
        <f t="shared" si="15"/>
        <v>0</v>
      </c>
      <c r="K202" s="225"/>
      <c r="L202" s="226"/>
      <c r="M202" s="227" t="s">
        <v>1</v>
      </c>
      <c r="N202" s="228" t="s">
        <v>41</v>
      </c>
      <c r="O202" s="61"/>
      <c r="P202" s="181">
        <f t="shared" si="16"/>
        <v>0</v>
      </c>
      <c r="Q202" s="181">
        <v>0</v>
      </c>
      <c r="R202" s="181">
        <f t="shared" si="17"/>
        <v>0</v>
      </c>
      <c r="S202" s="181">
        <v>0</v>
      </c>
      <c r="T202" s="182">
        <f t="shared" si="18"/>
        <v>0</v>
      </c>
      <c r="U202" s="35"/>
      <c r="V202" s="35"/>
      <c r="W202" s="35"/>
      <c r="X202" s="35"/>
      <c r="Y202" s="35"/>
      <c r="Z202" s="35"/>
      <c r="AA202" s="35"/>
      <c r="AB202" s="35"/>
      <c r="AC202" s="35"/>
      <c r="AD202" s="35"/>
      <c r="AE202" s="35"/>
      <c r="AR202" s="183" t="s">
        <v>88</v>
      </c>
      <c r="AT202" s="183" t="s">
        <v>419</v>
      </c>
      <c r="AU202" s="183" t="s">
        <v>75</v>
      </c>
      <c r="AY202" s="18" t="s">
        <v>317</v>
      </c>
      <c r="BE202" s="105">
        <f t="shared" si="19"/>
        <v>0</v>
      </c>
      <c r="BF202" s="105">
        <f t="shared" si="20"/>
        <v>0</v>
      </c>
      <c r="BG202" s="105">
        <f t="shared" si="21"/>
        <v>0</v>
      </c>
      <c r="BH202" s="105">
        <f t="shared" si="22"/>
        <v>0</v>
      </c>
      <c r="BI202" s="105">
        <f t="shared" si="23"/>
        <v>0</v>
      </c>
      <c r="BJ202" s="18" t="s">
        <v>88</v>
      </c>
      <c r="BK202" s="105">
        <f t="shared" si="24"/>
        <v>0</v>
      </c>
      <c r="BL202" s="18" t="s">
        <v>82</v>
      </c>
      <c r="BM202" s="183" t="s">
        <v>5354</v>
      </c>
    </row>
    <row r="203" spans="1:65" s="2" customFormat="1" ht="24.2" customHeight="1">
      <c r="A203" s="35"/>
      <c r="B203" s="141"/>
      <c r="C203" s="218" t="s">
        <v>664</v>
      </c>
      <c r="D203" s="218" t="s">
        <v>419</v>
      </c>
      <c r="E203" s="219" t="s">
        <v>2116</v>
      </c>
      <c r="F203" s="220" t="s">
        <v>5355</v>
      </c>
      <c r="G203" s="221" t="s">
        <v>388</v>
      </c>
      <c r="H203" s="222">
        <v>2</v>
      </c>
      <c r="I203" s="223"/>
      <c r="J203" s="224">
        <f t="shared" si="15"/>
        <v>0</v>
      </c>
      <c r="K203" s="225"/>
      <c r="L203" s="226"/>
      <c r="M203" s="227" t="s">
        <v>1</v>
      </c>
      <c r="N203" s="228" t="s">
        <v>41</v>
      </c>
      <c r="O203" s="61"/>
      <c r="P203" s="181">
        <f t="shared" si="16"/>
        <v>0</v>
      </c>
      <c r="Q203" s="181">
        <v>0</v>
      </c>
      <c r="R203" s="181">
        <f t="shared" si="17"/>
        <v>0</v>
      </c>
      <c r="S203" s="181">
        <v>0</v>
      </c>
      <c r="T203" s="182">
        <f t="shared" si="18"/>
        <v>0</v>
      </c>
      <c r="U203" s="35"/>
      <c r="V203" s="35"/>
      <c r="W203" s="35"/>
      <c r="X203" s="35"/>
      <c r="Y203" s="35"/>
      <c r="Z203" s="35"/>
      <c r="AA203" s="35"/>
      <c r="AB203" s="35"/>
      <c r="AC203" s="35"/>
      <c r="AD203" s="35"/>
      <c r="AE203" s="35"/>
      <c r="AR203" s="183" t="s">
        <v>88</v>
      </c>
      <c r="AT203" s="183" t="s">
        <v>419</v>
      </c>
      <c r="AU203" s="183" t="s">
        <v>75</v>
      </c>
      <c r="AY203" s="18" t="s">
        <v>317</v>
      </c>
      <c r="BE203" s="105">
        <f t="shared" si="19"/>
        <v>0</v>
      </c>
      <c r="BF203" s="105">
        <f t="shared" si="20"/>
        <v>0</v>
      </c>
      <c r="BG203" s="105">
        <f t="shared" si="21"/>
        <v>0</v>
      </c>
      <c r="BH203" s="105">
        <f t="shared" si="22"/>
        <v>0</v>
      </c>
      <c r="BI203" s="105">
        <f t="shared" si="23"/>
        <v>0</v>
      </c>
      <c r="BJ203" s="18" t="s">
        <v>88</v>
      </c>
      <c r="BK203" s="105">
        <f t="shared" si="24"/>
        <v>0</v>
      </c>
      <c r="BL203" s="18" t="s">
        <v>82</v>
      </c>
      <c r="BM203" s="183" t="s">
        <v>5356</v>
      </c>
    </row>
    <row r="204" spans="1:65" s="2" customFormat="1" ht="24.2" customHeight="1">
      <c r="A204" s="35"/>
      <c r="B204" s="141"/>
      <c r="C204" s="218" t="s">
        <v>670</v>
      </c>
      <c r="D204" s="218" t="s">
        <v>419</v>
      </c>
      <c r="E204" s="219" t="s">
        <v>2130</v>
      </c>
      <c r="F204" s="220" t="s">
        <v>5357</v>
      </c>
      <c r="G204" s="221" t="s">
        <v>388</v>
      </c>
      <c r="H204" s="222">
        <v>1</v>
      </c>
      <c r="I204" s="223"/>
      <c r="J204" s="224">
        <f t="shared" si="15"/>
        <v>0</v>
      </c>
      <c r="K204" s="225"/>
      <c r="L204" s="226"/>
      <c r="M204" s="227" t="s">
        <v>1</v>
      </c>
      <c r="N204" s="228" t="s">
        <v>41</v>
      </c>
      <c r="O204" s="61"/>
      <c r="P204" s="181">
        <f t="shared" si="16"/>
        <v>0</v>
      </c>
      <c r="Q204" s="181">
        <v>0</v>
      </c>
      <c r="R204" s="181">
        <f t="shared" si="17"/>
        <v>0</v>
      </c>
      <c r="S204" s="181">
        <v>0</v>
      </c>
      <c r="T204" s="182">
        <f t="shared" si="18"/>
        <v>0</v>
      </c>
      <c r="U204" s="35"/>
      <c r="V204" s="35"/>
      <c r="W204" s="35"/>
      <c r="X204" s="35"/>
      <c r="Y204" s="35"/>
      <c r="Z204" s="35"/>
      <c r="AA204" s="35"/>
      <c r="AB204" s="35"/>
      <c r="AC204" s="35"/>
      <c r="AD204" s="35"/>
      <c r="AE204" s="35"/>
      <c r="AR204" s="183" t="s">
        <v>88</v>
      </c>
      <c r="AT204" s="183" t="s">
        <v>419</v>
      </c>
      <c r="AU204" s="183" t="s">
        <v>75</v>
      </c>
      <c r="AY204" s="18" t="s">
        <v>317</v>
      </c>
      <c r="BE204" s="105">
        <f t="shared" si="19"/>
        <v>0</v>
      </c>
      <c r="BF204" s="105">
        <f t="shared" si="20"/>
        <v>0</v>
      </c>
      <c r="BG204" s="105">
        <f t="shared" si="21"/>
        <v>0</v>
      </c>
      <c r="BH204" s="105">
        <f t="shared" si="22"/>
        <v>0</v>
      </c>
      <c r="BI204" s="105">
        <f t="shared" si="23"/>
        <v>0</v>
      </c>
      <c r="BJ204" s="18" t="s">
        <v>88</v>
      </c>
      <c r="BK204" s="105">
        <f t="shared" si="24"/>
        <v>0</v>
      </c>
      <c r="BL204" s="18" t="s">
        <v>82</v>
      </c>
      <c r="BM204" s="183" t="s">
        <v>5358</v>
      </c>
    </row>
    <row r="205" spans="1:65" s="2" customFormat="1" ht="24.2" customHeight="1">
      <c r="A205" s="35"/>
      <c r="B205" s="141"/>
      <c r="C205" s="218" t="s">
        <v>676</v>
      </c>
      <c r="D205" s="218" t="s">
        <v>419</v>
      </c>
      <c r="E205" s="219" t="s">
        <v>2139</v>
      </c>
      <c r="F205" s="220" t="s">
        <v>5359</v>
      </c>
      <c r="G205" s="221" t="s">
        <v>388</v>
      </c>
      <c r="H205" s="222">
        <v>1</v>
      </c>
      <c r="I205" s="223"/>
      <c r="J205" s="224">
        <f t="shared" ref="J205:J236" si="25">ROUND(I205*H205,2)</f>
        <v>0</v>
      </c>
      <c r="K205" s="225"/>
      <c r="L205" s="226"/>
      <c r="M205" s="227" t="s">
        <v>1</v>
      </c>
      <c r="N205" s="228" t="s">
        <v>41</v>
      </c>
      <c r="O205" s="61"/>
      <c r="P205" s="181">
        <f t="shared" ref="P205:P236" si="26">O205*H205</f>
        <v>0</v>
      </c>
      <c r="Q205" s="181">
        <v>0</v>
      </c>
      <c r="R205" s="181">
        <f t="shared" ref="R205:R236" si="27">Q205*H205</f>
        <v>0</v>
      </c>
      <c r="S205" s="181">
        <v>0</v>
      </c>
      <c r="T205" s="182">
        <f t="shared" ref="T205:T236" si="28">S205*H205</f>
        <v>0</v>
      </c>
      <c r="U205" s="35"/>
      <c r="V205" s="35"/>
      <c r="W205" s="35"/>
      <c r="X205" s="35"/>
      <c r="Y205" s="35"/>
      <c r="Z205" s="35"/>
      <c r="AA205" s="35"/>
      <c r="AB205" s="35"/>
      <c r="AC205" s="35"/>
      <c r="AD205" s="35"/>
      <c r="AE205" s="35"/>
      <c r="AR205" s="183" t="s">
        <v>88</v>
      </c>
      <c r="AT205" s="183" t="s">
        <v>419</v>
      </c>
      <c r="AU205" s="183" t="s">
        <v>75</v>
      </c>
      <c r="AY205" s="18" t="s">
        <v>317</v>
      </c>
      <c r="BE205" s="105">
        <f t="shared" ref="BE205:BE236" si="29">IF(N205="základná",J205,0)</f>
        <v>0</v>
      </c>
      <c r="BF205" s="105">
        <f t="shared" ref="BF205:BF236" si="30">IF(N205="znížená",J205,0)</f>
        <v>0</v>
      </c>
      <c r="BG205" s="105">
        <f t="shared" ref="BG205:BG236" si="31">IF(N205="zákl. prenesená",J205,0)</f>
        <v>0</v>
      </c>
      <c r="BH205" s="105">
        <f t="shared" ref="BH205:BH236" si="32">IF(N205="zníž. prenesená",J205,0)</f>
        <v>0</v>
      </c>
      <c r="BI205" s="105">
        <f t="shared" ref="BI205:BI236" si="33">IF(N205="nulová",J205,0)</f>
        <v>0</v>
      </c>
      <c r="BJ205" s="18" t="s">
        <v>88</v>
      </c>
      <c r="BK205" s="105">
        <f t="shared" ref="BK205:BK236" si="34">ROUND(I205*H205,2)</f>
        <v>0</v>
      </c>
      <c r="BL205" s="18" t="s">
        <v>82</v>
      </c>
      <c r="BM205" s="183" t="s">
        <v>5360</v>
      </c>
    </row>
    <row r="206" spans="1:65" s="2" customFormat="1" ht="24.2" customHeight="1">
      <c r="A206" s="35"/>
      <c r="B206" s="141"/>
      <c r="C206" s="218" t="s">
        <v>681</v>
      </c>
      <c r="D206" s="218" t="s">
        <v>419</v>
      </c>
      <c r="E206" s="219" t="s">
        <v>2145</v>
      </c>
      <c r="F206" s="220" t="s">
        <v>5361</v>
      </c>
      <c r="G206" s="221" t="s">
        <v>388</v>
      </c>
      <c r="H206" s="222">
        <v>1</v>
      </c>
      <c r="I206" s="223"/>
      <c r="J206" s="224">
        <f t="shared" si="25"/>
        <v>0</v>
      </c>
      <c r="K206" s="225"/>
      <c r="L206" s="226"/>
      <c r="M206" s="227" t="s">
        <v>1</v>
      </c>
      <c r="N206" s="228" t="s">
        <v>41</v>
      </c>
      <c r="O206" s="61"/>
      <c r="P206" s="181">
        <f t="shared" si="26"/>
        <v>0</v>
      </c>
      <c r="Q206" s="181">
        <v>0</v>
      </c>
      <c r="R206" s="181">
        <f t="shared" si="27"/>
        <v>0</v>
      </c>
      <c r="S206" s="181">
        <v>0</v>
      </c>
      <c r="T206" s="182">
        <f t="shared" si="28"/>
        <v>0</v>
      </c>
      <c r="U206" s="35"/>
      <c r="V206" s="35"/>
      <c r="W206" s="35"/>
      <c r="X206" s="35"/>
      <c r="Y206" s="35"/>
      <c r="Z206" s="35"/>
      <c r="AA206" s="35"/>
      <c r="AB206" s="35"/>
      <c r="AC206" s="35"/>
      <c r="AD206" s="35"/>
      <c r="AE206" s="35"/>
      <c r="AR206" s="183" t="s">
        <v>88</v>
      </c>
      <c r="AT206" s="183" t="s">
        <v>419</v>
      </c>
      <c r="AU206" s="183" t="s">
        <v>75</v>
      </c>
      <c r="AY206" s="18" t="s">
        <v>317</v>
      </c>
      <c r="BE206" s="105">
        <f t="shared" si="29"/>
        <v>0</v>
      </c>
      <c r="BF206" s="105">
        <f t="shared" si="30"/>
        <v>0</v>
      </c>
      <c r="BG206" s="105">
        <f t="shared" si="31"/>
        <v>0</v>
      </c>
      <c r="BH206" s="105">
        <f t="shared" si="32"/>
        <v>0</v>
      </c>
      <c r="BI206" s="105">
        <f t="shared" si="33"/>
        <v>0</v>
      </c>
      <c r="BJ206" s="18" t="s">
        <v>88</v>
      </c>
      <c r="BK206" s="105">
        <f t="shared" si="34"/>
        <v>0</v>
      </c>
      <c r="BL206" s="18" t="s">
        <v>82</v>
      </c>
      <c r="BM206" s="183" t="s">
        <v>5362</v>
      </c>
    </row>
    <row r="207" spans="1:65" s="2" customFormat="1" ht="37.9" customHeight="1">
      <c r="A207" s="35"/>
      <c r="B207" s="141"/>
      <c r="C207" s="218" t="s">
        <v>686</v>
      </c>
      <c r="D207" s="218" t="s">
        <v>419</v>
      </c>
      <c r="E207" s="219" t="s">
        <v>2149</v>
      </c>
      <c r="F207" s="220" t="s">
        <v>5363</v>
      </c>
      <c r="G207" s="221" t="s">
        <v>388</v>
      </c>
      <c r="H207" s="222">
        <v>1</v>
      </c>
      <c r="I207" s="223"/>
      <c r="J207" s="224">
        <f t="shared" si="25"/>
        <v>0</v>
      </c>
      <c r="K207" s="225"/>
      <c r="L207" s="226"/>
      <c r="M207" s="227" t="s">
        <v>1</v>
      </c>
      <c r="N207" s="228" t="s">
        <v>41</v>
      </c>
      <c r="O207" s="61"/>
      <c r="P207" s="181">
        <f t="shared" si="26"/>
        <v>0</v>
      </c>
      <c r="Q207" s="181">
        <v>0</v>
      </c>
      <c r="R207" s="181">
        <f t="shared" si="27"/>
        <v>0</v>
      </c>
      <c r="S207" s="181">
        <v>0</v>
      </c>
      <c r="T207" s="182">
        <f t="shared" si="28"/>
        <v>0</v>
      </c>
      <c r="U207" s="35"/>
      <c r="V207" s="35"/>
      <c r="W207" s="35"/>
      <c r="X207" s="35"/>
      <c r="Y207" s="35"/>
      <c r="Z207" s="35"/>
      <c r="AA207" s="35"/>
      <c r="AB207" s="35"/>
      <c r="AC207" s="35"/>
      <c r="AD207" s="35"/>
      <c r="AE207" s="35"/>
      <c r="AR207" s="183" t="s">
        <v>88</v>
      </c>
      <c r="AT207" s="183" t="s">
        <v>419</v>
      </c>
      <c r="AU207" s="183" t="s">
        <v>75</v>
      </c>
      <c r="AY207" s="18" t="s">
        <v>317</v>
      </c>
      <c r="BE207" s="105">
        <f t="shared" si="29"/>
        <v>0</v>
      </c>
      <c r="BF207" s="105">
        <f t="shared" si="30"/>
        <v>0</v>
      </c>
      <c r="BG207" s="105">
        <f t="shared" si="31"/>
        <v>0</v>
      </c>
      <c r="BH207" s="105">
        <f t="shared" si="32"/>
        <v>0</v>
      </c>
      <c r="BI207" s="105">
        <f t="shared" si="33"/>
        <v>0</v>
      </c>
      <c r="BJ207" s="18" t="s">
        <v>88</v>
      </c>
      <c r="BK207" s="105">
        <f t="shared" si="34"/>
        <v>0</v>
      </c>
      <c r="BL207" s="18" t="s">
        <v>82</v>
      </c>
      <c r="BM207" s="183" t="s">
        <v>5364</v>
      </c>
    </row>
    <row r="208" spans="1:65" s="2" customFormat="1" ht="37.9" customHeight="1">
      <c r="A208" s="35"/>
      <c r="B208" s="141"/>
      <c r="C208" s="171" t="s">
        <v>727</v>
      </c>
      <c r="D208" s="171" t="s">
        <v>318</v>
      </c>
      <c r="E208" s="172" t="s">
        <v>1662</v>
      </c>
      <c r="F208" s="173" t="s">
        <v>5365</v>
      </c>
      <c r="G208" s="174" t="s">
        <v>388</v>
      </c>
      <c r="H208" s="175">
        <v>1</v>
      </c>
      <c r="I208" s="176"/>
      <c r="J208" s="177">
        <f t="shared" si="25"/>
        <v>0</v>
      </c>
      <c r="K208" s="178"/>
      <c r="L208" s="36"/>
      <c r="M208" s="179" t="s">
        <v>1</v>
      </c>
      <c r="N208" s="180" t="s">
        <v>41</v>
      </c>
      <c r="O208" s="61"/>
      <c r="P208" s="181">
        <f t="shared" si="26"/>
        <v>0</v>
      </c>
      <c r="Q208" s="181">
        <v>0</v>
      </c>
      <c r="R208" s="181">
        <f t="shared" si="27"/>
        <v>0</v>
      </c>
      <c r="S208" s="181">
        <v>0</v>
      </c>
      <c r="T208" s="182">
        <f t="shared" si="28"/>
        <v>0</v>
      </c>
      <c r="U208" s="35"/>
      <c r="V208" s="35"/>
      <c r="W208" s="35"/>
      <c r="X208" s="35"/>
      <c r="Y208" s="35"/>
      <c r="Z208" s="35"/>
      <c r="AA208" s="35"/>
      <c r="AB208" s="35"/>
      <c r="AC208" s="35"/>
      <c r="AD208" s="35"/>
      <c r="AE208" s="35"/>
      <c r="AR208" s="183" t="s">
        <v>82</v>
      </c>
      <c r="AT208" s="183" t="s">
        <v>318</v>
      </c>
      <c r="AU208" s="183" t="s">
        <v>75</v>
      </c>
      <c r="AY208" s="18" t="s">
        <v>317</v>
      </c>
      <c r="BE208" s="105">
        <f t="shared" si="29"/>
        <v>0</v>
      </c>
      <c r="BF208" s="105">
        <f t="shared" si="30"/>
        <v>0</v>
      </c>
      <c r="BG208" s="105">
        <f t="shared" si="31"/>
        <v>0</v>
      </c>
      <c r="BH208" s="105">
        <f t="shared" si="32"/>
        <v>0</v>
      </c>
      <c r="BI208" s="105">
        <f t="shared" si="33"/>
        <v>0</v>
      </c>
      <c r="BJ208" s="18" t="s">
        <v>88</v>
      </c>
      <c r="BK208" s="105">
        <f t="shared" si="34"/>
        <v>0</v>
      </c>
      <c r="BL208" s="18" t="s">
        <v>82</v>
      </c>
      <c r="BM208" s="183" t="s">
        <v>5366</v>
      </c>
    </row>
    <row r="209" spans="1:65" s="2" customFormat="1" ht="24.2" customHeight="1">
      <c r="A209" s="35"/>
      <c r="B209" s="141"/>
      <c r="C209" s="218" t="s">
        <v>731</v>
      </c>
      <c r="D209" s="218" t="s">
        <v>419</v>
      </c>
      <c r="E209" s="219" t="s">
        <v>2022</v>
      </c>
      <c r="F209" s="220" t="s">
        <v>5367</v>
      </c>
      <c r="G209" s="221" t="s">
        <v>388</v>
      </c>
      <c r="H209" s="222">
        <v>1</v>
      </c>
      <c r="I209" s="223"/>
      <c r="J209" s="224">
        <f t="shared" si="25"/>
        <v>0</v>
      </c>
      <c r="K209" s="225"/>
      <c r="L209" s="226"/>
      <c r="M209" s="227" t="s">
        <v>1</v>
      </c>
      <c r="N209" s="228" t="s">
        <v>41</v>
      </c>
      <c r="O209" s="61"/>
      <c r="P209" s="181">
        <f t="shared" si="26"/>
        <v>0</v>
      </c>
      <c r="Q209" s="181">
        <v>0</v>
      </c>
      <c r="R209" s="181">
        <f t="shared" si="27"/>
        <v>0</v>
      </c>
      <c r="S209" s="181">
        <v>0</v>
      </c>
      <c r="T209" s="182">
        <f t="shared" si="28"/>
        <v>0</v>
      </c>
      <c r="U209" s="35"/>
      <c r="V209" s="35"/>
      <c r="W209" s="35"/>
      <c r="X209" s="35"/>
      <c r="Y209" s="35"/>
      <c r="Z209" s="35"/>
      <c r="AA209" s="35"/>
      <c r="AB209" s="35"/>
      <c r="AC209" s="35"/>
      <c r="AD209" s="35"/>
      <c r="AE209" s="35"/>
      <c r="AR209" s="183" t="s">
        <v>88</v>
      </c>
      <c r="AT209" s="183" t="s">
        <v>419</v>
      </c>
      <c r="AU209" s="183" t="s">
        <v>75</v>
      </c>
      <c r="AY209" s="18" t="s">
        <v>317</v>
      </c>
      <c r="BE209" s="105">
        <f t="shared" si="29"/>
        <v>0</v>
      </c>
      <c r="BF209" s="105">
        <f t="shared" si="30"/>
        <v>0</v>
      </c>
      <c r="BG209" s="105">
        <f t="shared" si="31"/>
        <v>0</v>
      </c>
      <c r="BH209" s="105">
        <f t="shared" si="32"/>
        <v>0</v>
      </c>
      <c r="BI209" s="105">
        <f t="shared" si="33"/>
        <v>0</v>
      </c>
      <c r="BJ209" s="18" t="s">
        <v>88</v>
      </c>
      <c r="BK209" s="105">
        <f t="shared" si="34"/>
        <v>0</v>
      </c>
      <c r="BL209" s="18" t="s">
        <v>82</v>
      </c>
      <c r="BM209" s="183" t="s">
        <v>5368</v>
      </c>
    </row>
    <row r="210" spans="1:65" s="2" customFormat="1" ht="24.2" customHeight="1">
      <c r="A210" s="35"/>
      <c r="B210" s="141"/>
      <c r="C210" s="171" t="s">
        <v>737</v>
      </c>
      <c r="D210" s="171" t="s">
        <v>318</v>
      </c>
      <c r="E210" s="172" t="s">
        <v>1709</v>
      </c>
      <c r="F210" s="173" t="s">
        <v>5369</v>
      </c>
      <c r="G210" s="174" t="s">
        <v>388</v>
      </c>
      <c r="H210" s="175">
        <v>1</v>
      </c>
      <c r="I210" s="176"/>
      <c r="J210" s="177">
        <f t="shared" si="25"/>
        <v>0</v>
      </c>
      <c r="K210" s="178"/>
      <c r="L210" s="36"/>
      <c r="M210" s="179" t="s">
        <v>1</v>
      </c>
      <c r="N210" s="180" t="s">
        <v>41</v>
      </c>
      <c r="O210" s="61"/>
      <c r="P210" s="181">
        <f t="shared" si="26"/>
        <v>0</v>
      </c>
      <c r="Q210" s="181">
        <v>0</v>
      </c>
      <c r="R210" s="181">
        <f t="shared" si="27"/>
        <v>0</v>
      </c>
      <c r="S210" s="181">
        <v>0</v>
      </c>
      <c r="T210" s="182">
        <f t="shared" si="28"/>
        <v>0</v>
      </c>
      <c r="U210" s="35"/>
      <c r="V210" s="35"/>
      <c r="W210" s="35"/>
      <c r="X210" s="35"/>
      <c r="Y210" s="35"/>
      <c r="Z210" s="35"/>
      <c r="AA210" s="35"/>
      <c r="AB210" s="35"/>
      <c r="AC210" s="35"/>
      <c r="AD210" s="35"/>
      <c r="AE210" s="35"/>
      <c r="AR210" s="183" t="s">
        <v>82</v>
      </c>
      <c r="AT210" s="183" t="s">
        <v>318</v>
      </c>
      <c r="AU210" s="183" t="s">
        <v>75</v>
      </c>
      <c r="AY210" s="18" t="s">
        <v>317</v>
      </c>
      <c r="BE210" s="105">
        <f t="shared" si="29"/>
        <v>0</v>
      </c>
      <c r="BF210" s="105">
        <f t="shared" si="30"/>
        <v>0</v>
      </c>
      <c r="BG210" s="105">
        <f t="shared" si="31"/>
        <v>0</v>
      </c>
      <c r="BH210" s="105">
        <f t="shared" si="32"/>
        <v>0</v>
      </c>
      <c r="BI210" s="105">
        <f t="shared" si="33"/>
        <v>0</v>
      </c>
      <c r="BJ210" s="18" t="s">
        <v>88</v>
      </c>
      <c r="BK210" s="105">
        <f t="shared" si="34"/>
        <v>0</v>
      </c>
      <c r="BL210" s="18" t="s">
        <v>82</v>
      </c>
      <c r="BM210" s="183" t="s">
        <v>5370</v>
      </c>
    </row>
    <row r="211" spans="1:65" s="2" customFormat="1" ht="24.2" customHeight="1">
      <c r="A211" s="35"/>
      <c r="B211" s="141"/>
      <c r="C211" s="218" t="s">
        <v>745</v>
      </c>
      <c r="D211" s="218" t="s">
        <v>419</v>
      </c>
      <c r="E211" s="219" t="s">
        <v>2167</v>
      </c>
      <c r="F211" s="220" t="s">
        <v>5371</v>
      </c>
      <c r="G211" s="221" t="s">
        <v>388</v>
      </c>
      <c r="H211" s="222">
        <v>1</v>
      </c>
      <c r="I211" s="223"/>
      <c r="J211" s="224">
        <f t="shared" si="25"/>
        <v>0</v>
      </c>
      <c r="K211" s="225"/>
      <c r="L211" s="226"/>
      <c r="M211" s="227" t="s">
        <v>1</v>
      </c>
      <c r="N211" s="228" t="s">
        <v>41</v>
      </c>
      <c r="O211" s="61"/>
      <c r="P211" s="181">
        <f t="shared" si="26"/>
        <v>0</v>
      </c>
      <c r="Q211" s="181">
        <v>0</v>
      </c>
      <c r="R211" s="181">
        <f t="shared" si="27"/>
        <v>0</v>
      </c>
      <c r="S211" s="181">
        <v>0</v>
      </c>
      <c r="T211" s="182">
        <f t="shared" si="28"/>
        <v>0</v>
      </c>
      <c r="U211" s="35"/>
      <c r="V211" s="35"/>
      <c r="W211" s="35"/>
      <c r="X211" s="35"/>
      <c r="Y211" s="35"/>
      <c r="Z211" s="35"/>
      <c r="AA211" s="35"/>
      <c r="AB211" s="35"/>
      <c r="AC211" s="35"/>
      <c r="AD211" s="35"/>
      <c r="AE211" s="35"/>
      <c r="AR211" s="183" t="s">
        <v>88</v>
      </c>
      <c r="AT211" s="183" t="s">
        <v>419</v>
      </c>
      <c r="AU211" s="183" t="s">
        <v>75</v>
      </c>
      <c r="AY211" s="18" t="s">
        <v>317</v>
      </c>
      <c r="BE211" s="105">
        <f t="shared" si="29"/>
        <v>0</v>
      </c>
      <c r="BF211" s="105">
        <f t="shared" si="30"/>
        <v>0</v>
      </c>
      <c r="BG211" s="105">
        <f t="shared" si="31"/>
        <v>0</v>
      </c>
      <c r="BH211" s="105">
        <f t="shared" si="32"/>
        <v>0</v>
      </c>
      <c r="BI211" s="105">
        <f t="shared" si="33"/>
        <v>0</v>
      </c>
      <c r="BJ211" s="18" t="s">
        <v>88</v>
      </c>
      <c r="BK211" s="105">
        <f t="shared" si="34"/>
        <v>0</v>
      </c>
      <c r="BL211" s="18" t="s">
        <v>82</v>
      </c>
      <c r="BM211" s="183" t="s">
        <v>5372</v>
      </c>
    </row>
    <row r="212" spans="1:65" s="2" customFormat="1" ht="14.45" customHeight="1">
      <c r="A212" s="35"/>
      <c r="B212" s="141"/>
      <c r="C212" s="218" t="s">
        <v>751</v>
      </c>
      <c r="D212" s="218" t="s">
        <v>419</v>
      </c>
      <c r="E212" s="219" t="s">
        <v>2171</v>
      </c>
      <c r="F212" s="220" t="s">
        <v>5373</v>
      </c>
      <c r="G212" s="221" t="s">
        <v>388</v>
      </c>
      <c r="H212" s="222">
        <v>2</v>
      </c>
      <c r="I212" s="223"/>
      <c r="J212" s="224">
        <f t="shared" si="25"/>
        <v>0</v>
      </c>
      <c r="K212" s="225"/>
      <c r="L212" s="226"/>
      <c r="M212" s="227" t="s">
        <v>1</v>
      </c>
      <c r="N212" s="228" t="s">
        <v>41</v>
      </c>
      <c r="O212" s="61"/>
      <c r="P212" s="181">
        <f t="shared" si="26"/>
        <v>0</v>
      </c>
      <c r="Q212" s="181">
        <v>0</v>
      </c>
      <c r="R212" s="181">
        <f t="shared" si="27"/>
        <v>0</v>
      </c>
      <c r="S212" s="181">
        <v>0</v>
      </c>
      <c r="T212" s="182">
        <f t="shared" si="28"/>
        <v>0</v>
      </c>
      <c r="U212" s="35"/>
      <c r="V212" s="35"/>
      <c r="W212" s="35"/>
      <c r="X212" s="35"/>
      <c r="Y212" s="35"/>
      <c r="Z212" s="35"/>
      <c r="AA212" s="35"/>
      <c r="AB212" s="35"/>
      <c r="AC212" s="35"/>
      <c r="AD212" s="35"/>
      <c r="AE212" s="35"/>
      <c r="AR212" s="183" t="s">
        <v>88</v>
      </c>
      <c r="AT212" s="183" t="s">
        <v>419</v>
      </c>
      <c r="AU212" s="183" t="s">
        <v>75</v>
      </c>
      <c r="AY212" s="18" t="s">
        <v>317</v>
      </c>
      <c r="BE212" s="105">
        <f t="shared" si="29"/>
        <v>0</v>
      </c>
      <c r="BF212" s="105">
        <f t="shared" si="30"/>
        <v>0</v>
      </c>
      <c r="BG212" s="105">
        <f t="shared" si="31"/>
        <v>0</v>
      </c>
      <c r="BH212" s="105">
        <f t="shared" si="32"/>
        <v>0</v>
      </c>
      <c r="BI212" s="105">
        <f t="shared" si="33"/>
        <v>0</v>
      </c>
      <c r="BJ212" s="18" t="s">
        <v>88</v>
      </c>
      <c r="BK212" s="105">
        <f t="shared" si="34"/>
        <v>0</v>
      </c>
      <c r="BL212" s="18" t="s">
        <v>82</v>
      </c>
      <c r="BM212" s="183" t="s">
        <v>2013</v>
      </c>
    </row>
    <row r="213" spans="1:65" s="2" customFormat="1" ht="24.2" customHeight="1">
      <c r="A213" s="35"/>
      <c r="B213" s="141"/>
      <c r="C213" s="218" t="s">
        <v>757</v>
      </c>
      <c r="D213" s="218" t="s">
        <v>419</v>
      </c>
      <c r="E213" s="219" t="s">
        <v>2175</v>
      </c>
      <c r="F213" s="220" t="s">
        <v>5374</v>
      </c>
      <c r="G213" s="221" t="s">
        <v>388</v>
      </c>
      <c r="H213" s="222">
        <v>40</v>
      </c>
      <c r="I213" s="223"/>
      <c r="J213" s="224">
        <f t="shared" si="25"/>
        <v>0</v>
      </c>
      <c r="K213" s="225"/>
      <c r="L213" s="226"/>
      <c r="M213" s="227" t="s">
        <v>1</v>
      </c>
      <c r="N213" s="228" t="s">
        <v>41</v>
      </c>
      <c r="O213" s="61"/>
      <c r="P213" s="181">
        <f t="shared" si="26"/>
        <v>0</v>
      </c>
      <c r="Q213" s="181">
        <v>0</v>
      </c>
      <c r="R213" s="181">
        <f t="shared" si="27"/>
        <v>0</v>
      </c>
      <c r="S213" s="181">
        <v>0</v>
      </c>
      <c r="T213" s="182">
        <f t="shared" si="28"/>
        <v>0</v>
      </c>
      <c r="U213" s="35"/>
      <c r="V213" s="35"/>
      <c r="W213" s="35"/>
      <c r="X213" s="35"/>
      <c r="Y213" s="35"/>
      <c r="Z213" s="35"/>
      <c r="AA213" s="35"/>
      <c r="AB213" s="35"/>
      <c r="AC213" s="35"/>
      <c r="AD213" s="35"/>
      <c r="AE213" s="35"/>
      <c r="AR213" s="183" t="s">
        <v>88</v>
      </c>
      <c r="AT213" s="183" t="s">
        <v>419</v>
      </c>
      <c r="AU213" s="183" t="s">
        <v>75</v>
      </c>
      <c r="AY213" s="18" t="s">
        <v>317</v>
      </c>
      <c r="BE213" s="105">
        <f t="shared" si="29"/>
        <v>0</v>
      </c>
      <c r="BF213" s="105">
        <f t="shared" si="30"/>
        <v>0</v>
      </c>
      <c r="BG213" s="105">
        <f t="shared" si="31"/>
        <v>0</v>
      </c>
      <c r="BH213" s="105">
        <f t="shared" si="32"/>
        <v>0</v>
      </c>
      <c r="BI213" s="105">
        <f t="shared" si="33"/>
        <v>0</v>
      </c>
      <c r="BJ213" s="18" t="s">
        <v>88</v>
      </c>
      <c r="BK213" s="105">
        <f t="shared" si="34"/>
        <v>0</v>
      </c>
      <c r="BL213" s="18" t="s">
        <v>82</v>
      </c>
      <c r="BM213" s="183" t="s">
        <v>5375</v>
      </c>
    </row>
    <row r="214" spans="1:65" s="2" customFormat="1" ht="24.2" customHeight="1">
      <c r="A214" s="35"/>
      <c r="B214" s="141"/>
      <c r="C214" s="218" t="s">
        <v>762</v>
      </c>
      <c r="D214" s="218" t="s">
        <v>419</v>
      </c>
      <c r="E214" s="219" t="s">
        <v>2179</v>
      </c>
      <c r="F214" s="220" t="s">
        <v>5376</v>
      </c>
      <c r="G214" s="221" t="s">
        <v>388</v>
      </c>
      <c r="H214" s="222">
        <v>1</v>
      </c>
      <c r="I214" s="223"/>
      <c r="J214" s="224">
        <f t="shared" si="25"/>
        <v>0</v>
      </c>
      <c r="K214" s="225"/>
      <c r="L214" s="226"/>
      <c r="M214" s="227" t="s">
        <v>1</v>
      </c>
      <c r="N214" s="228" t="s">
        <v>41</v>
      </c>
      <c r="O214" s="61"/>
      <c r="P214" s="181">
        <f t="shared" si="26"/>
        <v>0</v>
      </c>
      <c r="Q214" s="181">
        <v>0</v>
      </c>
      <c r="R214" s="181">
        <f t="shared" si="27"/>
        <v>0</v>
      </c>
      <c r="S214" s="181">
        <v>0</v>
      </c>
      <c r="T214" s="182">
        <f t="shared" si="28"/>
        <v>0</v>
      </c>
      <c r="U214" s="35"/>
      <c r="V214" s="35"/>
      <c r="W214" s="35"/>
      <c r="X214" s="35"/>
      <c r="Y214" s="35"/>
      <c r="Z214" s="35"/>
      <c r="AA214" s="35"/>
      <c r="AB214" s="35"/>
      <c r="AC214" s="35"/>
      <c r="AD214" s="35"/>
      <c r="AE214" s="35"/>
      <c r="AR214" s="183" t="s">
        <v>88</v>
      </c>
      <c r="AT214" s="183" t="s">
        <v>419</v>
      </c>
      <c r="AU214" s="183" t="s">
        <v>75</v>
      </c>
      <c r="AY214" s="18" t="s">
        <v>317</v>
      </c>
      <c r="BE214" s="105">
        <f t="shared" si="29"/>
        <v>0</v>
      </c>
      <c r="BF214" s="105">
        <f t="shared" si="30"/>
        <v>0</v>
      </c>
      <c r="BG214" s="105">
        <f t="shared" si="31"/>
        <v>0</v>
      </c>
      <c r="BH214" s="105">
        <f t="shared" si="32"/>
        <v>0</v>
      </c>
      <c r="BI214" s="105">
        <f t="shared" si="33"/>
        <v>0</v>
      </c>
      <c r="BJ214" s="18" t="s">
        <v>88</v>
      </c>
      <c r="BK214" s="105">
        <f t="shared" si="34"/>
        <v>0</v>
      </c>
      <c r="BL214" s="18" t="s">
        <v>82</v>
      </c>
      <c r="BM214" s="183" t="s">
        <v>5377</v>
      </c>
    </row>
    <row r="215" spans="1:65" s="2" customFormat="1" ht="24.2" customHeight="1">
      <c r="A215" s="35"/>
      <c r="B215" s="141"/>
      <c r="C215" s="171" t="s">
        <v>692</v>
      </c>
      <c r="D215" s="171" t="s">
        <v>318</v>
      </c>
      <c r="E215" s="172" t="s">
        <v>1730</v>
      </c>
      <c r="F215" s="173" t="s">
        <v>5378</v>
      </c>
      <c r="G215" s="174" t="s">
        <v>388</v>
      </c>
      <c r="H215" s="175">
        <v>1</v>
      </c>
      <c r="I215" s="176"/>
      <c r="J215" s="177">
        <f t="shared" si="25"/>
        <v>0</v>
      </c>
      <c r="K215" s="178"/>
      <c r="L215" s="36"/>
      <c r="M215" s="179" t="s">
        <v>1</v>
      </c>
      <c r="N215" s="180" t="s">
        <v>41</v>
      </c>
      <c r="O215" s="61"/>
      <c r="P215" s="181">
        <f t="shared" si="26"/>
        <v>0</v>
      </c>
      <c r="Q215" s="181">
        <v>0</v>
      </c>
      <c r="R215" s="181">
        <f t="shared" si="27"/>
        <v>0</v>
      </c>
      <c r="S215" s="181">
        <v>0</v>
      </c>
      <c r="T215" s="182">
        <f t="shared" si="28"/>
        <v>0</v>
      </c>
      <c r="U215" s="35"/>
      <c r="V215" s="35"/>
      <c r="W215" s="35"/>
      <c r="X215" s="35"/>
      <c r="Y215" s="35"/>
      <c r="Z215" s="35"/>
      <c r="AA215" s="35"/>
      <c r="AB215" s="35"/>
      <c r="AC215" s="35"/>
      <c r="AD215" s="35"/>
      <c r="AE215" s="35"/>
      <c r="AR215" s="183" t="s">
        <v>82</v>
      </c>
      <c r="AT215" s="183" t="s">
        <v>318</v>
      </c>
      <c r="AU215" s="183" t="s">
        <v>75</v>
      </c>
      <c r="AY215" s="18" t="s">
        <v>317</v>
      </c>
      <c r="BE215" s="105">
        <f t="shared" si="29"/>
        <v>0</v>
      </c>
      <c r="BF215" s="105">
        <f t="shared" si="30"/>
        <v>0</v>
      </c>
      <c r="BG215" s="105">
        <f t="shared" si="31"/>
        <v>0</v>
      </c>
      <c r="BH215" s="105">
        <f t="shared" si="32"/>
        <v>0</v>
      </c>
      <c r="BI215" s="105">
        <f t="shared" si="33"/>
        <v>0</v>
      </c>
      <c r="BJ215" s="18" t="s">
        <v>88</v>
      </c>
      <c r="BK215" s="105">
        <f t="shared" si="34"/>
        <v>0</v>
      </c>
      <c r="BL215" s="18" t="s">
        <v>82</v>
      </c>
      <c r="BM215" s="183" t="s">
        <v>5379</v>
      </c>
    </row>
    <row r="216" spans="1:65" s="2" customFormat="1" ht="24.2" customHeight="1">
      <c r="A216" s="35"/>
      <c r="B216" s="141"/>
      <c r="C216" s="218" t="s">
        <v>700</v>
      </c>
      <c r="D216" s="218" t="s">
        <v>419</v>
      </c>
      <c r="E216" s="219" t="s">
        <v>1967</v>
      </c>
      <c r="F216" s="220" t="s">
        <v>5380</v>
      </c>
      <c r="G216" s="221" t="s">
        <v>388</v>
      </c>
      <c r="H216" s="222">
        <v>3</v>
      </c>
      <c r="I216" s="223"/>
      <c r="J216" s="224">
        <f t="shared" si="25"/>
        <v>0</v>
      </c>
      <c r="K216" s="225"/>
      <c r="L216" s="226"/>
      <c r="M216" s="227" t="s">
        <v>1</v>
      </c>
      <c r="N216" s="228" t="s">
        <v>41</v>
      </c>
      <c r="O216" s="61"/>
      <c r="P216" s="181">
        <f t="shared" si="26"/>
        <v>0</v>
      </c>
      <c r="Q216" s="181">
        <v>0</v>
      </c>
      <c r="R216" s="181">
        <f t="shared" si="27"/>
        <v>0</v>
      </c>
      <c r="S216" s="181">
        <v>0</v>
      </c>
      <c r="T216" s="182">
        <f t="shared" si="28"/>
        <v>0</v>
      </c>
      <c r="U216" s="35"/>
      <c r="V216" s="35"/>
      <c r="W216" s="35"/>
      <c r="X216" s="35"/>
      <c r="Y216" s="35"/>
      <c r="Z216" s="35"/>
      <c r="AA216" s="35"/>
      <c r="AB216" s="35"/>
      <c r="AC216" s="35"/>
      <c r="AD216" s="35"/>
      <c r="AE216" s="35"/>
      <c r="AR216" s="183" t="s">
        <v>88</v>
      </c>
      <c r="AT216" s="183" t="s">
        <v>419</v>
      </c>
      <c r="AU216" s="183" t="s">
        <v>75</v>
      </c>
      <c r="AY216" s="18" t="s">
        <v>317</v>
      </c>
      <c r="BE216" s="105">
        <f t="shared" si="29"/>
        <v>0</v>
      </c>
      <c r="BF216" s="105">
        <f t="shared" si="30"/>
        <v>0</v>
      </c>
      <c r="BG216" s="105">
        <f t="shared" si="31"/>
        <v>0</v>
      </c>
      <c r="BH216" s="105">
        <f t="shared" si="32"/>
        <v>0</v>
      </c>
      <c r="BI216" s="105">
        <f t="shared" si="33"/>
        <v>0</v>
      </c>
      <c r="BJ216" s="18" t="s">
        <v>88</v>
      </c>
      <c r="BK216" s="105">
        <f t="shared" si="34"/>
        <v>0</v>
      </c>
      <c r="BL216" s="18" t="s">
        <v>82</v>
      </c>
      <c r="BM216" s="183" t="s">
        <v>5381</v>
      </c>
    </row>
    <row r="217" spans="1:65" s="2" customFormat="1" ht="24.2" customHeight="1">
      <c r="A217" s="35"/>
      <c r="B217" s="141"/>
      <c r="C217" s="218" t="s">
        <v>706</v>
      </c>
      <c r="D217" s="218" t="s">
        <v>419</v>
      </c>
      <c r="E217" s="219" t="s">
        <v>1972</v>
      </c>
      <c r="F217" s="220" t="s">
        <v>5382</v>
      </c>
      <c r="G217" s="221" t="s">
        <v>388</v>
      </c>
      <c r="H217" s="222">
        <v>1</v>
      </c>
      <c r="I217" s="223"/>
      <c r="J217" s="224">
        <f t="shared" si="25"/>
        <v>0</v>
      </c>
      <c r="K217" s="225"/>
      <c r="L217" s="226"/>
      <c r="M217" s="227" t="s">
        <v>1</v>
      </c>
      <c r="N217" s="228" t="s">
        <v>41</v>
      </c>
      <c r="O217" s="61"/>
      <c r="P217" s="181">
        <f t="shared" si="26"/>
        <v>0</v>
      </c>
      <c r="Q217" s="181">
        <v>0</v>
      </c>
      <c r="R217" s="181">
        <f t="shared" si="27"/>
        <v>0</v>
      </c>
      <c r="S217" s="181">
        <v>0</v>
      </c>
      <c r="T217" s="182">
        <f t="shared" si="28"/>
        <v>0</v>
      </c>
      <c r="U217" s="35"/>
      <c r="V217" s="35"/>
      <c r="W217" s="35"/>
      <c r="X217" s="35"/>
      <c r="Y217" s="35"/>
      <c r="Z217" s="35"/>
      <c r="AA217" s="35"/>
      <c r="AB217" s="35"/>
      <c r="AC217" s="35"/>
      <c r="AD217" s="35"/>
      <c r="AE217" s="35"/>
      <c r="AR217" s="183" t="s">
        <v>88</v>
      </c>
      <c r="AT217" s="183" t="s">
        <v>419</v>
      </c>
      <c r="AU217" s="183" t="s">
        <v>75</v>
      </c>
      <c r="AY217" s="18" t="s">
        <v>317</v>
      </c>
      <c r="BE217" s="105">
        <f t="shared" si="29"/>
        <v>0</v>
      </c>
      <c r="BF217" s="105">
        <f t="shared" si="30"/>
        <v>0</v>
      </c>
      <c r="BG217" s="105">
        <f t="shared" si="31"/>
        <v>0</v>
      </c>
      <c r="BH217" s="105">
        <f t="shared" si="32"/>
        <v>0</v>
      </c>
      <c r="BI217" s="105">
        <f t="shared" si="33"/>
        <v>0</v>
      </c>
      <c r="BJ217" s="18" t="s">
        <v>88</v>
      </c>
      <c r="BK217" s="105">
        <f t="shared" si="34"/>
        <v>0</v>
      </c>
      <c r="BL217" s="18" t="s">
        <v>82</v>
      </c>
      <c r="BM217" s="183" t="s">
        <v>5383</v>
      </c>
    </row>
    <row r="218" spans="1:65" s="2" customFormat="1" ht="24.2" customHeight="1">
      <c r="A218" s="35"/>
      <c r="B218" s="141"/>
      <c r="C218" s="218" t="s">
        <v>713</v>
      </c>
      <c r="D218" s="218" t="s">
        <v>419</v>
      </c>
      <c r="E218" s="219" t="s">
        <v>1976</v>
      </c>
      <c r="F218" s="220" t="s">
        <v>5384</v>
      </c>
      <c r="G218" s="221" t="s">
        <v>388</v>
      </c>
      <c r="H218" s="222">
        <v>1</v>
      </c>
      <c r="I218" s="223"/>
      <c r="J218" s="224">
        <f t="shared" si="25"/>
        <v>0</v>
      </c>
      <c r="K218" s="225"/>
      <c r="L218" s="226"/>
      <c r="M218" s="227" t="s">
        <v>1</v>
      </c>
      <c r="N218" s="228" t="s">
        <v>41</v>
      </c>
      <c r="O218" s="61"/>
      <c r="P218" s="181">
        <f t="shared" si="26"/>
        <v>0</v>
      </c>
      <c r="Q218" s="181">
        <v>0</v>
      </c>
      <c r="R218" s="181">
        <f t="shared" si="27"/>
        <v>0</v>
      </c>
      <c r="S218" s="181">
        <v>0</v>
      </c>
      <c r="T218" s="182">
        <f t="shared" si="28"/>
        <v>0</v>
      </c>
      <c r="U218" s="35"/>
      <c r="V218" s="35"/>
      <c r="W218" s="35"/>
      <c r="X218" s="35"/>
      <c r="Y218" s="35"/>
      <c r="Z218" s="35"/>
      <c r="AA218" s="35"/>
      <c r="AB218" s="35"/>
      <c r="AC218" s="35"/>
      <c r="AD218" s="35"/>
      <c r="AE218" s="35"/>
      <c r="AR218" s="183" t="s">
        <v>88</v>
      </c>
      <c r="AT218" s="183" t="s">
        <v>419</v>
      </c>
      <c r="AU218" s="183" t="s">
        <v>75</v>
      </c>
      <c r="AY218" s="18" t="s">
        <v>317</v>
      </c>
      <c r="BE218" s="105">
        <f t="shared" si="29"/>
        <v>0</v>
      </c>
      <c r="BF218" s="105">
        <f t="shared" si="30"/>
        <v>0</v>
      </c>
      <c r="BG218" s="105">
        <f t="shared" si="31"/>
        <v>0</v>
      </c>
      <c r="BH218" s="105">
        <f t="shared" si="32"/>
        <v>0</v>
      </c>
      <c r="BI218" s="105">
        <f t="shared" si="33"/>
        <v>0</v>
      </c>
      <c r="BJ218" s="18" t="s">
        <v>88</v>
      </c>
      <c r="BK218" s="105">
        <f t="shared" si="34"/>
        <v>0</v>
      </c>
      <c r="BL218" s="18" t="s">
        <v>82</v>
      </c>
      <c r="BM218" s="183" t="s">
        <v>5385</v>
      </c>
    </row>
    <row r="219" spans="1:65" s="2" customFormat="1" ht="49.15" customHeight="1">
      <c r="A219" s="35"/>
      <c r="B219" s="141"/>
      <c r="C219" s="171" t="s">
        <v>766</v>
      </c>
      <c r="D219" s="171" t="s">
        <v>318</v>
      </c>
      <c r="E219" s="172" t="s">
        <v>1754</v>
      </c>
      <c r="F219" s="173" t="s">
        <v>5386</v>
      </c>
      <c r="G219" s="174" t="s">
        <v>388</v>
      </c>
      <c r="H219" s="175">
        <v>1</v>
      </c>
      <c r="I219" s="176"/>
      <c r="J219" s="177">
        <f t="shared" si="25"/>
        <v>0</v>
      </c>
      <c r="K219" s="178"/>
      <c r="L219" s="36"/>
      <c r="M219" s="179" t="s">
        <v>1</v>
      </c>
      <c r="N219" s="180" t="s">
        <v>41</v>
      </c>
      <c r="O219" s="61"/>
      <c r="P219" s="181">
        <f t="shared" si="26"/>
        <v>0</v>
      </c>
      <c r="Q219" s="181">
        <v>0</v>
      </c>
      <c r="R219" s="181">
        <f t="shared" si="27"/>
        <v>0</v>
      </c>
      <c r="S219" s="181">
        <v>0</v>
      </c>
      <c r="T219" s="182">
        <f t="shared" si="28"/>
        <v>0</v>
      </c>
      <c r="U219" s="35"/>
      <c r="V219" s="35"/>
      <c r="W219" s="35"/>
      <c r="X219" s="35"/>
      <c r="Y219" s="35"/>
      <c r="Z219" s="35"/>
      <c r="AA219" s="35"/>
      <c r="AB219" s="35"/>
      <c r="AC219" s="35"/>
      <c r="AD219" s="35"/>
      <c r="AE219" s="35"/>
      <c r="AR219" s="183" t="s">
        <v>82</v>
      </c>
      <c r="AT219" s="183" t="s">
        <v>318</v>
      </c>
      <c r="AU219" s="183" t="s">
        <v>75</v>
      </c>
      <c r="AY219" s="18" t="s">
        <v>317</v>
      </c>
      <c r="BE219" s="105">
        <f t="shared" si="29"/>
        <v>0</v>
      </c>
      <c r="BF219" s="105">
        <f t="shared" si="30"/>
        <v>0</v>
      </c>
      <c r="BG219" s="105">
        <f t="shared" si="31"/>
        <v>0</v>
      </c>
      <c r="BH219" s="105">
        <f t="shared" si="32"/>
        <v>0</v>
      </c>
      <c r="BI219" s="105">
        <f t="shared" si="33"/>
        <v>0</v>
      </c>
      <c r="BJ219" s="18" t="s">
        <v>88</v>
      </c>
      <c r="BK219" s="105">
        <f t="shared" si="34"/>
        <v>0</v>
      </c>
      <c r="BL219" s="18" t="s">
        <v>82</v>
      </c>
      <c r="BM219" s="183" t="s">
        <v>5387</v>
      </c>
    </row>
    <row r="220" spans="1:65" s="2" customFormat="1" ht="37.9" customHeight="1">
      <c r="A220" s="35"/>
      <c r="B220" s="141"/>
      <c r="C220" s="218" t="s">
        <v>771</v>
      </c>
      <c r="D220" s="218" t="s">
        <v>419</v>
      </c>
      <c r="E220" s="219" t="s">
        <v>2222</v>
      </c>
      <c r="F220" s="220" t="s">
        <v>5388</v>
      </c>
      <c r="G220" s="221" t="s">
        <v>441</v>
      </c>
      <c r="H220" s="222">
        <v>50</v>
      </c>
      <c r="I220" s="223"/>
      <c r="J220" s="224">
        <f t="shared" si="25"/>
        <v>0</v>
      </c>
      <c r="K220" s="225"/>
      <c r="L220" s="226"/>
      <c r="M220" s="227" t="s">
        <v>1</v>
      </c>
      <c r="N220" s="228" t="s">
        <v>41</v>
      </c>
      <c r="O220" s="61"/>
      <c r="P220" s="181">
        <f t="shared" si="26"/>
        <v>0</v>
      </c>
      <c r="Q220" s="181">
        <v>0</v>
      </c>
      <c r="R220" s="181">
        <f t="shared" si="27"/>
        <v>0</v>
      </c>
      <c r="S220" s="181">
        <v>0</v>
      </c>
      <c r="T220" s="182">
        <f t="shared" si="28"/>
        <v>0</v>
      </c>
      <c r="U220" s="35"/>
      <c r="V220" s="35"/>
      <c r="W220" s="35"/>
      <c r="X220" s="35"/>
      <c r="Y220" s="35"/>
      <c r="Z220" s="35"/>
      <c r="AA220" s="35"/>
      <c r="AB220" s="35"/>
      <c r="AC220" s="35"/>
      <c r="AD220" s="35"/>
      <c r="AE220" s="35"/>
      <c r="AR220" s="183" t="s">
        <v>88</v>
      </c>
      <c r="AT220" s="183" t="s">
        <v>419</v>
      </c>
      <c r="AU220" s="183" t="s">
        <v>75</v>
      </c>
      <c r="AY220" s="18" t="s">
        <v>317</v>
      </c>
      <c r="BE220" s="105">
        <f t="shared" si="29"/>
        <v>0</v>
      </c>
      <c r="BF220" s="105">
        <f t="shared" si="30"/>
        <v>0</v>
      </c>
      <c r="BG220" s="105">
        <f t="shared" si="31"/>
        <v>0</v>
      </c>
      <c r="BH220" s="105">
        <f t="shared" si="32"/>
        <v>0</v>
      </c>
      <c r="BI220" s="105">
        <f t="shared" si="33"/>
        <v>0</v>
      </c>
      <c r="BJ220" s="18" t="s">
        <v>88</v>
      </c>
      <c r="BK220" s="105">
        <f t="shared" si="34"/>
        <v>0</v>
      </c>
      <c r="BL220" s="18" t="s">
        <v>82</v>
      </c>
      <c r="BM220" s="183" t="s">
        <v>5389</v>
      </c>
    </row>
    <row r="221" spans="1:65" s="2" customFormat="1" ht="14.45" customHeight="1">
      <c r="A221" s="35"/>
      <c r="B221" s="141"/>
      <c r="C221" s="171" t="s">
        <v>775</v>
      </c>
      <c r="D221" s="171" t="s">
        <v>318</v>
      </c>
      <c r="E221" s="172" t="s">
        <v>1818</v>
      </c>
      <c r="F221" s="173" t="s">
        <v>5390</v>
      </c>
      <c r="G221" s="174" t="s">
        <v>388</v>
      </c>
      <c r="H221" s="175">
        <v>50</v>
      </c>
      <c r="I221" s="176"/>
      <c r="J221" s="177">
        <f t="shared" si="25"/>
        <v>0</v>
      </c>
      <c r="K221" s="178"/>
      <c r="L221" s="36"/>
      <c r="M221" s="179" t="s">
        <v>1</v>
      </c>
      <c r="N221" s="180" t="s">
        <v>41</v>
      </c>
      <c r="O221" s="61"/>
      <c r="P221" s="181">
        <f t="shared" si="26"/>
        <v>0</v>
      </c>
      <c r="Q221" s="181">
        <v>0</v>
      </c>
      <c r="R221" s="181">
        <f t="shared" si="27"/>
        <v>0</v>
      </c>
      <c r="S221" s="181">
        <v>0</v>
      </c>
      <c r="T221" s="182">
        <f t="shared" si="28"/>
        <v>0</v>
      </c>
      <c r="U221" s="35"/>
      <c r="V221" s="35"/>
      <c r="W221" s="35"/>
      <c r="X221" s="35"/>
      <c r="Y221" s="35"/>
      <c r="Z221" s="35"/>
      <c r="AA221" s="35"/>
      <c r="AB221" s="35"/>
      <c r="AC221" s="35"/>
      <c r="AD221" s="35"/>
      <c r="AE221" s="35"/>
      <c r="AR221" s="183" t="s">
        <v>82</v>
      </c>
      <c r="AT221" s="183" t="s">
        <v>318</v>
      </c>
      <c r="AU221" s="183" t="s">
        <v>75</v>
      </c>
      <c r="AY221" s="18" t="s">
        <v>317</v>
      </c>
      <c r="BE221" s="105">
        <f t="shared" si="29"/>
        <v>0</v>
      </c>
      <c r="BF221" s="105">
        <f t="shared" si="30"/>
        <v>0</v>
      </c>
      <c r="BG221" s="105">
        <f t="shared" si="31"/>
        <v>0</v>
      </c>
      <c r="BH221" s="105">
        <f t="shared" si="32"/>
        <v>0</v>
      </c>
      <c r="BI221" s="105">
        <f t="shared" si="33"/>
        <v>0</v>
      </c>
      <c r="BJ221" s="18" t="s">
        <v>88</v>
      </c>
      <c r="BK221" s="105">
        <f t="shared" si="34"/>
        <v>0</v>
      </c>
      <c r="BL221" s="18" t="s">
        <v>82</v>
      </c>
      <c r="BM221" s="183" t="s">
        <v>5391</v>
      </c>
    </row>
    <row r="222" spans="1:65" s="2" customFormat="1" ht="14.45" customHeight="1">
      <c r="A222" s="35"/>
      <c r="B222" s="141"/>
      <c r="C222" s="218" t="s">
        <v>780</v>
      </c>
      <c r="D222" s="218" t="s">
        <v>419</v>
      </c>
      <c r="E222" s="219" t="s">
        <v>2344</v>
      </c>
      <c r="F222" s="220" t="s">
        <v>5392</v>
      </c>
      <c r="G222" s="221" t="s">
        <v>441</v>
      </c>
      <c r="H222" s="222">
        <v>30</v>
      </c>
      <c r="I222" s="223"/>
      <c r="J222" s="224">
        <f t="shared" si="25"/>
        <v>0</v>
      </c>
      <c r="K222" s="225"/>
      <c r="L222" s="226"/>
      <c r="M222" s="227" t="s">
        <v>1</v>
      </c>
      <c r="N222" s="228" t="s">
        <v>41</v>
      </c>
      <c r="O222" s="61"/>
      <c r="P222" s="181">
        <f t="shared" si="26"/>
        <v>0</v>
      </c>
      <c r="Q222" s="181">
        <v>0</v>
      </c>
      <c r="R222" s="181">
        <f t="shared" si="27"/>
        <v>0</v>
      </c>
      <c r="S222" s="181">
        <v>0</v>
      </c>
      <c r="T222" s="182">
        <f t="shared" si="28"/>
        <v>0</v>
      </c>
      <c r="U222" s="35"/>
      <c r="V222" s="35"/>
      <c r="W222" s="35"/>
      <c r="X222" s="35"/>
      <c r="Y222" s="35"/>
      <c r="Z222" s="35"/>
      <c r="AA222" s="35"/>
      <c r="AB222" s="35"/>
      <c r="AC222" s="35"/>
      <c r="AD222" s="35"/>
      <c r="AE222" s="35"/>
      <c r="AR222" s="183" t="s">
        <v>88</v>
      </c>
      <c r="AT222" s="183" t="s">
        <v>419</v>
      </c>
      <c r="AU222" s="183" t="s">
        <v>75</v>
      </c>
      <c r="AY222" s="18" t="s">
        <v>317</v>
      </c>
      <c r="BE222" s="105">
        <f t="shared" si="29"/>
        <v>0</v>
      </c>
      <c r="BF222" s="105">
        <f t="shared" si="30"/>
        <v>0</v>
      </c>
      <c r="BG222" s="105">
        <f t="shared" si="31"/>
        <v>0</v>
      </c>
      <c r="BH222" s="105">
        <f t="shared" si="32"/>
        <v>0</v>
      </c>
      <c r="BI222" s="105">
        <f t="shared" si="33"/>
        <v>0</v>
      </c>
      <c r="BJ222" s="18" t="s">
        <v>88</v>
      </c>
      <c r="BK222" s="105">
        <f t="shared" si="34"/>
        <v>0</v>
      </c>
      <c r="BL222" s="18" t="s">
        <v>82</v>
      </c>
      <c r="BM222" s="183" t="s">
        <v>5393</v>
      </c>
    </row>
    <row r="223" spans="1:65" s="2" customFormat="1" ht="14.45" customHeight="1">
      <c r="A223" s="35"/>
      <c r="B223" s="141"/>
      <c r="C223" s="218" t="s">
        <v>784</v>
      </c>
      <c r="D223" s="218" t="s">
        <v>419</v>
      </c>
      <c r="E223" s="219" t="s">
        <v>2362</v>
      </c>
      <c r="F223" s="220" t="s">
        <v>5394</v>
      </c>
      <c r="G223" s="221" t="s">
        <v>441</v>
      </c>
      <c r="H223" s="222">
        <v>40</v>
      </c>
      <c r="I223" s="223"/>
      <c r="J223" s="224">
        <f t="shared" si="25"/>
        <v>0</v>
      </c>
      <c r="K223" s="225"/>
      <c r="L223" s="226"/>
      <c r="M223" s="227" t="s">
        <v>1</v>
      </c>
      <c r="N223" s="228" t="s">
        <v>41</v>
      </c>
      <c r="O223" s="61"/>
      <c r="P223" s="181">
        <f t="shared" si="26"/>
        <v>0</v>
      </c>
      <c r="Q223" s="181">
        <v>0</v>
      </c>
      <c r="R223" s="181">
        <f t="shared" si="27"/>
        <v>0</v>
      </c>
      <c r="S223" s="181">
        <v>0</v>
      </c>
      <c r="T223" s="182">
        <f t="shared" si="28"/>
        <v>0</v>
      </c>
      <c r="U223" s="35"/>
      <c r="V223" s="35"/>
      <c r="W223" s="35"/>
      <c r="X223" s="35"/>
      <c r="Y223" s="35"/>
      <c r="Z223" s="35"/>
      <c r="AA223" s="35"/>
      <c r="AB223" s="35"/>
      <c r="AC223" s="35"/>
      <c r="AD223" s="35"/>
      <c r="AE223" s="35"/>
      <c r="AR223" s="183" t="s">
        <v>88</v>
      </c>
      <c r="AT223" s="183" t="s">
        <v>419</v>
      </c>
      <c r="AU223" s="183" t="s">
        <v>75</v>
      </c>
      <c r="AY223" s="18" t="s">
        <v>317</v>
      </c>
      <c r="BE223" s="105">
        <f t="shared" si="29"/>
        <v>0</v>
      </c>
      <c r="BF223" s="105">
        <f t="shared" si="30"/>
        <v>0</v>
      </c>
      <c r="BG223" s="105">
        <f t="shared" si="31"/>
        <v>0</v>
      </c>
      <c r="BH223" s="105">
        <f t="shared" si="32"/>
        <v>0</v>
      </c>
      <c r="BI223" s="105">
        <f t="shared" si="33"/>
        <v>0</v>
      </c>
      <c r="BJ223" s="18" t="s">
        <v>88</v>
      </c>
      <c r="BK223" s="105">
        <f t="shared" si="34"/>
        <v>0</v>
      </c>
      <c r="BL223" s="18" t="s">
        <v>82</v>
      </c>
      <c r="BM223" s="183" t="s">
        <v>5395</v>
      </c>
    </row>
    <row r="224" spans="1:65" s="2" customFormat="1" ht="14.45" customHeight="1">
      <c r="A224" s="35"/>
      <c r="B224" s="141"/>
      <c r="C224" s="218" t="s">
        <v>788</v>
      </c>
      <c r="D224" s="218" t="s">
        <v>419</v>
      </c>
      <c r="E224" s="219" t="s">
        <v>2366</v>
      </c>
      <c r="F224" s="220" t="s">
        <v>5396</v>
      </c>
      <c r="G224" s="221" t="s">
        <v>441</v>
      </c>
      <c r="H224" s="222">
        <v>40</v>
      </c>
      <c r="I224" s="223"/>
      <c r="J224" s="224">
        <f t="shared" si="25"/>
        <v>0</v>
      </c>
      <c r="K224" s="225"/>
      <c r="L224" s="226"/>
      <c r="M224" s="227" t="s">
        <v>1</v>
      </c>
      <c r="N224" s="228" t="s">
        <v>41</v>
      </c>
      <c r="O224" s="61"/>
      <c r="P224" s="181">
        <f t="shared" si="26"/>
        <v>0</v>
      </c>
      <c r="Q224" s="181">
        <v>0</v>
      </c>
      <c r="R224" s="181">
        <f t="shared" si="27"/>
        <v>0</v>
      </c>
      <c r="S224" s="181">
        <v>0</v>
      </c>
      <c r="T224" s="182">
        <f t="shared" si="28"/>
        <v>0</v>
      </c>
      <c r="U224" s="35"/>
      <c r="V224" s="35"/>
      <c r="W224" s="35"/>
      <c r="X224" s="35"/>
      <c r="Y224" s="35"/>
      <c r="Z224" s="35"/>
      <c r="AA224" s="35"/>
      <c r="AB224" s="35"/>
      <c r="AC224" s="35"/>
      <c r="AD224" s="35"/>
      <c r="AE224" s="35"/>
      <c r="AR224" s="183" t="s">
        <v>88</v>
      </c>
      <c r="AT224" s="183" t="s">
        <v>419</v>
      </c>
      <c r="AU224" s="183" t="s">
        <v>75</v>
      </c>
      <c r="AY224" s="18" t="s">
        <v>317</v>
      </c>
      <c r="BE224" s="105">
        <f t="shared" si="29"/>
        <v>0</v>
      </c>
      <c r="BF224" s="105">
        <f t="shared" si="30"/>
        <v>0</v>
      </c>
      <c r="BG224" s="105">
        <f t="shared" si="31"/>
        <v>0</v>
      </c>
      <c r="BH224" s="105">
        <f t="shared" si="32"/>
        <v>0</v>
      </c>
      <c r="BI224" s="105">
        <f t="shared" si="33"/>
        <v>0</v>
      </c>
      <c r="BJ224" s="18" t="s">
        <v>88</v>
      </c>
      <c r="BK224" s="105">
        <f t="shared" si="34"/>
        <v>0</v>
      </c>
      <c r="BL224" s="18" t="s">
        <v>82</v>
      </c>
      <c r="BM224" s="183" t="s">
        <v>5397</v>
      </c>
    </row>
    <row r="225" spans="1:65" s="2" customFormat="1" ht="14.45" customHeight="1">
      <c r="A225" s="35"/>
      <c r="B225" s="141"/>
      <c r="C225" s="218" t="s">
        <v>794</v>
      </c>
      <c r="D225" s="218" t="s">
        <v>419</v>
      </c>
      <c r="E225" s="219" t="s">
        <v>5398</v>
      </c>
      <c r="F225" s="220" t="s">
        <v>5399</v>
      </c>
      <c r="G225" s="221" t="s">
        <v>441</v>
      </c>
      <c r="H225" s="222">
        <v>40</v>
      </c>
      <c r="I225" s="223"/>
      <c r="J225" s="224">
        <f t="shared" si="25"/>
        <v>0</v>
      </c>
      <c r="K225" s="225"/>
      <c r="L225" s="226"/>
      <c r="M225" s="227" t="s">
        <v>1</v>
      </c>
      <c r="N225" s="228" t="s">
        <v>41</v>
      </c>
      <c r="O225" s="61"/>
      <c r="P225" s="181">
        <f t="shared" si="26"/>
        <v>0</v>
      </c>
      <c r="Q225" s="181">
        <v>0</v>
      </c>
      <c r="R225" s="181">
        <f t="shared" si="27"/>
        <v>0</v>
      </c>
      <c r="S225" s="181">
        <v>0</v>
      </c>
      <c r="T225" s="182">
        <f t="shared" si="28"/>
        <v>0</v>
      </c>
      <c r="U225" s="35"/>
      <c r="V225" s="35"/>
      <c r="W225" s="35"/>
      <c r="X225" s="35"/>
      <c r="Y225" s="35"/>
      <c r="Z225" s="35"/>
      <c r="AA225" s="35"/>
      <c r="AB225" s="35"/>
      <c r="AC225" s="35"/>
      <c r="AD225" s="35"/>
      <c r="AE225" s="35"/>
      <c r="AR225" s="183" t="s">
        <v>88</v>
      </c>
      <c r="AT225" s="183" t="s">
        <v>419</v>
      </c>
      <c r="AU225" s="183" t="s">
        <v>75</v>
      </c>
      <c r="AY225" s="18" t="s">
        <v>317</v>
      </c>
      <c r="BE225" s="105">
        <f t="shared" si="29"/>
        <v>0</v>
      </c>
      <c r="BF225" s="105">
        <f t="shared" si="30"/>
        <v>0</v>
      </c>
      <c r="BG225" s="105">
        <f t="shared" si="31"/>
        <v>0</v>
      </c>
      <c r="BH225" s="105">
        <f t="shared" si="32"/>
        <v>0</v>
      </c>
      <c r="BI225" s="105">
        <f t="shared" si="33"/>
        <v>0</v>
      </c>
      <c r="BJ225" s="18" t="s">
        <v>88</v>
      </c>
      <c r="BK225" s="105">
        <f t="shared" si="34"/>
        <v>0</v>
      </c>
      <c r="BL225" s="18" t="s">
        <v>82</v>
      </c>
      <c r="BM225" s="183" t="s">
        <v>5400</v>
      </c>
    </row>
    <row r="226" spans="1:65" s="2" customFormat="1" ht="14.45" customHeight="1">
      <c r="A226" s="35"/>
      <c r="B226" s="141"/>
      <c r="C226" s="218" t="s">
        <v>802</v>
      </c>
      <c r="D226" s="218" t="s">
        <v>419</v>
      </c>
      <c r="E226" s="219" t="s">
        <v>4305</v>
      </c>
      <c r="F226" s="220" t="s">
        <v>5401</v>
      </c>
      <c r="G226" s="221" t="s">
        <v>441</v>
      </c>
      <c r="H226" s="222">
        <v>10</v>
      </c>
      <c r="I226" s="223"/>
      <c r="J226" s="224">
        <f t="shared" si="25"/>
        <v>0</v>
      </c>
      <c r="K226" s="225"/>
      <c r="L226" s="226"/>
      <c r="M226" s="227" t="s">
        <v>1</v>
      </c>
      <c r="N226" s="228" t="s">
        <v>41</v>
      </c>
      <c r="O226" s="61"/>
      <c r="P226" s="181">
        <f t="shared" si="26"/>
        <v>0</v>
      </c>
      <c r="Q226" s="181">
        <v>0</v>
      </c>
      <c r="R226" s="181">
        <f t="shared" si="27"/>
        <v>0</v>
      </c>
      <c r="S226" s="181">
        <v>0</v>
      </c>
      <c r="T226" s="182">
        <f t="shared" si="28"/>
        <v>0</v>
      </c>
      <c r="U226" s="35"/>
      <c r="V226" s="35"/>
      <c r="W226" s="35"/>
      <c r="X226" s="35"/>
      <c r="Y226" s="35"/>
      <c r="Z226" s="35"/>
      <c r="AA226" s="35"/>
      <c r="AB226" s="35"/>
      <c r="AC226" s="35"/>
      <c r="AD226" s="35"/>
      <c r="AE226" s="35"/>
      <c r="AR226" s="183" t="s">
        <v>88</v>
      </c>
      <c r="AT226" s="183" t="s">
        <v>419</v>
      </c>
      <c r="AU226" s="183" t="s">
        <v>75</v>
      </c>
      <c r="AY226" s="18" t="s">
        <v>317</v>
      </c>
      <c r="BE226" s="105">
        <f t="shared" si="29"/>
        <v>0</v>
      </c>
      <c r="BF226" s="105">
        <f t="shared" si="30"/>
        <v>0</v>
      </c>
      <c r="BG226" s="105">
        <f t="shared" si="31"/>
        <v>0</v>
      </c>
      <c r="BH226" s="105">
        <f t="shared" si="32"/>
        <v>0</v>
      </c>
      <c r="BI226" s="105">
        <f t="shared" si="33"/>
        <v>0</v>
      </c>
      <c r="BJ226" s="18" t="s">
        <v>88</v>
      </c>
      <c r="BK226" s="105">
        <f t="shared" si="34"/>
        <v>0</v>
      </c>
      <c r="BL226" s="18" t="s">
        <v>82</v>
      </c>
      <c r="BM226" s="183" t="s">
        <v>5402</v>
      </c>
    </row>
    <row r="227" spans="1:65" s="2" customFormat="1" ht="14.45" customHeight="1">
      <c r="A227" s="35"/>
      <c r="B227" s="141"/>
      <c r="C227" s="218" t="s">
        <v>807</v>
      </c>
      <c r="D227" s="218" t="s">
        <v>419</v>
      </c>
      <c r="E227" s="219" t="s">
        <v>5403</v>
      </c>
      <c r="F227" s="220" t="s">
        <v>5404</v>
      </c>
      <c r="G227" s="221" t="s">
        <v>441</v>
      </c>
      <c r="H227" s="222">
        <v>20</v>
      </c>
      <c r="I227" s="223"/>
      <c r="J227" s="224">
        <f t="shared" si="25"/>
        <v>0</v>
      </c>
      <c r="K227" s="225"/>
      <c r="L227" s="226"/>
      <c r="M227" s="227" t="s">
        <v>1</v>
      </c>
      <c r="N227" s="228" t="s">
        <v>41</v>
      </c>
      <c r="O227" s="61"/>
      <c r="P227" s="181">
        <f t="shared" si="26"/>
        <v>0</v>
      </c>
      <c r="Q227" s="181">
        <v>0</v>
      </c>
      <c r="R227" s="181">
        <f t="shared" si="27"/>
        <v>0</v>
      </c>
      <c r="S227" s="181">
        <v>0</v>
      </c>
      <c r="T227" s="182">
        <f t="shared" si="28"/>
        <v>0</v>
      </c>
      <c r="U227" s="35"/>
      <c r="V227" s="35"/>
      <c r="W227" s="35"/>
      <c r="X227" s="35"/>
      <c r="Y227" s="35"/>
      <c r="Z227" s="35"/>
      <c r="AA227" s="35"/>
      <c r="AB227" s="35"/>
      <c r="AC227" s="35"/>
      <c r="AD227" s="35"/>
      <c r="AE227" s="35"/>
      <c r="AR227" s="183" t="s">
        <v>88</v>
      </c>
      <c r="AT227" s="183" t="s">
        <v>419</v>
      </c>
      <c r="AU227" s="183" t="s">
        <v>75</v>
      </c>
      <c r="AY227" s="18" t="s">
        <v>317</v>
      </c>
      <c r="BE227" s="105">
        <f t="shared" si="29"/>
        <v>0</v>
      </c>
      <c r="BF227" s="105">
        <f t="shared" si="30"/>
        <v>0</v>
      </c>
      <c r="BG227" s="105">
        <f t="shared" si="31"/>
        <v>0</v>
      </c>
      <c r="BH227" s="105">
        <f t="shared" si="32"/>
        <v>0</v>
      </c>
      <c r="BI227" s="105">
        <f t="shared" si="33"/>
        <v>0</v>
      </c>
      <c r="BJ227" s="18" t="s">
        <v>88</v>
      </c>
      <c r="BK227" s="105">
        <f t="shared" si="34"/>
        <v>0</v>
      </c>
      <c r="BL227" s="18" t="s">
        <v>82</v>
      </c>
      <c r="BM227" s="183" t="s">
        <v>5405</v>
      </c>
    </row>
    <row r="228" spans="1:65" s="2" customFormat="1" ht="14.45" customHeight="1">
      <c r="A228" s="35"/>
      <c r="B228" s="141"/>
      <c r="C228" s="218" t="s">
        <v>814</v>
      </c>
      <c r="D228" s="218" t="s">
        <v>419</v>
      </c>
      <c r="E228" s="219" t="s">
        <v>4306</v>
      </c>
      <c r="F228" s="220" t="s">
        <v>5406</v>
      </c>
      <c r="G228" s="221" t="s">
        <v>441</v>
      </c>
      <c r="H228" s="222">
        <v>60</v>
      </c>
      <c r="I228" s="223"/>
      <c r="J228" s="224">
        <f t="shared" si="25"/>
        <v>0</v>
      </c>
      <c r="K228" s="225"/>
      <c r="L228" s="226"/>
      <c r="M228" s="227" t="s">
        <v>1</v>
      </c>
      <c r="N228" s="228" t="s">
        <v>41</v>
      </c>
      <c r="O228" s="61"/>
      <c r="P228" s="181">
        <f t="shared" si="26"/>
        <v>0</v>
      </c>
      <c r="Q228" s="181">
        <v>0</v>
      </c>
      <c r="R228" s="181">
        <f t="shared" si="27"/>
        <v>0</v>
      </c>
      <c r="S228" s="181">
        <v>0</v>
      </c>
      <c r="T228" s="182">
        <f t="shared" si="28"/>
        <v>0</v>
      </c>
      <c r="U228" s="35"/>
      <c r="V228" s="35"/>
      <c r="W228" s="35"/>
      <c r="X228" s="35"/>
      <c r="Y228" s="35"/>
      <c r="Z228" s="35"/>
      <c r="AA228" s="35"/>
      <c r="AB228" s="35"/>
      <c r="AC228" s="35"/>
      <c r="AD228" s="35"/>
      <c r="AE228" s="35"/>
      <c r="AR228" s="183" t="s">
        <v>88</v>
      </c>
      <c r="AT228" s="183" t="s">
        <v>419</v>
      </c>
      <c r="AU228" s="183" t="s">
        <v>75</v>
      </c>
      <c r="AY228" s="18" t="s">
        <v>317</v>
      </c>
      <c r="BE228" s="105">
        <f t="shared" si="29"/>
        <v>0</v>
      </c>
      <c r="BF228" s="105">
        <f t="shared" si="30"/>
        <v>0</v>
      </c>
      <c r="BG228" s="105">
        <f t="shared" si="31"/>
        <v>0</v>
      </c>
      <c r="BH228" s="105">
        <f t="shared" si="32"/>
        <v>0</v>
      </c>
      <c r="BI228" s="105">
        <f t="shared" si="33"/>
        <v>0</v>
      </c>
      <c r="BJ228" s="18" t="s">
        <v>88</v>
      </c>
      <c r="BK228" s="105">
        <f t="shared" si="34"/>
        <v>0</v>
      </c>
      <c r="BL228" s="18" t="s">
        <v>82</v>
      </c>
      <c r="BM228" s="183" t="s">
        <v>5407</v>
      </c>
    </row>
    <row r="229" spans="1:65" s="2" customFormat="1" ht="14.45" customHeight="1">
      <c r="A229" s="35"/>
      <c r="B229" s="141"/>
      <c r="C229" s="218" t="s">
        <v>824</v>
      </c>
      <c r="D229" s="218" t="s">
        <v>419</v>
      </c>
      <c r="E229" s="219" t="s">
        <v>5408</v>
      </c>
      <c r="F229" s="220" t="s">
        <v>5409</v>
      </c>
      <c r="G229" s="221" t="s">
        <v>441</v>
      </c>
      <c r="H229" s="222">
        <v>10</v>
      </c>
      <c r="I229" s="223"/>
      <c r="J229" s="224">
        <f t="shared" si="25"/>
        <v>0</v>
      </c>
      <c r="K229" s="225"/>
      <c r="L229" s="226"/>
      <c r="M229" s="227" t="s">
        <v>1</v>
      </c>
      <c r="N229" s="228" t="s">
        <v>41</v>
      </c>
      <c r="O229" s="61"/>
      <c r="P229" s="181">
        <f t="shared" si="26"/>
        <v>0</v>
      </c>
      <c r="Q229" s="181">
        <v>0</v>
      </c>
      <c r="R229" s="181">
        <f t="shared" si="27"/>
        <v>0</v>
      </c>
      <c r="S229" s="181">
        <v>0</v>
      </c>
      <c r="T229" s="182">
        <f t="shared" si="28"/>
        <v>0</v>
      </c>
      <c r="U229" s="35"/>
      <c r="V229" s="35"/>
      <c r="W229" s="35"/>
      <c r="X229" s="35"/>
      <c r="Y229" s="35"/>
      <c r="Z229" s="35"/>
      <c r="AA229" s="35"/>
      <c r="AB229" s="35"/>
      <c r="AC229" s="35"/>
      <c r="AD229" s="35"/>
      <c r="AE229" s="35"/>
      <c r="AR229" s="183" t="s">
        <v>88</v>
      </c>
      <c r="AT229" s="183" t="s">
        <v>419</v>
      </c>
      <c r="AU229" s="183" t="s">
        <v>75</v>
      </c>
      <c r="AY229" s="18" t="s">
        <v>317</v>
      </c>
      <c r="BE229" s="105">
        <f t="shared" si="29"/>
        <v>0</v>
      </c>
      <c r="BF229" s="105">
        <f t="shared" si="30"/>
        <v>0</v>
      </c>
      <c r="BG229" s="105">
        <f t="shared" si="31"/>
        <v>0</v>
      </c>
      <c r="BH229" s="105">
        <f t="shared" si="32"/>
        <v>0</v>
      </c>
      <c r="BI229" s="105">
        <f t="shared" si="33"/>
        <v>0</v>
      </c>
      <c r="BJ229" s="18" t="s">
        <v>88</v>
      </c>
      <c r="BK229" s="105">
        <f t="shared" si="34"/>
        <v>0</v>
      </c>
      <c r="BL229" s="18" t="s">
        <v>82</v>
      </c>
      <c r="BM229" s="183" t="s">
        <v>5410</v>
      </c>
    </row>
    <row r="230" spans="1:65" s="2" customFormat="1" ht="14.45" customHeight="1">
      <c r="A230" s="35"/>
      <c r="B230" s="141"/>
      <c r="C230" s="218" t="s">
        <v>831</v>
      </c>
      <c r="D230" s="218" t="s">
        <v>419</v>
      </c>
      <c r="E230" s="219" t="s">
        <v>4307</v>
      </c>
      <c r="F230" s="220" t="s">
        <v>5411</v>
      </c>
      <c r="G230" s="221" t="s">
        <v>441</v>
      </c>
      <c r="H230" s="222">
        <v>10</v>
      </c>
      <c r="I230" s="223"/>
      <c r="J230" s="224">
        <f t="shared" si="25"/>
        <v>0</v>
      </c>
      <c r="K230" s="225"/>
      <c r="L230" s="226"/>
      <c r="M230" s="227" t="s">
        <v>1</v>
      </c>
      <c r="N230" s="228" t="s">
        <v>41</v>
      </c>
      <c r="O230" s="61"/>
      <c r="P230" s="181">
        <f t="shared" si="26"/>
        <v>0</v>
      </c>
      <c r="Q230" s="181">
        <v>0</v>
      </c>
      <c r="R230" s="181">
        <f t="shared" si="27"/>
        <v>0</v>
      </c>
      <c r="S230" s="181">
        <v>0</v>
      </c>
      <c r="T230" s="182">
        <f t="shared" si="28"/>
        <v>0</v>
      </c>
      <c r="U230" s="35"/>
      <c r="V230" s="35"/>
      <c r="W230" s="35"/>
      <c r="X230" s="35"/>
      <c r="Y230" s="35"/>
      <c r="Z230" s="35"/>
      <c r="AA230" s="35"/>
      <c r="AB230" s="35"/>
      <c r="AC230" s="35"/>
      <c r="AD230" s="35"/>
      <c r="AE230" s="35"/>
      <c r="AR230" s="183" t="s">
        <v>88</v>
      </c>
      <c r="AT230" s="183" t="s">
        <v>419</v>
      </c>
      <c r="AU230" s="183" t="s">
        <v>75</v>
      </c>
      <c r="AY230" s="18" t="s">
        <v>317</v>
      </c>
      <c r="BE230" s="105">
        <f t="shared" si="29"/>
        <v>0</v>
      </c>
      <c r="BF230" s="105">
        <f t="shared" si="30"/>
        <v>0</v>
      </c>
      <c r="BG230" s="105">
        <f t="shared" si="31"/>
        <v>0</v>
      </c>
      <c r="BH230" s="105">
        <f t="shared" si="32"/>
        <v>0</v>
      </c>
      <c r="BI230" s="105">
        <f t="shared" si="33"/>
        <v>0</v>
      </c>
      <c r="BJ230" s="18" t="s">
        <v>88</v>
      </c>
      <c r="BK230" s="105">
        <f t="shared" si="34"/>
        <v>0</v>
      </c>
      <c r="BL230" s="18" t="s">
        <v>82</v>
      </c>
      <c r="BM230" s="183" t="s">
        <v>5412</v>
      </c>
    </row>
    <row r="231" spans="1:65" s="2" customFormat="1" ht="14.45" customHeight="1">
      <c r="A231" s="35"/>
      <c r="B231" s="141"/>
      <c r="C231" s="218" t="s">
        <v>836</v>
      </c>
      <c r="D231" s="218" t="s">
        <v>419</v>
      </c>
      <c r="E231" s="219" t="s">
        <v>5413</v>
      </c>
      <c r="F231" s="220" t="s">
        <v>5414</v>
      </c>
      <c r="G231" s="221" t="s">
        <v>441</v>
      </c>
      <c r="H231" s="222">
        <v>40</v>
      </c>
      <c r="I231" s="223"/>
      <c r="J231" s="224">
        <f t="shared" si="25"/>
        <v>0</v>
      </c>
      <c r="K231" s="225"/>
      <c r="L231" s="226"/>
      <c r="M231" s="227" t="s">
        <v>1</v>
      </c>
      <c r="N231" s="228" t="s">
        <v>41</v>
      </c>
      <c r="O231" s="61"/>
      <c r="P231" s="181">
        <f t="shared" si="26"/>
        <v>0</v>
      </c>
      <c r="Q231" s="181">
        <v>0</v>
      </c>
      <c r="R231" s="181">
        <f t="shared" si="27"/>
        <v>0</v>
      </c>
      <c r="S231" s="181">
        <v>0</v>
      </c>
      <c r="T231" s="182">
        <f t="shared" si="28"/>
        <v>0</v>
      </c>
      <c r="U231" s="35"/>
      <c r="V231" s="35"/>
      <c r="W231" s="35"/>
      <c r="X231" s="35"/>
      <c r="Y231" s="35"/>
      <c r="Z231" s="35"/>
      <c r="AA231" s="35"/>
      <c r="AB231" s="35"/>
      <c r="AC231" s="35"/>
      <c r="AD231" s="35"/>
      <c r="AE231" s="35"/>
      <c r="AR231" s="183" t="s">
        <v>88</v>
      </c>
      <c r="AT231" s="183" t="s">
        <v>419</v>
      </c>
      <c r="AU231" s="183" t="s">
        <v>75</v>
      </c>
      <c r="AY231" s="18" t="s">
        <v>317</v>
      </c>
      <c r="BE231" s="105">
        <f t="shared" si="29"/>
        <v>0</v>
      </c>
      <c r="BF231" s="105">
        <f t="shared" si="30"/>
        <v>0</v>
      </c>
      <c r="BG231" s="105">
        <f t="shared" si="31"/>
        <v>0</v>
      </c>
      <c r="BH231" s="105">
        <f t="shared" si="32"/>
        <v>0</v>
      </c>
      <c r="BI231" s="105">
        <f t="shared" si="33"/>
        <v>0</v>
      </c>
      <c r="BJ231" s="18" t="s">
        <v>88</v>
      </c>
      <c r="BK231" s="105">
        <f t="shared" si="34"/>
        <v>0</v>
      </c>
      <c r="BL231" s="18" t="s">
        <v>82</v>
      </c>
      <c r="BM231" s="183" t="s">
        <v>5415</v>
      </c>
    </row>
    <row r="232" spans="1:65" s="2" customFormat="1" ht="14.45" customHeight="1">
      <c r="A232" s="35"/>
      <c r="B232" s="141"/>
      <c r="C232" s="218" t="s">
        <v>840</v>
      </c>
      <c r="D232" s="218" t="s">
        <v>419</v>
      </c>
      <c r="E232" s="219" t="s">
        <v>4308</v>
      </c>
      <c r="F232" s="220" t="s">
        <v>5416</v>
      </c>
      <c r="G232" s="221" t="s">
        <v>441</v>
      </c>
      <c r="H232" s="222">
        <v>15</v>
      </c>
      <c r="I232" s="223"/>
      <c r="J232" s="224">
        <f t="shared" si="25"/>
        <v>0</v>
      </c>
      <c r="K232" s="225"/>
      <c r="L232" s="226"/>
      <c r="M232" s="227" t="s">
        <v>1</v>
      </c>
      <c r="N232" s="228" t="s">
        <v>41</v>
      </c>
      <c r="O232" s="61"/>
      <c r="P232" s="181">
        <f t="shared" si="26"/>
        <v>0</v>
      </c>
      <c r="Q232" s="181">
        <v>0</v>
      </c>
      <c r="R232" s="181">
        <f t="shared" si="27"/>
        <v>0</v>
      </c>
      <c r="S232" s="181">
        <v>0</v>
      </c>
      <c r="T232" s="182">
        <f t="shared" si="28"/>
        <v>0</v>
      </c>
      <c r="U232" s="35"/>
      <c r="V232" s="35"/>
      <c r="W232" s="35"/>
      <c r="X232" s="35"/>
      <c r="Y232" s="35"/>
      <c r="Z232" s="35"/>
      <c r="AA232" s="35"/>
      <c r="AB232" s="35"/>
      <c r="AC232" s="35"/>
      <c r="AD232" s="35"/>
      <c r="AE232" s="35"/>
      <c r="AR232" s="183" t="s">
        <v>88</v>
      </c>
      <c r="AT232" s="183" t="s">
        <v>419</v>
      </c>
      <c r="AU232" s="183" t="s">
        <v>75</v>
      </c>
      <c r="AY232" s="18" t="s">
        <v>317</v>
      </c>
      <c r="BE232" s="105">
        <f t="shared" si="29"/>
        <v>0</v>
      </c>
      <c r="BF232" s="105">
        <f t="shared" si="30"/>
        <v>0</v>
      </c>
      <c r="BG232" s="105">
        <f t="shared" si="31"/>
        <v>0</v>
      </c>
      <c r="BH232" s="105">
        <f t="shared" si="32"/>
        <v>0</v>
      </c>
      <c r="BI232" s="105">
        <f t="shared" si="33"/>
        <v>0</v>
      </c>
      <c r="BJ232" s="18" t="s">
        <v>88</v>
      </c>
      <c r="BK232" s="105">
        <f t="shared" si="34"/>
        <v>0</v>
      </c>
      <c r="BL232" s="18" t="s">
        <v>82</v>
      </c>
      <c r="BM232" s="183" t="s">
        <v>5417</v>
      </c>
    </row>
    <row r="233" spans="1:65" s="2" customFormat="1" ht="14.45" customHeight="1">
      <c r="A233" s="35"/>
      <c r="B233" s="141"/>
      <c r="C233" s="218" t="s">
        <v>845</v>
      </c>
      <c r="D233" s="218" t="s">
        <v>419</v>
      </c>
      <c r="E233" s="219" t="s">
        <v>5418</v>
      </c>
      <c r="F233" s="220" t="s">
        <v>5419</v>
      </c>
      <c r="G233" s="221" t="s">
        <v>441</v>
      </c>
      <c r="H233" s="222">
        <v>150</v>
      </c>
      <c r="I233" s="223"/>
      <c r="J233" s="224">
        <f t="shared" si="25"/>
        <v>0</v>
      </c>
      <c r="K233" s="225"/>
      <c r="L233" s="226"/>
      <c r="M233" s="227" t="s">
        <v>1</v>
      </c>
      <c r="N233" s="228" t="s">
        <v>41</v>
      </c>
      <c r="O233" s="61"/>
      <c r="P233" s="181">
        <f t="shared" si="26"/>
        <v>0</v>
      </c>
      <c r="Q233" s="181">
        <v>0</v>
      </c>
      <c r="R233" s="181">
        <f t="shared" si="27"/>
        <v>0</v>
      </c>
      <c r="S233" s="181">
        <v>0</v>
      </c>
      <c r="T233" s="182">
        <f t="shared" si="28"/>
        <v>0</v>
      </c>
      <c r="U233" s="35"/>
      <c r="V233" s="35"/>
      <c r="W233" s="35"/>
      <c r="X233" s="35"/>
      <c r="Y233" s="35"/>
      <c r="Z233" s="35"/>
      <c r="AA233" s="35"/>
      <c r="AB233" s="35"/>
      <c r="AC233" s="35"/>
      <c r="AD233" s="35"/>
      <c r="AE233" s="35"/>
      <c r="AR233" s="183" t="s">
        <v>88</v>
      </c>
      <c r="AT233" s="183" t="s">
        <v>419</v>
      </c>
      <c r="AU233" s="183" t="s">
        <v>75</v>
      </c>
      <c r="AY233" s="18" t="s">
        <v>317</v>
      </c>
      <c r="BE233" s="105">
        <f t="shared" si="29"/>
        <v>0</v>
      </c>
      <c r="BF233" s="105">
        <f t="shared" si="30"/>
        <v>0</v>
      </c>
      <c r="BG233" s="105">
        <f t="shared" si="31"/>
        <v>0</v>
      </c>
      <c r="BH233" s="105">
        <f t="shared" si="32"/>
        <v>0</v>
      </c>
      <c r="BI233" s="105">
        <f t="shared" si="33"/>
        <v>0</v>
      </c>
      <c r="BJ233" s="18" t="s">
        <v>88</v>
      </c>
      <c r="BK233" s="105">
        <f t="shared" si="34"/>
        <v>0</v>
      </c>
      <c r="BL233" s="18" t="s">
        <v>82</v>
      </c>
      <c r="BM233" s="183" t="s">
        <v>5420</v>
      </c>
    </row>
    <row r="234" spans="1:65" s="2" customFormat="1" ht="14.45" customHeight="1">
      <c r="A234" s="35"/>
      <c r="B234" s="141"/>
      <c r="C234" s="218" t="s">
        <v>850</v>
      </c>
      <c r="D234" s="218" t="s">
        <v>419</v>
      </c>
      <c r="E234" s="219" t="s">
        <v>4309</v>
      </c>
      <c r="F234" s="220" t="s">
        <v>5421</v>
      </c>
      <c r="G234" s="221" t="s">
        <v>441</v>
      </c>
      <c r="H234" s="222">
        <v>25</v>
      </c>
      <c r="I234" s="223"/>
      <c r="J234" s="224">
        <f t="shared" si="25"/>
        <v>0</v>
      </c>
      <c r="K234" s="225"/>
      <c r="L234" s="226"/>
      <c r="M234" s="227" t="s">
        <v>1</v>
      </c>
      <c r="N234" s="228" t="s">
        <v>41</v>
      </c>
      <c r="O234" s="61"/>
      <c r="P234" s="181">
        <f t="shared" si="26"/>
        <v>0</v>
      </c>
      <c r="Q234" s="181">
        <v>0</v>
      </c>
      <c r="R234" s="181">
        <f t="shared" si="27"/>
        <v>0</v>
      </c>
      <c r="S234" s="181">
        <v>0</v>
      </c>
      <c r="T234" s="182">
        <f t="shared" si="28"/>
        <v>0</v>
      </c>
      <c r="U234" s="35"/>
      <c r="V234" s="35"/>
      <c r="W234" s="35"/>
      <c r="X234" s="35"/>
      <c r="Y234" s="35"/>
      <c r="Z234" s="35"/>
      <c r="AA234" s="35"/>
      <c r="AB234" s="35"/>
      <c r="AC234" s="35"/>
      <c r="AD234" s="35"/>
      <c r="AE234" s="35"/>
      <c r="AR234" s="183" t="s">
        <v>88</v>
      </c>
      <c r="AT234" s="183" t="s">
        <v>419</v>
      </c>
      <c r="AU234" s="183" t="s">
        <v>75</v>
      </c>
      <c r="AY234" s="18" t="s">
        <v>317</v>
      </c>
      <c r="BE234" s="105">
        <f t="shared" si="29"/>
        <v>0</v>
      </c>
      <c r="BF234" s="105">
        <f t="shared" si="30"/>
        <v>0</v>
      </c>
      <c r="BG234" s="105">
        <f t="shared" si="31"/>
        <v>0</v>
      </c>
      <c r="BH234" s="105">
        <f t="shared" si="32"/>
        <v>0</v>
      </c>
      <c r="BI234" s="105">
        <f t="shared" si="33"/>
        <v>0</v>
      </c>
      <c r="BJ234" s="18" t="s">
        <v>88</v>
      </c>
      <c r="BK234" s="105">
        <f t="shared" si="34"/>
        <v>0</v>
      </c>
      <c r="BL234" s="18" t="s">
        <v>82</v>
      </c>
      <c r="BM234" s="183" t="s">
        <v>5422</v>
      </c>
    </row>
    <row r="235" spans="1:65" s="2" customFormat="1" ht="37.9" customHeight="1">
      <c r="A235" s="35"/>
      <c r="B235" s="141"/>
      <c r="C235" s="171" t="s">
        <v>867</v>
      </c>
      <c r="D235" s="171" t="s">
        <v>318</v>
      </c>
      <c r="E235" s="172" t="s">
        <v>1887</v>
      </c>
      <c r="F235" s="173" t="s">
        <v>5423</v>
      </c>
      <c r="G235" s="174" t="s">
        <v>441</v>
      </c>
      <c r="H235" s="175">
        <v>1222.0899999999999</v>
      </c>
      <c r="I235" s="176"/>
      <c r="J235" s="177">
        <f t="shared" si="25"/>
        <v>0</v>
      </c>
      <c r="K235" s="178"/>
      <c r="L235" s="36"/>
      <c r="M235" s="179" t="s">
        <v>1</v>
      </c>
      <c r="N235" s="180" t="s">
        <v>41</v>
      </c>
      <c r="O235" s="61"/>
      <c r="P235" s="181">
        <f t="shared" si="26"/>
        <v>0</v>
      </c>
      <c r="Q235" s="181">
        <v>0</v>
      </c>
      <c r="R235" s="181">
        <f t="shared" si="27"/>
        <v>0</v>
      </c>
      <c r="S235" s="181">
        <v>0</v>
      </c>
      <c r="T235" s="182">
        <f t="shared" si="28"/>
        <v>0</v>
      </c>
      <c r="U235" s="35"/>
      <c r="V235" s="35"/>
      <c r="W235" s="35"/>
      <c r="X235" s="35"/>
      <c r="Y235" s="35"/>
      <c r="Z235" s="35"/>
      <c r="AA235" s="35"/>
      <c r="AB235" s="35"/>
      <c r="AC235" s="35"/>
      <c r="AD235" s="35"/>
      <c r="AE235" s="35"/>
      <c r="AR235" s="183" t="s">
        <v>82</v>
      </c>
      <c r="AT235" s="183" t="s">
        <v>318</v>
      </c>
      <c r="AU235" s="183" t="s">
        <v>75</v>
      </c>
      <c r="AY235" s="18" t="s">
        <v>317</v>
      </c>
      <c r="BE235" s="105">
        <f t="shared" si="29"/>
        <v>0</v>
      </c>
      <c r="BF235" s="105">
        <f t="shared" si="30"/>
        <v>0</v>
      </c>
      <c r="BG235" s="105">
        <f t="shared" si="31"/>
        <v>0</v>
      </c>
      <c r="BH235" s="105">
        <f t="shared" si="32"/>
        <v>0</v>
      </c>
      <c r="BI235" s="105">
        <f t="shared" si="33"/>
        <v>0</v>
      </c>
      <c r="BJ235" s="18" t="s">
        <v>88</v>
      </c>
      <c r="BK235" s="105">
        <f t="shared" si="34"/>
        <v>0</v>
      </c>
      <c r="BL235" s="18" t="s">
        <v>82</v>
      </c>
      <c r="BM235" s="183" t="s">
        <v>5424</v>
      </c>
    </row>
    <row r="236" spans="1:65" s="2" customFormat="1" ht="24.2" customHeight="1">
      <c r="A236" s="35"/>
      <c r="B236" s="141"/>
      <c r="C236" s="218" t="s">
        <v>871</v>
      </c>
      <c r="D236" s="218" t="s">
        <v>419</v>
      </c>
      <c r="E236" s="219" t="s">
        <v>4312</v>
      </c>
      <c r="F236" s="220" t="s">
        <v>5425</v>
      </c>
      <c r="G236" s="221" t="s">
        <v>388</v>
      </c>
      <c r="H236" s="222">
        <v>1</v>
      </c>
      <c r="I236" s="223"/>
      <c r="J236" s="224">
        <f t="shared" si="25"/>
        <v>0</v>
      </c>
      <c r="K236" s="225"/>
      <c r="L236" s="226"/>
      <c r="M236" s="227" t="s">
        <v>1</v>
      </c>
      <c r="N236" s="228" t="s">
        <v>41</v>
      </c>
      <c r="O236" s="61"/>
      <c r="P236" s="181">
        <f t="shared" si="26"/>
        <v>0</v>
      </c>
      <c r="Q236" s="181">
        <v>0</v>
      </c>
      <c r="R236" s="181">
        <f t="shared" si="27"/>
        <v>0</v>
      </c>
      <c r="S236" s="181">
        <v>0</v>
      </c>
      <c r="T236" s="182">
        <f t="shared" si="28"/>
        <v>0</v>
      </c>
      <c r="U236" s="35"/>
      <c r="V236" s="35"/>
      <c r="W236" s="35"/>
      <c r="X236" s="35"/>
      <c r="Y236" s="35"/>
      <c r="Z236" s="35"/>
      <c r="AA236" s="35"/>
      <c r="AB236" s="35"/>
      <c r="AC236" s="35"/>
      <c r="AD236" s="35"/>
      <c r="AE236" s="35"/>
      <c r="AR236" s="183" t="s">
        <v>88</v>
      </c>
      <c r="AT236" s="183" t="s">
        <v>419</v>
      </c>
      <c r="AU236" s="183" t="s">
        <v>75</v>
      </c>
      <c r="AY236" s="18" t="s">
        <v>317</v>
      </c>
      <c r="BE236" s="105">
        <f t="shared" si="29"/>
        <v>0</v>
      </c>
      <c r="BF236" s="105">
        <f t="shared" si="30"/>
        <v>0</v>
      </c>
      <c r="BG236" s="105">
        <f t="shared" si="31"/>
        <v>0</v>
      </c>
      <c r="BH236" s="105">
        <f t="shared" si="32"/>
        <v>0</v>
      </c>
      <c r="BI236" s="105">
        <f t="shared" si="33"/>
        <v>0</v>
      </c>
      <c r="BJ236" s="18" t="s">
        <v>88</v>
      </c>
      <c r="BK236" s="105">
        <f t="shared" si="34"/>
        <v>0</v>
      </c>
      <c r="BL236" s="18" t="s">
        <v>82</v>
      </c>
      <c r="BM236" s="183" t="s">
        <v>5426</v>
      </c>
    </row>
    <row r="237" spans="1:65" s="2" customFormat="1" ht="14.45" customHeight="1">
      <c r="A237" s="35"/>
      <c r="B237" s="141"/>
      <c r="C237" s="218" t="s">
        <v>792</v>
      </c>
      <c r="D237" s="218" t="s">
        <v>419</v>
      </c>
      <c r="E237" s="219" t="s">
        <v>5427</v>
      </c>
      <c r="F237" s="220" t="s">
        <v>5428</v>
      </c>
      <c r="G237" s="221" t="s">
        <v>388</v>
      </c>
      <c r="H237" s="222">
        <v>1</v>
      </c>
      <c r="I237" s="223"/>
      <c r="J237" s="224">
        <f t="shared" ref="J237:J248" si="35">ROUND(I237*H237,2)</f>
        <v>0</v>
      </c>
      <c r="K237" s="225"/>
      <c r="L237" s="226"/>
      <c r="M237" s="227" t="s">
        <v>1</v>
      </c>
      <c r="N237" s="228" t="s">
        <v>41</v>
      </c>
      <c r="O237" s="61"/>
      <c r="P237" s="181">
        <f t="shared" ref="P237:P248" si="36">O237*H237</f>
        <v>0</v>
      </c>
      <c r="Q237" s="181">
        <v>0</v>
      </c>
      <c r="R237" s="181">
        <f t="shared" ref="R237:R248" si="37">Q237*H237</f>
        <v>0</v>
      </c>
      <c r="S237" s="181">
        <v>0</v>
      </c>
      <c r="T237" s="182">
        <f t="shared" ref="T237:T248" si="38">S237*H237</f>
        <v>0</v>
      </c>
      <c r="U237" s="35"/>
      <c r="V237" s="35"/>
      <c r="W237" s="35"/>
      <c r="X237" s="35"/>
      <c r="Y237" s="35"/>
      <c r="Z237" s="35"/>
      <c r="AA237" s="35"/>
      <c r="AB237" s="35"/>
      <c r="AC237" s="35"/>
      <c r="AD237" s="35"/>
      <c r="AE237" s="35"/>
      <c r="AR237" s="183" t="s">
        <v>88</v>
      </c>
      <c r="AT237" s="183" t="s">
        <v>419</v>
      </c>
      <c r="AU237" s="183" t="s">
        <v>75</v>
      </c>
      <c r="AY237" s="18" t="s">
        <v>317</v>
      </c>
      <c r="BE237" s="105">
        <f t="shared" ref="BE237:BE248" si="39">IF(N237="základná",J237,0)</f>
        <v>0</v>
      </c>
      <c r="BF237" s="105">
        <f t="shared" ref="BF237:BF248" si="40">IF(N237="znížená",J237,0)</f>
        <v>0</v>
      </c>
      <c r="BG237" s="105">
        <f t="shared" ref="BG237:BG248" si="41">IF(N237="zákl. prenesená",J237,0)</f>
        <v>0</v>
      </c>
      <c r="BH237" s="105">
        <f t="shared" ref="BH237:BH248" si="42">IF(N237="zníž. prenesená",J237,0)</f>
        <v>0</v>
      </c>
      <c r="BI237" s="105">
        <f t="shared" ref="BI237:BI248" si="43">IF(N237="nulová",J237,0)</f>
        <v>0</v>
      </c>
      <c r="BJ237" s="18" t="s">
        <v>88</v>
      </c>
      <c r="BK237" s="105">
        <f t="shared" ref="BK237:BK248" si="44">ROUND(I237*H237,2)</f>
        <v>0</v>
      </c>
      <c r="BL237" s="18" t="s">
        <v>82</v>
      </c>
      <c r="BM237" s="183" t="s">
        <v>2029</v>
      </c>
    </row>
    <row r="238" spans="1:65" s="2" customFormat="1" ht="14.45" customHeight="1">
      <c r="A238" s="35"/>
      <c r="B238" s="141"/>
      <c r="C238" s="218" t="s">
        <v>878</v>
      </c>
      <c r="D238" s="218" t="s">
        <v>419</v>
      </c>
      <c r="E238" s="219" t="s">
        <v>4313</v>
      </c>
      <c r="F238" s="220" t="s">
        <v>5429</v>
      </c>
      <c r="G238" s="221" t="s">
        <v>388</v>
      </c>
      <c r="H238" s="222">
        <v>1</v>
      </c>
      <c r="I238" s="223"/>
      <c r="J238" s="224">
        <f t="shared" si="35"/>
        <v>0</v>
      </c>
      <c r="K238" s="225"/>
      <c r="L238" s="226"/>
      <c r="M238" s="227" t="s">
        <v>1</v>
      </c>
      <c r="N238" s="228" t="s">
        <v>41</v>
      </c>
      <c r="O238" s="61"/>
      <c r="P238" s="181">
        <f t="shared" si="36"/>
        <v>0</v>
      </c>
      <c r="Q238" s="181">
        <v>0</v>
      </c>
      <c r="R238" s="181">
        <f t="shared" si="37"/>
        <v>0</v>
      </c>
      <c r="S238" s="181">
        <v>0</v>
      </c>
      <c r="T238" s="182">
        <f t="shared" si="38"/>
        <v>0</v>
      </c>
      <c r="U238" s="35"/>
      <c r="V238" s="35"/>
      <c r="W238" s="35"/>
      <c r="X238" s="35"/>
      <c r="Y238" s="35"/>
      <c r="Z238" s="35"/>
      <c r="AA238" s="35"/>
      <c r="AB238" s="35"/>
      <c r="AC238" s="35"/>
      <c r="AD238" s="35"/>
      <c r="AE238" s="35"/>
      <c r="AR238" s="183" t="s">
        <v>88</v>
      </c>
      <c r="AT238" s="183" t="s">
        <v>419</v>
      </c>
      <c r="AU238" s="183" t="s">
        <v>75</v>
      </c>
      <c r="AY238" s="18" t="s">
        <v>317</v>
      </c>
      <c r="BE238" s="105">
        <f t="shared" si="39"/>
        <v>0</v>
      </c>
      <c r="BF238" s="105">
        <f t="shared" si="40"/>
        <v>0</v>
      </c>
      <c r="BG238" s="105">
        <f t="shared" si="41"/>
        <v>0</v>
      </c>
      <c r="BH238" s="105">
        <f t="shared" si="42"/>
        <v>0</v>
      </c>
      <c r="BI238" s="105">
        <f t="shared" si="43"/>
        <v>0</v>
      </c>
      <c r="BJ238" s="18" t="s">
        <v>88</v>
      </c>
      <c r="BK238" s="105">
        <f t="shared" si="44"/>
        <v>0</v>
      </c>
      <c r="BL238" s="18" t="s">
        <v>82</v>
      </c>
      <c r="BM238" s="183" t="s">
        <v>5430</v>
      </c>
    </row>
    <row r="239" spans="1:65" s="2" customFormat="1" ht="24.2" customHeight="1">
      <c r="A239" s="35"/>
      <c r="B239" s="141"/>
      <c r="C239" s="218" t="s">
        <v>881</v>
      </c>
      <c r="D239" s="218" t="s">
        <v>419</v>
      </c>
      <c r="E239" s="219" t="s">
        <v>5431</v>
      </c>
      <c r="F239" s="220" t="s">
        <v>5432</v>
      </c>
      <c r="G239" s="221" t="s">
        <v>388</v>
      </c>
      <c r="H239" s="222">
        <v>1</v>
      </c>
      <c r="I239" s="223"/>
      <c r="J239" s="224">
        <f t="shared" si="35"/>
        <v>0</v>
      </c>
      <c r="K239" s="225"/>
      <c r="L239" s="226"/>
      <c r="M239" s="227" t="s">
        <v>1</v>
      </c>
      <c r="N239" s="228" t="s">
        <v>41</v>
      </c>
      <c r="O239" s="61"/>
      <c r="P239" s="181">
        <f t="shared" si="36"/>
        <v>0</v>
      </c>
      <c r="Q239" s="181">
        <v>0</v>
      </c>
      <c r="R239" s="181">
        <f t="shared" si="37"/>
        <v>0</v>
      </c>
      <c r="S239" s="181">
        <v>0</v>
      </c>
      <c r="T239" s="182">
        <f t="shared" si="38"/>
        <v>0</v>
      </c>
      <c r="U239" s="35"/>
      <c r="V239" s="35"/>
      <c r="W239" s="35"/>
      <c r="X239" s="35"/>
      <c r="Y239" s="35"/>
      <c r="Z239" s="35"/>
      <c r="AA239" s="35"/>
      <c r="AB239" s="35"/>
      <c r="AC239" s="35"/>
      <c r="AD239" s="35"/>
      <c r="AE239" s="35"/>
      <c r="AR239" s="183" t="s">
        <v>88</v>
      </c>
      <c r="AT239" s="183" t="s">
        <v>419</v>
      </c>
      <c r="AU239" s="183" t="s">
        <v>75</v>
      </c>
      <c r="AY239" s="18" t="s">
        <v>317</v>
      </c>
      <c r="BE239" s="105">
        <f t="shared" si="39"/>
        <v>0</v>
      </c>
      <c r="BF239" s="105">
        <f t="shared" si="40"/>
        <v>0</v>
      </c>
      <c r="BG239" s="105">
        <f t="shared" si="41"/>
        <v>0</v>
      </c>
      <c r="BH239" s="105">
        <f t="shared" si="42"/>
        <v>0</v>
      </c>
      <c r="BI239" s="105">
        <f t="shared" si="43"/>
        <v>0</v>
      </c>
      <c r="BJ239" s="18" t="s">
        <v>88</v>
      </c>
      <c r="BK239" s="105">
        <f t="shared" si="44"/>
        <v>0</v>
      </c>
      <c r="BL239" s="18" t="s">
        <v>82</v>
      </c>
      <c r="BM239" s="183" t="s">
        <v>5433</v>
      </c>
    </row>
    <row r="240" spans="1:65" s="2" customFormat="1" ht="37.9" customHeight="1">
      <c r="A240" s="35"/>
      <c r="B240" s="141"/>
      <c r="C240" s="218" t="s">
        <v>883</v>
      </c>
      <c r="D240" s="218" t="s">
        <v>419</v>
      </c>
      <c r="E240" s="219" t="s">
        <v>4316</v>
      </c>
      <c r="F240" s="220" t="s">
        <v>5434</v>
      </c>
      <c r="G240" s="221" t="s">
        <v>388</v>
      </c>
      <c r="H240" s="222">
        <v>1</v>
      </c>
      <c r="I240" s="223"/>
      <c r="J240" s="224">
        <f t="shared" si="35"/>
        <v>0</v>
      </c>
      <c r="K240" s="225"/>
      <c r="L240" s="226"/>
      <c r="M240" s="227" t="s">
        <v>1</v>
      </c>
      <c r="N240" s="228" t="s">
        <v>41</v>
      </c>
      <c r="O240" s="61"/>
      <c r="P240" s="181">
        <f t="shared" si="36"/>
        <v>0</v>
      </c>
      <c r="Q240" s="181">
        <v>0</v>
      </c>
      <c r="R240" s="181">
        <f t="shared" si="37"/>
        <v>0</v>
      </c>
      <c r="S240" s="181">
        <v>0</v>
      </c>
      <c r="T240" s="182">
        <f t="shared" si="38"/>
        <v>0</v>
      </c>
      <c r="U240" s="35"/>
      <c r="V240" s="35"/>
      <c r="W240" s="35"/>
      <c r="X240" s="35"/>
      <c r="Y240" s="35"/>
      <c r="Z240" s="35"/>
      <c r="AA240" s="35"/>
      <c r="AB240" s="35"/>
      <c r="AC240" s="35"/>
      <c r="AD240" s="35"/>
      <c r="AE240" s="35"/>
      <c r="AR240" s="183" t="s">
        <v>88</v>
      </c>
      <c r="AT240" s="183" t="s">
        <v>419</v>
      </c>
      <c r="AU240" s="183" t="s">
        <v>75</v>
      </c>
      <c r="AY240" s="18" t="s">
        <v>317</v>
      </c>
      <c r="BE240" s="105">
        <f t="shared" si="39"/>
        <v>0</v>
      </c>
      <c r="BF240" s="105">
        <f t="shared" si="40"/>
        <v>0</v>
      </c>
      <c r="BG240" s="105">
        <f t="shared" si="41"/>
        <v>0</v>
      </c>
      <c r="BH240" s="105">
        <f t="shared" si="42"/>
        <v>0</v>
      </c>
      <c r="BI240" s="105">
        <f t="shared" si="43"/>
        <v>0</v>
      </c>
      <c r="BJ240" s="18" t="s">
        <v>88</v>
      </c>
      <c r="BK240" s="105">
        <f t="shared" si="44"/>
        <v>0</v>
      </c>
      <c r="BL240" s="18" t="s">
        <v>82</v>
      </c>
      <c r="BM240" s="183" t="s">
        <v>5435</v>
      </c>
    </row>
    <row r="241" spans="1:65" s="2" customFormat="1" ht="24.2" customHeight="1">
      <c r="A241" s="35"/>
      <c r="B241" s="141"/>
      <c r="C241" s="171" t="s">
        <v>888</v>
      </c>
      <c r="D241" s="171" t="s">
        <v>318</v>
      </c>
      <c r="E241" s="172" t="s">
        <v>1927</v>
      </c>
      <c r="F241" s="173" t="s">
        <v>5436</v>
      </c>
      <c r="G241" s="174" t="s">
        <v>388</v>
      </c>
      <c r="H241" s="175">
        <v>1</v>
      </c>
      <c r="I241" s="176"/>
      <c r="J241" s="177">
        <f t="shared" si="35"/>
        <v>0</v>
      </c>
      <c r="K241" s="178"/>
      <c r="L241" s="36"/>
      <c r="M241" s="179" t="s">
        <v>1</v>
      </c>
      <c r="N241" s="180" t="s">
        <v>41</v>
      </c>
      <c r="O241" s="61"/>
      <c r="P241" s="181">
        <f t="shared" si="36"/>
        <v>0</v>
      </c>
      <c r="Q241" s="181">
        <v>0</v>
      </c>
      <c r="R241" s="181">
        <f t="shared" si="37"/>
        <v>0</v>
      </c>
      <c r="S241" s="181">
        <v>0</v>
      </c>
      <c r="T241" s="182">
        <f t="shared" si="38"/>
        <v>0</v>
      </c>
      <c r="U241" s="35"/>
      <c r="V241" s="35"/>
      <c r="W241" s="35"/>
      <c r="X241" s="35"/>
      <c r="Y241" s="35"/>
      <c r="Z241" s="35"/>
      <c r="AA241" s="35"/>
      <c r="AB241" s="35"/>
      <c r="AC241" s="35"/>
      <c r="AD241" s="35"/>
      <c r="AE241" s="35"/>
      <c r="AR241" s="183" t="s">
        <v>82</v>
      </c>
      <c r="AT241" s="183" t="s">
        <v>318</v>
      </c>
      <c r="AU241" s="183" t="s">
        <v>75</v>
      </c>
      <c r="AY241" s="18" t="s">
        <v>317</v>
      </c>
      <c r="BE241" s="105">
        <f t="shared" si="39"/>
        <v>0</v>
      </c>
      <c r="BF241" s="105">
        <f t="shared" si="40"/>
        <v>0</v>
      </c>
      <c r="BG241" s="105">
        <f t="shared" si="41"/>
        <v>0</v>
      </c>
      <c r="BH241" s="105">
        <f t="shared" si="42"/>
        <v>0</v>
      </c>
      <c r="BI241" s="105">
        <f t="shared" si="43"/>
        <v>0</v>
      </c>
      <c r="BJ241" s="18" t="s">
        <v>88</v>
      </c>
      <c r="BK241" s="105">
        <f t="shared" si="44"/>
        <v>0</v>
      </c>
      <c r="BL241" s="18" t="s">
        <v>82</v>
      </c>
      <c r="BM241" s="183" t="s">
        <v>5437</v>
      </c>
    </row>
    <row r="242" spans="1:65" s="2" customFormat="1" ht="24.2" customHeight="1">
      <c r="A242" s="35"/>
      <c r="B242" s="141"/>
      <c r="C242" s="218" t="s">
        <v>894</v>
      </c>
      <c r="D242" s="218" t="s">
        <v>419</v>
      </c>
      <c r="E242" s="219" t="s">
        <v>4321</v>
      </c>
      <c r="F242" s="220" t="s">
        <v>5438</v>
      </c>
      <c r="G242" s="221" t="s">
        <v>388</v>
      </c>
      <c r="H242" s="222">
        <v>12</v>
      </c>
      <c r="I242" s="223"/>
      <c r="J242" s="224">
        <f t="shared" si="35"/>
        <v>0</v>
      </c>
      <c r="K242" s="225"/>
      <c r="L242" s="226"/>
      <c r="M242" s="227" t="s">
        <v>1</v>
      </c>
      <c r="N242" s="228" t="s">
        <v>41</v>
      </c>
      <c r="O242" s="61"/>
      <c r="P242" s="181">
        <f t="shared" si="36"/>
        <v>0</v>
      </c>
      <c r="Q242" s="181">
        <v>0</v>
      </c>
      <c r="R242" s="181">
        <f t="shared" si="37"/>
        <v>0</v>
      </c>
      <c r="S242" s="181">
        <v>0</v>
      </c>
      <c r="T242" s="182">
        <f t="shared" si="38"/>
        <v>0</v>
      </c>
      <c r="U242" s="35"/>
      <c r="V242" s="35"/>
      <c r="W242" s="35"/>
      <c r="X242" s="35"/>
      <c r="Y242" s="35"/>
      <c r="Z242" s="35"/>
      <c r="AA242" s="35"/>
      <c r="AB242" s="35"/>
      <c r="AC242" s="35"/>
      <c r="AD242" s="35"/>
      <c r="AE242" s="35"/>
      <c r="AR242" s="183" t="s">
        <v>88</v>
      </c>
      <c r="AT242" s="183" t="s">
        <v>419</v>
      </c>
      <c r="AU242" s="183" t="s">
        <v>75</v>
      </c>
      <c r="AY242" s="18" t="s">
        <v>317</v>
      </c>
      <c r="BE242" s="105">
        <f t="shared" si="39"/>
        <v>0</v>
      </c>
      <c r="BF242" s="105">
        <f t="shared" si="40"/>
        <v>0</v>
      </c>
      <c r="BG242" s="105">
        <f t="shared" si="41"/>
        <v>0</v>
      </c>
      <c r="BH242" s="105">
        <f t="shared" si="42"/>
        <v>0</v>
      </c>
      <c r="BI242" s="105">
        <f t="shared" si="43"/>
        <v>0</v>
      </c>
      <c r="BJ242" s="18" t="s">
        <v>88</v>
      </c>
      <c r="BK242" s="105">
        <f t="shared" si="44"/>
        <v>0</v>
      </c>
      <c r="BL242" s="18" t="s">
        <v>82</v>
      </c>
      <c r="BM242" s="183" t="s">
        <v>5439</v>
      </c>
    </row>
    <row r="243" spans="1:65" s="2" customFormat="1" ht="37.9" customHeight="1">
      <c r="A243" s="35"/>
      <c r="B243" s="141"/>
      <c r="C243" s="171" t="s">
        <v>898</v>
      </c>
      <c r="D243" s="171" t="s">
        <v>318</v>
      </c>
      <c r="E243" s="172" t="s">
        <v>1947</v>
      </c>
      <c r="F243" s="173" t="s">
        <v>5440</v>
      </c>
      <c r="G243" s="174" t="s">
        <v>388</v>
      </c>
      <c r="H243" s="175">
        <v>12</v>
      </c>
      <c r="I243" s="176"/>
      <c r="J243" s="177">
        <f t="shared" si="35"/>
        <v>0</v>
      </c>
      <c r="K243" s="178"/>
      <c r="L243" s="36"/>
      <c r="M243" s="179" t="s">
        <v>1</v>
      </c>
      <c r="N243" s="180" t="s">
        <v>41</v>
      </c>
      <c r="O243" s="61"/>
      <c r="P243" s="181">
        <f t="shared" si="36"/>
        <v>0</v>
      </c>
      <c r="Q243" s="181">
        <v>0</v>
      </c>
      <c r="R243" s="181">
        <f t="shared" si="37"/>
        <v>0</v>
      </c>
      <c r="S243" s="181">
        <v>0</v>
      </c>
      <c r="T243" s="182">
        <f t="shared" si="38"/>
        <v>0</v>
      </c>
      <c r="U243" s="35"/>
      <c r="V243" s="35"/>
      <c r="W243" s="35"/>
      <c r="X243" s="35"/>
      <c r="Y243" s="35"/>
      <c r="Z243" s="35"/>
      <c r="AA243" s="35"/>
      <c r="AB243" s="35"/>
      <c r="AC243" s="35"/>
      <c r="AD243" s="35"/>
      <c r="AE243" s="35"/>
      <c r="AR243" s="183" t="s">
        <v>82</v>
      </c>
      <c r="AT243" s="183" t="s">
        <v>318</v>
      </c>
      <c r="AU243" s="183" t="s">
        <v>75</v>
      </c>
      <c r="AY243" s="18" t="s">
        <v>317</v>
      </c>
      <c r="BE243" s="105">
        <f t="shared" si="39"/>
        <v>0</v>
      </c>
      <c r="BF243" s="105">
        <f t="shared" si="40"/>
        <v>0</v>
      </c>
      <c r="BG243" s="105">
        <f t="shared" si="41"/>
        <v>0</v>
      </c>
      <c r="BH243" s="105">
        <f t="shared" si="42"/>
        <v>0</v>
      </c>
      <c r="BI243" s="105">
        <f t="shared" si="43"/>
        <v>0</v>
      </c>
      <c r="BJ243" s="18" t="s">
        <v>88</v>
      </c>
      <c r="BK243" s="105">
        <f t="shared" si="44"/>
        <v>0</v>
      </c>
      <c r="BL243" s="18" t="s">
        <v>82</v>
      </c>
      <c r="BM243" s="183" t="s">
        <v>5441</v>
      </c>
    </row>
    <row r="244" spans="1:65" s="2" customFormat="1" ht="37.9" customHeight="1">
      <c r="A244" s="35"/>
      <c r="B244" s="141"/>
      <c r="C244" s="171" t="s">
        <v>717</v>
      </c>
      <c r="D244" s="171" t="s">
        <v>318</v>
      </c>
      <c r="E244" s="172" t="s">
        <v>1984</v>
      </c>
      <c r="F244" s="173" t="s">
        <v>5442</v>
      </c>
      <c r="G244" s="174" t="s">
        <v>388</v>
      </c>
      <c r="H244" s="175">
        <v>1</v>
      </c>
      <c r="I244" s="176"/>
      <c r="J244" s="177">
        <f t="shared" si="35"/>
        <v>0</v>
      </c>
      <c r="K244" s="178"/>
      <c r="L244" s="36"/>
      <c r="M244" s="179" t="s">
        <v>1</v>
      </c>
      <c r="N244" s="180" t="s">
        <v>41</v>
      </c>
      <c r="O244" s="61"/>
      <c r="P244" s="181">
        <f t="shared" si="36"/>
        <v>0</v>
      </c>
      <c r="Q244" s="181">
        <v>0</v>
      </c>
      <c r="R244" s="181">
        <f t="shared" si="37"/>
        <v>0</v>
      </c>
      <c r="S244" s="181">
        <v>0</v>
      </c>
      <c r="T244" s="182">
        <f t="shared" si="38"/>
        <v>0</v>
      </c>
      <c r="U244" s="35"/>
      <c r="V244" s="35"/>
      <c r="W244" s="35"/>
      <c r="X244" s="35"/>
      <c r="Y244" s="35"/>
      <c r="Z244" s="35"/>
      <c r="AA244" s="35"/>
      <c r="AB244" s="35"/>
      <c r="AC244" s="35"/>
      <c r="AD244" s="35"/>
      <c r="AE244" s="35"/>
      <c r="AR244" s="183" t="s">
        <v>82</v>
      </c>
      <c r="AT244" s="183" t="s">
        <v>318</v>
      </c>
      <c r="AU244" s="183" t="s">
        <v>75</v>
      </c>
      <c r="AY244" s="18" t="s">
        <v>317</v>
      </c>
      <c r="BE244" s="105">
        <f t="shared" si="39"/>
        <v>0</v>
      </c>
      <c r="BF244" s="105">
        <f t="shared" si="40"/>
        <v>0</v>
      </c>
      <c r="BG244" s="105">
        <f t="shared" si="41"/>
        <v>0</v>
      </c>
      <c r="BH244" s="105">
        <f t="shared" si="42"/>
        <v>0</v>
      </c>
      <c r="BI244" s="105">
        <f t="shared" si="43"/>
        <v>0</v>
      </c>
      <c r="BJ244" s="18" t="s">
        <v>88</v>
      </c>
      <c r="BK244" s="105">
        <f t="shared" si="44"/>
        <v>0</v>
      </c>
      <c r="BL244" s="18" t="s">
        <v>82</v>
      </c>
      <c r="BM244" s="183" t="s">
        <v>5443</v>
      </c>
    </row>
    <row r="245" spans="1:65" s="2" customFormat="1" ht="37.9" customHeight="1">
      <c r="A245" s="35"/>
      <c r="B245" s="141"/>
      <c r="C245" s="218" t="s">
        <v>722</v>
      </c>
      <c r="D245" s="218" t="s">
        <v>419</v>
      </c>
      <c r="E245" s="219" t="s">
        <v>1980</v>
      </c>
      <c r="F245" s="220" t="s">
        <v>5444</v>
      </c>
      <c r="G245" s="221" t="s">
        <v>1</v>
      </c>
      <c r="H245" s="222">
        <v>1</v>
      </c>
      <c r="I245" s="223"/>
      <c r="J245" s="224">
        <f t="shared" si="35"/>
        <v>0</v>
      </c>
      <c r="K245" s="225"/>
      <c r="L245" s="226"/>
      <c r="M245" s="227" t="s">
        <v>1</v>
      </c>
      <c r="N245" s="228" t="s">
        <v>41</v>
      </c>
      <c r="O245" s="61"/>
      <c r="P245" s="181">
        <f t="shared" si="36"/>
        <v>0</v>
      </c>
      <c r="Q245" s="181">
        <v>0</v>
      </c>
      <c r="R245" s="181">
        <f t="shared" si="37"/>
        <v>0</v>
      </c>
      <c r="S245" s="181">
        <v>0</v>
      </c>
      <c r="T245" s="182">
        <f t="shared" si="38"/>
        <v>0</v>
      </c>
      <c r="U245" s="35"/>
      <c r="V245" s="35"/>
      <c r="W245" s="35"/>
      <c r="X245" s="35"/>
      <c r="Y245" s="35"/>
      <c r="Z245" s="35"/>
      <c r="AA245" s="35"/>
      <c r="AB245" s="35"/>
      <c r="AC245" s="35"/>
      <c r="AD245" s="35"/>
      <c r="AE245" s="35"/>
      <c r="AR245" s="183" t="s">
        <v>88</v>
      </c>
      <c r="AT245" s="183" t="s">
        <v>419</v>
      </c>
      <c r="AU245" s="183" t="s">
        <v>75</v>
      </c>
      <c r="AY245" s="18" t="s">
        <v>317</v>
      </c>
      <c r="BE245" s="105">
        <f t="shared" si="39"/>
        <v>0</v>
      </c>
      <c r="BF245" s="105">
        <f t="shared" si="40"/>
        <v>0</v>
      </c>
      <c r="BG245" s="105">
        <f t="shared" si="41"/>
        <v>0</v>
      </c>
      <c r="BH245" s="105">
        <f t="shared" si="42"/>
        <v>0</v>
      </c>
      <c r="BI245" s="105">
        <f t="shared" si="43"/>
        <v>0</v>
      </c>
      <c r="BJ245" s="18" t="s">
        <v>88</v>
      </c>
      <c r="BK245" s="105">
        <f t="shared" si="44"/>
        <v>0</v>
      </c>
      <c r="BL245" s="18" t="s">
        <v>82</v>
      </c>
      <c r="BM245" s="183" t="s">
        <v>5445</v>
      </c>
    </row>
    <row r="246" spans="1:65" s="2" customFormat="1" ht="24.2" customHeight="1">
      <c r="A246" s="35"/>
      <c r="B246" s="141"/>
      <c r="C246" s="171" t="s">
        <v>902</v>
      </c>
      <c r="D246" s="171" t="s">
        <v>318</v>
      </c>
      <c r="E246" s="172" t="s">
        <v>5446</v>
      </c>
      <c r="F246" s="173" t="s">
        <v>5447</v>
      </c>
      <c r="G246" s="174" t="s">
        <v>3014</v>
      </c>
      <c r="H246" s="175">
        <v>320</v>
      </c>
      <c r="I246" s="176"/>
      <c r="J246" s="177">
        <f t="shared" si="35"/>
        <v>0</v>
      </c>
      <c r="K246" s="178"/>
      <c r="L246" s="36"/>
      <c r="M246" s="179" t="s">
        <v>1</v>
      </c>
      <c r="N246" s="180" t="s">
        <v>41</v>
      </c>
      <c r="O246" s="61"/>
      <c r="P246" s="181">
        <f t="shared" si="36"/>
        <v>0</v>
      </c>
      <c r="Q246" s="181">
        <v>0</v>
      </c>
      <c r="R246" s="181">
        <f t="shared" si="37"/>
        <v>0</v>
      </c>
      <c r="S246" s="181">
        <v>0</v>
      </c>
      <c r="T246" s="182">
        <f t="shared" si="38"/>
        <v>0</v>
      </c>
      <c r="U246" s="35"/>
      <c r="V246" s="35"/>
      <c r="W246" s="35"/>
      <c r="X246" s="35"/>
      <c r="Y246" s="35"/>
      <c r="Z246" s="35"/>
      <c r="AA246" s="35"/>
      <c r="AB246" s="35"/>
      <c r="AC246" s="35"/>
      <c r="AD246" s="35"/>
      <c r="AE246" s="35"/>
      <c r="AR246" s="183" t="s">
        <v>3015</v>
      </c>
      <c r="AT246" s="183" t="s">
        <v>318</v>
      </c>
      <c r="AU246" s="183" t="s">
        <v>75</v>
      </c>
      <c r="AY246" s="18" t="s">
        <v>317</v>
      </c>
      <c r="BE246" s="105">
        <f t="shared" si="39"/>
        <v>0</v>
      </c>
      <c r="BF246" s="105">
        <f t="shared" si="40"/>
        <v>0</v>
      </c>
      <c r="BG246" s="105">
        <f t="shared" si="41"/>
        <v>0</v>
      </c>
      <c r="BH246" s="105">
        <f t="shared" si="42"/>
        <v>0</v>
      </c>
      <c r="BI246" s="105">
        <f t="shared" si="43"/>
        <v>0</v>
      </c>
      <c r="BJ246" s="18" t="s">
        <v>88</v>
      </c>
      <c r="BK246" s="105">
        <f t="shared" si="44"/>
        <v>0</v>
      </c>
      <c r="BL246" s="18" t="s">
        <v>3015</v>
      </c>
      <c r="BM246" s="183" t="s">
        <v>5448</v>
      </c>
    </row>
    <row r="247" spans="1:65" s="2" customFormat="1" ht="24.2" customHeight="1">
      <c r="A247" s="35"/>
      <c r="B247" s="141"/>
      <c r="C247" s="171" t="s">
        <v>906</v>
      </c>
      <c r="D247" s="171" t="s">
        <v>318</v>
      </c>
      <c r="E247" s="172" t="s">
        <v>5449</v>
      </c>
      <c r="F247" s="173" t="s">
        <v>5450</v>
      </c>
      <c r="G247" s="174" t="s">
        <v>3014</v>
      </c>
      <c r="H247" s="175">
        <v>384</v>
      </c>
      <c r="I247" s="176"/>
      <c r="J247" s="177">
        <f t="shared" si="35"/>
        <v>0</v>
      </c>
      <c r="K247" s="178"/>
      <c r="L247" s="36"/>
      <c r="M247" s="179" t="s">
        <v>1</v>
      </c>
      <c r="N247" s="180" t="s">
        <v>41</v>
      </c>
      <c r="O247" s="61"/>
      <c r="P247" s="181">
        <f t="shared" si="36"/>
        <v>0</v>
      </c>
      <c r="Q247" s="181">
        <v>0</v>
      </c>
      <c r="R247" s="181">
        <f t="shared" si="37"/>
        <v>0</v>
      </c>
      <c r="S247" s="181">
        <v>0</v>
      </c>
      <c r="T247" s="182">
        <f t="shared" si="38"/>
        <v>0</v>
      </c>
      <c r="U247" s="35"/>
      <c r="V247" s="35"/>
      <c r="W247" s="35"/>
      <c r="X247" s="35"/>
      <c r="Y247" s="35"/>
      <c r="Z247" s="35"/>
      <c r="AA247" s="35"/>
      <c r="AB247" s="35"/>
      <c r="AC247" s="35"/>
      <c r="AD247" s="35"/>
      <c r="AE247" s="35"/>
      <c r="AR247" s="183" t="s">
        <v>3015</v>
      </c>
      <c r="AT247" s="183" t="s">
        <v>318</v>
      </c>
      <c r="AU247" s="183" t="s">
        <v>75</v>
      </c>
      <c r="AY247" s="18" t="s">
        <v>317</v>
      </c>
      <c r="BE247" s="105">
        <f t="shared" si="39"/>
        <v>0</v>
      </c>
      <c r="BF247" s="105">
        <f t="shared" si="40"/>
        <v>0</v>
      </c>
      <c r="BG247" s="105">
        <f t="shared" si="41"/>
        <v>0</v>
      </c>
      <c r="BH247" s="105">
        <f t="shared" si="42"/>
        <v>0</v>
      </c>
      <c r="BI247" s="105">
        <f t="shared" si="43"/>
        <v>0</v>
      </c>
      <c r="BJ247" s="18" t="s">
        <v>88</v>
      </c>
      <c r="BK247" s="105">
        <f t="shared" si="44"/>
        <v>0</v>
      </c>
      <c r="BL247" s="18" t="s">
        <v>3015</v>
      </c>
      <c r="BM247" s="183" t="s">
        <v>5451</v>
      </c>
    </row>
    <row r="248" spans="1:65" s="2" customFormat="1" ht="24.2" customHeight="1">
      <c r="A248" s="35"/>
      <c r="B248" s="141"/>
      <c r="C248" s="171" t="s">
        <v>910</v>
      </c>
      <c r="D248" s="171" t="s">
        <v>318</v>
      </c>
      <c r="E248" s="172" t="s">
        <v>5452</v>
      </c>
      <c r="F248" s="173" t="s">
        <v>5453</v>
      </c>
      <c r="G248" s="174" t="s">
        <v>3014</v>
      </c>
      <c r="H248" s="175">
        <v>160</v>
      </c>
      <c r="I248" s="176"/>
      <c r="J248" s="177">
        <f t="shared" si="35"/>
        <v>0</v>
      </c>
      <c r="K248" s="178"/>
      <c r="L248" s="36"/>
      <c r="M248" s="179" t="s">
        <v>1</v>
      </c>
      <c r="N248" s="180" t="s">
        <v>41</v>
      </c>
      <c r="O248" s="61"/>
      <c r="P248" s="181">
        <f t="shared" si="36"/>
        <v>0</v>
      </c>
      <c r="Q248" s="181">
        <v>0</v>
      </c>
      <c r="R248" s="181">
        <f t="shared" si="37"/>
        <v>0</v>
      </c>
      <c r="S248" s="181">
        <v>0</v>
      </c>
      <c r="T248" s="182">
        <f t="shared" si="38"/>
        <v>0</v>
      </c>
      <c r="U248" s="35"/>
      <c r="V248" s="35"/>
      <c r="W248" s="35"/>
      <c r="X248" s="35"/>
      <c r="Y248" s="35"/>
      <c r="Z248" s="35"/>
      <c r="AA248" s="35"/>
      <c r="AB248" s="35"/>
      <c r="AC248" s="35"/>
      <c r="AD248" s="35"/>
      <c r="AE248" s="35"/>
      <c r="AR248" s="183" t="s">
        <v>3015</v>
      </c>
      <c r="AT248" s="183" t="s">
        <v>318</v>
      </c>
      <c r="AU248" s="183" t="s">
        <v>75</v>
      </c>
      <c r="AY248" s="18" t="s">
        <v>317</v>
      </c>
      <c r="BE248" s="105">
        <f t="shared" si="39"/>
        <v>0</v>
      </c>
      <c r="BF248" s="105">
        <f t="shared" si="40"/>
        <v>0</v>
      </c>
      <c r="BG248" s="105">
        <f t="shared" si="41"/>
        <v>0</v>
      </c>
      <c r="BH248" s="105">
        <f t="shared" si="42"/>
        <v>0</v>
      </c>
      <c r="BI248" s="105">
        <f t="shared" si="43"/>
        <v>0</v>
      </c>
      <c r="BJ248" s="18" t="s">
        <v>88</v>
      </c>
      <c r="BK248" s="105">
        <f t="shared" si="44"/>
        <v>0</v>
      </c>
      <c r="BL248" s="18" t="s">
        <v>3015</v>
      </c>
      <c r="BM248" s="183" t="s">
        <v>5454</v>
      </c>
    </row>
    <row r="249" spans="1:65" s="12" customFormat="1" ht="25.9" customHeight="1">
      <c r="B249" s="160"/>
      <c r="D249" s="161" t="s">
        <v>74</v>
      </c>
      <c r="E249" s="162" t="s">
        <v>296</v>
      </c>
      <c r="F249" s="162" t="s">
        <v>5455</v>
      </c>
      <c r="I249" s="163"/>
      <c r="J249" s="164">
        <f>BK249</f>
        <v>0</v>
      </c>
      <c r="L249" s="160"/>
      <c r="M249" s="165"/>
      <c r="N249" s="166"/>
      <c r="O249" s="166"/>
      <c r="P249" s="167">
        <f>SUM(P250:P253)</f>
        <v>0</v>
      </c>
      <c r="Q249" s="166"/>
      <c r="R249" s="167">
        <f>SUM(R250:R253)</f>
        <v>0</v>
      </c>
      <c r="S249" s="166"/>
      <c r="T249" s="168">
        <f>SUM(T250:T253)</f>
        <v>0</v>
      </c>
      <c r="AR249" s="161" t="s">
        <v>218</v>
      </c>
      <c r="AT249" s="169" t="s">
        <v>74</v>
      </c>
      <c r="AU249" s="169" t="s">
        <v>75</v>
      </c>
      <c r="AY249" s="161" t="s">
        <v>317</v>
      </c>
      <c r="BK249" s="170">
        <f>SUM(BK250:BK253)</f>
        <v>0</v>
      </c>
    </row>
    <row r="250" spans="1:65" s="2" customFormat="1" ht="24.2" customHeight="1">
      <c r="A250" s="35"/>
      <c r="B250" s="141"/>
      <c r="C250" s="171" t="s">
        <v>914</v>
      </c>
      <c r="D250" s="171" t="s">
        <v>318</v>
      </c>
      <c r="E250" s="172" t="s">
        <v>5456</v>
      </c>
      <c r="F250" s="173" t="s">
        <v>5457</v>
      </c>
      <c r="G250" s="174" t="s">
        <v>5458</v>
      </c>
      <c r="H250" s="175">
        <v>1</v>
      </c>
      <c r="I250" s="176"/>
      <c r="J250" s="177">
        <f>ROUND(I250*H250,2)</f>
        <v>0</v>
      </c>
      <c r="K250" s="178"/>
      <c r="L250" s="36"/>
      <c r="M250" s="179" t="s">
        <v>1</v>
      </c>
      <c r="N250" s="180" t="s">
        <v>41</v>
      </c>
      <c r="O250" s="61"/>
      <c r="P250" s="181">
        <f>O250*H250</f>
        <v>0</v>
      </c>
      <c r="Q250" s="181">
        <v>0</v>
      </c>
      <c r="R250" s="181">
        <f>Q250*H250</f>
        <v>0</v>
      </c>
      <c r="S250" s="181">
        <v>0</v>
      </c>
      <c r="T250" s="182">
        <f>S250*H250</f>
        <v>0</v>
      </c>
      <c r="U250" s="35"/>
      <c r="V250" s="35"/>
      <c r="W250" s="35"/>
      <c r="X250" s="35"/>
      <c r="Y250" s="35"/>
      <c r="Z250" s="35"/>
      <c r="AA250" s="35"/>
      <c r="AB250" s="35"/>
      <c r="AC250" s="35"/>
      <c r="AD250" s="35"/>
      <c r="AE250" s="35"/>
      <c r="AR250" s="183" t="s">
        <v>5459</v>
      </c>
      <c r="AT250" s="183" t="s">
        <v>318</v>
      </c>
      <c r="AU250" s="183" t="s">
        <v>82</v>
      </c>
      <c r="AY250" s="18" t="s">
        <v>317</v>
      </c>
      <c r="BE250" s="105">
        <f>IF(N250="základná",J250,0)</f>
        <v>0</v>
      </c>
      <c r="BF250" s="105">
        <f>IF(N250="znížená",J250,0)</f>
        <v>0</v>
      </c>
      <c r="BG250" s="105">
        <f>IF(N250="zákl. prenesená",J250,0)</f>
        <v>0</v>
      </c>
      <c r="BH250" s="105">
        <f>IF(N250="zníž. prenesená",J250,0)</f>
        <v>0</v>
      </c>
      <c r="BI250" s="105">
        <f>IF(N250="nulová",J250,0)</f>
        <v>0</v>
      </c>
      <c r="BJ250" s="18" t="s">
        <v>88</v>
      </c>
      <c r="BK250" s="105">
        <f>ROUND(I250*H250,2)</f>
        <v>0</v>
      </c>
      <c r="BL250" s="18" t="s">
        <v>5459</v>
      </c>
      <c r="BM250" s="183" t="s">
        <v>5460</v>
      </c>
    </row>
    <row r="251" spans="1:65" s="2" customFormat="1" ht="37.9" customHeight="1">
      <c r="A251" s="35"/>
      <c r="B251" s="141"/>
      <c r="C251" s="171" t="s">
        <v>919</v>
      </c>
      <c r="D251" s="171" t="s">
        <v>318</v>
      </c>
      <c r="E251" s="172" t="s">
        <v>5461</v>
      </c>
      <c r="F251" s="173" t="s">
        <v>5462</v>
      </c>
      <c r="G251" s="174" t="s">
        <v>5458</v>
      </c>
      <c r="H251" s="175">
        <v>1</v>
      </c>
      <c r="I251" s="176"/>
      <c r="J251" s="177">
        <f>ROUND(I251*H251,2)</f>
        <v>0</v>
      </c>
      <c r="K251" s="178"/>
      <c r="L251" s="36"/>
      <c r="M251" s="179" t="s">
        <v>1</v>
      </c>
      <c r="N251" s="180" t="s">
        <v>41</v>
      </c>
      <c r="O251" s="61"/>
      <c r="P251" s="181">
        <f>O251*H251</f>
        <v>0</v>
      </c>
      <c r="Q251" s="181">
        <v>0</v>
      </c>
      <c r="R251" s="181">
        <f>Q251*H251</f>
        <v>0</v>
      </c>
      <c r="S251" s="181">
        <v>0</v>
      </c>
      <c r="T251" s="182">
        <f>S251*H251</f>
        <v>0</v>
      </c>
      <c r="U251" s="35"/>
      <c r="V251" s="35"/>
      <c r="W251" s="35"/>
      <c r="X251" s="35"/>
      <c r="Y251" s="35"/>
      <c r="Z251" s="35"/>
      <c r="AA251" s="35"/>
      <c r="AB251" s="35"/>
      <c r="AC251" s="35"/>
      <c r="AD251" s="35"/>
      <c r="AE251" s="35"/>
      <c r="AR251" s="183" t="s">
        <v>5459</v>
      </c>
      <c r="AT251" s="183" t="s">
        <v>318</v>
      </c>
      <c r="AU251" s="183" t="s">
        <v>82</v>
      </c>
      <c r="AY251" s="18" t="s">
        <v>317</v>
      </c>
      <c r="BE251" s="105">
        <f>IF(N251="základná",J251,0)</f>
        <v>0</v>
      </c>
      <c r="BF251" s="105">
        <f>IF(N251="znížená",J251,0)</f>
        <v>0</v>
      </c>
      <c r="BG251" s="105">
        <f>IF(N251="zákl. prenesená",J251,0)</f>
        <v>0</v>
      </c>
      <c r="BH251" s="105">
        <f>IF(N251="zníž. prenesená",J251,0)</f>
        <v>0</v>
      </c>
      <c r="BI251" s="105">
        <f>IF(N251="nulová",J251,0)</f>
        <v>0</v>
      </c>
      <c r="BJ251" s="18" t="s">
        <v>88</v>
      </c>
      <c r="BK251" s="105">
        <f>ROUND(I251*H251,2)</f>
        <v>0</v>
      </c>
      <c r="BL251" s="18" t="s">
        <v>5459</v>
      </c>
      <c r="BM251" s="183" t="s">
        <v>5463</v>
      </c>
    </row>
    <row r="252" spans="1:65" s="2" customFormat="1" ht="14.45" customHeight="1">
      <c r="A252" s="35"/>
      <c r="B252" s="141"/>
      <c r="C252" s="171" t="s">
        <v>922</v>
      </c>
      <c r="D252" s="171" t="s">
        <v>318</v>
      </c>
      <c r="E252" s="172" t="s">
        <v>5464</v>
      </c>
      <c r="F252" s="173" t="s">
        <v>5465</v>
      </c>
      <c r="G252" s="174" t="s">
        <v>5458</v>
      </c>
      <c r="H252" s="175">
        <v>1</v>
      </c>
      <c r="I252" s="176"/>
      <c r="J252" s="177">
        <f>ROUND(I252*H252,2)</f>
        <v>0</v>
      </c>
      <c r="K252" s="178"/>
      <c r="L252" s="36"/>
      <c r="M252" s="179" t="s">
        <v>1</v>
      </c>
      <c r="N252" s="180" t="s">
        <v>41</v>
      </c>
      <c r="O252" s="61"/>
      <c r="P252" s="181">
        <f>O252*H252</f>
        <v>0</v>
      </c>
      <c r="Q252" s="181">
        <v>0</v>
      </c>
      <c r="R252" s="181">
        <f>Q252*H252</f>
        <v>0</v>
      </c>
      <c r="S252" s="181">
        <v>0</v>
      </c>
      <c r="T252" s="182">
        <f>S252*H252</f>
        <v>0</v>
      </c>
      <c r="U252" s="35"/>
      <c r="V252" s="35"/>
      <c r="W252" s="35"/>
      <c r="X252" s="35"/>
      <c r="Y252" s="35"/>
      <c r="Z252" s="35"/>
      <c r="AA252" s="35"/>
      <c r="AB252" s="35"/>
      <c r="AC252" s="35"/>
      <c r="AD252" s="35"/>
      <c r="AE252" s="35"/>
      <c r="AR252" s="183" t="s">
        <v>5459</v>
      </c>
      <c r="AT252" s="183" t="s">
        <v>318</v>
      </c>
      <c r="AU252" s="183" t="s">
        <v>82</v>
      </c>
      <c r="AY252" s="18" t="s">
        <v>317</v>
      </c>
      <c r="BE252" s="105">
        <f>IF(N252="základná",J252,0)</f>
        <v>0</v>
      </c>
      <c r="BF252" s="105">
        <f>IF(N252="znížená",J252,0)</f>
        <v>0</v>
      </c>
      <c r="BG252" s="105">
        <f>IF(N252="zákl. prenesená",J252,0)</f>
        <v>0</v>
      </c>
      <c r="BH252" s="105">
        <f>IF(N252="zníž. prenesená",J252,0)</f>
        <v>0</v>
      </c>
      <c r="BI252" s="105">
        <f>IF(N252="nulová",J252,0)</f>
        <v>0</v>
      </c>
      <c r="BJ252" s="18" t="s">
        <v>88</v>
      </c>
      <c r="BK252" s="105">
        <f>ROUND(I252*H252,2)</f>
        <v>0</v>
      </c>
      <c r="BL252" s="18" t="s">
        <v>5459</v>
      </c>
      <c r="BM252" s="183" t="s">
        <v>5466</v>
      </c>
    </row>
    <row r="253" spans="1:65" s="2" customFormat="1" ht="14.45" customHeight="1">
      <c r="A253" s="35"/>
      <c r="B253" s="141"/>
      <c r="C253" s="171" t="s">
        <v>927</v>
      </c>
      <c r="D253" s="171" t="s">
        <v>318</v>
      </c>
      <c r="E253" s="172" t="s">
        <v>5467</v>
      </c>
      <c r="F253" s="173" t="s">
        <v>5468</v>
      </c>
      <c r="G253" s="174" t="s">
        <v>5458</v>
      </c>
      <c r="H253" s="175">
        <v>1</v>
      </c>
      <c r="I253" s="176"/>
      <c r="J253" s="177">
        <f>ROUND(I253*H253,2)</f>
        <v>0</v>
      </c>
      <c r="K253" s="178"/>
      <c r="L253" s="36"/>
      <c r="M253" s="230" t="s">
        <v>1</v>
      </c>
      <c r="N253" s="231" t="s">
        <v>41</v>
      </c>
      <c r="O253" s="232"/>
      <c r="P253" s="233">
        <f>O253*H253</f>
        <v>0</v>
      </c>
      <c r="Q253" s="233">
        <v>0</v>
      </c>
      <c r="R253" s="233">
        <f>Q253*H253</f>
        <v>0</v>
      </c>
      <c r="S253" s="233">
        <v>0</v>
      </c>
      <c r="T253" s="234">
        <f>S253*H253</f>
        <v>0</v>
      </c>
      <c r="U253" s="35"/>
      <c r="V253" s="35"/>
      <c r="W253" s="35"/>
      <c r="X253" s="35"/>
      <c r="Y253" s="35"/>
      <c r="Z253" s="35"/>
      <c r="AA253" s="35"/>
      <c r="AB253" s="35"/>
      <c r="AC253" s="35"/>
      <c r="AD253" s="35"/>
      <c r="AE253" s="35"/>
      <c r="AR253" s="183" t="s">
        <v>5459</v>
      </c>
      <c r="AT253" s="183" t="s">
        <v>318</v>
      </c>
      <c r="AU253" s="183" t="s">
        <v>82</v>
      </c>
      <c r="AY253" s="18" t="s">
        <v>317</v>
      </c>
      <c r="BE253" s="105">
        <f>IF(N253="základná",J253,0)</f>
        <v>0</v>
      </c>
      <c r="BF253" s="105">
        <f>IF(N253="znížená",J253,0)</f>
        <v>0</v>
      </c>
      <c r="BG253" s="105">
        <f>IF(N253="zákl. prenesená",J253,0)</f>
        <v>0</v>
      </c>
      <c r="BH253" s="105">
        <f>IF(N253="zníž. prenesená",J253,0)</f>
        <v>0</v>
      </c>
      <c r="BI253" s="105">
        <f>IF(N253="nulová",J253,0)</f>
        <v>0</v>
      </c>
      <c r="BJ253" s="18" t="s">
        <v>88</v>
      </c>
      <c r="BK253" s="105">
        <f>ROUND(I253*H253,2)</f>
        <v>0</v>
      </c>
      <c r="BL253" s="18" t="s">
        <v>5459</v>
      </c>
      <c r="BM253" s="183" t="s">
        <v>2095</v>
      </c>
    </row>
    <row r="254" spans="1:65" s="2" customFormat="1" ht="6.95" customHeight="1">
      <c r="A254" s="35"/>
      <c r="B254" s="50"/>
      <c r="C254" s="51"/>
      <c r="D254" s="51"/>
      <c r="E254" s="51"/>
      <c r="F254" s="51"/>
      <c r="G254" s="51"/>
      <c r="H254" s="51"/>
      <c r="I254" s="51"/>
      <c r="J254" s="51"/>
      <c r="K254" s="51"/>
      <c r="L254" s="36"/>
      <c r="M254" s="35"/>
      <c r="O254" s="35"/>
      <c r="P254" s="35"/>
      <c r="Q254" s="35"/>
      <c r="R254" s="35"/>
      <c r="S254" s="35"/>
      <c r="T254" s="35"/>
      <c r="U254" s="35"/>
      <c r="V254" s="35"/>
      <c r="W254" s="35"/>
      <c r="X254" s="35"/>
      <c r="Y254" s="35"/>
      <c r="Z254" s="35"/>
      <c r="AA254" s="35"/>
      <c r="AB254" s="35"/>
      <c r="AC254" s="35"/>
      <c r="AD254" s="35"/>
      <c r="AE254" s="35"/>
    </row>
  </sheetData>
  <autoFilter ref="C126:K253" xr:uid="{00000000-0009-0000-0000-00000C000000}"/>
  <mergeCells count="14">
    <mergeCell ref="D105:F105"/>
    <mergeCell ref="E117:H117"/>
    <mergeCell ref="E119:H119"/>
    <mergeCell ref="L2:V2"/>
    <mergeCell ref="E87:H87"/>
    <mergeCell ref="D101:F101"/>
    <mergeCell ref="D102:F102"/>
    <mergeCell ref="D103:F103"/>
    <mergeCell ref="D104:F104"/>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BM155"/>
  <sheetViews>
    <sheetView showGridLines="0" topLeftCell="A8" workbookViewId="0">
      <selection activeCell="E11" sqref="E11:H11"/>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133</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5469</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26.25" customHeight="1">
      <c r="A11" s="35"/>
      <c r="B11" s="36"/>
      <c r="C11" s="35"/>
      <c r="D11" s="35"/>
      <c r="E11" s="320" t="s">
        <v>5936</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J101</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ROUND((SUM(BE101:BE108) + SUM(BE130:BE154)),  2)</f>
        <v>0</v>
      </c>
      <c r="G37" s="35"/>
      <c r="H37" s="35"/>
      <c r="I37" s="120">
        <v>0.2</v>
      </c>
      <c r="J37" s="119">
        <f>ROUND(((SUM(BE101:BE108) + SUM(BE130:BE154))*I37),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ROUND((SUM(BF101:BF108) + SUM(BF130:BF154)),  2)</f>
        <v>0</v>
      </c>
      <c r="G38" s="35"/>
      <c r="H38" s="35"/>
      <c r="I38" s="120">
        <v>0.2</v>
      </c>
      <c r="J38" s="119">
        <f>ROUND(((SUM(BF101:BF108) + SUM(BF130:BF154))*I38),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ROUND((SUM(BG101:BG108) + SUM(BG130:BG154)),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ROUND((SUM(BH101:BH108) + SUM(BH130:BH154)),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ROUND((SUM(BI101:BI108) + SUM(BI130:BI154)),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5469</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16.5" customHeight="1">
      <c r="A89" s="35"/>
      <c r="B89" s="36"/>
      <c r="C89" s="35"/>
      <c r="D89" s="35"/>
      <c r="E89" s="320" t="str">
        <f>E11</f>
        <v>E5.1 - E5.1 Interiérové prvky - nie je predmetom tohto verejného obstarávania, neoceňovať!</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J130</f>
        <v>0</v>
      </c>
      <c r="K98" s="35"/>
      <c r="L98" s="45"/>
      <c r="S98" s="35"/>
      <c r="T98" s="35"/>
      <c r="U98" s="35"/>
      <c r="V98" s="35"/>
      <c r="W98" s="35"/>
      <c r="X98" s="35"/>
      <c r="Y98" s="35"/>
      <c r="Z98" s="35"/>
      <c r="AA98" s="35"/>
      <c r="AB98" s="35"/>
      <c r="AC98" s="35"/>
      <c r="AD98" s="35"/>
      <c r="AE98" s="35"/>
      <c r="AU98" s="18" t="s">
        <v>269</v>
      </c>
    </row>
    <row r="99" spans="1:65" s="2" customFormat="1" ht="21.75" customHeight="1">
      <c r="A99" s="35"/>
      <c r="B99" s="36"/>
      <c r="C99" s="35"/>
      <c r="D99" s="35"/>
      <c r="E99" s="35"/>
      <c r="F99" s="35"/>
      <c r="G99" s="35"/>
      <c r="H99" s="35"/>
      <c r="I99" s="35"/>
      <c r="J99" s="35"/>
      <c r="K99" s="35"/>
      <c r="L99" s="45"/>
      <c r="S99" s="35"/>
      <c r="T99" s="35"/>
      <c r="U99" s="35"/>
      <c r="V99" s="35"/>
      <c r="W99" s="35"/>
      <c r="X99" s="35"/>
      <c r="Y99" s="35"/>
      <c r="Z99" s="35"/>
      <c r="AA99" s="35"/>
      <c r="AB99" s="35"/>
      <c r="AC99" s="35"/>
      <c r="AD99" s="35"/>
      <c r="AE99" s="35"/>
    </row>
    <row r="100" spans="1:65" s="2" customFormat="1" ht="6.95" customHeight="1">
      <c r="A100" s="35"/>
      <c r="B100" s="36"/>
      <c r="C100" s="35"/>
      <c r="D100" s="35"/>
      <c r="E100" s="35"/>
      <c r="F100" s="35"/>
      <c r="G100" s="35"/>
      <c r="H100" s="35"/>
      <c r="I100" s="35"/>
      <c r="J100" s="35"/>
      <c r="K100" s="35"/>
      <c r="L100" s="45"/>
      <c r="S100" s="35"/>
      <c r="T100" s="35"/>
      <c r="U100" s="35"/>
      <c r="V100" s="35"/>
      <c r="W100" s="35"/>
      <c r="X100" s="35"/>
      <c r="Y100" s="35"/>
      <c r="Z100" s="35"/>
      <c r="AA100" s="35"/>
      <c r="AB100" s="35"/>
      <c r="AC100" s="35"/>
      <c r="AD100" s="35"/>
      <c r="AE100" s="35"/>
    </row>
    <row r="101" spans="1:65" s="2" customFormat="1" ht="29.25" customHeight="1">
      <c r="A101" s="35"/>
      <c r="B101" s="36"/>
      <c r="C101" s="130" t="s">
        <v>294</v>
      </c>
      <c r="D101" s="35"/>
      <c r="E101" s="35"/>
      <c r="F101" s="35"/>
      <c r="G101" s="35"/>
      <c r="H101" s="35"/>
      <c r="I101" s="35"/>
      <c r="J101" s="139">
        <f>ROUND(J102 + J103 + J104 + J105 + J106 + J107,2)</f>
        <v>0</v>
      </c>
      <c r="K101" s="35"/>
      <c r="L101" s="45"/>
      <c r="N101" s="140" t="s">
        <v>39</v>
      </c>
      <c r="S101" s="35"/>
      <c r="T101" s="35"/>
      <c r="U101" s="35"/>
      <c r="V101" s="35"/>
      <c r="W101" s="35"/>
      <c r="X101" s="35"/>
      <c r="Y101" s="35"/>
      <c r="Z101" s="35"/>
      <c r="AA101" s="35"/>
      <c r="AB101" s="35"/>
      <c r="AC101" s="35"/>
      <c r="AD101" s="35"/>
      <c r="AE101" s="35"/>
    </row>
    <row r="102" spans="1:65" s="2" customFormat="1" ht="18" customHeight="1">
      <c r="A102" s="35"/>
      <c r="B102" s="141"/>
      <c r="C102" s="142"/>
      <c r="D102" s="294" t="s">
        <v>295</v>
      </c>
      <c r="E102" s="345"/>
      <c r="F102" s="345"/>
      <c r="G102" s="142"/>
      <c r="H102" s="142"/>
      <c r="I102" s="142"/>
      <c r="J102" s="102">
        <v>0</v>
      </c>
      <c r="K102" s="142"/>
      <c r="L102" s="144"/>
      <c r="M102" s="145"/>
      <c r="N102" s="146" t="s">
        <v>41</v>
      </c>
      <c r="O102" s="145"/>
      <c r="P102" s="145"/>
      <c r="Q102" s="145"/>
      <c r="R102" s="145"/>
      <c r="S102" s="142"/>
      <c r="T102" s="142"/>
      <c r="U102" s="142"/>
      <c r="V102" s="142"/>
      <c r="W102" s="142"/>
      <c r="X102" s="142"/>
      <c r="Y102" s="142"/>
      <c r="Z102" s="142"/>
      <c r="AA102" s="142"/>
      <c r="AB102" s="142"/>
      <c r="AC102" s="142"/>
      <c r="AD102" s="142"/>
      <c r="AE102" s="14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7" t="s">
        <v>296</v>
      </c>
      <c r="AZ102" s="145"/>
      <c r="BA102" s="145"/>
      <c r="BB102" s="145"/>
      <c r="BC102" s="145"/>
      <c r="BD102" s="145"/>
      <c r="BE102" s="148">
        <f t="shared" ref="BE102:BE107" si="0">IF(N102="základná",J102,0)</f>
        <v>0</v>
      </c>
      <c r="BF102" s="148">
        <f t="shared" ref="BF102:BF107" si="1">IF(N102="znížená",J102,0)</f>
        <v>0</v>
      </c>
      <c r="BG102" s="148">
        <f t="shared" ref="BG102:BG107" si="2">IF(N102="zákl. prenesená",J102,0)</f>
        <v>0</v>
      </c>
      <c r="BH102" s="148">
        <f t="shared" ref="BH102:BH107" si="3">IF(N102="zníž. prenesená",J102,0)</f>
        <v>0</v>
      </c>
      <c r="BI102" s="148">
        <f t="shared" ref="BI102:BI107" si="4">IF(N102="nulová",J102,0)</f>
        <v>0</v>
      </c>
      <c r="BJ102" s="147" t="s">
        <v>88</v>
      </c>
      <c r="BK102" s="145"/>
      <c r="BL102" s="145"/>
      <c r="BM102" s="145"/>
    </row>
    <row r="103" spans="1:65" s="2" customFormat="1" ht="18" customHeight="1">
      <c r="A103" s="35"/>
      <c r="B103" s="141"/>
      <c r="C103" s="142"/>
      <c r="D103" s="294" t="s">
        <v>297</v>
      </c>
      <c r="E103" s="345"/>
      <c r="F103" s="345"/>
      <c r="G103" s="142"/>
      <c r="H103" s="142"/>
      <c r="I103" s="142"/>
      <c r="J103" s="102">
        <v>0</v>
      </c>
      <c r="K103" s="142"/>
      <c r="L103" s="144"/>
      <c r="M103" s="145"/>
      <c r="N103" s="146" t="s">
        <v>41</v>
      </c>
      <c r="O103" s="145"/>
      <c r="P103" s="145"/>
      <c r="Q103" s="145"/>
      <c r="R103" s="145"/>
      <c r="S103" s="142"/>
      <c r="T103" s="142"/>
      <c r="U103" s="142"/>
      <c r="V103" s="142"/>
      <c r="W103" s="142"/>
      <c r="X103" s="142"/>
      <c r="Y103" s="142"/>
      <c r="Z103" s="142"/>
      <c r="AA103" s="142"/>
      <c r="AB103" s="142"/>
      <c r="AC103" s="142"/>
      <c r="AD103" s="142"/>
      <c r="AE103" s="14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7" t="s">
        <v>296</v>
      </c>
      <c r="AZ103" s="145"/>
      <c r="BA103" s="145"/>
      <c r="BB103" s="145"/>
      <c r="BC103" s="145"/>
      <c r="BD103" s="145"/>
      <c r="BE103" s="148">
        <f t="shared" si="0"/>
        <v>0</v>
      </c>
      <c r="BF103" s="148">
        <f t="shared" si="1"/>
        <v>0</v>
      </c>
      <c r="BG103" s="148">
        <f t="shared" si="2"/>
        <v>0</v>
      </c>
      <c r="BH103" s="148">
        <f t="shared" si="3"/>
        <v>0</v>
      </c>
      <c r="BI103" s="148">
        <f t="shared" si="4"/>
        <v>0</v>
      </c>
      <c r="BJ103" s="147" t="s">
        <v>88</v>
      </c>
      <c r="BK103" s="145"/>
      <c r="BL103" s="145"/>
      <c r="BM103" s="145"/>
    </row>
    <row r="104" spans="1:65" s="2" customFormat="1" ht="18" customHeight="1">
      <c r="A104" s="35"/>
      <c r="B104" s="141"/>
      <c r="C104" s="142"/>
      <c r="D104" s="294" t="s">
        <v>298</v>
      </c>
      <c r="E104" s="345"/>
      <c r="F104" s="345"/>
      <c r="G104" s="142"/>
      <c r="H104" s="142"/>
      <c r="I104" s="142"/>
      <c r="J104" s="102">
        <v>0</v>
      </c>
      <c r="K104" s="142"/>
      <c r="L104" s="144"/>
      <c r="M104" s="145"/>
      <c r="N104" s="146" t="s">
        <v>41</v>
      </c>
      <c r="O104" s="145"/>
      <c r="P104" s="145"/>
      <c r="Q104" s="145"/>
      <c r="R104" s="145"/>
      <c r="S104" s="142"/>
      <c r="T104" s="142"/>
      <c r="U104" s="142"/>
      <c r="V104" s="142"/>
      <c r="W104" s="142"/>
      <c r="X104" s="142"/>
      <c r="Y104" s="142"/>
      <c r="Z104" s="142"/>
      <c r="AA104" s="142"/>
      <c r="AB104" s="142"/>
      <c r="AC104" s="142"/>
      <c r="AD104" s="142"/>
      <c r="AE104" s="142"/>
      <c r="AF104" s="145"/>
      <c r="AG104" s="145"/>
      <c r="AH104" s="145"/>
      <c r="AI104" s="145"/>
      <c r="AJ104" s="145"/>
      <c r="AK104" s="145"/>
      <c r="AL104" s="145"/>
      <c r="AM104" s="145"/>
      <c r="AN104" s="145"/>
      <c r="AO104" s="145"/>
      <c r="AP104" s="145"/>
      <c r="AQ104" s="145"/>
      <c r="AR104" s="145"/>
      <c r="AS104" s="145"/>
      <c r="AT104" s="145"/>
      <c r="AU104" s="145"/>
      <c r="AV104" s="145"/>
      <c r="AW104" s="145"/>
      <c r="AX104" s="145"/>
      <c r="AY104" s="147" t="s">
        <v>296</v>
      </c>
      <c r="AZ104" s="145"/>
      <c r="BA104" s="145"/>
      <c r="BB104" s="145"/>
      <c r="BC104" s="145"/>
      <c r="BD104" s="145"/>
      <c r="BE104" s="148">
        <f t="shared" si="0"/>
        <v>0</v>
      </c>
      <c r="BF104" s="148">
        <f t="shared" si="1"/>
        <v>0</v>
      </c>
      <c r="BG104" s="148">
        <f t="shared" si="2"/>
        <v>0</v>
      </c>
      <c r="BH104" s="148">
        <f t="shared" si="3"/>
        <v>0</v>
      </c>
      <c r="BI104" s="148">
        <f t="shared" si="4"/>
        <v>0</v>
      </c>
      <c r="BJ104" s="147" t="s">
        <v>88</v>
      </c>
      <c r="BK104" s="145"/>
      <c r="BL104" s="145"/>
      <c r="BM104" s="145"/>
    </row>
    <row r="105" spans="1:65" s="2" customFormat="1" ht="18" customHeight="1">
      <c r="A105" s="35"/>
      <c r="B105" s="141"/>
      <c r="C105" s="142"/>
      <c r="D105" s="294" t="s">
        <v>299</v>
      </c>
      <c r="E105" s="345"/>
      <c r="F105" s="345"/>
      <c r="G105" s="142"/>
      <c r="H105" s="142"/>
      <c r="I105" s="142"/>
      <c r="J105" s="102">
        <v>0</v>
      </c>
      <c r="K105" s="142"/>
      <c r="L105" s="144"/>
      <c r="M105" s="145"/>
      <c r="N105" s="146" t="s">
        <v>41</v>
      </c>
      <c r="O105" s="145"/>
      <c r="P105" s="145"/>
      <c r="Q105" s="145"/>
      <c r="R105" s="145"/>
      <c r="S105" s="142"/>
      <c r="T105" s="142"/>
      <c r="U105" s="142"/>
      <c r="V105" s="142"/>
      <c r="W105" s="142"/>
      <c r="X105" s="142"/>
      <c r="Y105" s="142"/>
      <c r="Z105" s="142"/>
      <c r="AA105" s="142"/>
      <c r="AB105" s="142"/>
      <c r="AC105" s="142"/>
      <c r="AD105" s="142"/>
      <c r="AE105" s="142"/>
      <c r="AF105" s="145"/>
      <c r="AG105" s="145"/>
      <c r="AH105" s="145"/>
      <c r="AI105" s="145"/>
      <c r="AJ105" s="145"/>
      <c r="AK105" s="145"/>
      <c r="AL105" s="145"/>
      <c r="AM105" s="145"/>
      <c r="AN105" s="145"/>
      <c r="AO105" s="145"/>
      <c r="AP105" s="145"/>
      <c r="AQ105" s="145"/>
      <c r="AR105" s="145"/>
      <c r="AS105" s="145"/>
      <c r="AT105" s="145"/>
      <c r="AU105" s="145"/>
      <c r="AV105" s="145"/>
      <c r="AW105" s="145"/>
      <c r="AX105" s="145"/>
      <c r="AY105" s="147" t="s">
        <v>296</v>
      </c>
      <c r="AZ105" s="145"/>
      <c r="BA105" s="145"/>
      <c r="BB105" s="145"/>
      <c r="BC105" s="145"/>
      <c r="BD105" s="145"/>
      <c r="BE105" s="148">
        <f t="shared" si="0"/>
        <v>0</v>
      </c>
      <c r="BF105" s="148">
        <f t="shared" si="1"/>
        <v>0</v>
      </c>
      <c r="BG105" s="148">
        <f t="shared" si="2"/>
        <v>0</v>
      </c>
      <c r="BH105" s="148">
        <f t="shared" si="3"/>
        <v>0</v>
      </c>
      <c r="BI105" s="148">
        <f t="shared" si="4"/>
        <v>0</v>
      </c>
      <c r="BJ105" s="147" t="s">
        <v>88</v>
      </c>
      <c r="BK105" s="145"/>
      <c r="BL105" s="145"/>
      <c r="BM105" s="145"/>
    </row>
    <row r="106" spans="1:65" s="2" customFormat="1" ht="18" customHeight="1">
      <c r="A106" s="35"/>
      <c r="B106" s="141"/>
      <c r="C106" s="142"/>
      <c r="D106" s="294" t="s">
        <v>300</v>
      </c>
      <c r="E106" s="345"/>
      <c r="F106" s="345"/>
      <c r="G106" s="142"/>
      <c r="H106" s="142"/>
      <c r="I106" s="142"/>
      <c r="J106" s="102">
        <v>0</v>
      </c>
      <c r="K106" s="142"/>
      <c r="L106" s="144"/>
      <c r="M106" s="145"/>
      <c r="N106" s="146" t="s">
        <v>41</v>
      </c>
      <c r="O106" s="145"/>
      <c r="P106" s="145"/>
      <c r="Q106" s="145"/>
      <c r="R106" s="145"/>
      <c r="S106" s="142"/>
      <c r="T106" s="142"/>
      <c r="U106" s="142"/>
      <c r="V106" s="142"/>
      <c r="W106" s="142"/>
      <c r="X106" s="142"/>
      <c r="Y106" s="142"/>
      <c r="Z106" s="142"/>
      <c r="AA106" s="142"/>
      <c r="AB106" s="142"/>
      <c r="AC106" s="142"/>
      <c r="AD106" s="142"/>
      <c r="AE106" s="142"/>
      <c r="AF106" s="145"/>
      <c r="AG106" s="145"/>
      <c r="AH106" s="145"/>
      <c r="AI106" s="145"/>
      <c r="AJ106" s="145"/>
      <c r="AK106" s="145"/>
      <c r="AL106" s="145"/>
      <c r="AM106" s="145"/>
      <c r="AN106" s="145"/>
      <c r="AO106" s="145"/>
      <c r="AP106" s="145"/>
      <c r="AQ106" s="145"/>
      <c r="AR106" s="145"/>
      <c r="AS106" s="145"/>
      <c r="AT106" s="145"/>
      <c r="AU106" s="145"/>
      <c r="AV106" s="145"/>
      <c r="AW106" s="145"/>
      <c r="AX106" s="145"/>
      <c r="AY106" s="147" t="s">
        <v>296</v>
      </c>
      <c r="AZ106" s="145"/>
      <c r="BA106" s="145"/>
      <c r="BB106" s="145"/>
      <c r="BC106" s="145"/>
      <c r="BD106" s="145"/>
      <c r="BE106" s="148">
        <f t="shared" si="0"/>
        <v>0</v>
      </c>
      <c r="BF106" s="148">
        <f t="shared" si="1"/>
        <v>0</v>
      </c>
      <c r="BG106" s="148">
        <f t="shared" si="2"/>
        <v>0</v>
      </c>
      <c r="BH106" s="148">
        <f t="shared" si="3"/>
        <v>0</v>
      </c>
      <c r="BI106" s="148">
        <f t="shared" si="4"/>
        <v>0</v>
      </c>
      <c r="BJ106" s="147" t="s">
        <v>88</v>
      </c>
      <c r="BK106" s="145"/>
      <c r="BL106" s="145"/>
      <c r="BM106" s="145"/>
    </row>
    <row r="107" spans="1:65" s="2" customFormat="1" ht="18" customHeight="1">
      <c r="A107" s="35"/>
      <c r="B107" s="141"/>
      <c r="C107" s="142"/>
      <c r="D107" s="143" t="s">
        <v>301</v>
      </c>
      <c r="E107" s="142"/>
      <c r="F107" s="142"/>
      <c r="G107" s="142"/>
      <c r="H107" s="142"/>
      <c r="I107" s="142"/>
      <c r="J107" s="102">
        <f>ROUND(J32*T107,2)</f>
        <v>0</v>
      </c>
      <c r="K107" s="142"/>
      <c r="L107" s="144"/>
      <c r="M107" s="145"/>
      <c r="N107" s="146" t="s">
        <v>41</v>
      </c>
      <c r="O107" s="145"/>
      <c r="P107" s="145"/>
      <c r="Q107" s="145"/>
      <c r="R107" s="145"/>
      <c r="S107" s="142"/>
      <c r="T107" s="142"/>
      <c r="U107" s="142"/>
      <c r="V107" s="142"/>
      <c r="W107" s="142"/>
      <c r="X107" s="142"/>
      <c r="Y107" s="142"/>
      <c r="Z107" s="142"/>
      <c r="AA107" s="142"/>
      <c r="AB107" s="142"/>
      <c r="AC107" s="142"/>
      <c r="AD107" s="142"/>
      <c r="AE107" s="142"/>
      <c r="AF107" s="145"/>
      <c r="AG107" s="145"/>
      <c r="AH107" s="145"/>
      <c r="AI107" s="145"/>
      <c r="AJ107" s="145"/>
      <c r="AK107" s="145"/>
      <c r="AL107" s="145"/>
      <c r="AM107" s="145"/>
      <c r="AN107" s="145"/>
      <c r="AO107" s="145"/>
      <c r="AP107" s="145"/>
      <c r="AQ107" s="145"/>
      <c r="AR107" s="145"/>
      <c r="AS107" s="145"/>
      <c r="AT107" s="145"/>
      <c r="AU107" s="145"/>
      <c r="AV107" s="145"/>
      <c r="AW107" s="145"/>
      <c r="AX107" s="145"/>
      <c r="AY107" s="147" t="s">
        <v>302</v>
      </c>
      <c r="AZ107" s="145"/>
      <c r="BA107" s="145"/>
      <c r="BB107" s="145"/>
      <c r="BC107" s="145"/>
      <c r="BD107" s="145"/>
      <c r="BE107" s="148">
        <f t="shared" si="0"/>
        <v>0</v>
      </c>
      <c r="BF107" s="148">
        <f t="shared" si="1"/>
        <v>0</v>
      </c>
      <c r="BG107" s="148">
        <f t="shared" si="2"/>
        <v>0</v>
      </c>
      <c r="BH107" s="148">
        <f t="shared" si="3"/>
        <v>0</v>
      </c>
      <c r="BI107" s="148">
        <f t="shared" si="4"/>
        <v>0</v>
      </c>
      <c r="BJ107" s="147" t="s">
        <v>88</v>
      </c>
      <c r="BK107" s="145"/>
      <c r="BL107" s="145"/>
      <c r="BM107" s="145"/>
    </row>
    <row r="108" spans="1:65" s="2" customFormat="1">
      <c r="A108" s="35"/>
      <c r="B108" s="36"/>
      <c r="C108" s="35"/>
      <c r="D108" s="35"/>
      <c r="E108" s="35"/>
      <c r="F108" s="35"/>
      <c r="G108" s="35"/>
      <c r="H108" s="35"/>
      <c r="I108" s="35"/>
      <c r="J108" s="35"/>
      <c r="K108" s="35"/>
      <c r="L108" s="45"/>
      <c r="S108" s="35"/>
      <c r="T108" s="35"/>
      <c r="U108" s="35"/>
      <c r="V108" s="35"/>
      <c r="W108" s="35"/>
      <c r="X108" s="35"/>
      <c r="Y108" s="35"/>
      <c r="Z108" s="35"/>
      <c r="AA108" s="35"/>
      <c r="AB108" s="35"/>
      <c r="AC108" s="35"/>
      <c r="AD108" s="35"/>
      <c r="AE108" s="35"/>
    </row>
    <row r="109" spans="1:65" s="2" customFormat="1" ht="29.25" customHeight="1">
      <c r="A109" s="35"/>
      <c r="B109" s="36"/>
      <c r="C109" s="108" t="s">
        <v>144</v>
      </c>
      <c r="D109" s="109"/>
      <c r="E109" s="109"/>
      <c r="F109" s="109"/>
      <c r="G109" s="109"/>
      <c r="H109" s="109"/>
      <c r="I109" s="109"/>
      <c r="J109" s="110">
        <f>ROUND(J98+J101,2)</f>
        <v>0</v>
      </c>
      <c r="K109" s="109"/>
      <c r="L109" s="45"/>
      <c r="S109" s="35"/>
      <c r="T109" s="35"/>
      <c r="U109" s="35"/>
      <c r="V109" s="35"/>
      <c r="W109" s="35"/>
      <c r="X109" s="35"/>
      <c r="Y109" s="35"/>
      <c r="Z109" s="35"/>
      <c r="AA109" s="35"/>
      <c r="AB109" s="35"/>
      <c r="AC109" s="35"/>
      <c r="AD109" s="35"/>
      <c r="AE109" s="35"/>
    </row>
    <row r="110" spans="1:65" s="2" customFormat="1" ht="6.95" customHeight="1">
      <c r="A110" s="35"/>
      <c r="B110" s="50"/>
      <c r="C110" s="51"/>
      <c r="D110" s="51"/>
      <c r="E110" s="51"/>
      <c r="F110" s="51"/>
      <c r="G110" s="51"/>
      <c r="H110" s="51"/>
      <c r="I110" s="51"/>
      <c r="J110" s="51"/>
      <c r="K110" s="51"/>
      <c r="L110" s="45"/>
      <c r="S110" s="35"/>
      <c r="T110" s="35"/>
      <c r="U110" s="35"/>
      <c r="V110" s="35"/>
      <c r="W110" s="35"/>
      <c r="X110" s="35"/>
      <c r="Y110" s="35"/>
      <c r="Z110" s="35"/>
      <c r="AA110" s="35"/>
      <c r="AB110" s="35"/>
      <c r="AC110" s="35"/>
      <c r="AD110" s="35"/>
      <c r="AE110" s="35"/>
    </row>
    <row r="114" spans="1:31" s="2" customFormat="1" ht="6.95" customHeight="1">
      <c r="A114" s="35"/>
      <c r="B114" s="52"/>
      <c r="C114" s="53"/>
      <c r="D114" s="53"/>
      <c r="E114" s="53"/>
      <c r="F114" s="53"/>
      <c r="G114" s="53"/>
      <c r="H114" s="53"/>
      <c r="I114" s="53"/>
      <c r="J114" s="53"/>
      <c r="K114" s="53"/>
      <c r="L114" s="45"/>
      <c r="S114" s="35"/>
      <c r="T114" s="35"/>
      <c r="U114" s="35"/>
      <c r="V114" s="35"/>
      <c r="W114" s="35"/>
      <c r="X114" s="35"/>
      <c r="Y114" s="35"/>
      <c r="Z114" s="35"/>
      <c r="AA114" s="35"/>
      <c r="AB114" s="35"/>
      <c r="AC114" s="35"/>
      <c r="AD114" s="35"/>
      <c r="AE114" s="35"/>
    </row>
    <row r="115" spans="1:31" s="2" customFormat="1" ht="24.95" customHeight="1">
      <c r="A115" s="35"/>
      <c r="B115" s="36"/>
      <c r="C115" s="22" t="s">
        <v>303</v>
      </c>
      <c r="D115" s="35"/>
      <c r="E115" s="35"/>
      <c r="F115" s="35"/>
      <c r="G115" s="35"/>
      <c r="H115" s="35"/>
      <c r="I115" s="35"/>
      <c r="J115" s="35"/>
      <c r="K115" s="35"/>
      <c r="L115" s="45"/>
      <c r="S115" s="35"/>
      <c r="T115" s="35"/>
      <c r="U115" s="35"/>
      <c r="V115" s="35"/>
      <c r="W115" s="35"/>
      <c r="X115" s="35"/>
      <c r="Y115" s="35"/>
      <c r="Z115" s="35"/>
      <c r="AA115" s="35"/>
      <c r="AB115" s="35"/>
      <c r="AC115" s="35"/>
      <c r="AD115" s="35"/>
      <c r="AE115" s="35"/>
    </row>
    <row r="116" spans="1:31" s="2" customFormat="1" ht="6.95" customHeight="1">
      <c r="A116" s="35"/>
      <c r="B116" s="36"/>
      <c r="C116" s="35"/>
      <c r="D116" s="35"/>
      <c r="E116" s="35"/>
      <c r="F116" s="35"/>
      <c r="G116" s="35"/>
      <c r="H116" s="35"/>
      <c r="I116" s="35"/>
      <c r="J116" s="35"/>
      <c r="K116" s="35"/>
      <c r="L116" s="45"/>
      <c r="S116" s="35"/>
      <c r="T116" s="35"/>
      <c r="U116" s="35"/>
      <c r="V116" s="35"/>
      <c r="W116" s="35"/>
      <c r="X116" s="35"/>
      <c r="Y116" s="35"/>
      <c r="Z116" s="35"/>
      <c r="AA116" s="35"/>
      <c r="AB116" s="35"/>
      <c r="AC116" s="35"/>
      <c r="AD116" s="35"/>
      <c r="AE116" s="35"/>
    </row>
    <row r="117" spans="1:31" s="2" customFormat="1" ht="12" customHeight="1">
      <c r="A117" s="35"/>
      <c r="B117" s="36"/>
      <c r="C117" s="28" t="s">
        <v>15</v>
      </c>
      <c r="D117" s="35"/>
      <c r="E117" s="35"/>
      <c r="F117" s="35"/>
      <c r="G117" s="35"/>
      <c r="H117" s="35"/>
      <c r="I117" s="35"/>
      <c r="J117" s="35"/>
      <c r="K117" s="35"/>
      <c r="L117" s="45"/>
      <c r="S117" s="35"/>
      <c r="T117" s="35"/>
      <c r="U117" s="35"/>
      <c r="V117" s="35"/>
      <c r="W117" s="35"/>
      <c r="X117" s="35"/>
      <c r="Y117" s="35"/>
      <c r="Z117" s="35"/>
      <c r="AA117" s="35"/>
      <c r="AB117" s="35"/>
      <c r="AC117" s="35"/>
      <c r="AD117" s="35"/>
      <c r="AE117" s="35"/>
    </row>
    <row r="118" spans="1:31" s="2" customFormat="1" ht="26.25" customHeight="1">
      <c r="A118" s="35"/>
      <c r="B118" s="36"/>
      <c r="C118" s="35"/>
      <c r="D118" s="35"/>
      <c r="E118" s="344" t="str">
        <f>E7</f>
        <v>Nadstavba prístavba SPŠ J. Murgaša,  Banská Bystrica- modernizácia odb. vzdelávania- zmena 1</v>
      </c>
      <c r="F118" s="346"/>
      <c r="G118" s="346"/>
      <c r="H118" s="346"/>
      <c r="I118" s="35"/>
      <c r="J118" s="35"/>
      <c r="K118" s="35"/>
      <c r="L118" s="45"/>
      <c r="S118" s="35"/>
      <c r="T118" s="35"/>
      <c r="U118" s="35"/>
      <c r="V118" s="35"/>
      <c r="W118" s="35"/>
      <c r="X118" s="35"/>
      <c r="Y118" s="35"/>
      <c r="Z118" s="35"/>
      <c r="AA118" s="35"/>
      <c r="AB118" s="35"/>
      <c r="AC118" s="35"/>
      <c r="AD118" s="35"/>
      <c r="AE118" s="35"/>
    </row>
    <row r="119" spans="1:31" s="1" customFormat="1" ht="12" customHeight="1">
      <c r="B119" s="21"/>
      <c r="C119" s="28" t="s">
        <v>158</v>
      </c>
      <c r="L119" s="21"/>
    </row>
    <row r="120" spans="1:31" s="2" customFormat="1" ht="16.5" customHeight="1">
      <c r="A120" s="35"/>
      <c r="B120" s="36"/>
      <c r="C120" s="35"/>
      <c r="D120" s="35"/>
      <c r="E120" s="344" t="s">
        <v>5469</v>
      </c>
      <c r="F120" s="343"/>
      <c r="G120" s="343"/>
      <c r="H120" s="343"/>
      <c r="I120" s="35"/>
      <c r="J120" s="35"/>
      <c r="K120" s="35"/>
      <c r="L120" s="45"/>
      <c r="S120" s="35"/>
      <c r="T120" s="35"/>
      <c r="U120" s="35"/>
      <c r="V120" s="35"/>
      <c r="W120" s="35"/>
      <c r="X120" s="35"/>
      <c r="Y120" s="35"/>
      <c r="Z120" s="35"/>
      <c r="AA120" s="35"/>
      <c r="AB120" s="35"/>
      <c r="AC120" s="35"/>
      <c r="AD120" s="35"/>
      <c r="AE120" s="35"/>
    </row>
    <row r="121" spans="1:31" s="2" customFormat="1" ht="12" customHeight="1">
      <c r="A121" s="35"/>
      <c r="B121" s="36"/>
      <c r="C121" s="28" t="s">
        <v>164</v>
      </c>
      <c r="D121" s="35"/>
      <c r="E121" s="35"/>
      <c r="F121" s="35"/>
      <c r="G121" s="35"/>
      <c r="H121" s="35"/>
      <c r="I121" s="35"/>
      <c r="J121" s="35"/>
      <c r="K121" s="35"/>
      <c r="L121" s="45"/>
      <c r="S121" s="35"/>
      <c r="T121" s="35"/>
      <c r="U121" s="35"/>
      <c r="V121" s="35"/>
      <c r="W121" s="35"/>
      <c r="X121" s="35"/>
      <c r="Y121" s="35"/>
      <c r="Z121" s="35"/>
      <c r="AA121" s="35"/>
      <c r="AB121" s="35"/>
      <c r="AC121" s="35"/>
      <c r="AD121" s="35"/>
      <c r="AE121" s="35"/>
    </row>
    <row r="122" spans="1:31" s="2" customFormat="1" ht="27" customHeight="1">
      <c r="A122" s="35"/>
      <c r="B122" s="36"/>
      <c r="C122" s="35"/>
      <c r="D122" s="35"/>
      <c r="E122" s="320" t="str">
        <f>E11</f>
        <v>E5.1 - E5.1 Interiérové prvky - nie je predmetom tohto verejného obstarávania, neoceňovať!</v>
      </c>
      <c r="F122" s="343"/>
      <c r="G122" s="343"/>
      <c r="H122" s="343"/>
      <c r="I122" s="35"/>
      <c r="J122" s="35"/>
      <c r="K122" s="35"/>
      <c r="L122" s="45"/>
      <c r="S122" s="35"/>
      <c r="T122" s="35"/>
      <c r="U122" s="35"/>
      <c r="V122" s="35"/>
      <c r="W122" s="35"/>
      <c r="X122" s="35"/>
      <c r="Y122" s="35"/>
      <c r="Z122" s="35"/>
      <c r="AA122" s="35"/>
      <c r="AB122" s="35"/>
      <c r="AC122" s="35"/>
      <c r="AD122" s="35"/>
      <c r="AE122" s="35"/>
    </row>
    <row r="123" spans="1:31" s="2" customFormat="1" ht="6.95" customHeight="1">
      <c r="A123" s="35"/>
      <c r="B123" s="36"/>
      <c r="C123" s="35"/>
      <c r="D123" s="35"/>
      <c r="E123" s="35"/>
      <c r="F123" s="35"/>
      <c r="G123" s="35"/>
      <c r="H123" s="35"/>
      <c r="I123" s="35"/>
      <c r="J123" s="35"/>
      <c r="K123" s="35"/>
      <c r="L123" s="45"/>
      <c r="S123" s="35"/>
      <c r="T123" s="35"/>
      <c r="U123" s="35"/>
      <c r="V123" s="35"/>
      <c r="W123" s="35"/>
      <c r="X123" s="35"/>
      <c r="Y123" s="35"/>
      <c r="Z123" s="35"/>
      <c r="AA123" s="35"/>
      <c r="AB123" s="35"/>
      <c r="AC123" s="35"/>
      <c r="AD123" s="35"/>
      <c r="AE123" s="35"/>
    </row>
    <row r="124" spans="1:31" s="2" customFormat="1" ht="12" customHeight="1">
      <c r="A124" s="35"/>
      <c r="B124" s="36"/>
      <c r="C124" s="28" t="s">
        <v>19</v>
      </c>
      <c r="D124" s="35"/>
      <c r="E124" s="35"/>
      <c r="F124" s="26" t="str">
        <f>F14</f>
        <v xml:space="preserve"> </v>
      </c>
      <c r="G124" s="35"/>
      <c r="H124" s="35"/>
      <c r="I124" s="28" t="s">
        <v>21</v>
      </c>
      <c r="J124" s="58">
        <f>IF(J14="","",J14)</f>
        <v>44400</v>
      </c>
      <c r="K124" s="35"/>
      <c r="L124" s="45"/>
      <c r="S124" s="35"/>
      <c r="T124" s="35"/>
      <c r="U124" s="35"/>
      <c r="V124" s="35"/>
      <c r="W124" s="35"/>
      <c r="X124" s="35"/>
      <c r="Y124" s="35"/>
      <c r="Z124" s="35"/>
      <c r="AA124" s="35"/>
      <c r="AB124" s="35"/>
      <c r="AC124" s="35"/>
      <c r="AD124" s="35"/>
      <c r="AE124" s="35"/>
    </row>
    <row r="125" spans="1:31" s="2" customFormat="1" ht="6.95" customHeight="1">
      <c r="A125" s="35"/>
      <c r="B125" s="36"/>
      <c r="C125" s="35"/>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31" s="2" customFormat="1" ht="40.15" customHeight="1">
      <c r="A126" s="35"/>
      <c r="B126" s="36"/>
      <c r="C126" s="28" t="s">
        <v>22</v>
      </c>
      <c r="D126" s="35"/>
      <c r="E126" s="35"/>
      <c r="F126" s="26" t="str">
        <f>E17</f>
        <v>Banskobystrický samosprávny kraj, Nám. SNP 21 , BB</v>
      </c>
      <c r="G126" s="35"/>
      <c r="H126" s="35"/>
      <c r="I126" s="28" t="s">
        <v>28</v>
      </c>
      <c r="J126" s="31" t="str">
        <f>E23</f>
        <v xml:space="preserve">Ing.arch. I. Teplan, Ing.arch. E. Teplanová ArtD. </v>
      </c>
      <c r="K126" s="35"/>
      <c r="L126" s="45"/>
      <c r="S126" s="35"/>
      <c r="T126" s="35"/>
      <c r="U126" s="35"/>
      <c r="V126" s="35"/>
      <c r="W126" s="35"/>
      <c r="X126" s="35"/>
      <c r="Y126" s="35"/>
      <c r="Z126" s="35"/>
      <c r="AA126" s="35"/>
      <c r="AB126" s="35"/>
      <c r="AC126" s="35"/>
      <c r="AD126" s="35"/>
      <c r="AE126" s="35"/>
    </row>
    <row r="127" spans="1:31" s="2" customFormat="1" ht="15.2" customHeight="1">
      <c r="A127" s="35"/>
      <c r="B127" s="36"/>
      <c r="C127" s="28" t="s">
        <v>26</v>
      </c>
      <c r="D127" s="35"/>
      <c r="E127" s="35"/>
      <c r="F127" s="26" t="str">
        <f>IF(E20="","",E20)</f>
        <v>Vyplň údaj</v>
      </c>
      <c r="G127" s="35"/>
      <c r="H127" s="35"/>
      <c r="I127" s="28" t="s">
        <v>31</v>
      </c>
      <c r="J127" s="31" t="str">
        <f>E26</f>
        <v xml:space="preserve"> </v>
      </c>
      <c r="K127" s="35"/>
      <c r="L127" s="45"/>
      <c r="S127" s="35"/>
      <c r="T127" s="35"/>
      <c r="U127" s="35"/>
      <c r="V127" s="35"/>
      <c r="W127" s="35"/>
      <c r="X127" s="35"/>
      <c r="Y127" s="35"/>
      <c r="Z127" s="35"/>
      <c r="AA127" s="35"/>
      <c r="AB127" s="35"/>
      <c r="AC127" s="35"/>
      <c r="AD127" s="35"/>
      <c r="AE127" s="35"/>
    </row>
    <row r="128" spans="1:31" s="2" customFormat="1" ht="10.35" customHeight="1">
      <c r="A128" s="35"/>
      <c r="B128" s="36"/>
      <c r="C128" s="35"/>
      <c r="D128" s="35"/>
      <c r="E128" s="35"/>
      <c r="F128" s="35"/>
      <c r="G128" s="35"/>
      <c r="H128" s="35"/>
      <c r="I128" s="35"/>
      <c r="J128" s="35"/>
      <c r="K128" s="35"/>
      <c r="L128" s="45"/>
      <c r="S128" s="35"/>
      <c r="T128" s="35"/>
      <c r="U128" s="35"/>
      <c r="V128" s="35"/>
      <c r="W128" s="35"/>
      <c r="X128" s="35"/>
      <c r="Y128" s="35"/>
      <c r="Z128" s="35"/>
      <c r="AA128" s="35"/>
      <c r="AB128" s="35"/>
      <c r="AC128" s="35"/>
      <c r="AD128" s="35"/>
      <c r="AE128" s="35"/>
    </row>
    <row r="129" spans="1:65" s="11" customFormat="1" ht="29.25" customHeight="1">
      <c r="A129" s="149"/>
      <c r="B129" s="150"/>
      <c r="C129" s="151" t="s">
        <v>304</v>
      </c>
      <c r="D129" s="152" t="s">
        <v>60</v>
      </c>
      <c r="E129" s="152" t="s">
        <v>56</v>
      </c>
      <c r="F129" s="152" t="s">
        <v>57</v>
      </c>
      <c r="G129" s="152" t="s">
        <v>305</v>
      </c>
      <c r="H129" s="152" t="s">
        <v>306</v>
      </c>
      <c r="I129" s="152" t="s">
        <v>307</v>
      </c>
      <c r="J129" s="153" t="s">
        <v>267</v>
      </c>
      <c r="K129" s="154" t="s">
        <v>308</v>
      </c>
      <c r="L129" s="155"/>
      <c r="M129" s="65" t="s">
        <v>1</v>
      </c>
      <c r="N129" s="66" t="s">
        <v>39</v>
      </c>
      <c r="O129" s="66" t="s">
        <v>309</v>
      </c>
      <c r="P129" s="66" t="s">
        <v>310</v>
      </c>
      <c r="Q129" s="66" t="s">
        <v>311</v>
      </c>
      <c r="R129" s="66" t="s">
        <v>312</v>
      </c>
      <c r="S129" s="66" t="s">
        <v>313</v>
      </c>
      <c r="T129" s="67" t="s">
        <v>314</v>
      </c>
      <c r="U129" s="149"/>
      <c r="V129" s="149"/>
      <c r="W129" s="149"/>
      <c r="X129" s="149"/>
      <c r="Y129" s="149"/>
      <c r="Z129" s="149"/>
      <c r="AA129" s="149"/>
      <c r="AB129" s="149"/>
      <c r="AC129" s="149"/>
      <c r="AD129" s="149"/>
      <c r="AE129" s="149"/>
    </row>
    <row r="130" spans="1:65" s="2" customFormat="1" ht="22.9" customHeight="1">
      <c r="A130" s="35"/>
      <c r="B130" s="36"/>
      <c r="C130" s="72" t="s">
        <v>208</v>
      </c>
      <c r="D130" s="35"/>
      <c r="E130" s="35"/>
      <c r="F130" s="35"/>
      <c r="G130" s="35"/>
      <c r="H130" s="35"/>
      <c r="I130" s="35"/>
      <c r="J130" s="156">
        <f>BK130</f>
        <v>0</v>
      </c>
      <c r="K130" s="35"/>
      <c r="L130" s="36"/>
      <c r="M130" s="68"/>
      <c r="N130" s="59"/>
      <c r="O130" s="69"/>
      <c r="P130" s="157">
        <f>SUM(P131:P154)</f>
        <v>0</v>
      </c>
      <c r="Q130" s="69"/>
      <c r="R130" s="157">
        <f>SUM(R131:R154)</f>
        <v>0</v>
      </c>
      <c r="S130" s="69"/>
      <c r="T130" s="158">
        <f>SUM(T131:T154)</f>
        <v>0</v>
      </c>
      <c r="U130" s="35"/>
      <c r="V130" s="35"/>
      <c r="W130" s="35"/>
      <c r="X130" s="35"/>
      <c r="Y130" s="35"/>
      <c r="Z130" s="35"/>
      <c r="AA130" s="35"/>
      <c r="AB130" s="35"/>
      <c r="AC130" s="35"/>
      <c r="AD130" s="35"/>
      <c r="AE130" s="35"/>
      <c r="AT130" s="18" t="s">
        <v>74</v>
      </c>
      <c r="AU130" s="18" t="s">
        <v>269</v>
      </c>
      <c r="BK130" s="159">
        <f>SUM(BK131:BK154)</f>
        <v>0</v>
      </c>
    </row>
    <row r="131" spans="1:65" s="2" customFormat="1" ht="14.45" customHeight="1">
      <c r="A131" s="35"/>
      <c r="B131" s="141"/>
      <c r="C131" s="171" t="s">
        <v>7</v>
      </c>
      <c r="D131" s="171" t="s">
        <v>318</v>
      </c>
      <c r="E131" s="172" t="s">
        <v>319</v>
      </c>
      <c r="F131" s="173" t="s">
        <v>320</v>
      </c>
      <c r="G131" s="174" t="s">
        <v>1</v>
      </c>
      <c r="H131" s="175">
        <v>0</v>
      </c>
      <c r="I131" s="176"/>
      <c r="J131" s="177">
        <f>ROUND(I131*H131,2)</f>
        <v>0</v>
      </c>
      <c r="K131" s="178"/>
      <c r="L131" s="36"/>
      <c r="M131" s="179" t="s">
        <v>1</v>
      </c>
      <c r="N131" s="180" t="s">
        <v>41</v>
      </c>
      <c r="O131" s="61"/>
      <c r="P131" s="181">
        <f>O131*H131</f>
        <v>0</v>
      </c>
      <c r="Q131" s="181">
        <v>1.7999999999999999E-2</v>
      </c>
      <c r="R131" s="181">
        <f>Q131*H131</f>
        <v>0</v>
      </c>
      <c r="S131" s="181">
        <v>0</v>
      </c>
      <c r="T131" s="182">
        <f>S131*H131</f>
        <v>0</v>
      </c>
      <c r="U131" s="35"/>
      <c r="V131" s="35"/>
      <c r="W131" s="35"/>
      <c r="X131" s="35"/>
      <c r="Y131" s="35"/>
      <c r="Z131" s="35"/>
      <c r="AA131" s="35"/>
      <c r="AB131" s="35"/>
      <c r="AC131" s="35"/>
      <c r="AD131" s="35"/>
      <c r="AE131" s="35"/>
      <c r="AR131" s="183" t="s">
        <v>321</v>
      </c>
      <c r="AT131" s="183" t="s">
        <v>318</v>
      </c>
      <c r="AU131" s="183" t="s">
        <v>75</v>
      </c>
      <c r="AY131" s="18" t="s">
        <v>317</v>
      </c>
      <c r="BE131" s="105">
        <f>IF(N131="základná",J131,0)</f>
        <v>0</v>
      </c>
      <c r="BF131" s="105">
        <f>IF(N131="znížená",J131,0)</f>
        <v>0</v>
      </c>
      <c r="BG131" s="105">
        <f>IF(N131="zákl. prenesená",J131,0)</f>
        <v>0</v>
      </c>
      <c r="BH131" s="105">
        <f>IF(N131="zníž. prenesená",J131,0)</f>
        <v>0</v>
      </c>
      <c r="BI131" s="105">
        <f>IF(N131="nulová",J131,0)</f>
        <v>0</v>
      </c>
      <c r="BJ131" s="18" t="s">
        <v>88</v>
      </c>
      <c r="BK131" s="105">
        <f>ROUND(I131*H131,2)</f>
        <v>0</v>
      </c>
      <c r="BL131" s="18" t="s">
        <v>321</v>
      </c>
      <c r="BM131" s="183" t="s">
        <v>5470</v>
      </c>
    </row>
    <row r="132" spans="1:65" s="13" customFormat="1" ht="22.5">
      <c r="B132" s="184"/>
      <c r="D132" s="185" t="s">
        <v>323</v>
      </c>
      <c r="E132" s="186" t="s">
        <v>1</v>
      </c>
      <c r="F132" s="187" t="s">
        <v>324</v>
      </c>
      <c r="H132" s="186" t="s">
        <v>1</v>
      </c>
      <c r="I132" s="188"/>
      <c r="L132" s="184"/>
      <c r="M132" s="189"/>
      <c r="N132" s="190"/>
      <c r="O132" s="190"/>
      <c r="P132" s="190"/>
      <c r="Q132" s="190"/>
      <c r="R132" s="190"/>
      <c r="S132" s="190"/>
      <c r="T132" s="191"/>
      <c r="AT132" s="186" t="s">
        <v>323</v>
      </c>
      <c r="AU132" s="186" t="s">
        <v>75</v>
      </c>
      <c r="AV132" s="13" t="s">
        <v>82</v>
      </c>
      <c r="AW132" s="13" t="s">
        <v>30</v>
      </c>
      <c r="AX132" s="13" t="s">
        <v>75</v>
      </c>
      <c r="AY132" s="186" t="s">
        <v>317</v>
      </c>
    </row>
    <row r="133" spans="1:65" s="13" customFormat="1" ht="22.5">
      <c r="B133" s="184"/>
      <c r="D133" s="185" t="s">
        <v>323</v>
      </c>
      <c r="E133" s="186" t="s">
        <v>1</v>
      </c>
      <c r="F133" s="187" t="s">
        <v>325</v>
      </c>
      <c r="H133" s="186" t="s">
        <v>1</v>
      </c>
      <c r="I133" s="188"/>
      <c r="L133" s="184"/>
      <c r="M133" s="189"/>
      <c r="N133" s="190"/>
      <c r="O133" s="190"/>
      <c r="P133" s="190"/>
      <c r="Q133" s="190"/>
      <c r="R133" s="190"/>
      <c r="S133" s="190"/>
      <c r="T133" s="191"/>
      <c r="AT133" s="186" t="s">
        <v>323</v>
      </c>
      <c r="AU133" s="186" t="s">
        <v>75</v>
      </c>
      <c r="AV133" s="13" t="s">
        <v>82</v>
      </c>
      <c r="AW133" s="13" t="s">
        <v>30</v>
      </c>
      <c r="AX133" s="13" t="s">
        <v>75</v>
      </c>
      <c r="AY133" s="186" t="s">
        <v>317</v>
      </c>
    </row>
    <row r="134" spans="1:65" s="13" customFormat="1" ht="22.5">
      <c r="B134" s="184"/>
      <c r="D134" s="185" t="s">
        <v>323</v>
      </c>
      <c r="E134" s="186" t="s">
        <v>1</v>
      </c>
      <c r="F134" s="187" t="s">
        <v>326</v>
      </c>
      <c r="H134" s="186" t="s">
        <v>1</v>
      </c>
      <c r="I134" s="188"/>
      <c r="L134" s="184"/>
      <c r="M134" s="189"/>
      <c r="N134" s="190"/>
      <c r="O134" s="190"/>
      <c r="P134" s="190"/>
      <c r="Q134" s="190"/>
      <c r="R134" s="190"/>
      <c r="S134" s="190"/>
      <c r="T134" s="191"/>
      <c r="AT134" s="186" t="s">
        <v>323</v>
      </c>
      <c r="AU134" s="186" t="s">
        <v>75</v>
      </c>
      <c r="AV134" s="13" t="s">
        <v>82</v>
      </c>
      <c r="AW134" s="13" t="s">
        <v>30</v>
      </c>
      <c r="AX134" s="13" t="s">
        <v>75</v>
      </c>
      <c r="AY134" s="186" t="s">
        <v>317</v>
      </c>
    </row>
    <row r="135" spans="1:65" s="13" customFormat="1" ht="22.5">
      <c r="B135" s="184"/>
      <c r="D135" s="185" t="s">
        <v>323</v>
      </c>
      <c r="E135" s="186" t="s">
        <v>1</v>
      </c>
      <c r="F135" s="187" t="s">
        <v>327</v>
      </c>
      <c r="H135" s="186" t="s">
        <v>1</v>
      </c>
      <c r="I135" s="188"/>
      <c r="L135" s="184"/>
      <c r="M135" s="189"/>
      <c r="N135" s="190"/>
      <c r="O135" s="190"/>
      <c r="P135" s="190"/>
      <c r="Q135" s="190"/>
      <c r="R135" s="190"/>
      <c r="S135" s="190"/>
      <c r="T135" s="191"/>
      <c r="AT135" s="186" t="s">
        <v>323</v>
      </c>
      <c r="AU135" s="186" t="s">
        <v>75</v>
      </c>
      <c r="AV135" s="13" t="s">
        <v>82</v>
      </c>
      <c r="AW135" s="13" t="s">
        <v>30</v>
      </c>
      <c r="AX135" s="13" t="s">
        <v>75</v>
      </c>
      <c r="AY135" s="186" t="s">
        <v>317</v>
      </c>
    </row>
    <row r="136" spans="1:65" s="13" customFormat="1" ht="33.75">
      <c r="B136" s="184"/>
      <c r="D136" s="185" t="s">
        <v>323</v>
      </c>
      <c r="E136" s="186" t="s">
        <v>1</v>
      </c>
      <c r="F136" s="187" t="s">
        <v>328</v>
      </c>
      <c r="H136" s="186" t="s">
        <v>1</v>
      </c>
      <c r="I136" s="188"/>
      <c r="L136" s="184"/>
      <c r="M136" s="189"/>
      <c r="N136" s="190"/>
      <c r="O136" s="190"/>
      <c r="P136" s="190"/>
      <c r="Q136" s="190"/>
      <c r="R136" s="190"/>
      <c r="S136" s="190"/>
      <c r="T136" s="191"/>
      <c r="AT136" s="186" t="s">
        <v>323</v>
      </c>
      <c r="AU136" s="186" t="s">
        <v>75</v>
      </c>
      <c r="AV136" s="13" t="s">
        <v>82</v>
      </c>
      <c r="AW136" s="13" t="s">
        <v>30</v>
      </c>
      <c r="AX136" s="13" t="s">
        <v>75</v>
      </c>
      <c r="AY136" s="186" t="s">
        <v>317</v>
      </c>
    </row>
    <row r="137" spans="1:65" s="13" customFormat="1" ht="22.5">
      <c r="B137" s="184"/>
      <c r="D137" s="185" t="s">
        <v>323</v>
      </c>
      <c r="E137" s="186" t="s">
        <v>1</v>
      </c>
      <c r="F137" s="187" t="s">
        <v>329</v>
      </c>
      <c r="H137" s="186" t="s">
        <v>1</v>
      </c>
      <c r="I137" s="188"/>
      <c r="L137" s="184"/>
      <c r="M137" s="189"/>
      <c r="N137" s="190"/>
      <c r="O137" s="190"/>
      <c r="P137" s="190"/>
      <c r="Q137" s="190"/>
      <c r="R137" s="190"/>
      <c r="S137" s="190"/>
      <c r="T137" s="191"/>
      <c r="AT137" s="186" t="s">
        <v>323</v>
      </c>
      <c r="AU137" s="186" t="s">
        <v>75</v>
      </c>
      <c r="AV137" s="13" t="s">
        <v>82</v>
      </c>
      <c r="AW137" s="13" t="s">
        <v>30</v>
      </c>
      <c r="AX137" s="13" t="s">
        <v>75</v>
      </c>
      <c r="AY137" s="186" t="s">
        <v>317</v>
      </c>
    </row>
    <row r="138" spans="1:65" s="13" customFormat="1" ht="33.75">
      <c r="B138" s="184"/>
      <c r="D138" s="185" t="s">
        <v>323</v>
      </c>
      <c r="E138" s="186" t="s">
        <v>1</v>
      </c>
      <c r="F138" s="187" t="s">
        <v>330</v>
      </c>
      <c r="H138" s="186" t="s">
        <v>1</v>
      </c>
      <c r="I138" s="188"/>
      <c r="L138" s="184"/>
      <c r="M138" s="189"/>
      <c r="N138" s="190"/>
      <c r="O138" s="190"/>
      <c r="P138" s="190"/>
      <c r="Q138" s="190"/>
      <c r="R138" s="190"/>
      <c r="S138" s="190"/>
      <c r="T138" s="191"/>
      <c r="AT138" s="186" t="s">
        <v>323</v>
      </c>
      <c r="AU138" s="186" t="s">
        <v>75</v>
      </c>
      <c r="AV138" s="13" t="s">
        <v>82</v>
      </c>
      <c r="AW138" s="13" t="s">
        <v>30</v>
      </c>
      <c r="AX138" s="13" t="s">
        <v>75</v>
      </c>
      <c r="AY138" s="186" t="s">
        <v>317</v>
      </c>
    </row>
    <row r="139" spans="1:65" s="13" customFormat="1" ht="22.5">
      <c r="B139" s="184"/>
      <c r="D139" s="185" t="s">
        <v>323</v>
      </c>
      <c r="E139" s="186" t="s">
        <v>1</v>
      </c>
      <c r="F139" s="187" t="s">
        <v>331</v>
      </c>
      <c r="H139" s="186" t="s">
        <v>1</v>
      </c>
      <c r="I139" s="188"/>
      <c r="L139" s="184"/>
      <c r="M139" s="189"/>
      <c r="N139" s="190"/>
      <c r="O139" s="190"/>
      <c r="P139" s="190"/>
      <c r="Q139" s="190"/>
      <c r="R139" s="190"/>
      <c r="S139" s="190"/>
      <c r="T139" s="191"/>
      <c r="AT139" s="186" t="s">
        <v>323</v>
      </c>
      <c r="AU139" s="186" t="s">
        <v>75</v>
      </c>
      <c r="AV139" s="13" t="s">
        <v>82</v>
      </c>
      <c r="AW139" s="13" t="s">
        <v>30</v>
      </c>
      <c r="AX139" s="13" t="s">
        <v>75</v>
      </c>
      <c r="AY139" s="186" t="s">
        <v>317</v>
      </c>
    </row>
    <row r="140" spans="1:65" s="13" customFormat="1" ht="22.5">
      <c r="B140" s="184"/>
      <c r="D140" s="185" t="s">
        <v>323</v>
      </c>
      <c r="E140" s="186" t="s">
        <v>1</v>
      </c>
      <c r="F140" s="187" t="s">
        <v>332</v>
      </c>
      <c r="H140" s="186" t="s">
        <v>1</v>
      </c>
      <c r="I140" s="188"/>
      <c r="L140" s="184"/>
      <c r="M140" s="189"/>
      <c r="N140" s="190"/>
      <c r="O140" s="190"/>
      <c r="P140" s="190"/>
      <c r="Q140" s="190"/>
      <c r="R140" s="190"/>
      <c r="S140" s="190"/>
      <c r="T140" s="191"/>
      <c r="AT140" s="186" t="s">
        <v>323</v>
      </c>
      <c r="AU140" s="186" t="s">
        <v>75</v>
      </c>
      <c r="AV140" s="13" t="s">
        <v>82</v>
      </c>
      <c r="AW140" s="13" t="s">
        <v>30</v>
      </c>
      <c r="AX140" s="13" t="s">
        <v>75</v>
      </c>
      <c r="AY140" s="186" t="s">
        <v>317</v>
      </c>
    </row>
    <row r="141" spans="1:65" s="13" customFormat="1">
      <c r="B141" s="184"/>
      <c r="D141" s="185" t="s">
        <v>323</v>
      </c>
      <c r="E141" s="186" t="s">
        <v>1</v>
      </c>
      <c r="F141" s="187" t="s">
        <v>333</v>
      </c>
      <c r="H141" s="186" t="s">
        <v>1</v>
      </c>
      <c r="I141" s="188"/>
      <c r="L141" s="184"/>
      <c r="M141" s="189"/>
      <c r="N141" s="190"/>
      <c r="O141" s="190"/>
      <c r="P141" s="190"/>
      <c r="Q141" s="190"/>
      <c r="R141" s="190"/>
      <c r="S141" s="190"/>
      <c r="T141" s="191"/>
      <c r="AT141" s="186" t="s">
        <v>323</v>
      </c>
      <c r="AU141" s="186" t="s">
        <v>75</v>
      </c>
      <c r="AV141" s="13" t="s">
        <v>82</v>
      </c>
      <c r="AW141" s="13" t="s">
        <v>30</v>
      </c>
      <c r="AX141" s="13" t="s">
        <v>75</v>
      </c>
      <c r="AY141" s="186" t="s">
        <v>317</v>
      </c>
    </row>
    <row r="142" spans="1:65" s="15" customFormat="1">
      <c r="B142" s="202"/>
      <c r="D142" s="185" t="s">
        <v>323</v>
      </c>
      <c r="E142" s="203" t="s">
        <v>1</v>
      </c>
      <c r="F142" s="204" t="s">
        <v>20</v>
      </c>
      <c r="H142" s="205">
        <v>0</v>
      </c>
      <c r="I142" s="206"/>
      <c r="L142" s="202"/>
      <c r="M142" s="207"/>
      <c r="N142" s="208"/>
      <c r="O142" s="208"/>
      <c r="P142" s="208"/>
      <c r="Q142" s="208"/>
      <c r="R142" s="208"/>
      <c r="S142" s="208"/>
      <c r="T142" s="209"/>
      <c r="AT142" s="203" t="s">
        <v>323</v>
      </c>
      <c r="AU142" s="203" t="s">
        <v>75</v>
      </c>
      <c r="AV142" s="15" t="s">
        <v>88</v>
      </c>
      <c r="AW142" s="15" t="s">
        <v>30</v>
      </c>
      <c r="AX142" s="15" t="s">
        <v>75</v>
      </c>
      <c r="AY142" s="203" t="s">
        <v>317</v>
      </c>
    </row>
    <row r="143" spans="1:65" s="14" customFormat="1">
      <c r="B143" s="192"/>
      <c r="D143" s="185" t="s">
        <v>323</v>
      </c>
      <c r="E143" s="193" t="s">
        <v>1</v>
      </c>
      <c r="F143" s="194" t="s">
        <v>334</v>
      </c>
      <c r="H143" s="195">
        <v>0</v>
      </c>
      <c r="I143" s="196"/>
      <c r="L143" s="192"/>
      <c r="M143" s="197"/>
      <c r="N143" s="198"/>
      <c r="O143" s="198"/>
      <c r="P143" s="198"/>
      <c r="Q143" s="198"/>
      <c r="R143" s="198"/>
      <c r="S143" s="198"/>
      <c r="T143" s="199"/>
      <c r="AT143" s="193" t="s">
        <v>323</v>
      </c>
      <c r="AU143" s="193" t="s">
        <v>75</v>
      </c>
      <c r="AV143" s="14" t="s">
        <v>321</v>
      </c>
      <c r="AW143" s="14" t="s">
        <v>30</v>
      </c>
      <c r="AX143" s="14" t="s">
        <v>82</v>
      </c>
      <c r="AY143" s="193" t="s">
        <v>317</v>
      </c>
    </row>
    <row r="144" spans="1:65" s="2" customFormat="1" ht="49.15" customHeight="1">
      <c r="A144" s="35"/>
      <c r="B144" s="141"/>
      <c r="C144" s="218" t="s">
        <v>218</v>
      </c>
      <c r="D144" s="218" t="s">
        <v>419</v>
      </c>
      <c r="E144" s="219" t="s">
        <v>5471</v>
      </c>
      <c r="F144" s="220" t="s">
        <v>5472</v>
      </c>
      <c r="G144" s="221" t="s">
        <v>388</v>
      </c>
      <c r="H144" s="222">
        <v>2</v>
      </c>
      <c r="I144" s="223"/>
      <c r="J144" s="224">
        <f t="shared" ref="J144:J154" si="5">ROUND(I144*H144,2)</f>
        <v>0</v>
      </c>
      <c r="K144" s="225"/>
      <c r="L144" s="226"/>
      <c r="M144" s="227" t="s">
        <v>1</v>
      </c>
      <c r="N144" s="228" t="s">
        <v>41</v>
      </c>
      <c r="O144" s="61"/>
      <c r="P144" s="181">
        <f t="shared" ref="P144:P154" si="6">O144*H144</f>
        <v>0</v>
      </c>
      <c r="Q144" s="181">
        <v>0</v>
      </c>
      <c r="R144" s="181">
        <f t="shared" ref="R144:R154" si="7">Q144*H144</f>
        <v>0</v>
      </c>
      <c r="S144" s="181">
        <v>0</v>
      </c>
      <c r="T144" s="182">
        <f t="shared" ref="T144:T154" si="8">S144*H144</f>
        <v>0</v>
      </c>
      <c r="U144" s="35"/>
      <c r="V144" s="35"/>
      <c r="W144" s="35"/>
      <c r="X144" s="35"/>
      <c r="Y144" s="35"/>
      <c r="Z144" s="35"/>
      <c r="AA144" s="35"/>
      <c r="AB144" s="35"/>
      <c r="AC144" s="35"/>
      <c r="AD144" s="35"/>
      <c r="AE144" s="35"/>
      <c r="AR144" s="183" t="s">
        <v>88</v>
      </c>
      <c r="AT144" s="183" t="s">
        <v>419</v>
      </c>
      <c r="AU144" s="183" t="s">
        <v>75</v>
      </c>
      <c r="AY144" s="18" t="s">
        <v>317</v>
      </c>
      <c r="BE144" s="105">
        <f t="shared" ref="BE144:BE154" si="9">IF(N144="základná",J144,0)</f>
        <v>0</v>
      </c>
      <c r="BF144" s="105">
        <f t="shared" ref="BF144:BF154" si="10">IF(N144="znížená",J144,0)</f>
        <v>0</v>
      </c>
      <c r="BG144" s="105">
        <f t="shared" ref="BG144:BG154" si="11">IF(N144="zákl. prenesená",J144,0)</f>
        <v>0</v>
      </c>
      <c r="BH144" s="105">
        <f t="shared" ref="BH144:BH154" si="12">IF(N144="zníž. prenesená",J144,0)</f>
        <v>0</v>
      </c>
      <c r="BI144" s="105">
        <f t="shared" ref="BI144:BI154" si="13">IF(N144="nulová",J144,0)</f>
        <v>0</v>
      </c>
      <c r="BJ144" s="18" t="s">
        <v>88</v>
      </c>
      <c r="BK144" s="105">
        <f t="shared" ref="BK144:BK154" si="14">ROUND(I144*H144,2)</f>
        <v>0</v>
      </c>
      <c r="BL144" s="18" t="s">
        <v>82</v>
      </c>
      <c r="BM144" s="183" t="s">
        <v>370</v>
      </c>
    </row>
    <row r="145" spans="1:65" s="2" customFormat="1" ht="49.15" customHeight="1">
      <c r="A145" s="35"/>
      <c r="B145" s="141"/>
      <c r="C145" s="218" t="s">
        <v>349</v>
      </c>
      <c r="D145" s="218" t="s">
        <v>419</v>
      </c>
      <c r="E145" s="219" t="s">
        <v>5473</v>
      </c>
      <c r="F145" s="220" t="s">
        <v>5474</v>
      </c>
      <c r="G145" s="221" t="s">
        <v>388</v>
      </c>
      <c r="H145" s="222">
        <v>4</v>
      </c>
      <c r="I145" s="223"/>
      <c r="J145" s="224">
        <f t="shared" si="5"/>
        <v>0</v>
      </c>
      <c r="K145" s="225"/>
      <c r="L145" s="226"/>
      <c r="M145" s="227" t="s">
        <v>1</v>
      </c>
      <c r="N145" s="228" t="s">
        <v>41</v>
      </c>
      <c r="O145" s="61"/>
      <c r="P145" s="181">
        <f t="shared" si="6"/>
        <v>0</v>
      </c>
      <c r="Q145" s="181">
        <v>0</v>
      </c>
      <c r="R145" s="181">
        <f t="shared" si="7"/>
        <v>0</v>
      </c>
      <c r="S145" s="181">
        <v>0</v>
      </c>
      <c r="T145" s="182">
        <f t="shared" si="8"/>
        <v>0</v>
      </c>
      <c r="U145" s="35"/>
      <c r="V145" s="35"/>
      <c r="W145" s="35"/>
      <c r="X145" s="35"/>
      <c r="Y145" s="35"/>
      <c r="Z145" s="35"/>
      <c r="AA145" s="35"/>
      <c r="AB145" s="35"/>
      <c r="AC145" s="35"/>
      <c r="AD145" s="35"/>
      <c r="AE145" s="35"/>
      <c r="AR145" s="183" t="s">
        <v>88</v>
      </c>
      <c r="AT145" s="183" t="s">
        <v>419</v>
      </c>
      <c r="AU145" s="183" t="s">
        <v>75</v>
      </c>
      <c r="AY145" s="18" t="s">
        <v>317</v>
      </c>
      <c r="BE145" s="105">
        <f t="shared" si="9"/>
        <v>0</v>
      </c>
      <c r="BF145" s="105">
        <f t="shared" si="10"/>
        <v>0</v>
      </c>
      <c r="BG145" s="105">
        <f t="shared" si="11"/>
        <v>0</v>
      </c>
      <c r="BH145" s="105">
        <f t="shared" si="12"/>
        <v>0</v>
      </c>
      <c r="BI145" s="105">
        <f t="shared" si="13"/>
        <v>0</v>
      </c>
      <c r="BJ145" s="18" t="s">
        <v>88</v>
      </c>
      <c r="BK145" s="105">
        <f t="shared" si="14"/>
        <v>0</v>
      </c>
      <c r="BL145" s="18" t="s">
        <v>82</v>
      </c>
      <c r="BM145" s="183" t="s">
        <v>380</v>
      </c>
    </row>
    <row r="146" spans="1:65" s="2" customFormat="1" ht="76.349999999999994" customHeight="1">
      <c r="A146" s="35"/>
      <c r="B146" s="141"/>
      <c r="C146" s="218" t="s">
        <v>355</v>
      </c>
      <c r="D146" s="218" t="s">
        <v>419</v>
      </c>
      <c r="E146" s="219" t="s">
        <v>5475</v>
      </c>
      <c r="F146" s="220" t="s">
        <v>5476</v>
      </c>
      <c r="G146" s="221" t="s">
        <v>388</v>
      </c>
      <c r="H146" s="222">
        <v>136</v>
      </c>
      <c r="I146" s="223"/>
      <c r="J146" s="224">
        <f t="shared" si="5"/>
        <v>0</v>
      </c>
      <c r="K146" s="225"/>
      <c r="L146" s="226"/>
      <c r="M146" s="227" t="s">
        <v>1</v>
      </c>
      <c r="N146" s="228" t="s">
        <v>41</v>
      </c>
      <c r="O146" s="61"/>
      <c r="P146" s="181">
        <f t="shared" si="6"/>
        <v>0</v>
      </c>
      <c r="Q146" s="181">
        <v>0</v>
      </c>
      <c r="R146" s="181">
        <f t="shared" si="7"/>
        <v>0</v>
      </c>
      <c r="S146" s="181">
        <v>0</v>
      </c>
      <c r="T146" s="182">
        <f t="shared" si="8"/>
        <v>0</v>
      </c>
      <c r="U146" s="35"/>
      <c r="V146" s="35"/>
      <c r="W146" s="35"/>
      <c r="X146" s="35"/>
      <c r="Y146" s="35"/>
      <c r="Z146" s="35"/>
      <c r="AA146" s="35"/>
      <c r="AB146" s="35"/>
      <c r="AC146" s="35"/>
      <c r="AD146" s="35"/>
      <c r="AE146" s="35"/>
      <c r="AR146" s="183" t="s">
        <v>88</v>
      </c>
      <c r="AT146" s="183" t="s">
        <v>419</v>
      </c>
      <c r="AU146" s="183" t="s">
        <v>75</v>
      </c>
      <c r="AY146" s="18" t="s">
        <v>317</v>
      </c>
      <c r="BE146" s="105">
        <f t="shared" si="9"/>
        <v>0</v>
      </c>
      <c r="BF146" s="105">
        <f t="shared" si="10"/>
        <v>0</v>
      </c>
      <c r="BG146" s="105">
        <f t="shared" si="11"/>
        <v>0</v>
      </c>
      <c r="BH146" s="105">
        <f t="shared" si="12"/>
        <v>0</v>
      </c>
      <c r="BI146" s="105">
        <f t="shared" si="13"/>
        <v>0</v>
      </c>
      <c r="BJ146" s="18" t="s">
        <v>88</v>
      </c>
      <c r="BK146" s="105">
        <f t="shared" si="14"/>
        <v>0</v>
      </c>
      <c r="BL146" s="18" t="s">
        <v>82</v>
      </c>
      <c r="BM146" s="183" t="s">
        <v>391</v>
      </c>
    </row>
    <row r="147" spans="1:65" s="2" customFormat="1" ht="76.349999999999994" customHeight="1">
      <c r="A147" s="35"/>
      <c r="B147" s="141"/>
      <c r="C147" s="218" t="s">
        <v>359</v>
      </c>
      <c r="D147" s="218" t="s">
        <v>419</v>
      </c>
      <c r="E147" s="219" t="s">
        <v>5477</v>
      </c>
      <c r="F147" s="220" t="s">
        <v>5478</v>
      </c>
      <c r="G147" s="221" t="s">
        <v>388</v>
      </c>
      <c r="H147" s="222">
        <v>24</v>
      </c>
      <c r="I147" s="223"/>
      <c r="J147" s="224">
        <f t="shared" si="5"/>
        <v>0</v>
      </c>
      <c r="K147" s="225"/>
      <c r="L147" s="226"/>
      <c r="M147" s="227" t="s">
        <v>1</v>
      </c>
      <c r="N147" s="228" t="s">
        <v>41</v>
      </c>
      <c r="O147" s="61"/>
      <c r="P147" s="181">
        <f t="shared" si="6"/>
        <v>0</v>
      </c>
      <c r="Q147" s="181">
        <v>0</v>
      </c>
      <c r="R147" s="181">
        <f t="shared" si="7"/>
        <v>0</v>
      </c>
      <c r="S147" s="181">
        <v>0</v>
      </c>
      <c r="T147" s="182">
        <f t="shared" si="8"/>
        <v>0</v>
      </c>
      <c r="U147" s="35"/>
      <c r="V147" s="35"/>
      <c r="W147" s="35"/>
      <c r="X147" s="35"/>
      <c r="Y147" s="35"/>
      <c r="Z147" s="35"/>
      <c r="AA147" s="35"/>
      <c r="AB147" s="35"/>
      <c r="AC147" s="35"/>
      <c r="AD147" s="35"/>
      <c r="AE147" s="35"/>
      <c r="AR147" s="183" t="s">
        <v>88</v>
      </c>
      <c r="AT147" s="183" t="s">
        <v>419</v>
      </c>
      <c r="AU147" s="183" t="s">
        <v>75</v>
      </c>
      <c r="AY147" s="18" t="s">
        <v>317</v>
      </c>
      <c r="BE147" s="105">
        <f t="shared" si="9"/>
        <v>0</v>
      </c>
      <c r="BF147" s="105">
        <f t="shared" si="10"/>
        <v>0</v>
      </c>
      <c r="BG147" s="105">
        <f t="shared" si="11"/>
        <v>0</v>
      </c>
      <c r="BH147" s="105">
        <f t="shared" si="12"/>
        <v>0</v>
      </c>
      <c r="BI147" s="105">
        <f t="shared" si="13"/>
        <v>0</v>
      </c>
      <c r="BJ147" s="18" t="s">
        <v>88</v>
      </c>
      <c r="BK147" s="105">
        <f t="shared" si="14"/>
        <v>0</v>
      </c>
      <c r="BL147" s="18" t="s">
        <v>82</v>
      </c>
      <c r="BM147" s="183" t="s">
        <v>406</v>
      </c>
    </row>
    <row r="148" spans="1:65" s="2" customFormat="1" ht="62.65" customHeight="1">
      <c r="A148" s="35"/>
      <c r="B148" s="141"/>
      <c r="C148" s="218" t="s">
        <v>363</v>
      </c>
      <c r="D148" s="218" t="s">
        <v>419</v>
      </c>
      <c r="E148" s="219" t="s">
        <v>5479</v>
      </c>
      <c r="F148" s="220" t="s">
        <v>5480</v>
      </c>
      <c r="G148" s="221" t="s">
        <v>388</v>
      </c>
      <c r="H148" s="222">
        <v>24</v>
      </c>
      <c r="I148" s="223"/>
      <c r="J148" s="224">
        <f t="shared" si="5"/>
        <v>0</v>
      </c>
      <c r="K148" s="225"/>
      <c r="L148" s="226"/>
      <c r="M148" s="227" t="s">
        <v>1</v>
      </c>
      <c r="N148" s="228" t="s">
        <v>41</v>
      </c>
      <c r="O148" s="61"/>
      <c r="P148" s="181">
        <f t="shared" si="6"/>
        <v>0</v>
      </c>
      <c r="Q148" s="181">
        <v>0</v>
      </c>
      <c r="R148" s="181">
        <f t="shared" si="7"/>
        <v>0</v>
      </c>
      <c r="S148" s="181">
        <v>0</v>
      </c>
      <c r="T148" s="182">
        <f t="shared" si="8"/>
        <v>0</v>
      </c>
      <c r="U148" s="35"/>
      <c r="V148" s="35"/>
      <c r="W148" s="35"/>
      <c r="X148" s="35"/>
      <c r="Y148" s="35"/>
      <c r="Z148" s="35"/>
      <c r="AA148" s="35"/>
      <c r="AB148" s="35"/>
      <c r="AC148" s="35"/>
      <c r="AD148" s="35"/>
      <c r="AE148" s="35"/>
      <c r="AR148" s="183" t="s">
        <v>88</v>
      </c>
      <c r="AT148" s="183" t="s">
        <v>419</v>
      </c>
      <c r="AU148" s="183" t="s">
        <v>75</v>
      </c>
      <c r="AY148" s="18" t="s">
        <v>317</v>
      </c>
      <c r="BE148" s="105">
        <f t="shared" si="9"/>
        <v>0</v>
      </c>
      <c r="BF148" s="105">
        <f t="shared" si="10"/>
        <v>0</v>
      </c>
      <c r="BG148" s="105">
        <f t="shared" si="11"/>
        <v>0</v>
      </c>
      <c r="BH148" s="105">
        <f t="shared" si="12"/>
        <v>0</v>
      </c>
      <c r="BI148" s="105">
        <f t="shared" si="13"/>
        <v>0</v>
      </c>
      <c r="BJ148" s="18" t="s">
        <v>88</v>
      </c>
      <c r="BK148" s="105">
        <f t="shared" si="14"/>
        <v>0</v>
      </c>
      <c r="BL148" s="18" t="s">
        <v>82</v>
      </c>
      <c r="BM148" s="183" t="s">
        <v>418</v>
      </c>
    </row>
    <row r="149" spans="1:65" s="2" customFormat="1" ht="76.349999999999994" customHeight="1">
      <c r="A149" s="35"/>
      <c r="B149" s="141"/>
      <c r="C149" s="218" t="s">
        <v>370</v>
      </c>
      <c r="D149" s="218" t="s">
        <v>419</v>
      </c>
      <c r="E149" s="219" t="s">
        <v>5481</v>
      </c>
      <c r="F149" s="220" t="s">
        <v>5482</v>
      </c>
      <c r="G149" s="221" t="s">
        <v>388</v>
      </c>
      <c r="H149" s="222">
        <v>4</v>
      </c>
      <c r="I149" s="223"/>
      <c r="J149" s="224">
        <f t="shared" si="5"/>
        <v>0</v>
      </c>
      <c r="K149" s="225"/>
      <c r="L149" s="226"/>
      <c r="M149" s="227" t="s">
        <v>1</v>
      </c>
      <c r="N149" s="228" t="s">
        <v>41</v>
      </c>
      <c r="O149" s="61"/>
      <c r="P149" s="181">
        <f t="shared" si="6"/>
        <v>0</v>
      </c>
      <c r="Q149" s="181">
        <v>0</v>
      </c>
      <c r="R149" s="181">
        <f t="shared" si="7"/>
        <v>0</v>
      </c>
      <c r="S149" s="181">
        <v>0</v>
      </c>
      <c r="T149" s="182">
        <f t="shared" si="8"/>
        <v>0</v>
      </c>
      <c r="U149" s="35"/>
      <c r="V149" s="35"/>
      <c r="W149" s="35"/>
      <c r="X149" s="35"/>
      <c r="Y149" s="35"/>
      <c r="Z149" s="35"/>
      <c r="AA149" s="35"/>
      <c r="AB149" s="35"/>
      <c r="AC149" s="35"/>
      <c r="AD149" s="35"/>
      <c r="AE149" s="35"/>
      <c r="AR149" s="183" t="s">
        <v>88</v>
      </c>
      <c r="AT149" s="183" t="s">
        <v>419</v>
      </c>
      <c r="AU149" s="183" t="s">
        <v>75</v>
      </c>
      <c r="AY149" s="18" t="s">
        <v>317</v>
      </c>
      <c r="BE149" s="105">
        <f t="shared" si="9"/>
        <v>0</v>
      </c>
      <c r="BF149" s="105">
        <f t="shared" si="10"/>
        <v>0</v>
      </c>
      <c r="BG149" s="105">
        <f t="shared" si="11"/>
        <v>0</v>
      </c>
      <c r="BH149" s="105">
        <f t="shared" si="12"/>
        <v>0</v>
      </c>
      <c r="BI149" s="105">
        <f t="shared" si="13"/>
        <v>0</v>
      </c>
      <c r="BJ149" s="18" t="s">
        <v>88</v>
      </c>
      <c r="BK149" s="105">
        <f t="shared" si="14"/>
        <v>0</v>
      </c>
      <c r="BL149" s="18" t="s">
        <v>82</v>
      </c>
      <c r="BM149" s="183" t="s">
        <v>7</v>
      </c>
    </row>
    <row r="150" spans="1:65" s="2" customFormat="1" ht="90" customHeight="1">
      <c r="A150" s="35"/>
      <c r="B150" s="141"/>
      <c r="C150" s="218" t="s">
        <v>375</v>
      </c>
      <c r="D150" s="218" t="s">
        <v>419</v>
      </c>
      <c r="E150" s="219" t="s">
        <v>5483</v>
      </c>
      <c r="F150" s="220" t="s">
        <v>5484</v>
      </c>
      <c r="G150" s="221" t="s">
        <v>388</v>
      </c>
      <c r="H150" s="222">
        <v>1</v>
      </c>
      <c r="I150" s="223"/>
      <c r="J150" s="224">
        <f t="shared" si="5"/>
        <v>0</v>
      </c>
      <c r="K150" s="225"/>
      <c r="L150" s="226"/>
      <c r="M150" s="227" t="s">
        <v>1</v>
      </c>
      <c r="N150" s="228" t="s">
        <v>41</v>
      </c>
      <c r="O150" s="61"/>
      <c r="P150" s="181">
        <f t="shared" si="6"/>
        <v>0</v>
      </c>
      <c r="Q150" s="181">
        <v>0</v>
      </c>
      <c r="R150" s="181">
        <f t="shared" si="7"/>
        <v>0</v>
      </c>
      <c r="S150" s="181">
        <v>0</v>
      </c>
      <c r="T150" s="182">
        <f t="shared" si="8"/>
        <v>0</v>
      </c>
      <c r="U150" s="35"/>
      <c r="V150" s="35"/>
      <c r="W150" s="35"/>
      <c r="X150" s="35"/>
      <c r="Y150" s="35"/>
      <c r="Z150" s="35"/>
      <c r="AA150" s="35"/>
      <c r="AB150" s="35"/>
      <c r="AC150" s="35"/>
      <c r="AD150" s="35"/>
      <c r="AE150" s="35"/>
      <c r="AR150" s="183" t="s">
        <v>88</v>
      </c>
      <c r="AT150" s="183" t="s">
        <v>419</v>
      </c>
      <c r="AU150" s="183" t="s">
        <v>75</v>
      </c>
      <c r="AY150" s="18" t="s">
        <v>317</v>
      </c>
      <c r="BE150" s="105">
        <f t="shared" si="9"/>
        <v>0</v>
      </c>
      <c r="BF150" s="105">
        <f t="shared" si="10"/>
        <v>0</v>
      </c>
      <c r="BG150" s="105">
        <f t="shared" si="11"/>
        <v>0</v>
      </c>
      <c r="BH150" s="105">
        <f t="shared" si="12"/>
        <v>0</v>
      </c>
      <c r="BI150" s="105">
        <f t="shared" si="13"/>
        <v>0</v>
      </c>
      <c r="BJ150" s="18" t="s">
        <v>88</v>
      </c>
      <c r="BK150" s="105">
        <f t="shared" si="14"/>
        <v>0</v>
      </c>
      <c r="BL150" s="18" t="s">
        <v>82</v>
      </c>
      <c r="BM150" s="183" t="s">
        <v>438</v>
      </c>
    </row>
    <row r="151" spans="1:65" s="2" customFormat="1" ht="24.2" customHeight="1">
      <c r="A151" s="35"/>
      <c r="B151" s="141"/>
      <c r="C151" s="218" t="s">
        <v>380</v>
      </c>
      <c r="D151" s="218" t="s">
        <v>419</v>
      </c>
      <c r="E151" s="219" t="s">
        <v>5485</v>
      </c>
      <c r="F151" s="220" t="s">
        <v>5486</v>
      </c>
      <c r="G151" s="221" t="s">
        <v>388</v>
      </c>
      <c r="H151" s="222">
        <v>1</v>
      </c>
      <c r="I151" s="223"/>
      <c r="J151" s="224">
        <f t="shared" si="5"/>
        <v>0</v>
      </c>
      <c r="K151" s="225"/>
      <c r="L151" s="226"/>
      <c r="M151" s="227" t="s">
        <v>1</v>
      </c>
      <c r="N151" s="228" t="s">
        <v>41</v>
      </c>
      <c r="O151" s="61"/>
      <c r="P151" s="181">
        <f t="shared" si="6"/>
        <v>0</v>
      </c>
      <c r="Q151" s="181">
        <v>0</v>
      </c>
      <c r="R151" s="181">
        <f t="shared" si="7"/>
        <v>0</v>
      </c>
      <c r="S151" s="181">
        <v>0</v>
      </c>
      <c r="T151" s="182">
        <f t="shared" si="8"/>
        <v>0</v>
      </c>
      <c r="U151" s="35"/>
      <c r="V151" s="35"/>
      <c r="W151" s="35"/>
      <c r="X151" s="35"/>
      <c r="Y151" s="35"/>
      <c r="Z151" s="35"/>
      <c r="AA151" s="35"/>
      <c r="AB151" s="35"/>
      <c r="AC151" s="35"/>
      <c r="AD151" s="35"/>
      <c r="AE151" s="35"/>
      <c r="AR151" s="183" t="s">
        <v>88</v>
      </c>
      <c r="AT151" s="183" t="s">
        <v>419</v>
      </c>
      <c r="AU151" s="183" t="s">
        <v>75</v>
      </c>
      <c r="AY151" s="18" t="s">
        <v>317</v>
      </c>
      <c r="BE151" s="105">
        <f t="shared" si="9"/>
        <v>0</v>
      </c>
      <c r="BF151" s="105">
        <f t="shared" si="10"/>
        <v>0</v>
      </c>
      <c r="BG151" s="105">
        <f t="shared" si="11"/>
        <v>0</v>
      </c>
      <c r="BH151" s="105">
        <f t="shared" si="12"/>
        <v>0</v>
      </c>
      <c r="BI151" s="105">
        <f t="shared" si="13"/>
        <v>0</v>
      </c>
      <c r="BJ151" s="18" t="s">
        <v>88</v>
      </c>
      <c r="BK151" s="105">
        <f t="shared" si="14"/>
        <v>0</v>
      </c>
      <c r="BL151" s="18" t="s">
        <v>82</v>
      </c>
      <c r="BM151" s="183" t="s">
        <v>448</v>
      </c>
    </row>
    <row r="152" spans="1:65" s="2" customFormat="1" ht="76.349999999999994" customHeight="1">
      <c r="A152" s="35"/>
      <c r="B152" s="141"/>
      <c r="C152" s="218" t="s">
        <v>385</v>
      </c>
      <c r="D152" s="218" t="s">
        <v>419</v>
      </c>
      <c r="E152" s="219" t="s">
        <v>5487</v>
      </c>
      <c r="F152" s="220" t="s">
        <v>5488</v>
      </c>
      <c r="G152" s="221" t="s">
        <v>388</v>
      </c>
      <c r="H152" s="222">
        <v>8</v>
      </c>
      <c r="I152" s="223"/>
      <c r="J152" s="224">
        <f t="shared" si="5"/>
        <v>0</v>
      </c>
      <c r="K152" s="225"/>
      <c r="L152" s="226"/>
      <c r="M152" s="227" t="s">
        <v>1</v>
      </c>
      <c r="N152" s="228" t="s">
        <v>41</v>
      </c>
      <c r="O152" s="61"/>
      <c r="P152" s="181">
        <f t="shared" si="6"/>
        <v>0</v>
      </c>
      <c r="Q152" s="181">
        <v>0</v>
      </c>
      <c r="R152" s="181">
        <f t="shared" si="7"/>
        <v>0</v>
      </c>
      <c r="S152" s="181">
        <v>0</v>
      </c>
      <c r="T152" s="182">
        <f t="shared" si="8"/>
        <v>0</v>
      </c>
      <c r="U152" s="35"/>
      <c r="V152" s="35"/>
      <c r="W152" s="35"/>
      <c r="X152" s="35"/>
      <c r="Y152" s="35"/>
      <c r="Z152" s="35"/>
      <c r="AA152" s="35"/>
      <c r="AB152" s="35"/>
      <c r="AC152" s="35"/>
      <c r="AD152" s="35"/>
      <c r="AE152" s="35"/>
      <c r="AR152" s="183" t="s">
        <v>88</v>
      </c>
      <c r="AT152" s="183" t="s">
        <v>419</v>
      </c>
      <c r="AU152" s="183" t="s">
        <v>75</v>
      </c>
      <c r="AY152" s="18" t="s">
        <v>317</v>
      </c>
      <c r="BE152" s="105">
        <f t="shared" si="9"/>
        <v>0</v>
      </c>
      <c r="BF152" s="105">
        <f t="shared" si="10"/>
        <v>0</v>
      </c>
      <c r="BG152" s="105">
        <f t="shared" si="11"/>
        <v>0</v>
      </c>
      <c r="BH152" s="105">
        <f t="shared" si="12"/>
        <v>0</v>
      </c>
      <c r="BI152" s="105">
        <f t="shared" si="13"/>
        <v>0</v>
      </c>
      <c r="BJ152" s="18" t="s">
        <v>88</v>
      </c>
      <c r="BK152" s="105">
        <f t="shared" si="14"/>
        <v>0</v>
      </c>
      <c r="BL152" s="18" t="s">
        <v>82</v>
      </c>
      <c r="BM152" s="183" t="s">
        <v>456</v>
      </c>
    </row>
    <row r="153" spans="1:65" s="2" customFormat="1" ht="37.9" customHeight="1">
      <c r="A153" s="35"/>
      <c r="B153" s="141"/>
      <c r="C153" s="218" t="s">
        <v>413</v>
      </c>
      <c r="D153" s="218" t="s">
        <v>419</v>
      </c>
      <c r="E153" s="219" t="s">
        <v>5489</v>
      </c>
      <c r="F153" s="220" t="s">
        <v>5490</v>
      </c>
      <c r="G153" s="221" t="s">
        <v>388</v>
      </c>
      <c r="H153" s="222">
        <v>8</v>
      </c>
      <c r="I153" s="223"/>
      <c r="J153" s="224">
        <f t="shared" si="5"/>
        <v>0</v>
      </c>
      <c r="K153" s="225"/>
      <c r="L153" s="226"/>
      <c r="M153" s="227" t="s">
        <v>1</v>
      </c>
      <c r="N153" s="228" t="s">
        <v>41</v>
      </c>
      <c r="O153" s="61"/>
      <c r="P153" s="181">
        <f t="shared" si="6"/>
        <v>0</v>
      </c>
      <c r="Q153" s="181">
        <v>0</v>
      </c>
      <c r="R153" s="181">
        <f t="shared" si="7"/>
        <v>0</v>
      </c>
      <c r="S153" s="181">
        <v>0</v>
      </c>
      <c r="T153" s="182">
        <f t="shared" si="8"/>
        <v>0</v>
      </c>
      <c r="U153" s="35"/>
      <c r="V153" s="35"/>
      <c r="W153" s="35"/>
      <c r="X153" s="35"/>
      <c r="Y153" s="35"/>
      <c r="Z153" s="35"/>
      <c r="AA153" s="35"/>
      <c r="AB153" s="35"/>
      <c r="AC153" s="35"/>
      <c r="AD153" s="35"/>
      <c r="AE153" s="35"/>
      <c r="AR153" s="183" t="s">
        <v>88</v>
      </c>
      <c r="AT153" s="183" t="s">
        <v>419</v>
      </c>
      <c r="AU153" s="183" t="s">
        <v>75</v>
      </c>
      <c r="AY153" s="18" t="s">
        <v>317</v>
      </c>
      <c r="BE153" s="105">
        <f t="shared" si="9"/>
        <v>0</v>
      </c>
      <c r="BF153" s="105">
        <f t="shared" si="10"/>
        <v>0</v>
      </c>
      <c r="BG153" s="105">
        <f t="shared" si="11"/>
        <v>0</v>
      </c>
      <c r="BH153" s="105">
        <f t="shared" si="12"/>
        <v>0</v>
      </c>
      <c r="BI153" s="105">
        <f t="shared" si="13"/>
        <v>0</v>
      </c>
      <c r="BJ153" s="18" t="s">
        <v>88</v>
      </c>
      <c r="BK153" s="105">
        <f t="shared" si="14"/>
        <v>0</v>
      </c>
      <c r="BL153" s="18" t="s">
        <v>82</v>
      </c>
      <c r="BM153" s="183" t="s">
        <v>515</v>
      </c>
    </row>
    <row r="154" spans="1:65" s="2" customFormat="1" ht="24.2" customHeight="1">
      <c r="A154" s="35"/>
      <c r="B154" s="141"/>
      <c r="C154" s="218" t="s">
        <v>418</v>
      </c>
      <c r="D154" s="218" t="s">
        <v>419</v>
      </c>
      <c r="E154" s="219" t="s">
        <v>5491</v>
      </c>
      <c r="F154" s="220" t="s">
        <v>5935</v>
      </c>
      <c r="G154" s="221" t="s">
        <v>388</v>
      </c>
      <c r="H154" s="222">
        <v>12</v>
      </c>
      <c r="I154" s="223"/>
      <c r="J154" s="224">
        <f t="shared" si="5"/>
        <v>0</v>
      </c>
      <c r="K154" s="225"/>
      <c r="L154" s="226"/>
      <c r="M154" s="239" t="s">
        <v>1</v>
      </c>
      <c r="N154" s="240" t="s">
        <v>41</v>
      </c>
      <c r="O154" s="232"/>
      <c r="P154" s="233">
        <f t="shared" si="6"/>
        <v>0</v>
      </c>
      <c r="Q154" s="233">
        <v>0</v>
      </c>
      <c r="R154" s="233">
        <f t="shared" si="7"/>
        <v>0</v>
      </c>
      <c r="S154" s="233">
        <v>0</v>
      </c>
      <c r="T154" s="234">
        <f t="shared" si="8"/>
        <v>0</v>
      </c>
      <c r="U154" s="35"/>
      <c r="V154" s="35"/>
      <c r="W154" s="35"/>
      <c r="X154" s="35"/>
      <c r="Y154" s="35"/>
      <c r="Z154" s="35"/>
      <c r="AA154" s="35"/>
      <c r="AB154" s="35"/>
      <c r="AC154" s="35"/>
      <c r="AD154" s="35"/>
      <c r="AE154" s="35"/>
      <c r="AR154" s="183" t="s">
        <v>88</v>
      </c>
      <c r="AT154" s="183" t="s">
        <v>419</v>
      </c>
      <c r="AU154" s="183" t="s">
        <v>75</v>
      </c>
      <c r="AY154" s="18" t="s">
        <v>317</v>
      </c>
      <c r="BE154" s="105">
        <f t="shared" si="9"/>
        <v>0</v>
      </c>
      <c r="BF154" s="105">
        <f t="shared" si="10"/>
        <v>0</v>
      </c>
      <c r="BG154" s="105">
        <f t="shared" si="11"/>
        <v>0</v>
      </c>
      <c r="BH154" s="105">
        <f t="shared" si="12"/>
        <v>0</v>
      </c>
      <c r="BI154" s="105">
        <f t="shared" si="13"/>
        <v>0</v>
      </c>
      <c r="BJ154" s="18" t="s">
        <v>88</v>
      </c>
      <c r="BK154" s="105">
        <f t="shared" si="14"/>
        <v>0</v>
      </c>
      <c r="BL154" s="18" t="s">
        <v>82</v>
      </c>
      <c r="BM154" s="183" t="s">
        <v>527</v>
      </c>
    </row>
    <row r="155" spans="1:65" s="2" customFormat="1" ht="6.95" customHeight="1">
      <c r="A155" s="35"/>
      <c r="B155" s="50"/>
      <c r="C155" s="51"/>
      <c r="D155" s="51"/>
      <c r="E155" s="51"/>
      <c r="F155" s="51"/>
      <c r="G155" s="51"/>
      <c r="H155" s="51"/>
      <c r="I155" s="51"/>
      <c r="J155" s="51"/>
      <c r="K155" s="51"/>
      <c r="L155" s="36"/>
      <c r="M155" s="35"/>
      <c r="O155" s="35"/>
      <c r="P155" s="35"/>
      <c r="Q155" s="35"/>
      <c r="R155" s="35"/>
      <c r="S155" s="35"/>
      <c r="T155" s="35"/>
      <c r="U155" s="35"/>
      <c r="V155" s="35"/>
      <c r="W155" s="35"/>
      <c r="X155" s="35"/>
      <c r="Y155" s="35"/>
      <c r="Z155" s="35"/>
      <c r="AA155" s="35"/>
      <c r="AB155" s="35"/>
      <c r="AC155" s="35"/>
      <c r="AD155" s="35"/>
      <c r="AE155" s="35"/>
    </row>
  </sheetData>
  <autoFilter ref="C129:K154" xr:uid="{00000000-0009-0000-0000-00000D000000}"/>
  <mergeCells count="17">
    <mergeCell ref="E29:H29"/>
    <mergeCell ref="E122:H122"/>
    <mergeCell ref="E120:H120"/>
    <mergeCell ref="L2:V2"/>
    <mergeCell ref="D104:F104"/>
    <mergeCell ref="D105:F105"/>
    <mergeCell ref="D106:F106"/>
    <mergeCell ref="E118:H118"/>
    <mergeCell ref="E85:H85"/>
    <mergeCell ref="E87:H87"/>
    <mergeCell ref="E89:H89"/>
    <mergeCell ref="D102:F102"/>
    <mergeCell ref="D103:F103"/>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BM254"/>
  <sheetViews>
    <sheetView showGridLines="0" topLeftCell="A131" zoomScale="85" zoomScaleNormal="85" workbookViewId="0">
      <selection activeCell="F147" sqref="F14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135</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5469</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16.5" customHeight="1">
      <c r="A11" s="35"/>
      <c r="B11" s="36"/>
      <c r="C11" s="35"/>
      <c r="D11" s="35"/>
      <c r="E11" s="320" t="s">
        <v>5492</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J105</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ROUND((SUM(BE105:BE112) + SUM(BE134:BE253)),  2)</f>
        <v>0</v>
      </c>
      <c r="G37" s="35"/>
      <c r="H37" s="35"/>
      <c r="I37" s="120">
        <v>0.2</v>
      </c>
      <c r="J37" s="119">
        <f>ROUND(((SUM(BE105:BE112) + SUM(BE134:BE253))*I37),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ROUND((SUM(BF105:BF112) + SUM(BF134:BF253)),  2)</f>
        <v>0</v>
      </c>
      <c r="G38" s="35"/>
      <c r="H38" s="35"/>
      <c r="I38" s="120">
        <v>0.2</v>
      </c>
      <c r="J38" s="119">
        <f>ROUND(((SUM(BF105:BF112) + SUM(BF134:BF253))*I38),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ROUND((SUM(BG105:BG112) + SUM(BG134:BG253)),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ROUND((SUM(BH105:BH112) + SUM(BH134:BH253)),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ROUND((SUM(BI105:BI112) + SUM(BI134:BI253)),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5469</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16.5" customHeight="1">
      <c r="A89" s="35"/>
      <c r="B89" s="36"/>
      <c r="C89" s="35"/>
      <c r="D89" s="35"/>
      <c r="E89" s="320" t="str">
        <f>E11</f>
        <v>E5.2 - E 5.2. Technologické prvky</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J134</f>
        <v>0</v>
      </c>
      <c r="K98" s="35"/>
      <c r="L98" s="45"/>
      <c r="S98" s="35"/>
      <c r="T98" s="35"/>
      <c r="U98" s="35"/>
      <c r="V98" s="35"/>
      <c r="W98" s="35"/>
      <c r="X98" s="35"/>
      <c r="Y98" s="35"/>
      <c r="Z98" s="35"/>
      <c r="AA98" s="35"/>
      <c r="AB98" s="35"/>
      <c r="AC98" s="35"/>
      <c r="AD98" s="35"/>
      <c r="AE98" s="35"/>
      <c r="AU98" s="18" t="s">
        <v>269</v>
      </c>
    </row>
    <row r="99" spans="1:65" s="9" customFormat="1" ht="24.95" customHeight="1">
      <c r="B99" s="131"/>
      <c r="D99" s="132" t="s">
        <v>5493</v>
      </c>
      <c r="E99" s="133"/>
      <c r="F99" s="133"/>
      <c r="G99" s="133"/>
      <c r="H99" s="133"/>
      <c r="I99" s="133"/>
      <c r="J99" s="134">
        <f>J189</f>
        <v>0</v>
      </c>
      <c r="L99" s="131"/>
    </row>
    <row r="100" spans="1:65" s="9" customFormat="1" ht="24.95" customHeight="1">
      <c r="B100" s="131"/>
      <c r="D100" s="132" t="s">
        <v>5494</v>
      </c>
      <c r="E100" s="133"/>
      <c r="F100" s="133"/>
      <c r="G100" s="133"/>
      <c r="H100" s="133"/>
      <c r="I100" s="133"/>
      <c r="J100" s="134">
        <f>J200</f>
        <v>0</v>
      </c>
      <c r="L100" s="131"/>
    </row>
    <row r="101" spans="1:65" s="9" customFormat="1" ht="24.95" customHeight="1">
      <c r="B101" s="131"/>
      <c r="D101" s="132" t="s">
        <v>5495</v>
      </c>
      <c r="E101" s="133"/>
      <c r="F101" s="133"/>
      <c r="G101" s="133"/>
      <c r="H101" s="133"/>
      <c r="I101" s="133"/>
      <c r="J101" s="134">
        <f>J211</f>
        <v>0</v>
      </c>
      <c r="L101" s="131"/>
    </row>
    <row r="102" spans="1:65" s="9" customFormat="1" ht="24.95" customHeight="1">
      <c r="B102" s="131"/>
      <c r="D102" s="132" t="s">
        <v>5496</v>
      </c>
      <c r="E102" s="133"/>
      <c r="F102" s="133"/>
      <c r="G102" s="133"/>
      <c r="H102" s="133"/>
      <c r="I102" s="133"/>
      <c r="J102" s="134">
        <f>J242</f>
        <v>0</v>
      </c>
      <c r="L102" s="131"/>
    </row>
    <row r="103" spans="1:65" s="2" customFormat="1" ht="21.75" customHeight="1">
      <c r="A103" s="35"/>
      <c r="B103" s="36"/>
      <c r="C103" s="35"/>
      <c r="D103" s="35"/>
      <c r="E103" s="35"/>
      <c r="F103" s="35"/>
      <c r="G103" s="35"/>
      <c r="H103" s="35"/>
      <c r="I103" s="35"/>
      <c r="J103" s="35"/>
      <c r="K103" s="35"/>
      <c r="L103" s="45"/>
      <c r="S103" s="35"/>
      <c r="T103" s="35"/>
      <c r="U103" s="35"/>
      <c r="V103" s="35"/>
      <c r="W103" s="35"/>
      <c r="X103" s="35"/>
      <c r="Y103" s="35"/>
      <c r="Z103" s="35"/>
      <c r="AA103" s="35"/>
      <c r="AB103" s="35"/>
      <c r="AC103" s="35"/>
      <c r="AD103" s="35"/>
      <c r="AE103" s="35"/>
    </row>
    <row r="104" spans="1:65" s="2" customFormat="1" ht="6.95" customHeight="1">
      <c r="A104" s="35"/>
      <c r="B104" s="36"/>
      <c r="C104" s="35"/>
      <c r="D104" s="35"/>
      <c r="E104" s="35"/>
      <c r="F104" s="35"/>
      <c r="G104" s="35"/>
      <c r="H104" s="35"/>
      <c r="I104" s="35"/>
      <c r="J104" s="35"/>
      <c r="K104" s="35"/>
      <c r="L104" s="45"/>
      <c r="S104" s="35"/>
      <c r="T104" s="35"/>
      <c r="U104" s="35"/>
      <c r="V104" s="35"/>
      <c r="W104" s="35"/>
      <c r="X104" s="35"/>
      <c r="Y104" s="35"/>
      <c r="Z104" s="35"/>
      <c r="AA104" s="35"/>
      <c r="AB104" s="35"/>
      <c r="AC104" s="35"/>
      <c r="AD104" s="35"/>
      <c r="AE104" s="35"/>
    </row>
    <row r="105" spans="1:65" s="2" customFormat="1" ht="29.25" customHeight="1">
      <c r="A105" s="35"/>
      <c r="B105" s="36"/>
      <c r="C105" s="130" t="s">
        <v>294</v>
      </c>
      <c r="D105" s="35"/>
      <c r="E105" s="35"/>
      <c r="F105" s="35"/>
      <c r="G105" s="35"/>
      <c r="H105" s="35"/>
      <c r="I105" s="35"/>
      <c r="J105" s="139">
        <f>ROUND(J106 + J107 + J108 + J109 + J110 + J111,2)</f>
        <v>0</v>
      </c>
      <c r="K105" s="35"/>
      <c r="L105" s="45"/>
      <c r="N105" s="140" t="s">
        <v>39</v>
      </c>
      <c r="S105" s="35"/>
      <c r="T105" s="35"/>
      <c r="U105" s="35"/>
      <c r="V105" s="35"/>
      <c r="W105" s="35"/>
      <c r="X105" s="35"/>
      <c r="Y105" s="35"/>
      <c r="Z105" s="35"/>
      <c r="AA105" s="35"/>
      <c r="AB105" s="35"/>
      <c r="AC105" s="35"/>
      <c r="AD105" s="35"/>
      <c r="AE105" s="35"/>
    </row>
    <row r="106" spans="1:65" s="2" customFormat="1" ht="18" customHeight="1">
      <c r="A106" s="35"/>
      <c r="B106" s="141"/>
      <c r="C106" s="142"/>
      <c r="D106" s="294" t="s">
        <v>295</v>
      </c>
      <c r="E106" s="345"/>
      <c r="F106" s="345"/>
      <c r="G106" s="142"/>
      <c r="H106" s="142"/>
      <c r="I106" s="142"/>
      <c r="J106" s="102">
        <v>0</v>
      </c>
      <c r="K106" s="142"/>
      <c r="L106" s="144"/>
      <c r="M106" s="145"/>
      <c r="N106" s="146" t="s">
        <v>41</v>
      </c>
      <c r="O106" s="145"/>
      <c r="P106" s="145"/>
      <c r="Q106" s="145"/>
      <c r="R106" s="145"/>
      <c r="S106" s="142"/>
      <c r="T106" s="142"/>
      <c r="U106" s="142"/>
      <c r="V106" s="142"/>
      <c r="W106" s="142"/>
      <c r="X106" s="142"/>
      <c r="Y106" s="142"/>
      <c r="Z106" s="142"/>
      <c r="AA106" s="142"/>
      <c r="AB106" s="142"/>
      <c r="AC106" s="142"/>
      <c r="AD106" s="142"/>
      <c r="AE106" s="142"/>
      <c r="AF106" s="145"/>
      <c r="AG106" s="145"/>
      <c r="AH106" s="145"/>
      <c r="AI106" s="145"/>
      <c r="AJ106" s="145"/>
      <c r="AK106" s="145"/>
      <c r="AL106" s="145"/>
      <c r="AM106" s="145"/>
      <c r="AN106" s="145"/>
      <c r="AO106" s="145"/>
      <c r="AP106" s="145"/>
      <c r="AQ106" s="145"/>
      <c r="AR106" s="145"/>
      <c r="AS106" s="145"/>
      <c r="AT106" s="145"/>
      <c r="AU106" s="145"/>
      <c r="AV106" s="145"/>
      <c r="AW106" s="145"/>
      <c r="AX106" s="145"/>
      <c r="AY106" s="147" t="s">
        <v>296</v>
      </c>
      <c r="AZ106" s="145"/>
      <c r="BA106" s="145"/>
      <c r="BB106" s="145"/>
      <c r="BC106" s="145"/>
      <c r="BD106" s="145"/>
      <c r="BE106" s="148">
        <f t="shared" ref="BE106:BE111" si="0">IF(N106="základná",J106,0)</f>
        <v>0</v>
      </c>
      <c r="BF106" s="148">
        <f t="shared" ref="BF106:BF111" si="1">IF(N106="znížená",J106,0)</f>
        <v>0</v>
      </c>
      <c r="BG106" s="148">
        <f t="shared" ref="BG106:BG111" si="2">IF(N106="zákl. prenesená",J106,0)</f>
        <v>0</v>
      </c>
      <c r="BH106" s="148">
        <f t="shared" ref="BH106:BH111" si="3">IF(N106="zníž. prenesená",J106,0)</f>
        <v>0</v>
      </c>
      <c r="BI106" s="148">
        <f t="shared" ref="BI106:BI111" si="4">IF(N106="nulová",J106,0)</f>
        <v>0</v>
      </c>
      <c r="BJ106" s="147" t="s">
        <v>88</v>
      </c>
      <c r="BK106" s="145"/>
      <c r="BL106" s="145"/>
      <c r="BM106" s="145"/>
    </row>
    <row r="107" spans="1:65" s="2" customFormat="1" ht="18" customHeight="1">
      <c r="A107" s="35"/>
      <c r="B107" s="141"/>
      <c r="C107" s="142"/>
      <c r="D107" s="294" t="s">
        <v>297</v>
      </c>
      <c r="E107" s="345"/>
      <c r="F107" s="345"/>
      <c r="G107" s="142"/>
      <c r="H107" s="142"/>
      <c r="I107" s="142"/>
      <c r="J107" s="102">
        <v>0</v>
      </c>
      <c r="K107" s="142"/>
      <c r="L107" s="144"/>
      <c r="M107" s="145"/>
      <c r="N107" s="146" t="s">
        <v>41</v>
      </c>
      <c r="O107" s="145"/>
      <c r="P107" s="145"/>
      <c r="Q107" s="145"/>
      <c r="R107" s="145"/>
      <c r="S107" s="142"/>
      <c r="T107" s="142"/>
      <c r="U107" s="142"/>
      <c r="V107" s="142"/>
      <c r="W107" s="142"/>
      <c r="X107" s="142"/>
      <c r="Y107" s="142"/>
      <c r="Z107" s="142"/>
      <c r="AA107" s="142"/>
      <c r="AB107" s="142"/>
      <c r="AC107" s="142"/>
      <c r="AD107" s="142"/>
      <c r="AE107" s="142"/>
      <c r="AF107" s="145"/>
      <c r="AG107" s="145"/>
      <c r="AH107" s="145"/>
      <c r="AI107" s="145"/>
      <c r="AJ107" s="145"/>
      <c r="AK107" s="145"/>
      <c r="AL107" s="145"/>
      <c r="AM107" s="145"/>
      <c r="AN107" s="145"/>
      <c r="AO107" s="145"/>
      <c r="AP107" s="145"/>
      <c r="AQ107" s="145"/>
      <c r="AR107" s="145"/>
      <c r="AS107" s="145"/>
      <c r="AT107" s="145"/>
      <c r="AU107" s="145"/>
      <c r="AV107" s="145"/>
      <c r="AW107" s="145"/>
      <c r="AX107" s="145"/>
      <c r="AY107" s="147" t="s">
        <v>296</v>
      </c>
      <c r="AZ107" s="145"/>
      <c r="BA107" s="145"/>
      <c r="BB107" s="145"/>
      <c r="BC107" s="145"/>
      <c r="BD107" s="145"/>
      <c r="BE107" s="148">
        <f t="shared" si="0"/>
        <v>0</v>
      </c>
      <c r="BF107" s="148">
        <f t="shared" si="1"/>
        <v>0</v>
      </c>
      <c r="BG107" s="148">
        <f t="shared" si="2"/>
        <v>0</v>
      </c>
      <c r="BH107" s="148">
        <f t="shared" si="3"/>
        <v>0</v>
      </c>
      <c r="BI107" s="148">
        <f t="shared" si="4"/>
        <v>0</v>
      </c>
      <c r="BJ107" s="147" t="s">
        <v>88</v>
      </c>
      <c r="BK107" s="145"/>
      <c r="BL107" s="145"/>
      <c r="BM107" s="145"/>
    </row>
    <row r="108" spans="1:65" s="2" customFormat="1" ht="18" customHeight="1">
      <c r="A108" s="35"/>
      <c r="B108" s="141"/>
      <c r="C108" s="142"/>
      <c r="D108" s="294" t="s">
        <v>298</v>
      </c>
      <c r="E108" s="345"/>
      <c r="F108" s="345"/>
      <c r="G108" s="142"/>
      <c r="H108" s="142"/>
      <c r="I108" s="142"/>
      <c r="J108" s="102">
        <v>0</v>
      </c>
      <c r="K108" s="142"/>
      <c r="L108" s="144"/>
      <c r="M108" s="145"/>
      <c r="N108" s="146" t="s">
        <v>41</v>
      </c>
      <c r="O108" s="145"/>
      <c r="P108" s="145"/>
      <c r="Q108" s="145"/>
      <c r="R108" s="145"/>
      <c r="S108" s="142"/>
      <c r="T108" s="142"/>
      <c r="U108" s="142"/>
      <c r="V108" s="142"/>
      <c r="W108" s="142"/>
      <c r="X108" s="142"/>
      <c r="Y108" s="142"/>
      <c r="Z108" s="142"/>
      <c r="AA108" s="142"/>
      <c r="AB108" s="142"/>
      <c r="AC108" s="142"/>
      <c r="AD108" s="142"/>
      <c r="AE108" s="142"/>
      <c r="AF108" s="145"/>
      <c r="AG108" s="145"/>
      <c r="AH108" s="145"/>
      <c r="AI108" s="145"/>
      <c r="AJ108" s="145"/>
      <c r="AK108" s="145"/>
      <c r="AL108" s="145"/>
      <c r="AM108" s="145"/>
      <c r="AN108" s="145"/>
      <c r="AO108" s="145"/>
      <c r="AP108" s="145"/>
      <c r="AQ108" s="145"/>
      <c r="AR108" s="145"/>
      <c r="AS108" s="145"/>
      <c r="AT108" s="145"/>
      <c r="AU108" s="145"/>
      <c r="AV108" s="145"/>
      <c r="AW108" s="145"/>
      <c r="AX108" s="145"/>
      <c r="AY108" s="147" t="s">
        <v>296</v>
      </c>
      <c r="AZ108" s="145"/>
      <c r="BA108" s="145"/>
      <c r="BB108" s="145"/>
      <c r="BC108" s="145"/>
      <c r="BD108" s="145"/>
      <c r="BE108" s="148">
        <f t="shared" si="0"/>
        <v>0</v>
      </c>
      <c r="BF108" s="148">
        <f t="shared" si="1"/>
        <v>0</v>
      </c>
      <c r="BG108" s="148">
        <f t="shared" si="2"/>
        <v>0</v>
      </c>
      <c r="BH108" s="148">
        <f t="shared" si="3"/>
        <v>0</v>
      </c>
      <c r="BI108" s="148">
        <f t="shared" si="4"/>
        <v>0</v>
      </c>
      <c r="BJ108" s="147" t="s">
        <v>88</v>
      </c>
      <c r="BK108" s="145"/>
      <c r="BL108" s="145"/>
      <c r="BM108" s="145"/>
    </row>
    <row r="109" spans="1:65" s="2" customFormat="1" ht="18" customHeight="1">
      <c r="A109" s="35"/>
      <c r="B109" s="141"/>
      <c r="C109" s="142"/>
      <c r="D109" s="294" t="s">
        <v>299</v>
      </c>
      <c r="E109" s="345"/>
      <c r="F109" s="345"/>
      <c r="G109" s="142"/>
      <c r="H109" s="142"/>
      <c r="I109" s="142"/>
      <c r="J109" s="102">
        <v>0</v>
      </c>
      <c r="K109" s="142"/>
      <c r="L109" s="144"/>
      <c r="M109" s="145"/>
      <c r="N109" s="146" t="s">
        <v>41</v>
      </c>
      <c r="O109" s="145"/>
      <c r="P109" s="145"/>
      <c r="Q109" s="145"/>
      <c r="R109" s="145"/>
      <c r="S109" s="142"/>
      <c r="T109" s="142"/>
      <c r="U109" s="142"/>
      <c r="V109" s="142"/>
      <c r="W109" s="142"/>
      <c r="X109" s="142"/>
      <c r="Y109" s="142"/>
      <c r="Z109" s="142"/>
      <c r="AA109" s="142"/>
      <c r="AB109" s="142"/>
      <c r="AC109" s="142"/>
      <c r="AD109" s="142"/>
      <c r="AE109" s="142"/>
      <c r="AF109" s="145"/>
      <c r="AG109" s="145"/>
      <c r="AH109" s="145"/>
      <c r="AI109" s="145"/>
      <c r="AJ109" s="145"/>
      <c r="AK109" s="145"/>
      <c r="AL109" s="145"/>
      <c r="AM109" s="145"/>
      <c r="AN109" s="145"/>
      <c r="AO109" s="145"/>
      <c r="AP109" s="145"/>
      <c r="AQ109" s="145"/>
      <c r="AR109" s="145"/>
      <c r="AS109" s="145"/>
      <c r="AT109" s="145"/>
      <c r="AU109" s="145"/>
      <c r="AV109" s="145"/>
      <c r="AW109" s="145"/>
      <c r="AX109" s="145"/>
      <c r="AY109" s="147" t="s">
        <v>296</v>
      </c>
      <c r="AZ109" s="145"/>
      <c r="BA109" s="145"/>
      <c r="BB109" s="145"/>
      <c r="BC109" s="145"/>
      <c r="BD109" s="145"/>
      <c r="BE109" s="148">
        <f t="shared" si="0"/>
        <v>0</v>
      </c>
      <c r="BF109" s="148">
        <f t="shared" si="1"/>
        <v>0</v>
      </c>
      <c r="BG109" s="148">
        <f t="shared" si="2"/>
        <v>0</v>
      </c>
      <c r="BH109" s="148">
        <f t="shared" si="3"/>
        <v>0</v>
      </c>
      <c r="BI109" s="148">
        <f t="shared" si="4"/>
        <v>0</v>
      </c>
      <c r="BJ109" s="147" t="s">
        <v>88</v>
      </c>
      <c r="BK109" s="145"/>
      <c r="BL109" s="145"/>
      <c r="BM109" s="145"/>
    </row>
    <row r="110" spans="1:65" s="2" customFormat="1" ht="18" customHeight="1">
      <c r="A110" s="35"/>
      <c r="B110" s="141"/>
      <c r="C110" s="142"/>
      <c r="D110" s="294" t="s">
        <v>300</v>
      </c>
      <c r="E110" s="345"/>
      <c r="F110" s="345"/>
      <c r="G110" s="142"/>
      <c r="H110" s="142"/>
      <c r="I110" s="142"/>
      <c r="J110" s="102">
        <v>0</v>
      </c>
      <c r="K110" s="142"/>
      <c r="L110" s="144"/>
      <c r="M110" s="145"/>
      <c r="N110" s="146" t="s">
        <v>41</v>
      </c>
      <c r="O110" s="145"/>
      <c r="P110" s="145"/>
      <c r="Q110" s="145"/>
      <c r="R110" s="145"/>
      <c r="S110" s="142"/>
      <c r="T110" s="142"/>
      <c r="U110" s="142"/>
      <c r="V110" s="142"/>
      <c r="W110" s="142"/>
      <c r="X110" s="142"/>
      <c r="Y110" s="142"/>
      <c r="Z110" s="142"/>
      <c r="AA110" s="142"/>
      <c r="AB110" s="142"/>
      <c r="AC110" s="142"/>
      <c r="AD110" s="142"/>
      <c r="AE110" s="142"/>
      <c r="AF110" s="145"/>
      <c r="AG110" s="145"/>
      <c r="AH110" s="145"/>
      <c r="AI110" s="145"/>
      <c r="AJ110" s="145"/>
      <c r="AK110" s="145"/>
      <c r="AL110" s="145"/>
      <c r="AM110" s="145"/>
      <c r="AN110" s="145"/>
      <c r="AO110" s="145"/>
      <c r="AP110" s="145"/>
      <c r="AQ110" s="145"/>
      <c r="AR110" s="145"/>
      <c r="AS110" s="145"/>
      <c r="AT110" s="145"/>
      <c r="AU110" s="145"/>
      <c r="AV110" s="145"/>
      <c r="AW110" s="145"/>
      <c r="AX110" s="145"/>
      <c r="AY110" s="147" t="s">
        <v>296</v>
      </c>
      <c r="AZ110" s="145"/>
      <c r="BA110" s="145"/>
      <c r="BB110" s="145"/>
      <c r="BC110" s="145"/>
      <c r="BD110" s="145"/>
      <c r="BE110" s="148">
        <f t="shared" si="0"/>
        <v>0</v>
      </c>
      <c r="BF110" s="148">
        <f t="shared" si="1"/>
        <v>0</v>
      </c>
      <c r="BG110" s="148">
        <f t="shared" si="2"/>
        <v>0</v>
      </c>
      <c r="BH110" s="148">
        <f t="shared" si="3"/>
        <v>0</v>
      </c>
      <c r="BI110" s="148">
        <f t="shared" si="4"/>
        <v>0</v>
      </c>
      <c r="BJ110" s="147" t="s">
        <v>88</v>
      </c>
      <c r="BK110" s="145"/>
      <c r="BL110" s="145"/>
      <c r="BM110" s="145"/>
    </row>
    <row r="111" spans="1:65" s="2" customFormat="1" ht="18" customHeight="1">
      <c r="A111" s="35"/>
      <c r="B111" s="141"/>
      <c r="C111" s="142"/>
      <c r="D111" s="143" t="s">
        <v>301</v>
      </c>
      <c r="E111" s="142"/>
      <c r="F111" s="142"/>
      <c r="G111" s="142"/>
      <c r="H111" s="142"/>
      <c r="I111" s="142"/>
      <c r="J111" s="102">
        <f>ROUND(J32*T111,2)</f>
        <v>0</v>
      </c>
      <c r="K111" s="142"/>
      <c r="L111" s="144"/>
      <c r="M111" s="145"/>
      <c r="N111" s="146" t="s">
        <v>41</v>
      </c>
      <c r="O111" s="145"/>
      <c r="P111" s="145"/>
      <c r="Q111" s="145"/>
      <c r="R111" s="145"/>
      <c r="S111" s="142"/>
      <c r="T111" s="142"/>
      <c r="U111" s="142"/>
      <c r="V111" s="142"/>
      <c r="W111" s="142"/>
      <c r="X111" s="142"/>
      <c r="Y111" s="142"/>
      <c r="Z111" s="142"/>
      <c r="AA111" s="142"/>
      <c r="AB111" s="142"/>
      <c r="AC111" s="142"/>
      <c r="AD111" s="142"/>
      <c r="AE111" s="142"/>
      <c r="AF111" s="145"/>
      <c r="AG111" s="145"/>
      <c r="AH111" s="145"/>
      <c r="AI111" s="145"/>
      <c r="AJ111" s="145"/>
      <c r="AK111" s="145"/>
      <c r="AL111" s="145"/>
      <c r="AM111" s="145"/>
      <c r="AN111" s="145"/>
      <c r="AO111" s="145"/>
      <c r="AP111" s="145"/>
      <c r="AQ111" s="145"/>
      <c r="AR111" s="145"/>
      <c r="AS111" s="145"/>
      <c r="AT111" s="145"/>
      <c r="AU111" s="145"/>
      <c r="AV111" s="145"/>
      <c r="AW111" s="145"/>
      <c r="AX111" s="145"/>
      <c r="AY111" s="147" t="s">
        <v>302</v>
      </c>
      <c r="AZ111" s="145"/>
      <c r="BA111" s="145"/>
      <c r="BB111" s="145"/>
      <c r="BC111" s="145"/>
      <c r="BD111" s="145"/>
      <c r="BE111" s="148">
        <f t="shared" si="0"/>
        <v>0</v>
      </c>
      <c r="BF111" s="148">
        <f t="shared" si="1"/>
        <v>0</v>
      </c>
      <c r="BG111" s="148">
        <f t="shared" si="2"/>
        <v>0</v>
      </c>
      <c r="BH111" s="148">
        <f t="shared" si="3"/>
        <v>0</v>
      </c>
      <c r="BI111" s="148">
        <f t="shared" si="4"/>
        <v>0</v>
      </c>
      <c r="BJ111" s="147" t="s">
        <v>88</v>
      </c>
      <c r="BK111" s="145"/>
      <c r="BL111" s="145"/>
      <c r="BM111" s="145"/>
    </row>
    <row r="112" spans="1:65" s="2" customFormat="1">
      <c r="A112" s="35"/>
      <c r="B112" s="36"/>
      <c r="C112" s="35"/>
      <c r="D112" s="35"/>
      <c r="E112" s="35"/>
      <c r="F112" s="35"/>
      <c r="G112" s="35"/>
      <c r="H112" s="35"/>
      <c r="I112" s="35"/>
      <c r="J112" s="35"/>
      <c r="K112" s="35"/>
      <c r="L112" s="45"/>
      <c r="S112" s="35"/>
      <c r="T112" s="35"/>
      <c r="U112" s="35"/>
      <c r="V112" s="35"/>
      <c r="W112" s="35"/>
      <c r="X112" s="35"/>
      <c r="Y112" s="35"/>
      <c r="Z112" s="35"/>
      <c r="AA112" s="35"/>
      <c r="AB112" s="35"/>
      <c r="AC112" s="35"/>
      <c r="AD112" s="35"/>
      <c r="AE112" s="35"/>
    </row>
    <row r="113" spans="1:31" s="2" customFormat="1" ht="29.25" customHeight="1">
      <c r="A113" s="35"/>
      <c r="B113" s="36"/>
      <c r="C113" s="108" t="s">
        <v>144</v>
      </c>
      <c r="D113" s="109"/>
      <c r="E113" s="109"/>
      <c r="F113" s="109"/>
      <c r="G113" s="109"/>
      <c r="H113" s="109"/>
      <c r="I113" s="109"/>
      <c r="J113" s="110">
        <f>ROUND(J98+J105,2)</f>
        <v>0</v>
      </c>
      <c r="K113" s="109"/>
      <c r="L113" s="45"/>
      <c r="S113" s="35"/>
      <c r="T113" s="35"/>
      <c r="U113" s="35"/>
      <c r="V113" s="35"/>
      <c r="W113" s="35"/>
      <c r="X113" s="35"/>
      <c r="Y113" s="35"/>
      <c r="Z113" s="35"/>
      <c r="AA113" s="35"/>
      <c r="AB113" s="35"/>
      <c r="AC113" s="35"/>
      <c r="AD113" s="35"/>
      <c r="AE113" s="35"/>
    </row>
    <row r="114" spans="1:31" s="2" customFormat="1" ht="6.95" customHeight="1">
      <c r="A114" s="35"/>
      <c r="B114" s="50"/>
      <c r="C114" s="51"/>
      <c r="D114" s="51"/>
      <c r="E114" s="51"/>
      <c r="F114" s="51"/>
      <c r="G114" s="51"/>
      <c r="H114" s="51"/>
      <c r="I114" s="51"/>
      <c r="J114" s="51"/>
      <c r="K114" s="51"/>
      <c r="L114" s="45"/>
      <c r="S114" s="35"/>
      <c r="T114" s="35"/>
      <c r="U114" s="35"/>
      <c r="V114" s="35"/>
      <c r="W114" s="35"/>
      <c r="X114" s="35"/>
      <c r="Y114" s="35"/>
      <c r="Z114" s="35"/>
      <c r="AA114" s="35"/>
      <c r="AB114" s="35"/>
      <c r="AC114" s="35"/>
      <c r="AD114" s="35"/>
      <c r="AE114" s="35"/>
    </row>
    <row r="118" spans="1:31" s="2" customFormat="1" ht="6.95" customHeight="1">
      <c r="A118" s="35"/>
      <c r="B118" s="52"/>
      <c r="C118" s="53"/>
      <c r="D118" s="53"/>
      <c r="E118" s="53"/>
      <c r="F118" s="53"/>
      <c r="G118" s="53"/>
      <c r="H118" s="53"/>
      <c r="I118" s="53"/>
      <c r="J118" s="53"/>
      <c r="K118" s="53"/>
      <c r="L118" s="45"/>
      <c r="S118" s="35"/>
      <c r="T118" s="35"/>
      <c r="U118" s="35"/>
      <c r="V118" s="35"/>
      <c r="W118" s="35"/>
      <c r="X118" s="35"/>
      <c r="Y118" s="35"/>
      <c r="Z118" s="35"/>
      <c r="AA118" s="35"/>
      <c r="AB118" s="35"/>
      <c r="AC118" s="35"/>
      <c r="AD118" s="35"/>
      <c r="AE118" s="35"/>
    </row>
    <row r="119" spans="1:31" s="2" customFormat="1" ht="24.95" customHeight="1">
      <c r="A119" s="35"/>
      <c r="B119" s="36"/>
      <c r="C119" s="22" t="s">
        <v>303</v>
      </c>
      <c r="D119" s="35"/>
      <c r="E119" s="35"/>
      <c r="F119" s="35"/>
      <c r="G119" s="35"/>
      <c r="H119" s="35"/>
      <c r="I119" s="35"/>
      <c r="J119" s="35"/>
      <c r="K119" s="35"/>
      <c r="L119" s="45"/>
      <c r="S119" s="35"/>
      <c r="T119" s="35"/>
      <c r="U119" s="35"/>
      <c r="V119" s="35"/>
      <c r="W119" s="35"/>
      <c r="X119" s="35"/>
      <c r="Y119" s="35"/>
      <c r="Z119" s="35"/>
      <c r="AA119" s="35"/>
      <c r="AB119" s="35"/>
      <c r="AC119" s="35"/>
      <c r="AD119" s="35"/>
      <c r="AE119" s="35"/>
    </row>
    <row r="120" spans="1:31" s="2" customFormat="1" ht="6.95" customHeight="1">
      <c r="A120" s="35"/>
      <c r="B120" s="36"/>
      <c r="C120" s="35"/>
      <c r="D120" s="35"/>
      <c r="E120" s="35"/>
      <c r="F120" s="35"/>
      <c r="G120" s="35"/>
      <c r="H120" s="35"/>
      <c r="I120" s="35"/>
      <c r="J120" s="35"/>
      <c r="K120" s="35"/>
      <c r="L120" s="45"/>
      <c r="S120" s="35"/>
      <c r="T120" s="35"/>
      <c r="U120" s="35"/>
      <c r="V120" s="35"/>
      <c r="W120" s="35"/>
      <c r="X120" s="35"/>
      <c r="Y120" s="35"/>
      <c r="Z120" s="35"/>
      <c r="AA120" s="35"/>
      <c r="AB120" s="35"/>
      <c r="AC120" s="35"/>
      <c r="AD120" s="35"/>
      <c r="AE120" s="35"/>
    </row>
    <row r="121" spans="1:31" s="2" customFormat="1" ht="12" customHeight="1">
      <c r="A121" s="35"/>
      <c r="B121" s="36"/>
      <c r="C121" s="28" t="s">
        <v>15</v>
      </c>
      <c r="D121" s="35"/>
      <c r="E121" s="35"/>
      <c r="F121" s="35"/>
      <c r="G121" s="35"/>
      <c r="H121" s="35"/>
      <c r="I121" s="35"/>
      <c r="J121" s="35"/>
      <c r="K121" s="35"/>
      <c r="L121" s="45"/>
      <c r="S121" s="35"/>
      <c r="T121" s="35"/>
      <c r="U121" s="35"/>
      <c r="V121" s="35"/>
      <c r="W121" s="35"/>
      <c r="X121" s="35"/>
      <c r="Y121" s="35"/>
      <c r="Z121" s="35"/>
      <c r="AA121" s="35"/>
      <c r="AB121" s="35"/>
      <c r="AC121" s="35"/>
      <c r="AD121" s="35"/>
      <c r="AE121" s="35"/>
    </row>
    <row r="122" spans="1:31" s="2" customFormat="1" ht="26.25" customHeight="1">
      <c r="A122" s="35"/>
      <c r="B122" s="36"/>
      <c r="C122" s="35"/>
      <c r="D122" s="35"/>
      <c r="E122" s="344" t="str">
        <f>E7</f>
        <v>Nadstavba prístavba SPŠ J. Murgaša,  Banská Bystrica- modernizácia odb. vzdelávania- zmena 1</v>
      </c>
      <c r="F122" s="346"/>
      <c r="G122" s="346"/>
      <c r="H122" s="346"/>
      <c r="I122" s="35"/>
      <c r="J122" s="35"/>
      <c r="K122" s="35"/>
      <c r="L122" s="45"/>
      <c r="S122" s="35"/>
      <c r="T122" s="35"/>
      <c r="U122" s="35"/>
      <c r="V122" s="35"/>
      <c r="W122" s="35"/>
      <c r="X122" s="35"/>
      <c r="Y122" s="35"/>
      <c r="Z122" s="35"/>
      <c r="AA122" s="35"/>
      <c r="AB122" s="35"/>
      <c r="AC122" s="35"/>
      <c r="AD122" s="35"/>
      <c r="AE122" s="35"/>
    </row>
    <row r="123" spans="1:31" s="1" customFormat="1" ht="12" customHeight="1">
      <c r="B123" s="21"/>
      <c r="C123" s="28" t="s">
        <v>158</v>
      </c>
      <c r="L123" s="21"/>
    </row>
    <row r="124" spans="1:31" s="2" customFormat="1" ht="16.5" customHeight="1">
      <c r="A124" s="35"/>
      <c r="B124" s="36"/>
      <c r="C124" s="35"/>
      <c r="D124" s="35"/>
      <c r="E124" s="344" t="s">
        <v>5469</v>
      </c>
      <c r="F124" s="343"/>
      <c r="G124" s="343"/>
      <c r="H124" s="343"/>
      <c r="I124" s="35"/>
      <c r="J124" s="35"/>
      <c r="K124" s="35"/>
      <c r="L124" s="45"/>
      <c r="S124" s="35"/>
      <c r="T124" s="35"/>
      <c r="U124" s="35"/>
      <c r="V124" s="35"/>
      <c r="W124" s="35"/>
      <c r="X124" s="35"/>
      <c r="Y124" s="35"/>
      <c r="Z124" s="35"/>
      <c r="AA124" s="35"/>
      <c r="AB124" s="35"/>
      <c r="AC124" s="35"/>
      <c r="AD124" s="35"/>
      <c r="AE124" s="35"/>
    </row>
    <row r="125" spans="1:31" s="2" customFormat="1" ht="12" customHeight="1">
      <c r="A125" s="35"/>
      <c r="B125" s="36"/>
      <c r="C125" s="28" t="s">
        <v>164</v>
      </c>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31" s="2" customFormat="1" ht="16.5" customHeight="1">
      <c r="A126" s="35"/>
      <c r="B126" s="36"/>
      <c r="C126" s="35"/>
      <c r="D126" s="35"/>
      <c r="E126" s="320" t="str">
        <f>E11</f>
        <v>E5.2 - E 5.2. Technologické prvky</v>
      </c>
      <c r="F126" s="343"/>
      <c r="G126" s="343"/>
      <c r="H126" s="343"/>
      <c r="I126" s="35"/>
      <c r="J126" s="35"/>
      <c r="K126" s="35"/>
      <c r="L126" s="45"/>
      <c r="S126" s="35"/>
      <c r="T126" s="35"/>
      <c r="U126" s="35"/>
      <c r="V126" s="35"/>
      <c r="W126" s="35"/>
      <c r="X126" s="35"/>
      <c r="Y126" s="35"/>
      <c r="Z126" s="35"/>
      <c r="AA126" s="35"/>
      <c r="AB126" s="35"/>
      <c r="AC126" s="35"/>
      <c r="AD126" s="35"/>
      <c r="AE126" s="35"/>
    </row>
    <row r="127" spans="1:31" s="2" customFormat="1" ht="6.95" customHeight="1">
      <c r="A127" s="35"/>
      <c r="B127" s="36"/>
      <c r="C127" s="35"/>
      <c r="D127" s="35"/>
      <c r="E127" s="35"/>
      <c r="F127" s="35"/>
      <c r="G127" s="35"/>
      <c r="H127" s="35"/>
      <c r="I127" s="35"/>
      <c r="J127" s="35"/>
      <c r="K127" s="35"/>
      <c r="L127" s="45"/>
      <c r="S127" s="35"/>
      <c r="T127" s="35"/>
      <c r="U127" s="35"/>
      <c r="V127" s="35"/>
      <c r="W127" s="35"/>
      <c r="X127" s="35"/>
      <c r="Y127" s="35"/>
      <c r="Z127" s="35"/>
      <c r="AA127" s="35"/>
      <c r="AB127" s="35"/>
      <c r="AC127" s="35"/>
      <c r="AD127" s="35"/>
      <c r="AE127" s="35"/>
    </row>
    <row r="128" spans="1:31" s="2" customFormat="1" ht="12" customHeight="1">
      <c r="A128" s="35"/>
      <c r="B128" s="36"/>
      <c r="C128" s="28" t="s">
        <v>19</v>
      </c>
      <c r="D128" s="35"/>
      <c r="E128" s="35"/>
      <c r="F128" s="26" t="str">
        <f>F14</f>
        <v xml:space="preserve"> </v>
      </c>
      <c r="G128" s="35"/>
      <c r="H128" s="35"/>
      <c r="I128" s="28" t="s">
        <v>21</v>
      </c>
      <c r="J128" s="58">
        <f>IF(J14="","",J14)</f>
        <v>44400</v>
      </c>
      <c r="K128" s="35"/>
      <c r="L128" s="45"/>
      <c r="S128" s="35"/>
      <c r="T128" s="35"/>
      <c r="U128" s="35"/>
      <c r="V128" s="35"/>
      <c r="W128" s="35"/>
      <c r="X128" s="35"/>
      <c r="Y128" s="35"/>
      <c r="Z128" s="35"/>
      <c r="AA128" s="35"/>
      <c r="AB128" s="35"/>
      <c r="AC128" s="35"/>
      <c r="AD128" s="35"/>
      <c r="AE128" s="35"/>
    </row>
    <row r="129" spans="1:65" s="2" customFormat="1" ht="6.95" customHeight="1">
      <c r="A129" s="35"/>
      <c r="B129" s="36"/>
      <c r="C129" s="35"/>
      <c r="D129" s="35"/>
      <c r="E129" s="35"/>
      <c r="F129" s="35"/>
      <c r="G129" s="35"/>
      <c r="H129" s="35"/>
      <c r="I129" s="35"/>
      <c r="J129" s="35"/>
      <c r="K129" s="35"/>
      <c r="L129" s="45"/>
      <c r="S129" s="35"/>
      <c r="T129" s="35"/>
      <c r="U129" s="35"/>
      <c r="V129" s="35"/>
      <c r="W129" s="35"/>
      <c r="X129" s="35"/>
      <c r="Y129" s="35"/>
      <c r="Z129" s="35"/>
      <c r="AA129" s="35"/>
      <c r="AB129" s="35"/>
      <c r="AC129" s="35"/>
      <c r="AD129" s="35"/>
      <c r="AE129" s="35"/>
    </row>
    <row r="130" spans="1:65" s="2" customFormat="1" ht="40.15" customHeight="1">
      <c r="A130" s="35"/>
      <c r="B130" s="36"/>
      <c r="C130" s="28" t="s">
        <v>22</v>
      </c>
      <c r="D130" s="35"/>
      <c r="E130" s="35"/>
      <c r="F130" s="26" t="str">
        <f>E17</f>
        <v>Banskobystrický samosprávny kraj, Nám. SNP 21 , BB</v>
      </c>
      <c r="G130" s="35"/>
      <c r="H130" s="35"/>
      <c r="I130" s="28" t="s">
        <v>28</v>
      </c>
      <c r="J130" s="31" t="str">
        <f>E23</f>
        <v xml:space="preserve">Ing.arch. I. Teplan, Ing.arch. E. Teplanová ArtD. </v>
      </c>
      <c r="K130" s="35"/>
      <c r="L130" s="45"/>
      <c r="S130" s="35"/>
      <c r="T130" s="35"/>
      <c r="U130" s="35"/>
      <c r="V130" s="35"/>
      <c r="W130" s="35"/>
      <c r="X130" s="35"/>
      <c r="Y130" s="35"/>
      <c r="Z130" s="35"/>
      <c r="AA130" s="35"/>
      <c r="AB130" s="35"/>
      <c r="AC130" s="35"/>
      <c r="AD130" s="35"/>
      <c r="AE130" s="35"/>
    </row>
    <row r="131" spans="1:65" s="2" customFormat="1" ht="15.2" customHeight="1">
      <c r="A131" s="35"/>
      <c r="B131" s="36"/>
      <c r="C131" s="28" t="s">
        <v>26</v>
      </c>
      <c r="D131" s="35"/>
      <c r="E131" s="35"/>
      <c r="F131" s="26" t="str">
        <f>IF(E20="","",E20)</f>
        <v>Vyplň údaj</v>
      </c>
      <c r="G131" s="35"/>
      <c r="H131" s="35"/>
      <c r="I131" s="28" t="s">
        <v>31</v>
      </c>
      <c r="J131" s="31" t="str">
        <f>E26</f>
        <v xml:space="preserve"> </v>
      </c>
      <c r="K131" s="35"/>
      <c r="L131" s="45"/>
      <c r="S131" s="35"/>
      <c r="T131" s="35"/>
      <c r="U131" s="35"/>
      <c r="V131" s="35"/>
      <c r="W131" s="35"/>
      <c r="X131" s="35"/>
      <c r="Y131" s="35"/>
      <c r="Z131" s="35"/>
      <c r="AA131" s="35"/>
      <c r="AB131" s="35"/>
      <c r="AC131" s="35"/>
      <c r="AD131" s="35"/>
      <c r="AE131" s="35"/>
    </row>
    <row r="132" spans="1:65" s="2" customFormat="1" ht="10.35" customHeight="1">
      <c r="A132" s="35"/>
      <c r="B132" s="36"/>
      <c r="C132" s="35"/>
      <c r="D132" s="35"/>
      <c r="E132" s="35"/>
      <c r="F132" s="35"/>
      <c r="G132" s="35"/>
      <c r="H132" s="35"/>
      <c r="I132" s="35"/>
      <c r="J132" s="35"/>
      <c r="K132" s="35"/>
      <c r="L132" s="45"/>
      <c r="S132" s="35"/>
      <c r="T132" s="35"/>
      <c r="U132" s="35"/>
      <c r="V132" s="35"/>
      <c r="W132" s="35"/>
      <c r="X132" s="35"/>
      <c r="Y132" s="35"/>
      <c r="Z132" s="35"/>
      <c r="AA132" s="35"/>
      <c r="AB132" s="35"/>
      <c r="AC132" s="35"/>
      <c r="AD132" s="35"/>
      <c r="AE132" s="35"/>
    </row>
    <row r="133" spans="1:65" s="11" customFormat="1" ht="29.25" customHeight="1">
      <c r="A133" s="149"/>
      <c r="B133" s="150"/>
      <c r="C133" s="151" t="s">
        <v>304</v>
      </c>
      <c r="D133" s="152" t="s">
        <v>60</v>
      </c>
      <c r="E133" s="152" t="s">
        <v>56</v>
      </c>
      <c r="F133" s="152" t="s">
        <v>57</v>
      </c>
      <c r="G133" s="152" t="s">
        <v>305</v>
      </c>
      <c r="H133" s="152" t="s">
        <v>306</v>
      </c>
      <c r="I133" s="152" t="s">
        <v>307</v>
      </c>
      <c r="J133" s="153" t="s">
        <v>267</v>
      </c>
      <c r="K133" s="154" t="s">
        <v>308</v>
      </c>
      <c r="L133" s="155"/>
      <c r="M133" s="65" t="s">
        <v>1</v>
      </c>
      <c r="N133" s="66" t="s">
        <v>39</v>
      </c>
      <c r="O133" s="66" t="s">
        <v>309</v>
      </c>
      <c r="P133" s="66" t="s">
        <v>310</v>
      </c>
      <c r="Q133" s="66" t="s">
        <v>311</v>
      </c>
      <c r="R133" s="66" t="s">
        <v>312</v>
      </c>
      <c r="S133" s="66" t="s">
        <v>313</v>
      </c>
      <c r="T133" s="67" t="s">
        <v>314</v>
      </c>
      <c r="U133" s="149"/>
      <c r="V133" s="149"/>
      <c r="W133" s="149"/>
      <c r="X133" s="149"/>
      <c r="Y133" s="149"/>
      <c r="Z133" s="149"/>
      <c r="AA133" s="149"/>
      <c r="AB133" s="149"/>
      <c r="AC133" s="149"/>
      <c r="AD133" s="149"/>
      <c r="AE133" s="149"/>
    </row>
    <row r="134" spans="1:65" s="2" customFormat="1" ht="22.9" customHeight="1">
      <c r="A134" s="35"/>
      <c r="B134" s="36"/>
      <c r="C134" s="72" t="s">
        <v>208</v>
      </c>
      <c r="D134" s="35"/>
      <c r="E134" s="35"/>
      <c r="F134" s="35"/>
      <c r="G134" s="35"/>
      <c r="H134" s="35"/>
      <c r="I134" s="35"/>
      <c r="J134" s="156">
        <f>BK134</f>
        <v>0</v>
      </c>
      <c r="K134" s="35"/>
      <c r="L134" s="36"/>
      <c r="M134" s="68"/>
      <c r="N134" s="59"/>
      <c r="O134" s="69"/>
      <c r="P134" s="157">
        <f>P135+SUM(P136:P189)+P200+P211+P242</f>
        <v>0</v>
      </c>
      <c r="Q134" s="69"/>
      <c r="R134" s="157">
        <f>R135+SUM(R136:R189)+R200+R211+R242</f>
        <v>0</v>
      </c>
      <c r="S134" s="69"/>
      <c r="T134" s="158">
        <f>T135+SUM(T136:T189)+T200+T211+T242</f>
        <v>0</v>
      </c>
      <c r="U134" s="35"/>
      <c r="V134" s="35"/>
      <c r="W134" s="35"/>
      <c r="X134" s="35"/>
      <c r="Y134" s="35"/>
      <c r="Z134" s="35"/>
      <c r="AA134" s="35"/>
      <c r="AB134" s="35"/>
      <c r="AC134" s="35"/>
      <c r="AD134" s="35"/>
      <c r="AE134" s="35"/>
      <c r="AT134" s="18" t="s">
        <v>74</v>
      </c>
      <c r="AU134" s="18" t="s">
        <v>269</v>
      </c>
      <c r="BK134" s="159">
        <f>BK135+SUM(BK136:BK189)+BK200+BK211+BK242</f>
        <v>0</v>
      </c>
    </row>
    <row r="135" spans="1:65" s="2" customFormat="1" ht="14.45" customHeight="1">
      <c r="A135" s="35"/>
      <c r="B135" s="141"/>
      <c r="C135" s="171" t="s">
        <v>1231</v>
      </c>
      <c r="D135" s="171" t="s">
        <v>318</v>
      </c>
      <c r="E135" s="172" t="s">
        <v>319</v>
      </c>
      <c r="F135" s="173" t="s">
        <v>320</v>
      </c>
      <c r="G135" s="174" t="s">
        <v>1</v>
      </c>
      <c r="H135" s="175">
        <v>0</v>
      </c>
      <c r="I135" s="176">
        <v>0</v>
      </c>
      <c r="J135" s="177">
        <f>ROUND(I135*H135,2)</f>
        <v>0</v>
      </c>
      <c r="K135" s="178"/>
      <c r="L135" s="36"/>
      <c r="M135" s="179" t="s">
        <v>1</v>
      </c>
      <c r="N135" s="180" t="s">
        <v>41</v>
      </c>
      <c r="O135" s="61"/>
      <c r="P135" s="181">
        <f>O135*H135</f>
        <v>0</v>
      </c>
      <c r="Q135" s="181">
        <v>1.7999999999999999E-2</v>
      </c>
      <c r="R135" s="181">
        <f>Q135*H135</f>
        <v>0</v>
      </c>
      <c r="S135" s="181">
        <v>0</v>
      </c>
      <c r="T135" s="182">
        <f>S135*H135</f>
        <v>0</v>
      </c>
      <c r="U135" s="35"/>
      <c r="V135" s="35"/>
      <c r="W135" s="35"/>
      <c r="X135" s="35"/>
      <c r="Y135" s="35"/>
      <c r="Z135" s="35"/>
      <c r="AA135" s="35"/>
      <c r="AB135" s="35"/>
      <c r="AC135" s="35"/>
      <c r="AD135" s="35"/>
      <c r="AE135" s="35"/>
      <c r="AR135" s="183" t="s">
        <v>321</v>
      </c>
      <c r="AT135" s="183" t="s">
        <v>318</v>
      </c>
      <c r="AU135" s="183" t="s">
        <v>75</v>
      </c>
      <c r="AY135" s="18" t="s">
        <v>317</v>
      </c>
      <c r="BE135" s="105">
        <f>IF(N135="základná",J135,0)</f>
        <v>0</v>
      </c>
      <c r="BF135" s="105">
        <f>IF(N135="znížená",J135,0)</f>
        <v>0</v>
      </c>
      <c r="BG135" s="105">
        <f>IF(N135="zákl. prenesená",J135,0)</f>
        <v>0</v>
      </c>
      <c r="BH135" s="105">
        <f>IF(N135="zníž. prenesená",J135,0)</f>
        <v>0</v>
      </c>
      <c r="BI135" s="105">
        <f>IF(N135="nulová",J135,0)</f>
        <v>0</v>
      </c>
      <c r="BJ135" s="18" t="s">
        <v>88</v>
      </c>
      <c r="BK135" s="105">
        <f>ROUND(I135*H135,2)</f>
        <v>0</v>
      </c>
      <c r="BL135" s="18" t="s">
        <v>321</v>
      </c>
      <c r="BM135" s="183" t="s">
        <v>5497</v>
      </c>
    </row>
    <row r="136" spans="1:65" s="13" customFormat="1" ht="22.5">
      <c r="B136" s="184"/>
      <c r="D136" s="185" t="s">
        <v>323</v>
      </c>
      <c r="E136" s="186" t="s">
        <v>1</v>
      </c>
      <c r="F136" s="187" t="s">
        <v>324</v>
      </c>
      <c r="H136" s="186" t="s">
        <v>1</v>
      </c>
      <c r="I136" s="188"/>
      <c r="L136" s="184"/>
      <c r="M136" s="189"/>
      <c r="N136" s="190"/>
      <c r="O136" s="190"/>
      <c r="P136" s="190"/>
      <c r="Q136" s="190"/>
      <c r="R136" s="190"/>
      <c r="S136" s="190"/>
      <c r="T136" s="191"/>
      <c r="AT136" s="186" t="s">
        <v>323</v>
      </c>
      <c r="AU136" s="186" t="s">
        <v>75</v>
      </c>
      <c r="AV136" s="13" t="s">
        <v>82</v>
      </c>
      <c r="AW136" s="13" t="s">
        <v>30</v>
      </c>
      <c r="AX136" s="13" t="s">
        <v>75</v>
      </c>
      <c r="AY136" s="186" t="s">
        <v>317</v>
      </c>
    </row>
    <row r="137" spans="1:65" s="13" customFormat="1" ht="22.5">
      <c r="B137" s="184"/>
      <c r="D137" s="185" t="s">
        <v>323</v>
      </c>
      <c r="E137" s="186" t="s">
        <v>1</v>
      </c>
      <c r="F137" s="187" t="s">
        <v>325</v>
      </c>
      <c r="H137" s="186" t="s">
        <v>1</v>
      </c>
      <c r="I137" s="188"/>
      <c r="L137" s="184"/>
      <c r="M137" s="189"/>
      <c r="N137" s="190"/>
      <c r="O137" s="190"/>
      <c r="P137" s="190"/>
      <c r="Q137" s="190"/>
      <c r="R137" s="190"/>
      <c r="S137" s="190"/>
      <c r="T137" s="191"/>
      <c r="AT137" s="186" t="s">
        <v>323</v>
      </c>
      <c r="AU137" s="186" t="s">
        <v>75</v>
      </c>
      <c r="AV137" s="13" t="s">
        <v>82</v>
      </c>
      <c r="AW137" s="13" t="s">
        <v>30</v>
      </c>
      <c r="AX137" s="13" t="s">
        <v>75</v>
      </c>
      <c r="AY137" s="186" t="s">
        <v>317</v>
      </c>
    </row>
    <row r="138" spans="1:65" s="13" customFormat="1" ht="22.5">
      <c r="B138" s="184"/>
      <c r="D138" s="185" t="s">
        <v>323</v>
      </c>
      <c r="E138" s="186" t="s">
        <v>1</v>
      </c>
      <c r="F138" s="187" t="s">
        <v>326</v>
      </c>
      <c r="H138" s="186" t="s">
        <v>1</v>
      </c>
      <c r="I138" s="188"/>
      <c r="L138" s="184"/>
      <c r="M138" s="189"/>
      <c r="N138" s="190"/>
      <c r="O138" s="190"/>
      <c r="P138" s="190"/>
      <c r="Q138" s="190"/>
      <c r="R138" s="190"/>
      <c r="S138" s="190"/>
      <c r="T138" s="191"/>
      <c r="AT138" s="186" t="s">
        <v>323</v>
      </c>
      <c r="AU138" s="186" t="s">
        <v>75</v>
      </c>
      <c r="AV138" s="13" t="s">
        <v>82</v>
      </c>
      <c r="AW138" s="13" t="s">
        <v>30</v>
      </c>
      <c r="AX138" s="13" t="s">
        <v>75</v>
      </c>
      <c r="AY138" s="186" t="s">
        <v>317</v>
      </c>
    </row>
    <row r="139" spans="1:65" s="13" customFormat="1" ht="22.5">
      <c r="B139" s="184"/>
      <c r="D139" s="185" t="s">
        <v>323</v>
      </c>
      <c r="E139" s="186" t="s">
        <v>1</v>
      </c>
      <c r="F139" s="187" t="s">
        <v>327</v>
      </c>
      <c r="H139" s="186" t="s">
        <v>1</v>
      </c>
      <c r="I139" s="188"/>
      <c r="L139" s="184"/>
      <c r="M139" s="189"/>
      <c r="N139" s="190"/>
      <c r="O139" s="190"/>
      <c r="P139" s="190"/>
      <c r="Q139" s="190"/>
      <c r="R139" s="190"/>
      <c r="S139" s="190"/>
      <c r="T139" s="191"/>
      <c r="AT139" s="186" t="s">
        <v>323</v>
      </c>
      <c r="AU139" s="186" t="s">
        <v>75</v>
      </c>
      <c r="AV139" s="13" t="s">
        <v>82</v>
      </c>
      <c r="AW139" s="13" t="s">
        <v>30</v>
      </c>
      <c r="AX139" s="13" t="s">
        <v>75</v>
      </c>
      <c r="AY139" s="186" t="s">
        <v>317</v>
      </c>
    </row>
    <row r="140" spans="1:65" s="13" customFormat="1" ht="33.75">
      <c r="B140" s="184"/>
      <c r="D140" s="185" t="s">
        <v>323</v>
      </c>
      <c r="E140" s="186" t="s">
        <v>1</v>
      </c>
      <c r="F140" s="187" t="s">
        <v>328</v>
      </c>
      <c r="H140" s="186" t="s">
        <v>1</v>
      </c>
      <c r="I140" s="188"/>
      <c r="L140" s="184"/>
      <c r="M140" s="189"/>
      <c r="N140" s="190"/>
      <c r="O140" s="190"/>
      <c r="P140" s="190"/>
      <c r="Q140" s="190"/>
      <c r="R140" s="190"/>
      <c r="S140" s="190"/>
      <c r="T140" s="191"/>
      <c r="AT140" s="186" t="s">
        <v>323</v>
      </c>
      <c r="AU140" s="186" t="s">
        <v>75</v>
      </c>
      <c r="AV140" s="13" t="s">
        <v>82</v>
      </c>
      <c r="AW140" s="13" t="s">
        <v>30</v>
      </c>
      <c r="AX140" s="13" t="s">
        <v>75</v>
      </c>
      <c r="AY140" s="186" t="s">
        <v>317</v>
      </c>
    </row>
    <row r="141" spans="1:65" s="13" customFormat="1" ht="22.5">
      <c r="B141" s="184"/>
      <c r="D141" s="185" t="s">
        <v>323</v>
      </c>
      <c r="E141" s="186" t="s">
        <v>1</v>
      </c>
      <c r="F141" s="187" t="s">
        <v>329</v>
      </c>
      <c r="H141" s="186" t="s">
        <v>1</v>
      </c>
      <c r="I141" s="188"/>
      <c r="L141" s="184"/>
      <c r="M141" s="189"/>
      <c r="N141" s="190"/>
      <c r="O141" s="190"/>
      <c r="P141" s="190"/>
      <c r="Q141" s="190"/>
      <c r="R141" s="190"/>
      <c r="S141" s="190"/>
      <c r="T141" s="191"/>
      <c r="AT141" s="186" t="s">
        <v>323</v>
      </c>
      <c r="AU141" s="186" t="s">
        <v>75</v>
      </c>
      <c r="AV141" s="13" t="s">
        <v>82</v>
      </c>
      <c r="AW141" s="13" t="s">
        <v>30</v>
      </c>
      <c r="AX141" s="13" t="s">
        <v>75</v>
      </c>
      <c r="AY141" s="186" t="s">
        <v>317</v>
      </c>
    </row>
    <row r="142" spans="1:65" s="13" customFormat="1" ht="33.75">
      <c r="B142" s="184"/>
      <c r="D142" s="185" t="s">
        <v>323</v>
      </c>
      <c r="E142" s="186" t="s">
        <v>1</v>
      </c>
      <c r="F142" s="187" t="s">
        <v>330</v>
      </c>
      <c r="H142" s="186" t="s">
        <v>1</v>
      </c>
      <c r="I142" s="188"/>
      <c r="L142" s="184"/>
      <c r="M142" s="189"/>
      <c r="N142" s="190"/>
      <c r="O142" s="190"/>
      <c r="P142" s="190"/>
      <c r="Q142" s="190"/>
      <c r="R142" s="190"/>
      <c r="S142" s="190"/>
      <c r="T142" s="191"/>
      <c r="AT142" s="186" t="s">
        <v>323</v>
      </c>
      <c r="AU142" s="186" t="s">
        <v>75</v>
      </c>
      <c r="AV142" s="13" t="s">
        <v>82</v>
      </c>
      <c r="AW142" s="13" t="s">
        <v>30</v>
      </c>
      <c r="AX142" s="13" t="s">
        <v>75</v>
      </c>
      <c r="AY142" s="186" t="s">
        <v>317</v>
      </c>
    </row>
    <row r="143" spans="1:65" s="13" customFormat="1" ht="22.5">
      <c r="B143" s="184"/>
      <c r="D143" s="185" t="s">
        <v>323</v>
      </c>
      <c r="E143" s="186" t="s">
        <v>1</v>
      </c>
      <c r="F143" s="187" t="s">
        <v>331</v>
      </c>
      <c r="H143" s="186" t="s">
        <v>1</v>
      </c>
      <c r="I143" s="188"/>
      <c r="L143" s="184"/>
      <c r="M143" s="189"/>
      <c r="N143" s="190"/>
      <c r="O143" s="190"/>
      <c r="P143" s="190"/>
      <c r="Q143" s="190"/>
      <c r="R143" s="190"/>
      <c r="S143" s="190"/>
      <c r="T143" s="191"/>
      <c r="AT143" s="186" t="s">
        <v>323</v>
      </c>
      <c r="AU143" s="186" t="s">
        <v>75</v>
      </c>
      <c r="AV143" s="13" t="s">
        <v>82</v>
      </c>
      <c r="AW143" s="13" t="s">
        <v>30</v>
      </c>
      <c r="AX143" s="13" t="s">
        <v>75</v>
      </c>
      <c r="AY143" s="186" t="s">
        <v>317</v>
      </c>
    </row>
    <row r="144" spans="1:65" s="13" customFormat="1" ht="22.5">
      <c r="B144" s="184"/>
      <c r="D144" s="185" t="s">
        <v>323</v>
      </c>
      <c r="E144" s="186" t="s">
        <v>1</v>
      </c>
      <c r="F144" s="187" t="s">
        <v>332</v>
      </c>
      <c r="H144" s="186" t="s">
        <v>1</v>
      </c>
      <c r="I144" s="188"/>
      <c r="L144" s="184"/>
      <c r="M144" s="189"/>
      <c r="N144" s="190"/>
      <c r="O144" s="190"/>
      <c r="P144" s="190"/>
      <c r="Q144" s="190"/>
      <c r="R144" s="190"/>
      <c r="S144" s="190"/>
      <c r="T144" s="191"/>
      <c r="AT144" s="186" t="s">
        <v>323</v>
      </c>
      <c r="AU144" s="186" t="s">
        <v>75</v>
      </c>
      <c r="AV144" s="13" t="s">
        <v>82</v>
      </c>
      <c r="AW144" s="13" t="s">
        <v>30</v>
      </c>
      <c r="AX144" s="13" t="s">
        <v>75</v>
      </c>
      <c r="AY144" s="186" t="s">
        <v>317</v>
      </c>
    </row>
    <row r="145" spans="1:65" s="13" customFormat="1">
      <c r="B145" s="184"/>
      <c r="D145" s="185" t="s">
        <v>323</v>
      </c>
      <c r="E145" s="186" t="s">
        <v>1</v>
      </c>
      <c r="F145" s="187" t="s">
        <v>333</v>
      </c>
      <c r="H145" s="186" t="s">
        <v>1</v>
      </c>
      <c r="I145" s="188"/>
      <c r="L145" s="184"/>
      <c r="M145" s="189"/>
      <c r="N145" s="190"/>
      <c r="O145" s="190"/>
      <c r="P145" s="190"/>
      <c r="Q145" s="190"/>
      <c r="R145" s="190"/>
      <c r="S145" s="190"/>
      <c r="T145" s="191"/>
      <c r="AT145" s="186" t="s">
        <v>323</v>
      </c>
      <c r="AU145" s="186" t="s">
        <v>75</v>
      </c>
      <c r="AV145" s="13" t="s">
        <v>82</v>
      </c>
      <c r="AW145" s="13" t="s">
        <v>30</v>
      </c>
      <c r="AX145" s="13" t="s">
        <v>75</v>
      </c>
      <c r="AY145" s="186" t="s">
        <v>317</v>
      </c>
    </row>
    <row r="146" spans="1:65" s="15" customFormat="1">
      <c r="B146" s="202"/>
      <c r="D146" s="185" t="s">
        <v>323</v>
      </c>
      <c r="E146" s="203" t="s">
        <v>1</v>
      </c>
      <c r="F146" s="204" t="s">
        <v>20</v>
      </c>
      <c r="H146" s="205">
        <v>0</v>
      </c>
      <c r="I146" s="206"/>
      <c r="L146" s="202"/>
      <c r="M146" s="207"/>
      <c r="N146" s="208"/>
      <c r="O146" s="208"/>
      <c r="P146" s="208"/>
      <c r="Q146" s="208"/>
      <c r="R146" s="208"/>
      <c r="S146" s="208"/>
      <c r="T146" s="209"/>
      <c r="AT146" s="203" t="s">
        <v>323</v>
      </c>
      <c r="AU146" s="203" t="s">
        <v>75</v>
      </c>
      <c r="AV146" s="15" t="s">
        <v>88</v>
      </c>
      <c r="AW146" s="15" t="s">
        <v>30</v>
      </c>
      <c r="AX146" s="15" t="s">
        <v>75</v>
      </c>
      <c r="AY146" s="203" t="s">
        <v>317</v>
      </c>
    </row>
    <row r="147" spans="1:65" s="14" customFormat="1">
      <c r="B147" s="192"/>
      <c r="D147" s="185" t="s">
        <v>323</v>
      </c>
      <c r="E147" s="193" t="s">
        <v>1</v>
      </c>
      <c r="F147" s="194" t="s">
        <v>334</v>
      </c>
      <c r="H147" s="195">
        <v>0</v>
      </c>
      <c r="I147" s="196"/>
      <c r="L147" s="192"/>
      <c r="M147" s="197"/>
      <c r="N147" s="198"/>
      <c r="O147" s="198"/>
      <c r="P147" s="198"/>
      <c r="Q147" s="198"/>
      <c r="R147" s="198"/>
      <c r="S147" s="198"/>
      <c r="T147" s="199"/>
      <c r="AT147" s="193" t="s">
        <v>323</v>
      </c>
      <c r="AU147" s="193" t="s">
        <v>75</v>
      </c>
      <c r="AV147" s="14" t="s">
        <v>321</v>
      </c>
      <c r="AW147" s="14" t="s">
        <v>30</v>
      </c>
      <c r="AX147" s="14" t="s">
        <v>82</v>
      </c>
      <c r="AY147" s="193" t="s">
        <v>317</v>
      </c>
    </row>
    <row r="148" spans="1:65" s="2" customFormat="1" ht="24.2" customHeight="1">
      <c r="A148" s="35"/>
      <c r="B148" s="141"/>
      <c r="C148" s="171" t="s">
        <v>82</v>
      </c>
      <c r="D148" s="171" t="s">
        <v>318</v>
      </c>
      <c r="E148" s="172" t="s">
        <v>5498</v>
      </c>
      <c r="F148" s="173" t="s">
        <v>5937</v>
      </c>
      <c r="G148" s="174" t="s">
        <v>388</v>
      </c>
      <c r="H148" s="175">
        <v>1</v>
      </c>
      <c r="I148" s="176">
        <v>0</v>
      </c>
      <c r="J148" s="177">
        <f t="shared" ref="J148:J188" si="5">ROUND(I148*H148,2)</f>
        <v>0</v>
      </c>
      <c r="K148" s="178"/>
      <c r="L148" s="36"/>
      <c r="M148" s="179" t="s">
        <v>1</v>
      </c>
      <c r="N148" s="180" t="s">
        <v>41</v>
      </c>
      <c r="O148" s="61"/>
      <c r="P148" s="181">
        <f t="shared" ref="P148:P188" si="6">O148*H148</f>
        <v>0</v>
      </c>
      <c r="Q148" s="181">
        <v>0</v>
      </c>
      <c r="R148" s="181">
        <f t="shared" ref="R148:R188" si="7">Q148*H148</f>
        <v>0</v>
      </c>
      <c r="S148" s="181">
        <v>0</v>
      </c>
      <c r="T148" s="182">
        <f t="shared" ref="T148:T188" si="8">S148*H148</f>
        <v>0</v>
      </c>
      <c r="U148" s="35"/>
      <c r="V148" s="35"/>
      <c r="W148" s="35"/>
      <c r="X148" s="35"/>
      <c r="Y148" s="35"/>
      <c r="Z148" s="35"/>
      <c r="AA148" s="35"/>
      <c r="AB148" s="35"/>
      <c r="AC148" s="35"/>
      <c r="AD148" s="35"/>
      <c r="AE148" s="35"/>
      <c r="AR148" s="183" t="s">
        <v>82</v>
      </c>
      <c r="AT148" s="183" t="s">
        <v>318</v>
      </c>
      <c r="AU148" s="183" t="s">
        <v>75</v>
      </c>
      <c r="AY148" s="18" t="s">
        <v>317</v>
      </c>
      <c r="BE148" s="105">
        <f t="shared" ref="BE148:BE188" si="9">IF(N148="základná",J148,0)</f>
        <v>0</v>
      </c>
      <c r="BF148" s="105">
        <f t="shared" ref="BF148:BF188" si="10">IF(N148="znížená",J148,0)</f>
        <v>0</v>
      </c>
      <c r="BG148" s="105">
        <f t="shared" ref="BG148:BG188" si="11">IF(N148="zákl. prenesená",J148,0)</f>
        <v>0</v>
      </c>
      <c r="BH148" s="105">
        <f t="shared" ref="BH148:BH188" si="12">IF(N148="zníž. prenesená",J148,0)</f>
        <v>0</v>
      </c>
      <c r="BI148" s="105">
        <f t="shared" ref="BI148:BI188" si="13">IF(N148="nulová",J148,0)</f>
        <v>0</v>
      </c>
      <c r="BJ148" s="18" t="s">
        <v>88</v>
      </c>
      <c r="BK148" s="105">
        <f t="shared" ref="BK148:BK188" si="14">ROUND(I148*H148,2)</f>
        <v>0</v>
      </c>
      <c r="BL148" s="18" t="s">
        <v>82</v>
      </c>
      <c r="BM148" s="183" t="s">
        <v>88</v>
      </c>
    </row>
    <row r="149" spans="1:65" s="2" customFormat="1" ht="27.75" customHeight="1">
      <c r="A149" s="35"/>
      <c r="B149" s="141"/>
      <c r="C149" s="254" t="s">
        <v>88</v>
      </c>
      <c r="D149" s="254" t="s">
        <v>318</v>
      </c>
      <c r="E149" s="255" t="s">
        <v>5499</v>
      </c>
      <c r="F149" s="256" t="s">
        <v>6038</v>
      </c>
      <c r="G149" s="257" t="s">
        <v>388</v>
      </c>
      <c r="H149" s="258">
        <v>1</v>
      </c>
      <c r="I149" s="259"/>
      <c r="J149" s="259">
        <f t="shared" si="5"/>
        <v>0</v>
      </c>
      <c r="K149" s="178"/>
      <c r="L149" s="36"/>
      <c r="M149" s="179" t="s">
        <v>1</v>
      </c>
      <c r="N149" s="180" t="s">
        <v>41</v>
      </c>
      <c r="O149" s="61"/>
      <c r="P149" s="181">
        <f t="shared" si="6"/>
        <v>0</v>
      </c>
      <c r="Q149" s="181">
        <v>0</v>
      </c>
      <c r="R149" s="181">
        <f t="shared" si="7"/>
        <v>0</v>
      </c>
      <c r="S149" s="181">
        <v>0</v>
      </c>
      <c r="T149" s="182">
        <f t="shared" si="8"/>
        <v>0</v>
      </c>
      <c r="U149" s="35"/>
      <c r="V149" s="35"/>
      <c r="W149" s="35"/>
      <c r="X149" s="35"/>
      <c r="Y149" s="35"/>
      <c r="Z149" s="35"/>
      <c r="AA149" s="35"/>
      <c r="AB149" s="35"/>
      <c r="AC149" s="35"/>
      <c r="AD149" s="35"/>
      <c r="AE149" s="35"/>
      <c r="AR149" s="183" t="s">
        <v>82</v>
      </c>
      <c r="AT149" s="183" t="s">
        <v>318</v>
      </c>
      <c r="AU149" s="183" t="s">
        <v>75</v>
      </c>
      <c r="AY149" s="18" t="s">
        <v>317</v>
      </c>
      <c r="BE149" s="105">
        <f t="shared" si="9"/>
        <v>0</v>
      </c>
      <c r="BF149" s="105">
        <f t="shared" si="10"/>
        <v>0</v>
      </c>
      <c r="BG149" s="105">
        <f t="shared" si="11"/>
        <v>0</v>
      </c>
      <c r="BH149" s="105">
        <f t="shared" si="12"/>
        <v>0</v>
      </c>
      <c r="BI149" s="105">
        <f t="shared" si="13"/>
        <v>0</v>
      </c>
      <c r="BJ149" s="18" t="s">
        <v>88</v>
      </c>
      <c r="BK149" s="105">
        <f t="shared" si="14"/>
        <v>0</v>
      </c>
      <c r="BL149" s="18" t="s">
        <v>82</v>
      </c>
      <c r="BM149" s="183" t="s">
        <v>321</v>
      </c>
    </row>
    <row r="150" spans="1:65" s="2" customFormat="1" ht="14.45" customHeight="1">
      <c r="A150" s="35"/>
      <c r="B150" s="141"/>
      <c r="C150" s="171" t="s">
        <v>105</v>
      </c>
      <c r="D150" s="171" t="s">
        <v>318</v>
      </c>
      <c r="E150" s="172" t="s">
        <v>5500</v>
      </c>
      <c r="F150" s="173" t="s">
        <v>5938</v>
      </c>
      <c r="G150" s="174" t="s">
        <v>388</v>
      </c>
      <c r="H150" s="175">
        <v>1</v>
      </c>
      <c r="I150" s="176">
        <v>0</v>
      </c>
      <c r="J150" s="177">
        <f t="shared" si="5"/>
        <v>0</v>
      </c>
      <c r="K150" s="178"/>
      <c r="L150" s="36"/>
      <c r="M150" s="179" t="s">
        <v>1</v>
      </c>
      <c r="N150" s="180" t="s">
        <v>41</v>
      </c>
      <c r="O150" s="61"/>
      <c r="P150" s="181">
        <f t="shared" si="6"/>
        <v>0</v>
      </c>
      <c r="Q150" s="181">
        <v>0</v>
      </c>
      <c r="R150" s="181">
        <f t="shared" si="7"/>
        <v>0</v>
      </c>
      <c r="S150" s="181">
        <v>0</v>
      </c>
      <c r="T150" s="182">
        <f t="shared" si="8"/>
        <v>0</v>
      </c>
      <c r="U150" s="35"/>
      <c r="V150" s="35"/>
      <c r="W150" s="35"/>
      <c r="X150" s="35"/>
      <c r="Y150" s="35"/>
      <c r="Z150" s="35"/>
      <c r="AA150" s="35"/>
      <c r="AB150" s="35"/>
      <c r="AC150" s="35"/>
      <c r="AD150" s="35"/>
      <c r="AE150" s="35"/>
      <c r="AR150" s="183" t="s">
        <v>82</v>
      </c>
      <c r="AT150" s="183" t="s">
        <v>318</v>
      </c>
      <c r="AU150" s="183" t="s">
        <v>75</v>
      </c>
      <c r="AY150" s="18" t="s">
        <v>317</v>
      </c>
      <c r="BE150" s="105">
        <f t="shared" si="9"/>
        <v>0</v>
      </c>
      <c r="BF150" s="105">
        <f t="shared" si="10"/>
        <v>0</v>
      </c>
      <c r="BG150" s="105">
        <f t="shared" si="11"/>
        <v>0</v>
      </c>
      <c r="BH150" s="105">
        <f t="shared" si="12"/>
        <v>0</v>
      </c>
      <c r="BI150" s="105">
        <f t="shared" si="13"/>
        <v>0</v>
      </c>
      <c r="BJ150" s="18" t="s">
        <v>88</v>
      </c>
      <c r="BK150" s="105">
        <f t="shared" si="14"/>
        <v>0</v>
      </c>
      <c r="BL150" s="18" t="s">
        <v>82</v>
      </c>
      <c r="BM150" s="183" t="s">
        <v>349</v>
      </c>
    </row>
    <row r="151" spans="1:65" s="2" customFormat="1" ht="24.2" customHeight="1">
      <c r="A151" s="35"/>
      <c r="B151" s="141"/>
      <c r="C151" s="171" t="s">
        <v>321</v>
      </c>
      <c r="D151" s="171" t="s">
        <v>318</v>
      </c>
      <c r="E151" s="172" t="s">
        <v>5501</v>
      </c>
      <c r="F151" s="173" t="s">
        <v>5939</v>
      </c>
      <c r="G151" s="174" t="s">
        <v>388</v>
      </c>
      <c r="H151" s="175">
        <v>1</v>
      </c>
      <c r="I151" s="176">
        <v>0</v>
      </c>
      <c r="J151" s="177">
        <f t="shared" si="5"/>
        <v>0</v>
      </c>
      <c r="K151" s="178"/>
      <c r="L151" s="36"/>
      <c r="M151" s="179" t="s">
        <v>1</v>
      </c>
      <c r="N151" s="180" t="s">
        <v>41</v>
      </c>
      <c r="O151" s="61"/>
      <c r="P151" s="181">
        <f t="shared" si="6"/>
        <v>0</v>
      </c>
      <c r="Q151" s="181">
        <v>0</v>
      </c>
      <c r="R151" s="181">
        <f t="shared" si="7"/>
        <v>0</v>
      </c>
      <c r="S151" s="181">
        <v>0</v>
      </c>
      <c r="T151" s="182">
        <f t="shared" si="8"/>
        <v>0</v>
      </c>
      <c r="U151" s="35"/>
      <c r="V151" s="35"/>
      <c r="W151" s="35"/>
      <c r="X151" s="35"/>
      <c r="Y151" s="35"/>
      <c r="Z151" s="35"/>
      <c r="AA151" s="35"/>
      <c r="AB151" s="35"/>
      <c r="AC151" s="35"/>
      <c r="AD151" s="35"/>
      <c r="AE151" s="35"/>
      <c r="AR151" s="183" t="s">
        <v>82</v>
      </c>
      <c r="AT151" s="183" t="s">
        <v>318</v>
      </c>
      <c r="AU151" s="183" t="s">
        <v>75</v>
      </c>
      <c r="AY151" s="18" t="s">
        <v>317</v>
      </c>
      <c r="BE151" s="105">
        <f t="shared" si="9"/>
        <v>0</v>
      </c>
      <c r="BF151" s="105">
        <f t="shared" si="10"/>
        <v>0</v>
      </c>
      <c r="BG151" s="105">
        <f t="shared" si="11"/>
        <v>0</v>
      </c>
      <c r="BH151" s="105">
        <f t="shared" si="12"/>
        <v>0</v>
      </c>
      <c r="BI151" s="105">
        <f t="shared" si="13"/>
        <v>0</v>
      </c>
      <c r="BJ151" s="18" t="s">
        <v>88</v>
      </c>
      <c r="BK151" s="105">
        <f t="shared" si="14"/>
        <v>0</v>
      </c>
      <c r="BL151" s="18" t="s">
        <v>82</v>
      </c>
      <c r="BM151" s="183" t="s">
        <v>359</v>
      </c>
    </row>
    <row r="152" spans="1:65" s="2" customFormat="1" ht="24.2" customHeight="1">
      <c r="A152" s="35"/>
      <c r="B152" s="141"/>
      <c r="C152" s="171" t="s">
        <v>218</v>
      </c>
      <c r="D152" s="171" t="s">
        <v>318</v>
      </c>
      <c r="E152" s="172" t="s">
        <v>5502</v>
      </c>
      <c r="F152" s="173" t="s">
        <v>5940</v>
      </c>
      <c r="G152" s="174" t="s">
        <v>388</v>
      </c>
      <c r="H152" s="175">
        <v>2</v>
      </c>
      <c r="I152" s="176">
        <v>0</v>
      </c>
      <c r="J152" s="177">
        <f t="shared" si="5"/>
        <v>0</v>
      </c>
      <c r="K152" s="178"/>
      <c r="L152" s="36"/>
      <c r="M152" s="179" t="s">
        <v>1</v>
      </c>
      <c r="N152" s="180" t="s">
        <v>41</v>
      </c>
      <c r="O152" s="61"/>
      <c r="P152" s="181">
        <f t="shared" si="6"/>
        <v>0</v>
      </c>
      <c r="Q152" s="181">
        <v>0</v>
      </c>
      <c r="R152" s="181">
        <f t="shared" si="7"/>
        <v>0</v>
      </c>
      <c r="S152" s="181">
        <v>0</v>
      </c>
      <c r="T152" s="182">
        <f t="shared" si="8"/>
        <v>0</v>
      </c>
      <c r="U152" s="35"/>
      <c r="V152" s="35"/>
      <c r="W152" s="35"/>
      <c r="X152" s="35"/>
      <c r="Y152" s="35"/>
      <c r="Z152" s="35"/>
      <c r="AA152" s="35"/>
      <c r="AB152" s="35"/>
      <c r="AC152" s="35"/>
      <c r="AD152" s="35"/>
      <c r="AE152" s="35"/>
      <c r="AR152" s="183" t="s">
        <v>82</v>
      </c>
      <c r="AT152" s="183" t="s">
        <v>318</v>
      </c>
      <c r="AU152" s="183" t="s">
        <v>75</v>
      </c>
      <c r="AY152" s="18" t="s">
        <v>317</v>
      </c>
      <c r="BE152" s="105">
        <f t="shared" si="9"/>
        <v>0</v>
      </c>
      <c r="BF152" s="105">
        <f t="shared" si="10"/>
        <v>0</v>
      </c>
      <c r="BG152" s="105">
        <f t="shared" si="11"/>
        <v>0</v>
      </c>
      <c r="BH152" s="105">
        <f t="shared" si="12"/>
        <v>0</v>
      </c>
      <c r="BI152" s="105">
        <f t="shared" si="13"/>
        <v>0</v>
      </c>
      <c r="BJ152" s="18" t="s">
        <v>88</v>
      </c>
      <c r="BK152" s="105">
        <f t="shared" si="14"/>
        <v>0</v>
      </c>
      <c r="BL152" s="18" t="s">
        <v>82</v>
      </c>
      <c r="BM152" s="183" t="s">
        <v>370</v>
      </c>
    </row>
    <row r="153" spans="1:65" s="2" customFormat="1" ht="22.5" customHeight="1">
      <c r="A153" s="35"/>
      <c r="B153" s="141"/>
      <c r="C153" s="171" t="s">
        <v>349</v>
      </c>
      <c r="D153" s="171" t="s">
        <v>318</v>
      </c>
      <c r="E153" s="172" t="s">
        <v>5503</v>
      </c>
      <c r="F153" s="173" t="s">
        <v>5941</v>
      </c>
      <c r="G153" s="174" t="s">
        <v>388</v>
      </c>
      <c r="H153" s="175">
        <v>1</v>
      </c>
      <c r="I153" s="176">
        <v>0</v>
      </c>
      <c r="J153" s="177">
        <f t="shared" si="5"/>
        <v>0</v>
      </c>
      <c r="K153" s="178"/>
      <c r="L153" s="36"/>
      <c r="M153" s="179" t="s">
        <v>1</v>
      </c>
      <c r="N153" s="180" t="s">
        <v>41</v>
      </c>
      <c r="O153" s="61"/>
      <c r="P153" s="181">
        <f t="shared" si="6"/>
        <v>0</v>
      </c>
      <c r="Q153" s="181">
        <v>0</v>
      </c>
      <c r="R153" s="181">
        <f t="shared" si="7"/>
        <v>0</v>
      </c>
      <c r="S153" s="181">
        <v>0</v>
      </c>
      <c r="T153" s="182">
        <f t="shared" si="8"/>
        <v>0</v>
      </c>
      <c r="U153" s="35"/>
      <c r="V153" s="35"/>
      <c r="W153" s="35"/>
      <c r="X153" s="35"/>
      <c r="Y153" s="35"/>
      <c r="Z153" s="35"/>
      <c r="AA153" s="35"/>
      <c r="AB153" s="35"/>
      <c r="AC153" s="35"/>
      <c r="AD153" s="35"/>
      <c r="AE153" s="35"/>
      <c r="AR153" s="183" t="s">
        <v>82</v>
      </c>
      <c r="AT153" s="183" t="s">
        <v>318</v>
      </c>
      <c r="AU153" s="183" t="s">
        <v>75</v>
      </c>
      <c r="AY153" s="18" t="s">
        <v>317</v>
      </c>
      <c r="BE153" s="105">
        <f t="shared" si="9"/>
        <v>0</v>
      </c>
      <c r="BF153" s="105">
        <f t="shared" si="10"/>
        <v>0</v>
      </c>
      <c r="BG153" s="105">
        <f t="shared" si="11"/>
        <v>0</v>
      </c>
      <c r="BH153" s="105">
        <f t="shared" si="12"/>
        <v>0</v>
      </c>
      <c r="BI153" s="105">
        <f t="shared" si="13"/>
        <v>0</v>
      </c>
      <c r="BJ153" s="18" t="s">
        <v>88</v>
      </c>
      <c r="BK153" s="105">
        <f t="shared" si="14"/>
        <v>0</v>
      </c>
      <c r="BL153" s="18" t="s">
        <v>82</v>
      </c>
      <c r="BM153" s="183" t="s">
        <v>380</v>
      </c>
    </row>
    <row r="154" spans="1:65" s="2" customFormat="1" ht="30" customHeight="1">
      <c r="A154" s="35"/>
      <c r="B154" s="141"/>
      <c r="C154" s="171" t="s">
        <v>355</v>
      </c>
      <c r="D154" s="171" t="s">
        <v>318</v>
      </c>
      <c r="E154" s="172" t="s">
        <v>5504</v>
      </c>
      <c r="F154" s="173" t="s">
        <v>5942</v>
      </c>
      <c r="G154" s="174" t="s">
        <v>388</v>
      </c>
      <c r="H154" s="175">
        <v>1</v>
      </c>
      <c r="I154" s="176">
        <v>0</v>
      </c>
      <c r="J154" s="177">
        <f t="shared" si="5"/>
        <v>0</v>
      </c>
      <c r="K154" s="178"/>
      <c r="L154" s="36"/>
      <c r="M154" s="179" t="s">
        <v>1</v>
      </c>
      <c r="N154" s="180" t="s">
        <v>41</v>
      </c>
      <c r="O154" s="61"/>
      <c r="P154" s="181">
        <f t="shared" si="6"/>
        <v>0</v>
      </c>
      <c r="Q154" s="181">
        <v>0</v>
      </c>
      <c r="R154" s="181">
        <f t="shared" si="7"/>
        <v>0</v>
      </c>
      <c r="S154" s="181">
        <v>0</v>
      </c>
      <c r="T154" s="182">
        <f t="shared" si="8"/>
        <v>0</v>
      </c>
      <c r="U154" s="35"/>
      <c r="V154" s="35"/>
      <c r="W154" s="35"/>
      <c r="X154" s="35"/>
      <c r="Y154" s="35"/>
      <c r="Z154" s="35"/>
      <c r="AA154" s="35"/>
      <c r="AB154" s="35"/>
      <c r="AC154" s="35"/>
      <c r="AD154" s="35"/>
      <c r="AE154" s="35"/>
      <c r="AR154" s="183" t="s">
        <v>82</v>
      </c>
      <c r="AT154" s="183" t="s">
        <v>318</v>
      </c>
      <c r="AU154" s="183" t="s">
        <v>75</v>
      </c>
      <c r="AY154" s="18" t="s">
        <v>317</v>
      </c>
      <c r="BE154" s="105">
        <f t="shared" si="9"/>
        <v>0</v>
      </c>
      <c r="BF154" s="105">
        <f t="shared" si="10"/>
        <v>0</v>
      </c>
      <c r="BG154" s="105">
        <f t="shared" si="11"/>
        <v>0</v>
      </c>
      <c r="BH154" s="105">
        <f t="shared" si="12"/>
        <v>0</v>
      </c>
      <c r="BI154" s="105">
        <f t="shared" si="13"/>
        <v>0</v>
      </c>
      <c r="BJ154" s="18" t="s">
        <v>88</v>
      </c>
      <c r="BK154" s="105">
        <f t="shared" si="14"/>
        <v>0</v>
      </c>
      <c r="BL154" s="18" t="s">
        <v>82</v>
      </c>
      <c r="BM154" s="183" t="s">
        <v>391</v>
      </c>
    </row>
    <row r="155" spans="1:65" s="2" customFormat="1" ht="37.9" customHeight="1">
      <c r="A155" s="35"/>
      <c r="B155" s="141"/>
      <c r="C155" s="171" t="s">
        <v>359</v>
      </c>
      <c r="D155" s="171" t="s">
        <v>318</v>
      </c>
      <c r="E155" s="172" t="s">
        <v>5505</v>
      </c>
      <c r="F155" s="173" t="s">
        <v>5943</v>
      </c>
      <c r="G155" s="174" t="s">
        <v>388</v>
      </c>
      <c r="H155" s="175">
        <v>1</v>
      </c>
      <c r="I155" s="176">
        <v>0</v>
      </c>
      <c r="J155" s="177">
        <f t="shared" si="5"/>
        <v>0</v>
      </c>
      <c r="K155" s="178"/>
      <c r="L155" s="36"/>
      <c r="M155" s="179" t="s">
        <v>1</v>
      </c>
      <c r="N155" s="180" t="s">
        <v>41</v>
      </c>
      <c r="O155" s="61"/>
      <c r="P155" s="181">
        <f t="shared" si="6"/>
        <v>0</v>
      </c>
      <c r="Q155" s="181">
        <v>0</v>
      </c>
      <c r="R155" s="181">
        <f t="shared" si="7"/>
        <v>0</v>
      </c>
      <c r="S155" s="181">
        <v>0</v>
      </c>
      <c r="T155" s="182">
        <f t="shared" si="8"/>
        <v>0</v>
      </c>
      <c r="U155" s="35"/>
      <c r="V155" s="35"/>
      <c r="W155" s="35"/>
      <c r="X155" s="35"/>
      <c r="Y155" s="35"/>
      <c r="Z155" s="35"/>
      <c r="AA155" s="35"/>
      <c r="AB155" s="35"/>
      <c r="AC155" s="35"/>
      <c r="AD155" s="35"/>
      <c r="AE155" s="35"/>
      <c r="AR155" s="183" t="s">
        <v>82</v>
      </c>
      <c r="AT155" s="183" t="s">
        <v>318</v>
      </c>
      <c r="AU155" s="183" t="s">
        <v>75</v>
      </c>
      <c r="AY155" s="18" t="s">
        <v>317</v>
      </c>
      <c r="BE155" s="105">
        <f t="shared" si="9"/>
        <v>0</v>
      </c>
      <c r="BF155" s="105">
        <f t="shared" si="10"/>
        <v>0</v>
      </c>
      <c r="BG155" s="105">
        <f t="shared" si="11"/>
        <v>0</v>
      </c>
      <c r="BH155" s="105">
        <f t="shared" si="12"/>
        <v>0</v>
      </c>
      <c r="BI155" s="105">
        <f t="shared" si="13"/>
        <v>0</v>
      </c>
      <c r="BJ155" s="18" t="s">
        <v>88</v>
      </c>
      <c r="BK155" s="105">
        <f t="shared" si="14"/>
        <v>0</v>
      </c>
      <c r="BL155" s="18" t="s">
        <v>82</v>
      </c>
      <c r="BM155" s="183" t="s">
        <v>406</v>
      </c>
    </row>
    <row r="156" spans="1:65" s="2" customFormat="1" ht="24.2" customHeight="1">
      <c r="A156" s="35"/>
      <c r="B156" s="141"/>
      <c r="C156" s="171" t="s">
        <v>363</v>
      </c>
      <c r="D156" s="171" t="s">
        <v>318</v>
      </c>
      <c r="E156" s="172" t="s">
        <v>5506</v>
      </c>
      <c r="F156" s="173" t="s">
        <v>5944</v>
      </c>
      <c r="G156" s="174" t="s">
        <v>388</v>
      </c>
      <c r="H156" s="175">
        <v>1</v>
      </c>
      <c r="I156" s="176">
        <v>0</v>
      </c>
      <c r="J156" s="177">
        <f t="shared" si="5"/>
        <v>0</v>
      </c>
      <c r="K156" s="178"/>
      <c r="L156" s="36"/>
      <c r="M156" s="179" t="s">
        <v>1</v>
      </c>
      <c r="N156" s="180" t="s">
        <v>41</v>
      </c>
      <c r="O156" s="61"/>
      <c r="P156" s="181">
        <f t="shared" si="6"/>
        <v>0</v>
      </c>
      <c r="Q156" s="181">
        <v>0</v>
      </c>
      <c r="R156" s="181">
        <f t="shared" si="7"/>
        <v>0</v>
      </c>
      <c r="S156" s="181">
        <v>0</v>
      </c>
      <c r="T156" s="182">
        <f t="shared" si="8"/>
        <v>0</v>
      </c>
      <c r="U156" s="35"/>
      <c r="V156" s="35"/>
      <c r="W156" s="35"/>
      <c r="X156" s="35"/>
      <c r="Y156" s="35"/>
      <c r="Z156" s="35"/>
      <c r="AA156" s="35"/>
      <c r="AB156" s="35"/>
      <c r="AC156" s="35"/>
      <c r="AD156" s="35"/>
      <c r="AE156" s="35"/>
      <c r="AR156" s="183" t="s">
        <v>82</v>
      </c>
      <c r="AT156" s="183" t="s">
        <v>318</v>
      </c>
      <c r="AU156" s="183" t="s">
        <v>75</v>
      </c>
      <c r="AY156" s="18" t="s">
        <v>317</v>
      </c>
      <c r="BE156" s="105">
        <f t="shared" si="9"/>
        <v>0</v>
      </c>
      <c r="BF156" s="105">
        <f t="shared" si="10"/>
        <v>0</v>
      </c>
      <c r="BG156" s="105">
        <f t="shared" si="11"/>
        <v>0</v>
      </c>
      <c r="BH156" s="105">
        <f t="shared" si="12"/>
        <v>0</v>
      </c>
      <c r="BI156" s="105">
        <f t="shared" si="13"/>
        <v>0</v>
      </c>
      <c r="BJ156" s="18" t="s">
        <v>88</v>
      </c>
      <c r="BK156" s="105">
        <f t="shared" si="14"/>
        <v>0</v>
      </c>
      <c r="BL156" s="18" t="s">
        <v>82</v>
      </c>
      <c r="BM156" s="183" t="s">
        <v>418</v>
      </c>
    </row>
    <row r="157" spans="1:65" s="2" customFormat="1" ht="14.45" customHeight="1">
      <c r="A157" s="35"/>
      <c r="B157" s="141"/>
      <c r="C157" s="171" t="s">
        <v>370</v>
      </c>
      <c r="D157" s="171" t="s">
        <v>318</v>
      </c>
      <c r="E157" s="172" t="s">
        <v>5507</v>
      </c>
      <c r="F157" s="173" t="s">
        <v>5945</v>
      </c>
      <c r="G157" s="174" t="s">
        <v>388</v>
      </c>
      <c r="H157" s="175">
        <v>3</v>
      </c>
      <c r="I157" s="176">
        <v>0</v>
      </c>
      <c r="J157" s="177">
        <f t="shared" si="5"/>
        <v>0</v>
      </c>
      <c r="K157" s="178"/>
      <c r="L157" s="36"/>
      <c r="M157" s="179" t="s">
        <v>1</v>
      </c>
      <c r="N157" s="180" t="s">
        <v>41</v>
      </c>
      <c r="O157" s="61"/>
      <c r="P157" s="181">
        <f t="shared" si="6"/>
        <v>0</v>
      </c>
      <c r="Q157" s="181">
        <v>0</v>
      </c>
      <c r="R157" s="181">
        <f t="shared" si="7"/>
        <v>0</v>
      </c>
      <c r="S157" s="181">
        <v>0</v>
      </c>
      <c r="T157" s="182">
        <f t="shared" si="8"/>
        <v>0</v>
      </c>
      <c r="U157" s="35"/>
      <c r="V157" s="35"/>
      <c r="W157" s="35"/>
      <c r="X157" s="35"/>
      <c r="Y157" s="35"/>
      <c r="Z157" s="35"/>
      <c r="AA157" s="35"/>
      <c r="AB157" s="35"/>
      <c r="AC157" s="35"/>
      <c r="AD157" s="35"/>
      <c r="AE157" s="35"/>
      <c r="AR157" s="183" t="s">
        <v>82</v>
      </c>
      <c r="AT157" s="183" t="s">
        <v>318</v>
      </c>
      <c r="AU157" s="183" t="s">
        <v>75</v>
      </c>
      <c r="AY157" s="18" t="s">
        <v>317</v>
      </c>
      <c r="BE157" s="105">
        <f t="shared" si="9"/>
        <v>0</v>
      </c>
      <c r="BF157" s="105">
        <f t="shared" si="10"/>
        <v>0</v>
      </c>
      <c r="BG157" s="105">
        <f t="shared" si="11"/>
        <v>0</v>
      </c>
      <c r="BH157" s="105">
        <f t="shared" si="12"/>
        <v>0</v>
      </c>
      <c r="BI157" s="105">
        <f t="shared" si="13"/>
        <v>0</v>
      </c>
      <c r="BJ157" s="18" t="s">
        <v>88</v>
      </c>
      <c r="BK157" s="105">
        <f t="shared" si="14"/>
        <v>0</v>
      </c>
      <c r="BL157" s="18" t="s">
        <v>82</v>
      </c>
      <c r="BM157" s="183" t="s">
        <v>7</v>
      </c>
    </row>
    <row r="158" spans="1:65" s="2" customFormat="1" ht="78" customHeight="1">
      <c r="A158" s="35"/>
      <c r="B158" s="141"/>
      <c r="C158" s="171" t="s">
        <v>375</v>
      </c>
      <c r="D158" s="171" t="s">
        <v>318</v>
      </c>
      <c r="E158" s="172" t="s">
        <v>5508</v>
      </c>
      <c r="F158" s="173" t="s">
        <v>5946</v>
      </c>
      <c r="G158" s="174" t="s">
        <v>388</v>
      </c>
      <c r="H158" s="175">
        <v>1</v>
      </c>
      <c r="I158" s="176">
        <v>0</v>
      </c>
      <c r="J158" s="177">
        <f t="shared" si="5"/>
        <v>0</v>
      </c>
      <c r="K158" s="178"/>
      <c r="L158" s="36"/>
      <c r="M158" s="179" t="s">
        <v>1</v>
      </c>
      <c r="N158" s="180" t="s">
        <v>41</v>
      </c>
      <c r="O158" s="61"/>
      <c r="P158" s="181">
        <f t="shared" si="6"/>
        <v>0</v>
      </c>
      <c r="Q158" s="181">
        <v>0</v>
      </c>
      <c r="R158" s="181">
        <f t="shared" si="7"/>
        <v>0</v>
      </c>
      <c r="S158" s="181">
        <v>0</v>
      </c>
      <c r="T158" s="182">
        <f t="shared" si="8"/>
        <v>0</v>
      </c>
      <c r="U158" s="35"/>
      <c r="V158" s="35"/>
      <c r="W158" s="35"/>
      <c r="X158" s="35"/>
      <c r="Y158" s="35"/>
      <c r="Z158" s="35"/>
      <c r="AA158" s="35"/>
      <c r="AB158" s="35"/>
      <c r="AC158" s="35"/>
      <c r="AD158" s="35"/>
      <c r="AE158" s="35"/>
      <c r="AR158" s="183" t="s">
        <v>82</v>
      </c>
      <c r="AT158" s="183" t="s">
        <v>318</v>
      </c>
      <c r="AU158" s="183" t="s">
        <v>75</v>
      </c>
      <c r="AY158" s="18" t="s">
        <v>317</v>
      </c>
      <c r="BE158" s="105">
        <f t="shared" si="9"/>
        <v>0</v>
      </c>
      <c r="BF158" s="105">
        <f t="shared" si="10"/>
        <v>0</v>
      </c>
      <c r="BG158" s="105">
        <f t="shared" si="11"/>
        <v>0</v>
      </c>
      <c r="BH158" s="105">
        <f t="shared" si="12"/>
        <v>0</v>
      </c>
      <c r="BI158" s="105">
        <f t="shared" si="13"/>
        <v>0</v>
      </c>
      <c r="BJ158" s="18" t="s">
        <v>88</v>
      </c>
      <c r="BK158" s="105">
        <f t="shared" si="14"/>
        <v>0</v>
      </c>
      <c r="BL158" s="18" t="s">
        <v>82</v>
      </c>
      <c r="BM158" s="183" t="s">
        <v>438</v>
      </c>
    </row>
    <row r="159" spans="1:65" s="2" customFormat="1" ht="14.45" customHeight="1">
      <c r="A159" s="35"/>
      <c r="B159" s="141"/>
      <c r="C159" s="171" t="s">
        <v>380</v>
      </c>
      <c r="D159" s="171" t="s">
        <v>318</v>
      </c>
      <c r="E159" s="172" t="s">
        <v>5509</v>
      </c>
      <c r="F159" s="173" t="s">
        <v>5947</v>
      </c>
      <c r="G159" s="174" t="s">
        <v>388</v>
      </c>
      <c r="H159" s="175">
        <v>1</v>
      </c>
      <c r="I159" s="176">
        <v>0</v>
      </c>
      <c r="J159" s="177">
        <f t="shared" si="5"/>
        <v>0</v>
      </c>
      <c r="K159" s="178"/>
      <c r="L159" s="36"/>
      <c r="M159" s="179" t="s">
        <v>1</v>
      </c>
      <c r="N159" s="180" t="s">
        <v>41</v>
      </c>
      <c r="O159" s="61"/>
      <c r="P159" s="181">
        <f t="shared" si="6"/>
        <v>0</v>
      </c>
      <c r="Q159" s="181">
        <v>0</v>
      </c>
      <c r="R159" s="181">
        <f t="shared" si="7"/>
        <v>0</v>
      </c>
      <c r="S159" s="181">
        <v>0</v>
      </c>
      <c r="T159" s="182">
        <f t="shared" si="8"/>
        <v>0</v>
      </c>
      <c r="U159" s="35"/>
      <c r="V159" s="35"/>
      <c r="W159" s="35"/>
      <c r="X159" s="35"/>
      <c r="Y159" s="35"/>
      <c r="Z159" s="35"/>
      <c r="AA159" s="35"/>
      <c r="AB159" s="35"/>
      <c r="AC159" s="35"/>
      <c r="AD159" s="35"/>
      <c r="AE159" s="35"/>
      <c r="AR159" s="183" t="s">
        <v>82</v>
      </c>
      <c r="AT159" s="183" t="s">
        <v>318</v>
      </c>
      <c r="AU159" s="183" t="s">
        <v>75</v>
      </c>
      <c r="AY159" s="18" t="s">
        <v>317</v>
      </c>
      <c r="BE159" s="105">
        <f t="shared" si="9"/>
        <v>0</v>
      </c>
      <c r="BF159" s="105">
        <f t="shared" si="10"/>
        <v>0</v>
      </c>
      <c r="BG159" s="105">
        <f t="shared" si="11"/>
        <v>0</v>
      </c>
      <c r="BH159" s="105">
        <f t="shared" si="12"/>
        <v>0</v>
      </c>
      <c r="BI159" s="105">
        <f t="shared" si="13"/>
        <v>0</v>
      </c>
      <c r="BJ159" s="18" t="s">
        <v>88</v>
      </c>
      <c r="BK159" s="105">
        <f t="shared" si="14"/>
        <v>0</v>
      </c>
      <c r="BL159" s="18" t="s">
        <v>82</v>
      </c>
      <c r="BM159" s="183" t="s">
        <v>448</v>
      </c>
    </row>
    <row r="160" spans="1:65" s="2" customFormat="1" ht="24.2" customHeight="1">
      <c r="A160" s="35"/>
      <c r="B160" s="141"/>
      <c r="C160" s="171" t="s">
        <v>385</v>
      </c>
      <c r="D160" s="171" t="s">
        <v>318</v>
      </c>
      <c r="E160" s="172" t="s">
        <v>5510</v>
      </c>
      <c r="F160" s="173" t="s">
        <v>5948</v>
      </c>
      <c r="G160" s="174" t="s">
        <v>388</v>
      </c>
      <c r="H160" s="175">
        <v>1</v>
      </c>
      <c r="I160" s="176">
        <v>0</v>
      </c>
      <c r="J160" s="177">
        <f t="shared" si="5"/>
        <v>0</v>
      </c>
      <c r="K160" s="178"/>
      <c r="L160" s="36"/>
      <c r="M160" s="179" t="s">
        <v>1</v>
      </c>
      <c r="N160" s="180" t="s">
        <v>41</v>
      </c>
      <c r="O160" s="61"/>
      <c r="P160" s="181">
        <f t="shared" si="6"/>
        <v>0</v>
      </c>
      <c r="Q160" s="181">
        <v>0</v>
      </c>
      <c r="R160" s="181">
        <f t="shared" si="7"/>
        <v>0</v>
      </c>
      <c r="S160" s="181">
        <v>0</v>
      </c>
      <c r="T160" s="182">
        <f t="shared" si="8"/>
        <v>0</v>
      </c>
      <c r="U160" s="35"/>
      <c r="V160" s="35"/>
      <c r="W160" s="35"/>
      <c r="X160" s="35"/>
      <c r="Y160" s="35"/>
      <c r="Z160" s="35"/>
      <c r="AA160" s="35"/>
      <c r="AB160" s="35"/>
      <c r="AC160" s="35"/>
      <c r="AD160" s="35"/>
      <c r="AE160" s="35"/>
      <c r="AR160" s="183" t="s">
        <v>82</v>
      </c>
      <c r="AT160" s="183" t="s">
        <v>318</v>
      </c>
      <c r="AU160" s="183" t="s">
        <v>75</v>
      </c>
      <c r="AY160" s="18" t="s">
        <v>317</v>
      </c>
      <c r="BE160" s="105">
        <f t="shared" si="9"/>
        <v>0</v>
      </c>
      <c r="BF160" s="105">
        <f t="shared" si="10"/>
        <v>0</v>
      </c>
      <c r="BG160" s="105">
        <f t="shared" si="11"/>
        <v>0</v>
      </c>
      <c r="BH160" s="105">
        <f t="shared" si="12"/>
        <v>0</v>
      </c>
      <c r="BI160" s="105">
        <f t="shared" si="13"/>
        <v>0</v>
      </c>
      <c r="BJ160" s="18" t="s">
        <v>88</v>
      </c>
      <c r="BK160" s="105">
        <f t="shared" si="14"/>
        <v>0</v>
      </c>
      <c r="BL160" s="18" t="s">
        <v>82</v>
      </c>
      <c r="BM160" s="183" t="s">
        <v>456</v>
      </c>
    </row>
    <row r="161" spans="1:65" s="2" customFormat="1" ht="24.2" customHeight="1">
      <c r="A161" s="35"/>
      <c r="B161" s="141"/>
      <c r="C161" s="171" t="s">
        <v>391</v>
      </c>
      <c r="D161" s="171" t="s">
        <v>318</v>
      </c>
      <c r="E161" s="172" t="s">
        <v>5511</v>
      </c>
      <c r="F161" s="173" t="s">
        <v>5949</v>
      </c>
      <c r="G161" s="174" t="s">
        <v>388</v>
      </c>
      <c r="H161" s="175">
        <v>1</v>
      </c>
      <c r="I161" s="176">
        <v>0</v>
      </c>
      <c r="J161" s="177">
        <f t="shared" si="5"/>
        <v>0</v>
      </c>
      <c r="K161" s="178"/>
      <c r="L161" s="36"/>
      <c r="M161" s="179" t="s">
        <v>1</v>
      </c>
      <c r="N161" s="180" t="s">
        <v>41</v>
      </c>
      <c r="O161" s="61"/>
      <c r="P161" s="181">
        <f t="shared" si="6"/>
        <v>0</v>
      </c>
      <c r="Q161" s="181">
        <v>0</v>
      </c>
      <c r="R161" s="181">
        <f t="shared" si="7"/>
        <v>0</v>
      </c>
      <c r="S161" s="181">
        <v>0</v>
      </c>
      <c r="T161" s="182">
        <f t="shared" si="8"/>
        <v>0</v>
      </c>
      <c r="U161" s="35"/>
      <c r="V161" s="35"/>
      <c r="W161" s="35"/>
      <c r="X161" s="35"/>
      <c r="Y161" s="35"/>
      <c r="Z161" s="35"/>
      <c r="AA161" s="35"/>
      <c r="AB161" s="35"/>
      <c r="AC161" s="35"/>
      <c r="AD161" s="35"/>
      <c r="AE161" s="35"/>
      <c r="AR161" s="183" t="s">
        <v>82</v>
      </c>
      <c r="AT161" s="183" t="s">
        <v>318</v>
      </c>
      <c r="AU161" s="183" t="s">
        <v>75</v>
      </c>
      <c r="AY161" s="18" t="s">
        <v>317</v>
      </c>
      <c r="BE161" s="105">
        <f t="shared" si="9"/>
        <v>0</v>
      </c>
      <c r="BF161" s="105">
        <f t="shared" si="10"/>
        <v>0</v>
      </c>
      <c r="BG161" s="105">
        <f t="shared" si="11"/>
        <v>0</v>
      </c>
      <c r="BH161" s="105">
        <f t="shared" si="12"/>
        <v>0</v>
      </c>
      <c r="BI161" s="105">
        <f t="shared" si="13"/>
        <v>0</v>
      </c>
      <c r="BJ161" s="18" t="s">
        <v>88</v>
      </c>
      <c r="BK161" s="105">
        <f t="shared" si="14"/>
        <v>0</v>
      </c>
      <c r="BL161" s="18" t="s">
        <v>82</v>
      </c>
      <c r="BM161" s="183" t="s">
        <v>467</v>
      </c>
    </row>
    <row r="162" spans="1:65" s="2" customFormat="1" ht="24.2" customHeight="1">
      <c r="A162" s="35"/>
      <c r="B162" s="141"/>
      <c r="C162" s="171" t="s">
        <v>397</v>
      </c>
      <c r="D162" s="171" t="s">
        <v>318</v>
      </c>
      <c r="E162" s="172" t="s">
        <v>5512</v>
      </c>
      <c r="F162" s="173" t="s">
        <v>5957</v>
      </c>
      <c r="G162" s="174" t="s">
        <v>388</v>
      </c>
      <c r="H162" s="175">
        <v>1</v>
      </c>
      <c r="I162" s="176">
        <v>0</v>
      </c>
      <c r="J162" s="177">
        <f t="shared" si="5"/>
        <v>0</v>
      </c>
      <c r="K162" s="178"/>
      <c r="L162" s="36"/>
      <c r="M162" s="179" t="s">
        <v>1</v>
      </c>
      <c r="N162" s="180" t="s">
        <v>41</v>
      </c>
      <c r="O162" s="61"/>
      <c r="P162" s="181">
        <f t="shared" si="6"/>
        <v>0</v>
      </c>
      <c r="Q162" s="181">
        <v>0</v>
      </c>
      <c r="R162" s="181">
        <f t="shared" si="7"/>
        <v>0</v>
      </c>
      <c r="S162" s="181">
        <v>0</v>
      </c>
      <c r="T162" s="182">
        <f t="shared" si="8"/>
        <v>0</v>
      </c>
      <c r="U162" s="35"/>
      <c r="V162" s="35"/>
      <c r="W162" s="35"/>
      <c r="X162" s="35"/>
      <c r="Y162" s="35"/>
      <c r="Z162" s="35"/>
      <c r="AA162" s="35"/>
      <c r="AB162" s="35"/>
      <c r="AC162" s="35"/>
      <c r="AD162" s="35"/>
      <c r="AE162" s="35"/>
      <c r="AR162" s="183" t="s">
        <v>82</v>
      </c>
      <c r="AT162" s="183" t="s">
        <v>318</v>
      </c>
      <c r="AU162" s="183" t="s">
        <v>75</v>
      </c>
      <c r="AY162" s="18" t="s">
        <v>317</v>
      </c>
      <c r="BE162" s="105">
        <f t="shared" si="9"/>
        <v>0</v>
      </c>
      <c r="BF162" s="105">
        <f t="shared" si="10"/>
        <v>0</v>
      </c>
      <c r="BG162" s="105">
        <f t="shared" si="11"/>
        <v>0</v>
      </c>
      <c r="BH162" s="105">
        <f t="shared" si="12"/>
        <v>0</v>
      </c>
      <c r="BI162" s="105">
        <f t="shared" si="13"/>
        <v>0</v>
      </c>
      <c r="BJ162" s="18" t="s">
        <v>88</v>
      </c>
      <c r="BK162" s="105">
        <f t="shared" si="14"/>
        <v>0</v>
      </c>
      <c r="BL162" s="18" t="s">
        <v>82</v>
      </c>
      <c r="BM162" s="183" t="s">
        <v>476</v>
      </c>
    </row>
    <row r="163" spans="1:65" s="2" customFormat="1" ht="24.2" customHeight="1">
      <c r="A163" s="35"/>
      <c r="B163" s="141"/>
      <c r="C163" s="171" t="s">
        <v>406</v>
      </c>
      <c r="D163" s="171" t="s">
        <v>318</v>
      </c>
      <c r="E163" s="172" t="s">
        <v>5513</v>
      </c>
      <c r="F163" s="173" t="s">
        <v>5958</v>
      </c>
      <c r="G163" s="174" t="s">
        <v>388</v>
      </c>
      <c r="H163" s="175">
        <v>3</v>
      </c>
      <c r="I163" s="176">
        <v>0</v>
      </c>
      <c r="J163" s="177">
        <f t="shared" si="5"/>
        <v>0</v>
      </c>
      <c r="K163" s="178"/>
      <c r="L163" s="36"/>
      <c r="M163" s="179" t="s">
        <v>1</v>
      </c>
      <c r="N163" s="180" t="s">
        <v>41</v>
      </c>
      <c r="O163" s="61"/>
      <c r="P163" s="181">
        <f t="shared" si="6"/>
        <v>0</v>
      </c>
      <c r="Q163" s="181">
        <v>0</v>
      </c>
      <c r="R163" s="181">
        <f t="shared" si="7"/>
        <v>0</v>
      </c>
      <c r="S163" s="181">
        <v>0</v>
      </c>
      <c r="T163" s="182">
        <f t="shared" si="8"/>
        <v>0</v>
      </c>
      <c r="U163" s="35"/>
      <c r="V163" s="35"/>
      <c r="W163" s="35"/>
      <c r="X163" s="35"/>
      <c r="Y163" s="35"/>
      <c r="Z163" s="35"/>
      <c r="AA163" s="35"/>
      <c r="AB163" s="35"/>
      <c r="AC163" s="35"/>
      <c r="AD163" s="35"/>
      <c r="AE163" s="35"/>
      <c r="AR163" s="183" t="s">
        <v>82</v>
      </c>
      <c r="AT163" s="183" t="s">
        <v>318</v>
      </c>
      <c r="AU163" s="183" t="s">
        <v>75</v>
      </c>
      <c r="AY163" s="18" t="s">
        <v>317</v>
      </c>
      <c r="BE163" s="105">
        <f t="shared" si="9"/>
        <v>0</v>
      </c>
      <c r="BF163" s="105">
        <f t="shared" si="10"/>
        <v>0</v>
      </c>
      <c r="BG163" s="105">
        <f t="shared" si="11"/>
        <v>0</v>
      </c>
      <c r="BH163" s="105">
        <f t="shared" si="12"/>
        <v>0</v>
      </c>
      <c r="BI163" s="105">
        <f t="shared" si="13"/>
        <v>0</v>
      </c>
      <c r="BJ163" s="18" t="s">
        <v>88</v>
      </c>
      <c r="BK163" s="105">
        <f t="shared" si="14"/>
        <v>0</v>
      </c>
      <c r="BL163" s="18" t="s">
        <v>82</v>
      </c>
      <c r="BM163" s="183" t="s">
        <v>494</v>
      </c>
    </row>
    <row r="164" spans="1:65" s="2" customFormat="1" ht="81.75" customHeight="1">
      <c r="A164" s="35"/>
      <c r="B164" s="141"/>
      <c r="C164" s="171" t="s">
        <v>413</v>
      </c>
      <c r="D164" s="171" t="s">
        <v>318</v>
      </c>
      <c r="E164" s="172" t="s">
        <v>5514</v>
      </c>
      <c r="F164" s="173" t="s">
        <v>5959</v>
      </c>
      <c r="G164" s="174" t="s">
        <v>388</v>
      </c>
      <c r="H164" s="175">
        <v>3</v>
      </c>
      <c r="I164" s="176">
        <v>0</v>
      </c>
      <c r="J164" s="177">
        <f t="shared" si="5"/>
        <v>0</v>
      </c>
      <c r="K164" s="178"/>
      <c r="L164" s="36"/>
      <c r="M164" s="179" t="s">
        <v>1</v>
      </c>
      <c r="N164" s="180" t="s">
        <v>41</v>
      </c>
      <c r="O164" s="61"/>
      <c r="P164" s="181">
        <f t="shared" si="6"/>
        <v>0</v>
      </c>
      <c r="Q164" s="181">
        <v>0</v>
      </c>
      <c r="R164" s="181">
        <f t="shared" si="7"/>
        <v>0</v>
      </c>
      <c r="S164" s="181">
        <v>0</v>
      </c>
      <c r="T164" s="182">
        <f t="shared" si="8"/>
        <v>0</v>
      </c>
      <c r="U164" s="35"/>
      <c r="V164" s="35"/>
      <c r="W164" s="35"/>
      <c r="X164" s="35"/>
      <c r="Y164" s="35"/>
      <c r="Z164" s="35"/>
      <c r="AA164" s="35"/>
      <c r="AB164" s="35"/>
      <c r="AC164" s="35"/>
      <c r="AD164" s="35"/>
      <c r="AE164" s="35"/>
      <c r="AR164" s="183" t="s">
        <v>82</v>
      </c>
      <c r="AT164" s="183" t="s">
        <v>318</v>
      </c>
      <c r="AU164" s="183" t="s">
        <v>75</v>
      </c>
      <c r="AY164" s="18" t="s">
        <v>317</v>
      </c>
      <c r="BE164" s="105">
        <f t="shared" si="9"/>
        <v>0</v>
      </c>
      <c r="BF164" s="105">
        <f t="shared" si="10"/>
        <v>0</v>
      </c>
      <c r="BG164" s="105">
        <f t="shared" si="11"/>
        <v>0</v>
      </c>
      <c r="BH164" s="105">
        <f t="shared" si="12"/>
        <v>0</v>
      </c>
      <c r="BI164" s="105">
        <f t="shared" si="13"/>
        <v>0</v>
      </c>
      <c r="BJ164" s="18" t="s">
        <v>88</v>
      </c>
      <c r="BK164" s="105">
        <f t="shared" si="14"/>
        <v>0</v>
      </c>
      <c r="BL164" s="18" t="s">
        <v>82</v>
      </c>
      <c r="BM164" s="183" t="s">
        <v>515</v>
      </c>
    </row>
    <row r="165" spans="1:65" s="2" customFormat="1" ht="37.5" customHeight="1">
      <c r="A165" s="35"/>
      <c r="B165" s="141"/>
      <c r="C165" s="171" t="s">
        <v>418</v>
      </c>
      <c r="D165" s="171" t="s">
        <v>318</v>
      </c>
      <c r="E165" s="172" t="s">
        <v>5511</v>
      </c>
      <c r="F165" s="173" t="s">
        <v>5960</v>
      </c>
      <c r="G165" s="174" t="s">
        <v>388</v>
      </c>
      <c r="H165" s="175">
        <v>8</v>
      </c>
      <c r="I165" s="176">
        <v>0</v>
      </c>
      <c r="J165" s="177">
        <f t="shared" si="5"/>
        <v>0</v>
      </c>
      <c r="K165" s="178"/>
      <c r="L165" s="36"/>
      <c r="M165" s="179" t="s">
        <v>1</v>
      </c>
      <c r="N165" s="180" t="s">
        <v>41</v>
      </c>
      <c r="O165" s="61"/>
      <c r="P165" s="181">
        <f t="shared" si="6"/>
        <v>0</v>
      </c>
      <c r="Q165" s="181">
        <v>0</v>
      </c>
      <c r="R165" s="181">
        <f t="shared" si="7"/>
        <v>0</v>
      </c>
      <c r="S165" s="181">
        <v>0</v>
      </c>
      <c r="T165" s="182">
        <f t="shared" si="8"/>
        <v>0</v>
      </c>
      <c r="U165" s="35"/>
      <c r="V165" s="35"/>
      <c r="W165" s="35"/>
      <c r="X165" s="35"/>
      <c r="Y165" s="35"/>
      <c r="Z165" s="35"/>
      <c r="AA165" s="35"/>
      <c r="AB165" s="35"/>
      <c r="AC165" s="35"/>
      <c r="AD165" s="35"/>
      <c r="AE165" s="35"/>
      <c r="AR165" s="183" t="s">
        <v>82</v>
      </c>
      <c r="AT165" s="183" t="s">
        <v>318</v>
      </c>
      <c r="AU165" s="183" t="s">
        <v>75</v>
      </c>
      <c r="AY165" s="18" t="s">
        <v>317</v>
      </c>
      <c r="BE165" s="105">
        <f t="shared" si="9"/>
        <v>0</v>
      </c>
      <c r="BF165" s="105">
        <f t="shared" si="10"/>
        <v>0</v>
      </c>
      <c r="BG165" s="105">
        <f t="shared" si="11"/>
        <v>0</v>
      </c>
      <c r="BH165" s="105">
        <f t="shared" si="12"/>
        <v>0</v>
      </c>
      <c r="BI165" s="105">
        <f t="shared" si="13"/>
        <v>0</v>
      </c>
      <c r="BJ165" s="18" t="s">
        <v>88</v>
      </c>
      <c r="BK165" s="105">
        <f t="shared" si="14"/>
        <v>0</v>
      </c>
      <c r="BL165" s="18" t="s">
        <v>82</v>
      </c>
      <c r="BM165" s="183" t="s">
        <v>527</v>
      </c>
    </row>
    <row r="166" spans="1:65" s="2" customFormat="1" ht="49.15" customHeight="1">
      <c r="A166" s="35"/>
      <c r="B166" s="141"/>
      <c r="C166" s="171" t="s">
        <v>433</v>
      </c>
      <c r="D166" s="171" t="s">
        <v>318</v>
      </c>
      <c r="E166" s="172" t="s">
        <v>5515</v>
      </c>
      <c r="F166" s="173" t="s">
        <v>5961</v>
      </c>
      <c r="G166" s="174" t="s">
        <v>388</v>
      </c>
      <c r="H166" s="175">
        <v>1</v>
      </c>
      <c r="I166" s="176">
        <v>0</v>
      </c>
      <c r="J166" s="177">
        <f t="shared" si="5"/>
        <v>0</v>
      </c>
      <c r="K166" s="178"/>
      <c r="L166" s="36"/>
      <c r="M166" s="179" t="s">
        <v>1</v>
      </c>
      <c r="N166" s="180" t="s">
        <v>41</v>
      </c>
      <c r="O166" s="61"/>
      <c r="P166" s="181">
        <f t="shared" si="6"/>
        <v>0</v>
      </c>
      <c r="Q166" s="181">
        <v>0</v>
      </c>
      <c r="R166" s="181">
        <f t="shared" si="7"/>
        <v>0</v>
      </c>
      <c r="S166" s="181">
        <v>0</v>
      </c>
      <c r="T166" s="182">
        <f t="shared" si="8"/>
        <v>0</v>
      </c>
      <c r="U166" s="35"/>
      <c r="V166" s="35"/>
      <c r="W166" s="35"/>
      <c r="X166" s="35"/>
      <c r="Y166" s="35"/>
      <c r="Z166" s="35"/>
      <c r="AA166" s="35"/>
      <c r="AB166" s="35"/>
      <c r="AC166" s="35"/>
      <c r="AD166" s="35"/>
      <c r="AE166" s="35"/>
      <c r="AR166" s="183" t="s">
        <v>82</v>
      </c>
      <c r="AT166" s="183" t="s">
        <v>318</v>
      </c>
      <c r="AU166" s="183" t="s">
        <v>75</v>
      </c>
      <c r="AY166" s="18" t="s">
        <v>317</v>
      </c>
      <c r="BE166" s="105">
        <f t="shared" si="9"/>
        <v>0</v>
      </c>
      <c r="BF166" s="105">
        <f t="shared" si="10"/>
        <v>0</v>
      </c>
      <c r="BG166" s="105">
        <f t="shared" si="11"/>
        <v>0</v>
      </c>
      <c r="BH166" s="105">
        <f t="shared" si="12"/>
        <v>0</v>
      </c>
      <c r="BI166" s="105">
        <f t="shared" si="13"/>
        <v>0</v>
      </c>
      <c r="BJ166" s="18" t="s">
        <v>88</v>
      </c>
      <c r="BK166" s="105">
        <f t="shared" si="14"/>
        <v>0</v>
      </c>
      <c r="BL166" s="18" t="s">
        <v>82</v>
      </c>
      <c r="BM166" s="183" t="s">
        <v>559</v>
      </c>
    </row>
    <row r="167" spans="1:65" s="2" customFormat="1" ht="30" customHeight="1">
      <c r="A167" s="35"/>
      <c r="B167" s="141"/>
      <c r="C167" s="171" t="s">
        <v>438</v>
      </c>
      <c r="D167" s="171" t="s">
        <v>318</v>
      </c>
      <c r="E167" s="172" t="s">
        <v>5516</v>
      </c>
      <c r="F167" s="173" t="s">
        <v>5962</v>
      </c>
      <c r="G167" s="174" t="s">
        <v>388</v>
      </c>
      <c r="H167" s="175">
        <v>1</v>
      </c>
      <c r="I167" s="176">
        <v>0</v>
      </c>
      <c r="J167" s="177">
        <f t="shared" si="5"/>
        <v>0</v>
      </c>
      <c r="K167" s="178"/>
      <c r="L167" s="36"/>
      <c r="M167" s="179" t="s">
        <v>1</v>
      </c>
      <c r="N167" s="180" t="s">
        <v>41</v>
      </c>
      <c r="O167" s="61"/>
      <c r="P167" s="181">
        <f t="shared" si="6"/>
        <v>0</v>
      </c>
      <c r="Q167" s="181">
        <v>0</v>
      </c>
      <c r="R167" s="181">
        <f t="shared" si="7"/>
        <v>0</v>
      </c>
      <c r="S167" s="181">
        <v>0</v>
      </c>
      <c r="T167" s="182">
        <f t="shared" si="8"/>
        <v>0</v>
      </c>
      <c r="U167" s="35"/>
      <c r="V167" s="35"/>
      <c r="W167" s="35"/>
      <c r="X167" s="35"/>
      <c r="Y167" s="35"/>
      <c r="Z167" s="35"/>
      <c r="AA167" s="35"/>
      <c r="AB167" s="35"/>
      <c r="AC167" s="35"/>
      <c r="AD167" s="35"/>
      <c r="AE167" s="35"/>
      <c r="AR167" s="183" t="s">
        <v>82</v>
      </c>
      <c r="AT167" s="183" t="s">
        <v>318</v>
      </c>
      <c r="AU167" s="183" t="s">
        <v>75</v>
      </c>
      <c r="AY167" s="18" t="s">
        <v>317</v>
      </c>
      <c r="BE167" s="105">
        <f t="shared" si="9"/>
        <v>0</v>
      </c>
      <c r="BF167" s="105">
        <f t="shared" si="10"/>
        <v>0</v>
      </c>
      <c r="BG167" s="105">
        <f t="shared" si="11"/>
        <v>0</v>
      </c>
      <c r="BH167" s="105">
        <f t="shared" si="12"/>
        <v>0</v>
      </c>
      <c r="BI167" s="105">
        <f t="shared" si="13"/>
        <v>0</v>
      </c>
      <c r="BJ167" s="18" t="s">
        <v>88</v>
      </c>
      <c r="BK167" s="105">
        <f t="shared" si="14"/>
        <v>0</v>
      </c>
      <c r="BL167" s="18" t="s">
        <v>82</v>
      </c>
      <c r="BM167" s="183" t="s">
        <v>570</v>
      </c>
    </row>
    <row r="168" spans="1:65" s="2" customFormat="1" ht="14.45" customHeight="1">
      <c r="A168" s="35"/>
      <c r="B168" s="141"/>
      <c r="C168" s="171" t="s">
        <v>443</v>
      </c>
      <c r="D168" s="171" t="s">
        <v>318</v>
      </c>
      <c r="E168" s="172" t="s">
        <v>5517</v>
      </c>
      <c r="F168" s="173" t="s">
        <v>5963</v>
      </c>
      <c r="G168" s="174" t="s">
        <v>388</v>
      </c>
      <c r="H168" s="175">
        <v>1</v>
      </c>
      <c r="I168" s="176">
        <v>0</v>
      </c>
      <c r="J168" s="177">
        <f t="shared" si="5"/>
        <v>0</v>
      </c>
      <c r="K168" s="178"/>
      <c r="L168" s="36"/>
      <c r="M168" s="179" t="s">
        <v>1</v>
      </c>
      <c r="N168" s="180" t="s">
        <v>41</v>
      </c>
      <c r="O168" s="61"/>
      <c r="P168" s="181">
        <f t="shared" si="6"/>
        <v>0</v>
      </c>
      <c r="Q168" s="181">
        <v>0</v>
      </c>
      <c r="R168" s="181">
        <f t="shared" si="7"/>
        <v>0</v>
      </c>
      <c r="S168" s="181">
        <v>0</v>
      </c>
      <c r="T168" s="182">
        <f t="shared" si="8"/>
        <v>0</v>
      </c>
      <c r="U168" s="35"/>
      <c r="V168" s="35"/>
      <c r="W168" s="35"/>
      <c r="X168" s="35"/>
      <c r="Y168" s="35"/>
      <c r="Z168" s="35"/>
      <c r="AA168" s="35"/>
      <c r="AB168" s="35"/>
      <c r="AC168" s="35"/>
      <c r="AD168" s="35"/>
      <c r="AE168" s="35"/>
      <c r="AR168" s="183" t="s">
        <v>82</v>
      </c>
      <c r="AT168" s="183" t="s">
        <v>318</v>
      </c>
      <c r="AU168" s="183" t="s">
        <v>75</v>
      </c>
      <c r="AY168" s="18" t="s">
        <v>317</v>
      </c>
      <c r="BE168" s="105">
        <f t="shared" si="9"/>
        <v>0</v>
      </c>
      <c r="BF168" s="105">
        <f t="shared" si="10"/>
        <v>0</v>
      </c>
      <c r="BG168" s="105">
        <f t="shared" si="11"/>
        <v>0</v>
      </c>
      <c r="BH168" s="105">
        <f t="shared" si="12"/>
        <v>0</v>
      </c>
      <c r="BI168" s="105">
        <f t="shared" si="13"/>
        <v>0</v>
      </c>
      <c r="BJ168" s="18" t="s">
        <v>88</v>
      </c>
      <c r="BK168" s="105">
        <f t="shared" si="14"/>
        <v>0</v>
      </c>
      <c r="BL168" s="18" t="s">
        <v>82</v>
      </c>
      <c r="BM168" s="183" t="s">
        <v>580</v>
      </c>
    </row>
    <row r="169" spans="1:65" s="2" customFormat="1" ht="22.5" customHeight="1">
      <c r="A169" s="35"/>
      <c r="B169" s="141"/>
      <c r="C169" s="171" t="s">
        <v>448</v>
      </c>
      <c r="D169" s="171" t="s">
        <v>318</v>
      </c>
      <c r="E169" s="172" t="s">
        <v>5518</v>
      </c>
      <c r="F169" s="173" t="s">
        <v>5964</v>
      </c>
      <c r="G169" s="174" t="s">
        <v>388</v>
      </c>
      <c r="H169" s="175">
        <v>1</v>
      </c>
      <c r="I169" s="176">
        <v>0</v>
      </c>
      <c r="J169" s="177">
        <f t="shared" si="5"/>
        <v>0</v>
      </c>
      <c r="K169" s="178"/>
      <c r="L169" s="36"/>
      <c r="M169" s="179" t="s">
        <v>1</v>
      </c>
      <c r="N169" s="180" t="s">
        <v>41</v>
      </c>
      <c r="O169" s="61"/>
      <c r="P169" s="181">
        <f t="shared" si="6"/>
        <v>0</v>
      </c>
      <c r="Q169" s="181">
        <v>0</v>
      </c>
      <c r="R169" s="181">
        <f t="shared" si="7"/>
        <v>0</v>
      </c>
      <c r="S169" s="181">
        <v>0</v>
      </c>
      <c r="T169" s="182">
        <f t="shared" si="8"/>
        <v>0</v>
      </c>
      <c r="U169" s="35"/>
      <c r="V169" s="35"/>
      <c r="W169" s="35"/>
      <c r="X169" s="35"/>
      <c r="Y169" s="35"/>
      <c r="Z169" s="35"/>
      <c r="AA169" s="35"/>
      <c r="AB169" s="35"/>
      <c r="AC169" s="35"/>
      <c r="AD169" s="35"/>
      <c r="AE169" s="35"/>
      <c r="AR169" s="183" t="s">
        <v>82</v>
      </c>
      <c r="AT169" s="183" t="s">
        <v>318</v>
      </c>
      <c r="AU169" s="183" t="s">
        <v>75</v>
      </c>
      <c r="AY169" s="18" t="s">
        <v>317</v>
      </c>
      <c r="BE169" s="105">
        <f t="shared" si="9"/>
        <v>0</v>
      </c>
      <c r="BF169" s="105">
        <f t="shared" si="10"/>
        <v>0</v>
      </c>
      <c r="BG169" s="105">
        <f t="shared" si="11"/>
        <v>0</v>
      </c>
      <c r="BH169" s="105">
        <f t="shared" si="12"/>
        <v>0</v>
      </c>
      <c r="BI169" s="105">
        <f t="shared" si="13"/>
        <v>0</v>
      </c>
      <c r="BJ169" s="18" t="s">
        <v>88</v>
      </c>
      <c r="BK169" s="105">
        <f t="shared" si="14"/>
        <v>0</v>
      </c>
      <c r="BL169" s="18" t="s">
        <v>82</v>
      </c>
      <c r="BM169" s="183" t="s">
        <v>591</v>
      </c>
    </row>
    <row r="170" spans="1:65" s="2" customFormat="1" ht="24.2" customHeight="1">
      <c r="A170" s="35"/>
      <c r="B170" s="141"/>
      <c r="C170" s="171" t="s">
        <v>452</v>
      </c>
      <c r="D170" s="171" t="s">
        <v>318</v>
      </c>
      <c r="E170" s="172" t="s">
        <v>5519</v>
      </c>
      <c r="F170" s="173" t="s">
        <v>5965</v>
      </c>
      <c r="G170" s="174" t="s">
        <v>388</v>
      </c>
      <c r="H170" s="175">
        <v>8</v>
      </c>
      <c r="I170" s="176">
        <v>0</v>
      </c>
      <c r="J170" s="177">
        <f t="shared" si="5"/>
        <v>0</v>
      </c>
      <c r="K170" s="178"/>
      <c r="L170" s="36"/>
      <c r="M170" s="179" t="s">
        <v>1</v>
      </c>
      <c r="N170" s="180" t="s">
        <v>41</v>
      </c>
      <c r="O170" s="61"/>
      <c r="P170" s="181">
        <f t="shared" si="6"/>
        <v>0</v>
      </c>
      <c r="Q170" s="181">
        <v>0</v>
      </c>
      <c r="R170" s="181">
        <f t="shared" si="7"/>
        <v>0</v>
      </c>
      <c r="S170" s="181">
        <v>0</v>
      </c>
      <c r="T170" s="182">
        <f t="shared" si="8"/>
        <v>0</v>
      </c>
      <c r="U170" s="35"/>
      <c r="V170" s="35"/>
      <c r="W170" s="35"/>
      <c r="X170" s="35"/>
      <c r="Y170" s="35"/>
      <c r="Z170" s="35"/>
      <c r="AA170" s="35"/>
      <c r="AB170" s="35"/>
      <c r="AC170" s="35"/>
      <c r="AD170" s="35"/>
      <c r="AE170" s="35"/>
      <c r="AR170" s="183" t="s">
        <v>82</v>
      </c>
      <c r="AT170" s="183" t="s">
        <v>318</v>
      </c>
      <c r="AU170" s="183" t="s">
        <v>75</v>
      </c>
      <c r="AY170" s="18" t="s">
        <v>317</v>
      </c>
      <c r="BE170" s="105">
        <f t="shared" si="9"/>
        <v>0</v>
      </c>
      <c r="BF170" s="105">
        <f t="shared" si="10"/>
        <v>0</v>
      </c>
      <c r="BG170" s="105">
        <f t="shared" si="11"/>
        <v>0</v>
      </c>
      <c r="BH170" s="105">
        <f t="shared" si="12"/>
        <v>0</v>
      </c>
      <c r="BI170" s="105">
        <f t="shared" si="13"/>
        <v>0</v>
      </c>
      <c r="BJ170" s="18" t="s">
        <v>88</v>
      </c>
      <c r="BK170" s="105">
        <f t="shared" si="14"/>
        <v>0</v>
      </c>
      <c r="BL170" s="18" t="s">
        <v>82</v>
      </c>
      <c r="BM170" s="183" t="s">
        <v>603</v>
      </c>
    </row>
    <row r="171" spans="1:65" s="2" customFormat="1" ht="24.2" customHeight="1">
      <c r="A171" s="35"/>
      <c r="B171" s="141"/>
      <c r="C171" s="171" t="s">
        <v>456</v>
      </c>
      <c r="D171" s="171" t="s">
        <v>318</v>
      </c>
      <c r="E171" s="172" t="s">
        <v>5520</v>
      </c>
      <c r="F171" s="173" t="s">
        <v>5966</v>
      </c>
      <c r="G171" s="174" t="s">
        <v>388</v>
      </c>
      <c r="H171" s="175">
        <v>8</v>
      </c>
      <c r="I171" s="176">
        <v>0</v>
      </c>
      <c r="J171" s="177">
        <f t="shared" si="5"/>
        <v>0</v>
      </c>
      <c r="K171" s="178"/>
      <c r="L171" s="36"/>
      <c r="M171" s="179" t="s">
        <v>1</v>
      </c>
      <c r="N171" s="180" t="s">
        <v>41</v>
      </c>
      <c r="O171" s="61"/>
      <c r="P171" s="181">
        <f t="shared" si="6"/>
        <v>0</v>
      </c>
      <c r="Q171" s="181">
        <v>0</v>
      </c>
      <c r="R171" s="181">
        <f t="shared" si="7"/>
        <v>0</v>
      </c>
      <c r="S171" s="181">
        <v>0</v>
      </c>
      <c r="T171" s="182">
        <f t="shared" si="8"/>
        <v>0</v>
      </c>
      <c r="U171" s="35"/>
      <c r="V171" s="35"/>
      <c r="W171" s="35"/>
      <c r="X171" s="35"/>
      <c r="Y171" s="35"/>
      <c r="Z171" s="35"/>
      <c r="AA171" s="35"/>
      <c r="AB171" s="35"/>
      <c r="AC171" s="35"/>
      <c r="AD171" s="35"/>
      <c r="AE171" s="35"/>
      <c r="AR171" s="183" t="s">
        <v>82</v>
      </c>
      <c r="AT171" s="183" t="s">
        <v>318</v>
      </c>
      <c r="AU171" s="183" t="s">
        <v>75</v>
      </c>
      <c r="AY171" s="18" t="s">
        <v>317</v>
      </c>
      <c r="BE171" s="105">
        <f t="shared" si="9"/>
        <v>0</v>
      </c>
      <c r="BF171" s="105">
        <f t="shared" si="10"/>
        <v>0</v>
      </c>
      <c r="BG171" s="105">
        <f t="shared" si="11"/>
        <v>0</v>
      </c>
      <c r="BH171" s="105">
        <f t="shared" si="12"/>
        <v>0</v>
      </c>
      <c r="BI171" s="105">
        <f t="shared" si="13"/>
        <v>0</v>
      </c>
      <c r="BJ171" s="18" t="s">
        <v>88</v>
      </c>
      <c r="BK171" s="105">
        <f t="shared" si="14"/>
        <v>0</v>
      </c>
      <c r="BL171" s="18" t="s">
        <v>82</v>
      </c>
      <c r="BM171" s="183" t="s">
        <v>612</v>
      </c>
    </row>
    <row r="172" spans="1:65" s="2" customFormat="1" ht="24.2" customHeight="1">
      <c r="A172" s="35"/>
      <c r="B172" s="141"/>
      <c r="C172" s="171" t="s">
        <v>463</v>
      </c>
      <c r="D172" s="171" t="s">
        <v>318</v>
      </c>
      <c r="E172" s="172" t="s">
        <v>3341</v>
      </c>
      <c r="F172" s="173" t="s">
        <v>5967</v>
      </c>
      <c r="G172" s="174" t="s">
        <v>388</v>
      </c>
      <c r="H172" s="175">
        <v>8</v>
      </c>
      <c r="I172" s="176">
        <v>0</v>
      </c>
      <c r="J172" s="177">
        <f t="shared" si="5"/>
        <v>0</v>
      </c>
      <c r="K172" s="178"/>
      <c r="L172" s="36"/>
      <c r="M172" s="179" t="s">
        <v>1</v>
      </c>
      <c r="N172" s="180" t="s">
        <v>41</v>
      </c>
      <c r="O172" s="61"/>
      <c r="P172" s="181">
        <f t="shared" si="6"/>
        <v>0</v>
      </c>
      <c r="Q172" s="181">
        <v>0</v>
      </c>
      <c r="R172" s="181">
        <f t="shared" si="7"/>
        <v>0</v>
      </c>
      <c r="S172" s="181">
        <v>0</v>
      </c>
      <c r="T172" s="182">
        <f t="shared" si="8"/>
        <v>0</v>
      </c>
      <c r="U172" s="35"/>
      <c r="V172" s="35"/>
      <c r="W172" s="35"/>
      <c r="X172" s="35"/>
      <c r="Y172" s="35"/>
      <c r="Z172" s="35"/>
      <c r="AA172" s="35"/>
      <c r="AB172" s="35"/>
      <c r="AC172" s="35"/>
      <c r="AD172" s="35"/>
      <c r="AE172" s="35"/>
      <c r="AR172" s="183" t="s">
        <v>82</v>
      </c>
      <c r="AT172" s="183" t="s">
        <v>318</v>
      </c>
      <c r="AU172" s="183" t="s">
        <v>75</v>
      </c>
      <c r="AY172" s="18" t="s">
        <v>317</v>
      </c>
      <c r="BE172" s="105">
        <f t="shared" si="9"/>
        <v>0</v>
      </c>
      <c r="BF172" s="105">
        <f t="shared" si="10"/>
        <v>0</v>
      </c>
      <c r="BG172" s="105">
        <f t="shared" si="11"/>
        <v>0</v>
      </c>
      <c r="BH172" s="105">
        <f t="shared" si="12"/>
        <v>0</v>
      </c>
      <c r="BI172" s="105">
        <f t="shared" si="13"/>
        <v>0</v>
      </c>
      <c r="BJ172" s="18" t="s">
        <v>88</v>
      </c>
      <c r="BK172" s="105">
        <f t="shared" si="14"/>
        <v>0</v>
      </c>
      <c r="BL172" s="18" t="s">
        <v>82</v>
      </c>
      <c r="BM172" s="183" t="s">
        <v>620</v>
      </c>
    </row>
    <row r="173" spans="1:65" s="2" customFormat="1" ht="24.2" customHeight="1">
      <c r="A173" s="35"/>
      <c r="B173" s="141"/>
      <c r="C173" s="171" t="s">
        <v>467</v>
      </c>
      <c r="D173" s="171" t="s">
        <v>318</v>
      </c>
      <c r="E173" s="172" t="s">
        <v>5521</v>
      </c>
      <c r="F173" s="173" t="s">
        <v>5968</v>
      </c>
      <c r="G173" s="174" t="s">
        <v>388</v>
      </c>
      <c r="H173" s="175">
        <v>1</v>
      </c>
      <c r="I173" s="176">
        <v>0</v>
      </c>
      <c r="J173" s="177">
        <f t="shared" si="5"/>
        <v>0</v>
      </c>
      <c r="K173" s="178"/>
      <c r="L173" s="36"/>
      <c r="M173" s="179" t="s">
        <v>1</v>
      </c>
      <c r="N173" s="180" t="s">
        <v>41</v>
      </c>
      <c r="O173" s="61"/>
      <c r="P173" s="181">
        <f t="shared" si="6"/>
        <v>0</v>
      </c>
      <c r="Q173" s="181">
        <v>0</v>
      </c>
      <c r="R173" s="181">
        <f t="shared" si="7"/>
        <v>0</v>
      </c>
      <c r="S173" s="181">
        <v>0</v>
      </c>
      <c r="T173" s="182">
        <f t="shared" si="8"/>
        <v>0</v>
      </c>
      <c r="U173" s="35"/>
      <c r="V173" s="35"/>
      <c r="W173" s="35"/>
      <c r="X173" s="35"/>
      <c r="Y173" s="35"/>
      <c r="Z173" s="35"/>
      <c r="AA173" s="35"/>
      <c r="AB173" s="35"/>
      <c r="AC173" s="35"/>
      <c r="AD173" s="35"/>
      <c r="AE173" s="35"/>
      <c r="AR173" s="183" t="s">
        <v>82</v>
      </c>
      <c r="AT173" s="183" t="s">
        <v>318</v>
      </c>
      <c r="AU173" s="183" t="s">
        <v>75</v>
      </c>
      <c r="AY173" s="18" t="s">
        <v>317</v>
      </c>
      <c r="BE173" s="105">
        <f t="shared" si="9"/>
        <v>0</v>
      </c>
      <c r="BF173" s="105">
        <f t="shared" si="10"/>
        <v>0</v>
      </c>
      <c r="BG173" s="105">
        <f t="shared" si="11"/>
        <v>0</v>
      </c>
      <c r="BH173" s="105">
        <f t="shared" si="12"/>
        <v>0</v>
      </c>
      <c r="BI173" s="105">
        <f t="shared" si="13"/>
        <v>0</v>
      </c>
      <c r="BJ173" s="18" t="s">
        <v>88</v>
      </c>
      <c r="BK173" s="105">
        <f t="shared" si="14"/>
        <v>0</v>
      </c>
      <c r="BL173" s="18" t="s">
        <v>82</v>
      </c>
      <c r="BM173" s="183" t="s">
        <v>629</v>
      </c>
    </row>
    <row r="174" spans="1:65" s="2" customFormat="1" ht="24.2" customHeight="1">
      <c r="A174" s="35"/>
      <c r="B174" s="141"/>
      <c r="C174" s="171" t="s">
        <v>472</v>
      </c>
      <c r="D174" s="171" t="s">
        <v>318</v>
      </c>
      <c r="E174" s="172" t="s">
        <v>5522</v>
      </c>
      <c r="F174" s="173" t="s">
        <v>5969</v>
      </c>
      <c r="G174" s="174" t="s">
        <v>388</v>
      </c>
      <c r="H174" s="175">
        <v>8</v>
      </c>
      <c r="I174" s="176">
        <v>0</v>
      </c>
      <c r="J174" s="177">
        <f t="shared" si="5"/>
        <v>0</v>
      </c>
      <c r="K174" s="178"/>
      <c r="L174" s="36"/>
      <c r="M174" s="179" t="s">
        <v>1</v>
      </c>
      <c r="N174" s="180" t="s">
        <v>41</v>
      </c>
      <c r="O174" s="61"/>
      <c r="P174" s="181">
        <f t="shared" si="6"/>
        <v>0</v>
      </c>
      <c r="Q174" s="181">
        <v>0</v>
      </c>
      <c r="R174" s="181">
        <f t="shared" si="7"/>
        <v>0</v>
      </c>
      <c r="S174" s="181">
        <v>0</v>
      </c>
      <c r="T174" s="182">
        <f t="shared" si="8"/>
        <v>0</v>
      </c>
      <c r="U174" s="35"/>
      <c r="V174" s="35"/>
      <c r="W174" s="35"/>
      <c r="X174" s="35"/>
      <c r="Y174" s="35"/>
      <c r="Z174" s="35"/>
      <c r="AA174" s="35"/>
      <c r="AB174" s="35"/>
      <c r="AC174" s="35"/>
      <c r="AD174" s="35"/>
      <c r="AE174" s="35"/>
      <c r="AR174" s="183" t="s">
        <v>82</v>
      </c>
      <c r="AT174" s="183" t="s">
        <v>318</v>
      </c>
      <c r="AU174" s="183" t="s">
        <v>75</v>
      </c>
      <c r="AY174" s="18" t="s">
        <v>317</v>
      </c>
      <c r="BE174" s="105">
        <f t="shared" si="9"/>
        <v>0</v>
      </c>
      <c r="BF174" s="105">
        <f t="shared" si="10"/>
        <v>0</v>
      </c>
      <c r="BG174" s="105">
        <f t="shared" si="11"/>
        <v>0</v>
      </c>
      <c r="BH174" s="105">
        <f t="shared" si="12"/>
        <v>0</v>
      </c>
      <c r="BI174" s="105">
        <f t="shared" si="13"/>
        <v>0</v>
      </c>
      <c r="BJ174" s="18" t="s">
        <v>88</v>
      </c>
      <c r="BK174" s="105">
        <f t="shared" si="14"/>
        <v>0</v>
      </c>
      <c r="BL174" s="18" t="s">
        <v>82</v>
      </c>
      <c r="BM174" s="183" t="s">
        <v>643</v>
      </c>
    </row>
    <row r="175" spans="1:65" s="2" customFormat="1" ht="24" customHeight="1">
      <c r="A175" s="35"/>
      <c r="B175" s="141"/>
      <c r="C175" s="171" t="s">
        <v>476</v>
      </c>
      <c r="D175" s="171" t="s">
        <v>318</v>
      </c>
      <c r="E175" s="172" t="s">
        <v>5523</v>
      </c>
      <c r="F175" s="173" t="s">
        <v>5970</v>
      </c>
      <c r="G175" s="174" t="s">
        <v>388</v>
      </c>
      <c r="H175" s="175">
        <v>4</v>
      </c>
      <c r="I175" s="176">
        <v>0</v>
      </c>
      <c r="J175" s="177">
        <f t="shared" si="5"/>
        <v>0</v>
      </c>
      <c r="K175" s="178"/>
      <c r="L175" s="36"/>
      <c r="M175" s="179" t="s">
        <v>1</v>
      </c>
      <c r="N175" s="180" t="s">
        <v>41</v>
      </c>
      <c r="O175" s="61"/>
      <c r="P175" s="181">
        <f t="shared" si="6"/>
        <v>0</v>
      </c>
      <c r="Q175" s="181">
        <v>0</v>
      </c>
      <c r="R175" s="181">
        <f t="shared" si="7"/>
        <v>0</v>
      </c>
      <c r="S175" s="181">
        <v>0</v>
      </c>
      <c r="T175" s="182">
        <f t="shared" si="8"/>
        <v>0</v>
      </c>
      <c r="U175" s="35"/>
      <c r="V175" s="35"/>
      <c r="W175" s="35"/>
      <c r="X175" s="35"/>
      <c r="Y175" s="35"/>
      <c r="Z175" s="35"/>
      <c r="AA175" s="35"/>
      <c r="AB175" s="35"/>
      <c r="AC175" s="35"/>
      <c r="AD175" s="35"/>
      <c r="AE175" s="35"/>
      <c r="AR175" s="183" t="s">
        <v>82</v>
      </c>
      <c r="AT175" s="183" t="s">
        <v>318</v>
      </c>
      <c r="AU175" s="183" t="s">
        <v>75</v>
      </c>
      <c r="AY175" s="18" t="s">
        <v>317</v>
      </c>
      <c r="BE175" s="105">
        <f t="shared" si="9"/>
        <v>0</v>
      </c>
      <c r="BF175" s="105">
        <f t="shared" si="10"/>
        <v>0</v>
      </c>
      <c r="BG175" s="105">
        <f t="shared" si="11"/>
        <v>0</v>
      </c>
      <c r="BH175" s="105">
        <f t="shared" si="12"/>
        <v>0</v>
      </c>
      <c r="BI175" s="105">
        <f t="shared" si="13"/>
        <v>0</v>
      </c>
      <c r="BJ175" s="18" t="s">
        <v>88</v>
      </c>
      <c r="BK175" s="105">
        <f t="shared" si="14"/>
        <v>0</v>
      </c>
      <c r="BL175" s="18" t="s">
        <v>82</v>
      </c>
      <c r="BM175" s="183" t="s">
        <v>653</v>
      </c>
    </row>
    <row r="176" spans="1:65" s="2" customFormat="1" ht="62.65" customHeight="1">
      <c r="A176" s="35"/>
      <c r="B176" s="141"/>
      <c r="C176" s="171" t="s">
        <v>486</v>
      </c>
      <c r="D176" s="171" t="s">
        <v>318</v>
      </c>
      <c r="E176" s="172" t="s">
        <v>5524</v>
      </c>
      <c r="F176" s="173" t="s">
        <v>5971</v>
      </c>
      <c r="G176" s="174" t="s">
        <v>388</v>
      </c>
      <c r="H176" s="175">
        <v>3</v>
      </c>
      <c r="I176" s="176">
        <v>0</v>
      </c>
      <c r="J176" s="177">
        <f t="shared" si="5"/>
        <v>0</v>
      </c>
      <c r="K176" s="178"/>
      <c r="L176" s="36"/>
      <c r="M176" s="179" t="s">
        <v>1</v>
      </c>
      <c r="N176" s="180" t="s">
        <v>41</v>
      </c>
      <c r="O176" s="61"/>
      <c r="P176" s="181">
        <f t="shared" si="6"/>
        <v>0</v>
      </c>
      <c r="Q176" s="181">
        <v>0</v>
      </c>
      <c r="R176" s="181">
        <f t="shared" si="7"/>
        <v>0</v>
      </c>
      <c r="S176" s="181">
        <v>0</v>
      </c>
      <c r="T176" s="182">
        <f t="shared" si="8"/>
        <v>0</v>
      </c>
      <c r="U176" s="35"/>
      <c r="V176" s="35"/>
      <c r="W176" s="35"/>
      <c r="X176" s="35"/>
      <c r="Y176" s="35"/>
      <c r="Z176" s="35"/>
      <c r="AA176" s="35"/>
      <c r="AB176" s="35"/>
      <c r="AC176" s="35"/>
      <c r="AD176" s="35"/>
      <c r="AE176" s="35"/>
      <c r="AR176" s="183" t="s">
        <v>82</v>
      </c>
      <c r="AT176" s="183" t="s">
        <v>318</v>
      </c>
      <c r="AU176" s="183" t="s">
        <v>75</v>
      </c>
      <c r="AY176" s="18" t="s">
        <v>317</v>
      </c>
      <c r="BE176" s="105">
        <f t="shared" si="9"/>
        <v>0</v>
      </c>
      <c r="BF176" s="105">
        <f t="shared" si="10"/>
        <v>0</v>
      </c>
      <c r="BG176" s="105">
        <f t="shared" si="11"/>
        <v>0</v>
      </c>
      <c r="BH176" s="105">
        <f t="shared" si="12"/>
        <v>0</v>
      </c>
      <c r="BI176" s="105">
        <f t="shared" si="13"/>
        <v>0</v>
      </c>
      <c r="BJ176" s="18" t="s">
        <v>88</v>
      </c>
      <c r="BK176" s="105">
        <f t="shared" si="14"/>
        <v>0</v>
      </c>
      <c r="BL176" s="18" t="s">
        <v>82</v>
      </c>
      <c r="BM176" s="183" t="s">
        <v>664</v>
      </c>
    </row>
    <row r="177" spans="1:65" s="2" customFormat="1" ht="14.45" customHeight="1">
      <c r="A177" s="35"/>
      <c r="B177" s="141"/>
      <c r="C177" s="171" t="s">
        <v>494</v>
      </c>
      <c r="D177" s="171" t="s">
        <v>318</v>
      </c>
      <c r="E177" s="172" t="s">
        <v>5525</v>
      </c>
      <c r="F177" s="173" t="s">
        <v>5972</v>
      </c>
      <c r="G177" s="174" t="s">
        <v>388</v>
      </c>
      <c r="H177" s="175">
        <v>3</v>
      </c>
      <c r="I177" s="176">
        <v>0</v>
      </c>
      <c r="J177" s="177">
        <f t="shared" si="5"/>
        <v>0</v>
      </c>
      <c r="K177" s="178"/>
      <c r="L177" s="36"/>
      <c r="M177" s="179" t="s">
        <v>1</v>
      </c>
      <c r="N177" s="180" t="s">
        <v>41</v>
      </c>
      <c r="O177" s="61"/>
      <c r="P177" s="181">
        <f t="shared" si="6"/>
        <v>0</v>
      </c>
      <c r="Q177" s="181">
        <v>0</v>
      </c>
      <c r="R177" s="181">
        <f t="shared" si="7"/>
        <v>0</v>
      </c>
      <c r="S177" s="181">
        <v>0</v>
      </c>
      <c r="T177" s="182">
        <f t="shared" si="8"/>
        <v>0</v>
      </c>
      <c r="U177" s="35"/>
      <c r="V177" s="35"/>
      <c r="W177" s="35"/>
      <c r="X177" s="35"/>
      <c r="Y177" s="35"/>
      <c r="Z177" s="35"/>
      <c r="AA177" s="35"/>
      <c r="AB177" s="35"/>
      <c r="AC177" s="35"/>
      <c r="AD177" s="35"/>
      <c r="AE177" s="35"/>
      <c r="AR177" s="183" t="s">
        <v>82</v>
      </c>
      <c r="AT177" s="183" t="s">
        <v>318</v>
      </c>
      <c r="AU177" s="183" t="s">
        <v>75</v>
      </c>
      <c r="AY177" s="18" t="s">
        <v>317</v>
      </c>
      <c r="BE177" s="105">
        <f t="shared" si="9"/>
        <v>0</v>
      </c>
      <c r="BF177" s="105">
        <f t="shared" si="10"/>
        <v>0</v>
      </c>
      <c r="BG177" s="105">
        <f t="shared" si="11"/>
        <v>0</v>
      </c>
      <c r="BH177" s="105">
        <f t="shared" si="12"/>
        <v>0</v>
      </c>
      <c r="BI177" s="105">
        <f t="shared" si="13"/>
        <v>0</v>
      </c>
      <c r="BJ177" s="18" t="s">
        <v>88</v>
      </c>
      <c r="BK177" s="105">
        <f t="shared" si="14"/>
        <v>0</v>
      </c>
      <c r="BL177" s="18" t="s">
        <v>82</v>
      </c>
      <c r="BM177" s="183" t="s">
        <v>676</v>
      </c>
    </row>
    <row r="178" spans="1:65" s="2" customFormat="1" ht="24.2" customHeight="1">
      <c r="A178" s="35"/>
      <c r="B178" s="141"/>
      <c r="C178" s="171" t="s">
        <v>506</v>
      </c>
      <c r="D178" s="171" t="s">
        <v>318</v>
      </c>
      <c r="E178" s="172" t="s">
        <v>5526</v>
      </c>
      <c r="F178" s="173" t="s">
        <v>5973</v>
      </c>
      <c r="G178" s="174" t="s">
        <v>388</v>
      </c>
      <c r="H178" s="175">
        <v>3</v>
      </c>
      <c r="I178" s="176">
        <v>0</v>
      </c>
      <c r="J178" s="177">
        <f t="shared" si="5"/>
        <v>0</v>
      </c>
      <c r="K178" s="178"/>
      <c r="L178" s="36"/>
      <c r="M178" s="179" t="s">
        <v>1</v>
      </c>
      <c r="N178" s="180" t="s">
        <v>41</v>
      </c>
      <c r="O178" s="61"/>
      <c r="P178" s="181">
        <f t="shared" si="6"/>
        <v>0</v>
      </c>
      <c r="Q178" s="181">
        <v>0</v>
      </c>
      <c r="R178" s="181">
        <f t="shared" si="7"/>
        <v>0</v>
      </c>
      <c r="S178" s="181">
        <v>0</v>
      </c>
      <c r="T178" s="182">
        <f t="shared" si="8"/>
        <v>0</v>
      </c>
      <c r="U178" s="35"/>
      <c r="V178" s="35"/>
      <c r="W178" s="35"/>
      <c r="X178" s="35"/>
      <c r="Y178" s="35"/>
      <c r="Z178" s="35"/>
      <c r="AA178" s="35"/>
      <c r="AB178" s="35"/>
      <c r="AC178" s="35"/>
      <c r="AD178" s="35"/>
      <c r="AE178" s="35"/>
      <c r="AR178" s="183" t="s">
        <v>82</v>
      </c>
      <c r="AT178" s="183" t="s">
        <v>318</v>
      </c>
      <c r="AU178" s="183" t="s">
        <v>75</v>
      </c>
      <c r="AY178" s="18" t="s">
        <v>317</v>
      </c>
      <c r="BE178" s="105">
        <f t="shared" si="9"/>
        <v>0</v>
      </c>
      <c r="BF178" s="105">
        <f t="shared" si="10"/>
        <v>0</v>
      </c>
      <c r="BG178" s="105">
        <f t="shared" si="11"/>
        <v>0</v>
      </c>
      <c r="BH178" s="105">
        <f t="shared" si="12"/>
        <v>0</v>
      </c>
      <c r="BI178" s="105">
        <f t="shared" si="13"/>
        <v>0</v>
      </c>
      <c r="BJ178" s="18" t="s">
        <v>88</v>
      </c>
      <c r="BK178" s="105">
        <f t="shared" si="14"/>
        <v>0</v>
      </c>
      <c r="BL178" s="18" t="s">
        <v>82</v>
      </c>
      <c r="BM178" s="183" t="s">
        <v>686</v>
      </c>
    </row>
    <row r="179" spans="1:65" s="2" customFormat="1" ht="39" customHeight="1">
      <c r="A179" s="35"/>
      <c r="B179" s="141"/>
      <c r="C179" s="171" t="s">
        <v>515</v>
      </c>
      <c r="D179" s="171" t="s">
        <v>318</v>
      </c>
      <c r="E179" s="172" t="s">
        <v>5506</v>
      </c>
      <c r="F179" s="173" t="s">
        <v>5974</v>
      </c>
      <c r="G179" s="174" t="s">
        <v>388</v>
      </c>
      <c r="H179" s="175">
        <v>1</v>
      </c>
      <c r="I179" s="176">
        <v>0</v>
      </c>
      <c r="J179" s="177">
        <f t="shared" si="5"/>
        <v>0</v>
      </c>
      <c r="K179" s="178"/>
      <c r="L179" s="36"/>
      <c r="M179" s="179" t="s">
        <v>1</v>
      </c>
      <c r="N179" s="180" t="s">
        <v>41</v>
      </c>
      <c r="O179" s="61"/>
      <c r="P179" s="181">
        <f t="shared" si="6"/>
        <v>0</v>
      </c>
      <c r="Q179" s="181">
        <v>0</v>
      </c>
      <c r="R179" s="181">
        <f t="shared" si="7"/>
        <v>0</v>
      </c>
      <c r="S179" s="181">
        <v>0</v>
      </c>
      <c r="T179" s="182">
        <f t="shared" si="8"/>
        <v>0</v>
      </c>
      <c r="U179" s="35"/>
      <c r="V179" s="35"/>
      <c r="W179" s="35"/>
      <c r="X179" s="35"/>
      <c r="Y179" s="35"/>
      <c r="Z179" s="35"/>
      <c r="AA179" s="35"/>
      <c r="AB179" s="35"/>
      <c r="AC179" s="35"/>
      <c r="AD179" s="35"/>
      <c r="AE179" s="35"/>
      <c r="AR179" s="183" t="s">
        <v>82</v>
      </c>
      <c r="AT179" s="183" t="s">
        <v>318</v>
      </c>
      <c r="AU179" s="183" t="s">
        <v>75</v>
      </c>
      <c r="AY179" s="18" t="s">
        <v>317</v>
      </c>
      <c r="BE179" s="105">
        <f t="shared" si="9"/>
        <v>0</v>
      </c>
      <c r="BF179" s="105">
        <f t="shared" si="10"/>
        <v>0</v>
      </c>
      <c r="BG179" s="105">
        <f t="shared" si="11"/>
        <v>0</v>
      </c>
      <c r="BH179" s="105">
        <f t="shared" si="12"/>
        <v>0</v>
      </c>
      <c r="BI179" s="105">
        <f t="shared" si="13"/>
        <v>0</v>
      </c>
      <c r="BJ179" s="18" t="s">
        <v>88</v>
      </c>
      <c r="BK179" s="105">
        <f t="shared" si="14"/>
        <v>0</v>
      </c>
      <c r="BL179" s="18" t="s">
        <v>82</v>
      </c>
      <c r="BM179" s="183" t="s">
        <v>700</v>
      </c>
    </row>
    <row r="180" spans="1:65" s="2" customFormat="1" ht="76.349999999999994" customHeight="1">
      <c r="A180" s="35"/>
      <c r="B180" s="141"/>
      <c r="C180" s="171" t="s">
        <v>522</v>
      </c>
      <c r="D180" s="171" t="s">
        <v>318</v>
      </c>
      <c r="E180" s="172" t="s">
        <v>5527</v>
      </c>
      <c r="F180" s="173" t="s">
        <v>5975</v>
      </c>
      <c r="G180" s="174" t="s">
        <v>388</v>
      </c>
      <c r="H180" s="175">
        <v>2</v>
      </c>
      <c r="I180" s="176">
        <v>0</v>
      </c>
      <c r="J180" s="177">
        <f t="shared" si="5"/>
        <v>0</v>
      </c>
      <c r="K180" s="178"/>
      <c r="L180" s="36"/>
      <c r="M180" s="179" t="s">
        <v>1</v>
      </c>
      <c r="N180" s="180" t="s">
        <v>41</v>
      </c>
      <c r="O180" s="61"/>
      <c r="P180" s="181">
        <f t="shared" si="6"/>
        <v>0</v>
      </c>
      <c r="Q180" s="181">
        <v>0</v>
      </c>
      <c r="R180" s="181">
        <f t="shared" si="7"/>
        <v>0</v>
      </c>
      <c r="S180" s="181">
        <v>0</v>
      </c>
      <c r="T180" s="182">
        <f t="shared" si="8"/>
        <v>0</v>
      </c>
      <c r="U180" s="35"/>
      <c r="V180" s="35"/>
      <c r="W180" s="35"/>
      <c r="X180" s="35"/>
      <c r="Y180" s="35"/>
      <c r="Z180" s="35"/>
      <c r="AA180" s="35"/>
      <c r="AB180" s="35"/>
      <c r="AC180" s="35"/>
      <c r="AD180" s="35"/>
      <c r="AE180" s="35"/>
      <c r="AR180" s="183" t="s">
        <v>82</v>
      </c>
      <c r="AT180" s="183" t="s">
        <v>318</v>
      </c>
      <c r="AU180" s="183" t="s">
        <v>75</v>
      </c>
      <c r="AY180" s="18" t="s">
        <v>317</v>
      </c>
      <c r="BE180" s="105">
        <f t="shared" si="9"/>
        <v>0</v>
      </c>
      <c r="BF180" s="105">
        <f t="shared" si="10"/>
        <v>0</v>
      </c>
      <c r="BG180" s="105">
        <f t="shared" si="11"/>
        <v>0</v>
      </c>
      <c r="BH180" s="105">
        <f t="shared" si="12"/>
        <v>0</v>
      </c>
      <c r="BI180" s="105">
        <f t="shared" si="13"/>
        <v>0</v>
      </c>
      <c r="BJ180" s="18" t="s">
        <v>88</v>
      </c>
      <c r="BK180" s="105">
        <f t="shared" si="14"/>
        <v>0</v>
      </c>
      <c r="BL180" s="18" t="s">
        <v>82</v>
      </c>
      <c r="BM180" s="183" t="s">
        <v>713</v>
      </c>
    </row>
    <row r="181" spans="1:65" s="2" customFormat="1" ht="76.349999999999994" customHeight="1">
      <c r="A181" s="35"/>
      <c r="B181" s="141"/>
      <c r="C181" s="171" t="s">
        <v>527</v>
      </c>
      <c r="D181" s="171" t="s">
        <v>318</v>
      </c>
      <c r="E181" s="172" t="s">
        <v>5528</v>
      </c>
      <c r="F181" s="173" t="s">
        <v>5976</v>
      </c>
      <c r="G181" s="174" t="s">
        <v>388</v>
      </c>
      <c r="H181" s="175">
        <v>2</v>
      </c>
      <c r="I181" s="176">
        <v>0</v>
      </c>
      <c r="J181" s="177">
        <f t="shared" si="5"/>
        <v>0</v>
      </c>
      <c r="K181" s="178"/>
      <c r="L181" s="36"/>
      <c r="M181" s="179" t="s">
        <v>1</v>
      </c>
      <c r="N181" s="180" t="s">
        <v>41</v>
      </c>
      <c r="O181" s="61"/>
      <c r="P181" s="181">
        <f t="shared" si="6"/>
        <v>0</v>
      </c>
      <c r="Q181" s="181">
        <v>0</v>
      </c>
      <c r="R181" s="181">
        <f t="shared" si="7"/>
        <v>0</v>
      </c>
      <c r="S181" s="181">
        <v>0</v>
      </c>
      <c r="T181" s="182">
        <f t="shared" si="8"/>
        <v>0</v>
      </c>
      <c r="U181" s="35"/>
      <c r="V181" s="35"/>
      <c r="W181" s="35"/>
      <c r="X181" s="35"/>
      <c r="Y181" s="35"/>
      <c r="Z181" s="35"/>
      <c r="AA181" s="35"/>
      <c r="AB181" s="35"/>
      <c r="AC181" s="35"/>
      <c r="AD181" s="35"/>
      <c r="AE181" s="35"/>
      <c r="AR181" s="183" t="s">
        <v>82</v>
      </c>
      <c r="AT181" s="183" t="s">
        <v>318</v>
      </c>
      <c r="AU181" s="183" t="s">
        <v>75</v>
      </c>
      <c r="AY181" s="18" t="s">
        <v>317</v>
      </c>
      <c r="BE181" s="105">
        <f t="shared" si="9"/>
        <v>0</v>
      </c>
      <c r="BF181" s="105">
        <f t="shared" si="10"/>
        <v>0</v>
      </c>
      <c r="BG181" s="105">
        <f t="shared" si="11"/>
        <v>0</v>
      </c>
      <c r="BH181" s="105">
        <f t="shared" si="12"/>
        <v>0</v>
      </c>
      <c r="BI181" s="105">
        <f t="shared" si="13"/>
        <v>0</v>
      </c>
      <c r="BJ181" s="18" t="s">
        <v>88</v>
      </c>
      <c r="BK181" s="105">
        <f t="shared" si="14"/>
        <v>0</v>
      </c>
      <c r="BL181" s="18" t="s">
        <v>82</v>
      </c>
      <c r="BM181" s="183" t="s">
        <v>722</v>
      </c>
    </row>
    <row r="182" spans="1:65" s="2" customFormat="1" ht="24.2" customHeight="1">
      <c r="A182" s="35"/>
      <c r="B182" s="141"/>
      <c r="C182" s="171" t="s">
        <v>535</v>
      </c>
      <c r="D182" s="171" t="s">
        <v>318</v>
      </c>
      <c r="E182" s="172" t="s">
        <v>5529</v>
      </c>
      <c r="F182" s="173" t="s">
        <v>5977</v>
      </c>
      <c r="G182" s="174" t="s">
        <v>388</v>
      </c>
      <c r="H182" s="175">
        <v>9</v>
      </c>
      <c r="I182" s="176">
        <v>0</v>
      </c>
      <c r="J182" s="177">
        <f t="shared" si="5"/>
        <v>0</v>
      </c>
      <c r="K182" s="178"/>
      <c r="L182" s="36"/>
      <c r="M182" s="179" t="s">
        <v>1</v>
      </c>
      <c r="N182" s="180" t="s">
        <v>41</v>
      </c>
      <c r="O182" s="61"/>
      <c r="P182" s="181">
        <f t="shared" si="6"/>
        <v>0</v>
      </c>
      <c r="Q182" s="181">
        <v>0</v>
      </c>
      <c r="R182" s="181">
        <f t="shared" si="7"/>
        <v>0</v>
      </c>
      <c r="S182" s="181">
        <v>0</v>
      </c>
      <c r="T182" s="182">
        <f t="shared" si="8"/>
        <v>0</v>
      </c>
      <c r="U182" s="35"/>
      <c r="V182" s="35"/>
      <c r="W182" s="35"/>
      <c r="X182" s="35"/>
      <c r="Y182" s="35"/>
      <c r="Z182" s="35"/>
      <c r="AA182" s="35"/>
      <c r="AB182" s="35"/>
      <c r="AC182" s="35"/>
      <c r="AD182" s="35"/>
      <c r="AE182" s="35"/>
      <c r="AR182" s="183" t="s">
        <v>82</v>
      </c>
      <c r="AT182" s="183" t="s">
        <v>318</v>
      </c>
      <c r="AU182" s="183" t="s">
        <v>75</v>
      </c>
      <c r="AY182" s="18" t="s">
        <v>317</v>
      </c>
      <c r="BE182" s="105">
        <f t="shared" si="9"/>
        <v>0</v>
      </c>
      <c r="BF182" s="105">
        <f t="shared" si="10"/>
        <v>0</v>
      </c>
      <c r="BG182" s="105">
        <f t="shared" si="11"/>
        <v>0</v>
      </c>
      <c r="BH182" s="105">
        <f t="shared" si="12"/>
        <v>0</v>
      </c>
      <c r="BI182" s="105">
        <f t="shared" si="13"/>
        <v>0</v>
      </c>
      <c r="BJ182" s="18" t="s">
        <v>88</v>
      </c>
      <c r="BK182" s="105">
        <f t="shared" si="14"/>
        <v>0</v>
      </c>
      <c r="BL182" s="18" t="s">
        <v>82</v>
      </c>
      <c r="BM182" s="183" t="s">
        <v>731</v>
      </c>
    </row>
    <row r="183" spans="1:65" s="2" customFormat="1" ht="49.15" customHeight="1">
      <c r="A183" s="35"/>
      <c r="B183" s="141"/>
      <c r="C183" s="171" t="s">
        <v>540</v>
      </c>
      <c r="D183" s="171" t="s">
        <v>318</v>
      </c>
      <c r="E183" s="172" t="s">
        <v>5530</v>
      </c>
      <c r="F183" s="173" t="s">
        <v>5978</v>
      </c>
      <c r="G183" s="174" t="s">
        <v>388</v>
      </c>
      <c r="H183" s="175">
        <v>2</v>
      </c>
      <c r="I183" s="176">
        <v>0</v>
      </c>
      <c r="J183" s="177">
        <f t="shared" si="5"/>
        <v>0</v>
      </c>
      <c r="K183" s="178"/>
      <c r="L183" s="36"/>
      <c r="M183" s="179" t="s">
        <v>1</v>
      </c>
      <c r="N183" s="180" t="s">
        <v>41</v>
      </c>
      <c r="O183" s="61"/>
      <c r="P183" s="181">
        <f t="shared" si="6"/>
        <v>0</v>
      </c>
      <c r="Q183" s="181">
        <v>0</v>
      </c>
      <c r="R183" s="181">
        <f t="shared" si="7"/>
        <v>0</v>
      </c>
      <c r="S183" s="181">
        <v>0</v>
      </c>
      <c r="T183" s="182">
        <f t="shared" si="8"/>
        <v>0</v>
      </c>
      <c r="U183" s="35"/>
      <c r="V183" s="35"/>
      <c r="W183" s="35"/>
      <c r="X183" s="35"/>
      <c r="Y183" s="35"/>
      <c r="Z183" s="35"/>
      <c r="AA183" s="35"/>
      <c r="AB183" s="35"/>
      <c r="AC183" s="35"/>
      <c r="AD183" s="35"/>
      <c r="AE183" s="35"/>
      <c r="AR183" s="183" t="s">
        <v>82</v>
      </c>
      <c r="AT183" s="183" t="s">
        <v>318</v>
      </c>
      <c r="AU183" s="183" t="s">
        <v>75</v>
      </c>
      <c r="AY183" s="18" t="s">
        <v>317</v>
      </c>
      <c r="BE183" s="105">
        <f t="shared" si="9"/>
        <v>0</v>
      </c>
      <c r="BF183" s="105">
        <f t="shared" si="10"/>
        <v>0</v>
      </c>
      <c r="BG183" s="105">
        <f t="shared" si="11"/>
        <v>0</v>
      </c>
      <c r="BH183" s="105">
        <f t="shared" si="12"/>
        <v>0</v>
      </c>
      <c r="BI183" s="105">
        <f t="shared" si="13"/>
        <v>0</v>
      </c>
      <c r="BJ183" s="18" t="s">
        <v>88</v>
      </c>
      <c r="BK183" s="105">
        <f t="shared" si="14"/>
        <v>0</v>
      </c>
      <c r="BL183" s="18" t="s">
        <v>82</v>
      </c>
      <c r="BM183" s="183" t="s">
        <v>745</v>
      </c>
    </row>
    <row r="184" spans="1:65" s="2" customFormat="1" ht="14.45" customHeight="1">
      <c r="A184" s="35"/>
      <c r="B184" s="141"/>
      <c r="C184" s="171" t="s">
        <v>544</v>
      </c>
      <c r="D184" s="171" t="s">
        <v>318</v>
      </c>
      <c r="E184" s="172" t="s">
        <v>5531</v>
      </c>
      <c r="F184" s="173" t="s">
        <v>5979</v>
      </c>
      <c r="G184" s="174" t="s">
        <v>388</v>
      </c>
      <c r="H184" s="175">
        <v>4</v>
      </c>
      <c r="I184" s="176">
        <v>0</v>
      </c>
      <c r="J184" s="177">
        <f t="shared" si="5"/>
        <v>0</v>
      </c>
      <c r="K184" s="178"/>
      <c r="L184" s="36"/>
      <c r="M184" s="179" t="s">
        <v>1</v>
      </c>
      <c r="N184" s="180" t="s">
        <v>41</v>
      </c>
      <c r="O184" s="61"/>
      <c r="P184" s="181">
        <f t="shared" si="6"/>
        <v>0</v>
      </c>
      <c r="Q184" s="181">
        <v>0</v>
      </c>
      <c r="R184" s="181">
        <f t="shared" si="7"/>
        <v>0</v>
      </c>
      <c r="S184" s="181">
        <v>0</v>
      </c>
      <c r="T184" s="182">
        <f t="shared" si="8"/>
        <v>0</v>
      </c>
      <c r="U184" s="35"/>
      <c r="V184" s="35"/>
      <c r="W184" s="35"/>
      <c r="X184" s="35"/>
      <c r="Y184" s="35"/>
      <c r="Z184" s="35"/>
      <c r="AA184" s="35"/>
      <c r="AB184" s="35"/>
      <c r="AC184" s="35"/>
      <c r="AD184" s="35"/>
      <c r="AE184" s="35"/>
      <c r="AR184" s="183" t="s">
        <v>82</v>
      </c>
      <c r="AT184" s="183" t="s">
        <v>318</v>
      </c>
      <c r="AU184" s="183" t="s">
        <v>75</v>
      </c>
      <c r="AY184" s="18" t="s">
        <v>317</v>
      </c>
      <c r="BE184" s="105">
        <f t="shared" si="9"/>
        <v>0</v>
      </c>
      <c r="BF184" s="105">
        <f t="shared" si="10"/>
        <v>0</v>
      </c>
      <c r="BG184" s="105">
        <f t="shared" si="11"/>
        <v>0</v>
      </c>
      <c r="BH184" s="105">
        <f t="shared" si="12"/>
        <v>0</v>
      </c>
      <c r="BI184" s="105">
        <f t="shared" si="13"/>
        <v>0</v>
      </c>
      <c r="BJ184" s="18" t="s">
        <v>88</v>
      </c>
      <c r="BK184" s="105">
        <f t="shared" si="14"/>
        <v>0</v>
      </c>
      <c r="BL184" s="18" t="s">
        <v>82</v>
      </c>
      <c r="BM184" s="183" t="s">
        <v>757</v>
      </c>
    </row>
    <row r="185" spans="1:65" s="2" customFormat="1" ht="26.25" customHeight="1">
      <c r="A185" s="35"/>
      <c r="B185" s="141"/>
      <c r="C185" s="171" t="s">
        <v>551</v>
      </c>
      <c r="D185" s="171" t="s">
        <v>318</v>
      </c>
      <c r="E185" s="172" t="s">
        <v>5532</v>
      </c>
      <c r="F185" s="173" t="s">
        <v>5980</v>
      </c>
      <c r="G185" s="174" t="s">
        <v>388</v>
      </c>
      <c r="H185" s="175">
        <v>4</v>
      </c>
      <c r="I185" s="176">
        <v>0</v>
      </c>
      <c r="J185" s="177">
        <f t="shared" si="5"/>
        <v>0</v>
      </c>
      <c r="K185" s="178"/>
      <c r="L185" s="36"/>
      <c r="M185" s="179" t="s">
        <v>1</v>
      </c>
      <c r="N185" s="180" t="s">
        <v>41</v>
      </c>
      <c r="O185" s="61"/>
      <c r="P185" s="181">
        <f t="shared" si="6"/>
        <v>0</v>
      </c>
      <c r="Q185" s="181">
        <v>0</v>
      </c>
      <c r="R185" s="181">
        <f t="shared" si="7"/>
        <v>0</v>
      </c>
      <c r="S185" s="181">
        <v>0</v>
      </c>
      <c r="T185" s="182">
        <f t="shared" si="8"/>
        <v>0</v>
      </c>
      <c r="U185" s="35"/>
      <c r="V185" s="35"/>
      <c r="W185" s="35"/>
      <c r="X185" s="35"/>
      <c r="Y185" s="35"/>
      <c r="Z185" s="35"/>
      <c r="AA185" s="35"/>
      <c r="AB185" s="35"/>
      <c r="AC185" s="35"/>
      <c r="AD185" s="35"/>
      <c r="AE185" s="35"/>
      <c r="AR185" s="183" t="s">
        <v>82</v>
      </c>
      <c r="AT185" s="183" t="s">
        <v>318</v>
      </c>
      <c r="AU185" s="183" t="s">
        <v>75</v>
      </c>
      <c r="AY185" s="18" t="s">
        <v>317</v>
      </c>
      <c r="BE185" s="105">
        <f t="shared" si="9"/>
        <v>0</v>
      </c>
      <c r="BF185" s="105">
        <f t="shared" si="10"/>
        <v>0</v>
      </c>
      <c r="BG185" s="105">
        <f t="shared" si="11"/>
        <v>0</v>
      </c>
      <c r="BH185" s="105">
        <f t="shared" si="12"/>
        <v>0</v>
      </c>
      <c r="BI185" s="105">
        <f t="shared" si="13"/>
        <v>0</v>
      </c>
      <c r="BJ185" s="18" t="s">
        <v>88</v>
      </c>
      <c r="BK185" s="105">
        <f t="shared" si="14"/>
        <v>0</v>
      </c>
      <c r="BL185" s="18" t="s">
        <v>82</v>
      </c>
      <c r="BM185" s="183" t="s">
        <v>766</v>
      </c>
    </row>
    <row r="186" spans="1:65" s="2" customFormat="1" ht="24.2" customHeight="1">
      <c r="A186" s="35"/>
      <c r="B186" s="141"/>
      <c r="C186" s="171" t="s">
        <v>555</v>
      </c>
      <c r="D186" s="171" t="s">
        <v>318</v>
      </c>
      <c r="E186" s="172" t="s">
        <v>5533</v>
      </c>
      <c r="F186" s="173" t="s">
        <v>5981</v>
      </c>
      <c r="G186" s="174" t="s">
        <v>388</v>
      </c>
      <c r="H186" s="175">
        <v>4</v>
      </c>
      <c r="I186" s="176">
        <v>0</v>
      </c>
      <c r="J186" s="177">
        <f t="shared" si="5"/>
        <v>0</v>
      </c>
      <c r="K186" s="178"/>
      <c r="L186" s="36"/>
      <c r="M186" s="179" t="s">
        <v>1</v>
      </c>
      <c r="N186" s="180" t="s">
        <v>41</v>
      </c>
      <c r="O186" s="61"/>
      <c r="P186" s="181">
        <f t="shared" si="6"/>
        <v>0</v>
      </c>
      <c r="Q186" s="181">
        <v>0</v>
      </c>
      <c r="R186" s="181">
        <f t="shared" si="7"/>
        <v>0</v>
      </c>
      <c r="S186" s="181">
        <v>0</v>
      </c>
      <c r="T186" s="182">
        <f t="shared" si="8"/>
        <v>0</v>
      </c>
      <c r="U186" s="35"/>
      <c r="V186" s="35"/>
      <c r="W186" s="35"/>
      <c r="X186" s="35"/>
      <c r="Y186" s="35"/>
      <c r="Z186" s="35"/>
      <c r="AA186" s="35"/>
      <c r="AB186" s="35"/>
      <c r="AC186" s="35"/>
      <c r="AD186" s="35"/>
      <c r="AE186" s="35"/>
      <c r="AR186" s="183" t="s">
        <v>82</v>
      </c>
      <c r="AT186" s="183" t="s">
        <v>318</v>
      </c>
      <c r="AU186" s="183" t="s">
        <v>75</v>
      </c>
      <c r="AY186" s="18" t="s">
        <v>317</v>
      </c>
      <c r="BE186" s="105">
        <f t="shared" si="9"/>
        <v>0</v>
      </c>
      <c r="BF186" s="105">
        <f t="shared" si="10"/>
        <v>0</v>
      </c>
      <c r="BG186" s="105">
        <f t="shared" si="11"/>
        <v>0</v>
      </c>
      <c r="BH186" s="105">
        <f t="shared" si="12"/>
        <v>0</v>
      </c>
      <c r="BI186" s="105">
        <f t="shared" si="13"/>
        <v>0</v>
      </c>
      <c r="BJ186" s="18" t="s">
        <v>88</v>
      </c>
      <c r="BK186" s="105">
        <f t="shared" si="14"/>
        <v>0</v>
      </c>
      <c r="BL186" s="18" t="s">
        <v>82</v>
      </c>
      <c r="BM186" s="183" t="s">
        <v>775</v>
      </c>
    </row>
    <row r="187" spans="1:65" s="2" customFormat="1" ht="24.2" customHeight="1">
      <c r="A187" s="35"/>
      <c r="B187" s="141"/>
      <c r="C187" s="171" t="s">
        <v>559</v>
      </c>
      <c r="D187" s="171" t="s">
        <v>318</v>
      </c>
      <c r="E187" s="172" t="s">
        <v>5534</v>
      </c>
      <c r="F187" s="173" t="s">
        <v>5982</v>
      </c>
      <c r="G187" s="174" t="s">
        <v>388</v>
      </c>
      <c r="H187" s="175">
        <v>4</v>
      </c>
      <c r="I187" s="176">
        <v>0</v>
      </c>
      <c r="J187" s="177">
        <f t="shared" si="5"/>
        <v>0</v>
      </c>
      <c r="K187" s="178"/>
      <c r="L187" s="36"/>
      <c r="M187" s="179" t="s">
        <v>1</v>
      </c>
      <c r="N187" s="180" t="s">
        <v>41</v>
      </c>
      <c r="O187" s="61"/>
      <c r="P187" s="181">
        <f t="shared" si="6"/>
        <v>0</v>
      </c>
      <c r="Q187" s="181">
        <v>0</v>
      </c>
      <c r="R187" s="181">
        <f t="shared" si="7"/>
        <v>0</v>
      </c>
      <c r="S187" s="181">
        <v>0</v>
      </c>
      <c r="T187" s="182">
        <f t="shared" si="8"/>
        <v>0</v>
      </c>
      <c r="U187" s="35"/>
      <c r="V187" s="35"/>
      <c r="W187" s="35"/>
      <c r="X187" s="35"/>
      <c r="Y187" s="35"/>
      <c r="Z187" s="35"/>
      <c r="AA187" s="35"/>
      <c r="AB187" s="35"/>
      <c r="AC187" s="35"/>
      <c r="AD187" s="35"/>
      <c r="AE187" s="35"/>
      <c r="AR187" s="183" t="s">
        <v>82</v>
      </c>
      <c r="AT187" s="183" t="s">
        <v>318</v>
      </c>
      <c r="AU187" s="183" t="s">
        <v>75</v>
      </c>
      <c r="AY187" s="18" t="s">
        <v>317</v>
      </c>
      <c r="BE187" s="105">
        <f t="shared" si="9"/>
        <v>0</v>
      </c>
      <c r="BF187" s="105">
        <f t="shared" si="10"/>
        <v>0</v>
      </c>
      <c r="BG187" s="105">
        <f t="shared" si="11"/>
        <v>0</v>
      </c>
      <c r="BH187" s="105">
        <f t="shared" si="12"/>
        <v>0</v>
      </c>
      <c r="BI187" s="105">
        <f t="shared" si="13"/>
        <v>0</v>
      </c>
      <c r="BJ187" s="18" t="s">
        <v>88</v>
      </c>
      <c r="BK187" s="105">
        <f t="shared" si="14"/>
        <v>0</v>
      </c>
      <c r="BL187" s="18" t="s">
        <v>82</v>
      </c>
      <c r="BM187" s="183" t="s">
        <v>784</v>
      </c>
    </row>
    <row r="188" spans="1:65" s="2" customFormat="1" ht="14.45" customHeight="1">
      <c r="A188" s="35"/>
      <c r="B188" s="141"/>
      <c r="C188" s="171" t="s">
        <v>565</v>
      </c>
      <c r="D188" s="171" t="s">
        <v>318</v>
      </c>
      <c r="E188" s="172" t="s">
        <v>5535</v>
      </c>
      <c r="F188" s="173" t="s">
        <v>5983</v>
      </c>
      <c r="G188" s="174" t="s">
        <v>388</v>
      </c>
      <c r="H188" s="175">
        <v>2</v>
      </c>
      <c r="I188" s="176">
        <v>0</v>
      </c>
      <c r="J188" s="177">
        <f t="shared" si="5"/>
        <v>0</v>
      </c>
      <c r="K188" s="178"/>
      <c r="L188" s="36"/>
      <c r="M188" s="179" t="s">
        <v>1</v>
      </c>
      <c r="N188" s="180" t="s">
        <v>41</v>
      </c>
      <c r="O188" s="61"/>
      <c r="P188" s="181">
        <f t="shared" si="6"/>
        <v>0</v>
      </c>
      <c r="Q188" s="181">
        <v>0</v>
      </c>
      <c r="R188" s="181">
        <f t="shared" si="7"/>
        <v>0</v>
      </c>
      <c r="S188" s="181">
        <v>0</v>
      </c>
      <c r="T188" s="182">
        <f t="shared" si="8"/>
        <v>0</v>
      </c>
      <c r="U188" s="35"/>
      <c r="V188" s="35"/>
      <c r="W188" s="35"/>
      <c r="X188" s="35"/>
      <c r="Y188" s="35"/>
      <c r="Z188" s="35"/>
      <c r="AA188" s="35"/>
      <c r="AB188" s="35"/>
      <c r="AC188" s="35"/>
      <c r="AD188" s="35"/>
      <c r="AE188" s="35"/>
      <c r="AR188" s="183" t="s">
        <v>82</v>
      </c>
      <c r="AT188" s="183" t="s">
        <v>318</v>
      </c>
      <c r="AU188" s="183" t="s">
        <v>75</v>
      </c>
      <c r="AY188" s="18" t="s">
        <v>317</v>
      </c>
      <c r="BE188" s="105">
        <f t="shared" si="9"/>
        <v>0</v>
      </c>
      <c r="BF188" s="105">
        <f t="shared" si="10"/>
        <v>0</v>
      </c>
      <c r="BG188" s="105">
        <f t="shared" si="11"/>
        <v>0</v>
      </c>
      <c r="BH188" s="105">
        <f t="shared" si="12"/>
        <v>0</v>
      </c>
      <c r="BI188" s="105">
        <f t="shared" si="13"/>
        <v>0</v>
      </c>
      <c r="BJ188" s="18" t="s">
        <v>88</v>
      </c>
      <c r="BK188" s="105">
        <f t="shared" si="14"/>
        <v>0</v>
      </c>
      <c r="BL188" s="18" t="s">
        <v>82</v>
      </c>
      <c r="BM188" s="183" t="s">
        <v>794</v>
      </c>
    </row>
    <row r="189" spans="1:65" s="12" customFormat="1" ht="25.9" customHeight="1">
      <c r="B189" s="160"/>
      <c r="D189" s="161" t="s">
        <v>74</v>
      </c>
      <c r="E189" s="162" t="s">
        <v>2823</v>
      </c>
      <c r="F189" s="162" t="s">
        <v>5536</v>
      </c>
      <c r="I189" s="163"/>
      <c r="J189" s="164">
        <f>BK189</f>
        <v>0</v>
      </c>
      <c r="L189" s="160"/>
      <c r="M189" s="165"/>
      <c r="N189" s="166"/>
      <c r="O189" s="166"/>
      <c r="P189" s="167">
        <f>SUM(P190:P199)</f>
        <v>0</v>
      </c>
      <c r="Q189" s="166"/>
      <c r="R189" s="167">
        <f>SUM(R190:R199)</f>
        <v>0</v>
      </c>
      <c r="S189" s="166"/>
      <c r="T189" s="168">
        <f>SUM(T190:T199)</f>
        <v>0</v>
      </c>
      <c r="AR189" s="161" t="s">
        <v>82</v>
      </c>
      <c r="AT189" s="169" t="s">
        <v>74</v>
      </c>
      <c r="AU189" s="169" t="s">
        <v>75</v>
      </c>
      <c r="AY189" s="161" t="s">
        <v>317</v>
      </c>
      <c r="BK189" s="170">
        <f>SUM(BK190:BK199)</f>
        <v>0</v>
      </c>
    </row>
    <row r="190" spans="1:65" s="2" customFormat="1" ht="49.15" customHeight="1">
      <c r="A190" s="35"/>
      <c r="B190" s="141"/>
      <c r="C190" s="171" t="s">
        <v>576</v>
      </c>
      <c r="D190" s="171" t="s">
        <v>318</v>
      </c>
      <c r="E190" s="172" t="s">
        <v>5537</v>
      </c>
      <c r="F190" s="173" t="s">
        <v>5984</v>
      </c>
      <c r="G190" s="174" t="s">
        <v>388</v>
      </c>
      <c r="H190" s="175">
        <v>1</v>
      </c>
      <c r="I190" s="176">
        <v>0</v>
      </c>
      <c r="J190" s="177">
        <f t="shared" ref="J190:J199" si="15">ROUND(I190*H190,2)</f>
        <v>0</v>
      </c>
      <c r="K190" s="178"/>
      <c r="L190" s="36"/>
      <c r="M190" s="179" t="s">
        <v>1</v>
      </c>
      <c r="N190" s="180" t="s">
        <v>41</v>
      </c>
      <c r="O190" s="61"/>
      <c r="P190" s="181">
        <f t="shared" ref="P190:P199" si="16">O190*H190</f>
        <v>0</v>
      </c>
      <c r="Q190" s="181">
        <v>0</v>
      </c>
      <c r="R190" s="181">
        <f t="shared" ref="R190:R199" si="17">Q190*H190</f>
        <v>0</v>
      </c>
      <c r="S190" s="181">
        <v>0</v>
      </c>
      <c r="T190" s="182">
        <f t="shared" ref="T190:T199" si="18">S190*H190</f>
        <v>0</v>
      </c>
      <c r="U190" s="35"/>
      <c r="V190" s="35"/>
      <c r="W190" s="35"/>
      <c r="X190" s="35"/>
      <c r="Y190" s="35"/>
      <c r="Z190" s="35"/>
      <c r="AA190" s="35"/>
      <c r="AB190" s="35"/>
      <c r="AC190" s="35"/>
      <c r="AD190" s="35"/>
      <c r="AE190" s="35"/>
      <c r="AR190" s="183" t="s">
        <v>82</v>
      </c>
      <c r="AT190" s="183" t="s">
        <v>318</v>
      </c>
      <c r="AU190" s="183" t="s">
        <v>82</v>
      </c>
      <c r="AY190" s="18" t="s">
        <v>317</v>
      </c>
      <c r="BE190" s="105">
        <f t="shared" ref="BE190:BE199" si="19">IF(N190="základná",J190,0)</f>
        <v>0</v>
      </c>
      <c r="BF190" s="105">
        <f t="shared" ref="BF190:BF199" si="20">IF(N190="znížená",J190,0)</f>
        <v>0</v>
      </c>
      <c r="BG190" s="105">
        <f t="shared" ref="BG190:BG199" si="21">IF(N190="zákl. prenesená",J190,0)</f>
        <v>0</v>
      </c>
      <c r="BH190" s="105">
        <f t="shared" ref="BH190:BH199" si="22">IF(N190="zníž. prenesená",J190,0)</f>
        <v>0</v>
      </c>
      <c r="BI190" s="105">
        <f t="shared" ref="BI190:BI199" si="23">IF(N190="nulová",J190,0)</f>
        <v>0</v>
      </c>
      <c r="BJ190" s="18" t="s">
        <v>88</v>
      </c>
      <c r="BK190" s="105">
        <f t="shared" ref="BK190:BK199" si="24">ROUND(I190*H190,2)</f>
        <v>0</v>
      </c>
      <c r="BL190" s="18" t="s">
        <v>82</v>
      </c>
      <c r="BM190" s="183" t="s">
        <v>807</v>
      </c>
    </row>
    <row r="191" spans="1:65" s="2" customFormat="1" ht="29.25" customHeight="1">
      <c r="A191" s="35"/>
      <c r="B191" s="141"/>
      <c r="C191" s="171" t="s">
        <v>580</v>
      </c>
      <c r="D191" s="171" t="s">
        <v>318</v>
      </c>
      <c r="E191" s="172" t="s">
        <v>5538</v>
      </c>
      <c r="F191" s="173" t="s">
        <v>5985</v>
      </c>
      <c r="G191" s="174" t="s">
        <v>388</v>
      </c>
      <c r="H191" s="175">
        <v>1</v>
      </c>
      <c r="I191" s="176">
        <v>0</v>
      </c>
      <c r="J191" s="177">
        <f t="shared" si="15"/>
        <v>0</v>
      </c>
      <c r="K191" s="178"/>
      <c r="L191" s="36"/>
      <c r="M191" s="179" t="s">
        <v>1</v>
      </c>
      <c r="N191" s="180" t="s">
        <v>41</v>
      </c>
      <c r="O191" s="61"/>
      <c r="P191" s="181">
        <f t="shared" si="16"/>
        <v>0</v>
      </c>
      <c r="Q191" s="181">
        <v>0</v>
      </c>
      <c r="R191" s="181">
        <f t="shared" si="17"/>
        <v>0</v>
      </c>
      <c r="S191" s="181">
        <v>0</v>
      </c>
      <c r="T191" s="182">
        <f t="shared" si="18"/>
        <v>0</v>
      </c>
      <c r="U191" s="35"/>
      <c r="V191" s="35"/>
      <c r="W191" s="35"/>
      <c r="X191" s="35"/>
      <c r="Y191" s="35"/>
      <c r="Z191" s="35"/>
      <c r="AA191" s="35"/>
      <c r="AB191" s="35"/>
      <c r="AC191" s="35"/>
      <c r="AD191" s="35"/>
      <c r="AE191" s="35"/>
      <c r="AR191" s="183" t="s">
        <v>82</v>
      </c>
      <c r="AT191" s="183" t="s">
        <v>318</v>
      </c>
      <c r="AU191" s="183" t="s">
        <v>82</v>
      </c>
      <c r="AY191" s="18" t="s">
        <v>317</v>
      </c>
      <c r="BE191" s="105">
        <f t="shared" si="19"/>
        <v>0</v>
      </c>
      <c r="BF191" s="105">
        <f t="shared" si="20"/>
        <v>0</v>
      </c>
      <c r="BG191" s="105">
        <f t="shared" si="21"/>
        <v>0</v>
      </c>
      <c r="BH191" s="105">
        <f t="shared" si="22"/>
        <v>0</v>
      </c>
      <c r="BI191" s="105">
        <f t="shared" si="23"/>
        <v>0</v>
      </c>
      <c r="BJ191" s="18" t="s">
        <v>88</v>
      </c>
      <c r="BK191" s="105">
        <f t="shared" si="24"/>
        <v>0</v>
      </c>
      <c r="BL191" s="18" t="s">
        <v>82</v>
      </c>
      <c r="BM191" s="183" t="s">
        <v>824</v>
      </c>
    </row>
    <row r="192" spans="1:65" s="2" customFormat="1" ht="76.349999999999994" customHeight="1">
      <c r="A192" s="35"/>
      <c r="B192" s="141"/>
      <c r="C192" s="171" t="s">
        <v>586</v>
      </c>
      <c r="D192" s="171" t="s">
        <v>318</v>
      </c>
      <c r="E192" s="172" t="s">
        <v>5539</v>
      </c>
      <c r="F192" s="173" t="s">
        <v>5986</v>
      </c>
      <c r="G192" s="174" t="s">
        <v>388</v>
      </c>
      <c r="H192" s="175">
        <v>3</v>
      </c>
      <c r="I192" s="176">
        <v>0</v>
      </c>
      <c r="J192" s="177">
        <f t="shared" si="15"/>
        <v>0</v>
      </c>
      <c r="K192" s="178"/>
      <c r="L192" s="36"/>
      <c r="M192" s="179" t="s">
        <v>1</v>
      </c>
      <c r="N192" s="180" t="s">
        <v>41</v>
      </c>
      <c r="O192" s="61"/>
      <c r="P192" s="181">
        <f t="shared" si="16"/>
        <v>0</v>
      </c>
      <c r="Q192" s="181">
        <v>0</v>
      </c>
      <c r="R192" s="181">
        <f t="shared" si="17"/>
        <v>0</v>
      </c>
      <c r="S192" s="181">
        <v>0</v>
      </c>
      <c r="T192" s="182">
        <f t="shared" si="18"/>
        <v>0</v>
      </c>
      <c r="U192" s="35"/>
      <c r="V192" s="35"/>
      <c r="W192" s="35"/>
      <c r="X192" s="35"/>
      <c r="Y192" s="35"/>
      <c r="Z192" s="35"/>
      <c r="AA192" s="35"/>
      <c r="AB192" s="35"/>
      <c r="AC192" s="35"/>
      <c r="AD192" s="35"/>
      <c r="AE192" s="35"/>
      <c r="AR192" s="183" t="s">
        <v>82</v>
      </c>
      <c r="AT192" s="183" t="s">
        <v>318</v>
      </c>
      <c r="AU192" s="183" t="s">
        <v>82</v>
      </c>
      <c r="AY192" s="18" t="s">
        <v>317</v>
      </c>
      <c r="BE192" s="105">
        <f t="shared" si="19"/>
        <v>0</v>
      </c>
      <c r="BF192" s="105">
        <f t="shared" si="20"/>
        <v>0</v>
      </c>
      <c r="BG192" s="105">
        <f t="shared" si="21"/>
        <v>0</v>
      </c>
      <c r="BH192" s="105">
        <f t="shared" si="22"/>
        <v>0</v>
      </c>
      <c r="BI192" s="105">
        <f t="shared" si="23"/>
        <v>0</v>
      </c>
      <c r="BJ192" s="18" t="s">
        <v>88</v>
      </c>
      <c r="BK192" s="105">
        <f t="shared" si="24"/>
        <v>0</v>
      </c>
      <c r="BL192" s="18" t="s">
        <v>82</v>
      </c>
      <c r="BM192" s="183" t="s">
        <v>836</v>
      </c>
    </row>
    <row r="193" spans="1:65" s="2" customFormat="1" ht="78.75" customHeight="1">
      <c r="A193" s="35"/>
      <c r="B193" s="141"/>
      <c r="C193" s="171" t="s">
        <v>591</v>
      </c>
      <c r="D193" s="171" t="s">
        <v>318</v>
      </c>
      <c r="E193" s="172" t="s">
        <v>5540</v>
      </c>
      <c r="F193" s="173" t="s">
        <v>5987</v>
      </c>
      <c r="G193" s="174" t="s">
        <v>388</v>
      </c>
      <c r="H193" s="175">
        <v>1</v>
      </c>
      <c r="I193" s="176">
        <v>0</v>
      </c>
      <c r="J193" s="177">
        <f t="shared" si="15"/>
        <v>0</v>
      </c>
      <c r="K193" s="178"/>
      <c r="L193" s="36"/>
      <c r="M193" s="179" t="s">
        <v>1</v>
      </c>
      <c r="N193" s="180" t="s">
        <v>41</v>
      </c>
      <c r="O193" s="61"/>
      <c r="P193" s="181">
        <f t="shared" si="16"/>
        <v>0</v>
      </c>
      <c r="Q193" s="181">
        <v>0</v>
      </c>
      <c r="R193" s="181">
        <f t="shared" si="17"/>
        <v>0</v>
      </c>
      <c r="S193" s="181">
        <v>0</v>
      </c>
      <c r="T193" s="182">
        <f t="shared" si="18"/>
        <v>0</v>
      </c>
      <c r="U193" s="35"/>
      <c r="V193" s="35"/>
      <c r="W193" s="35"/>
      <c r="X193" s="35"/>
      <c r="Y193" s="35"/>
      <c r="Z193" s="35"/>
      <c r="AA193" s="35"/>
      <c r="AB193" s="35"/>
      <c r="AC193" s="35"/>
      <c r="AD193" s="35"/>
      <c r="AE193" s="35"/>
      <c r="AR193" s="183" t="s">
        <v>82</v>
      </c>
      <c r="AT193" s="183" t="s">
        <v>318</v>
      </c>
      <c r="AU193" s="183" t="s">
        <v>82</v>
      </c>
      <c r="AY193" s="18" t="s">
        <v>317</v>
      </c>
      <c r="BE193" s="105">
        <f t="shared" si="19"/>
        <v>0</v>
      </c>
      <c r="BF193" s="105">
        <f t="shared" si="20"/>
        <v>0</v>
      </c>
      <c r="BG193" s="105">
        <f t="shared" si="21"/>
        <v>0</v>
      </c>
      <c r="BH193" s="105">
        <f t="shared" si="22"/>
        <v>0</v>
      </c>
      <c r="BI193" s="105">
        <f t="shared" si="23"/>
        <v>0</v>
      </c>
      <c r="BJ193" s="18" t="s">
        <v>88</v>
      </c>
      <c r="BK193" s="105">
        <f t="shared" si="24"/>
        <v>0</v>
      </c>
      <c r="BL193" s="18" t="s">
        <v>82</v>
      </c>
      <c r="BM193" s="183" t="s">
        <v>845</v>
      </c>
    </row>
    <row r="194" spans="1:65" s="2" customFormat="1" ht="75" customHeight="1">
      <c r="A194" s="35"/>
      <c r="B194" s="141"/>
      <c r="C194" s="171" t="s">
        <v>596</v>
      </c>
      <c r="D194" s="171" t="s">
        <v>318</v>
      </c>
      <c r="E194" s="172" t="s">
        <v>5541</v>
      </c>
      <c r="F194" s="173" t="s">
        <v>5988</v>
      </c>
      <c r="G194" s="174" t="s">
        <v>388</v>
      </c>
      <c r="H194" s="175">
        <v>1</v>
      </c>
      <c r="I194" s="176">
        <v>0</v>
      </c>
      <c r="J194" s="177">
        <f t="shared" si="15"/>
        <v>0</v>
      </c>
      <c r="K194" s="178"/>
      <c r="L194" s="36"/>
      <c r="M194" s="179" t="s">
        <v>1</v>
      </c>
      <c r="N194" s="180" t="s">
        <v>41</v>
      </c>
      <c r="O194" s="61"/>
      <c r="P194" s="181">
        <f t="shared" si="16"/>
        <v>0</v>
      </c>
      <c r="Q194" s="181">
        <v>0</v>
      </c>
      <c r="R194" s="181">
        <f t="shared" si="17"/>
        <v>0</v>
      </c>
      <c r="S194" s="181">
        <v>0</v>
      </c>
      <c r="T194" s="182">
        <f t="shared" si="18"/>
        <v>0</v>
      </c>
      <c r="U194" s="35"/>
      <c r="V194" s="35"/>
      <c r="W194" s="35"/>
      <c r="X194" s="35"/>
      <c r="Y194" s="35"/>
      <c r="Z194" s="35"/>
      <c r="AA194" s="35"/>
      <c r="AB194" s="35"/>
      <c r="AC194" s="35"/>
      <c r="AD194" s="35"/>
      <c r="AE194" s="35"/>
      <c r="AR194" s="183" t="s">
        <v>82</v>
      </c>
      <c r="AT194" s="183" t="s">
        <v>318</v>
      </c>
      <c r="AU194" s="183" t="s">
        <v>82</v>
      </c>
      <c r="AY194" s="18" t="s">
        <v>317</v>
      </c>
      <c r="BE194" s="105">
        <f t="shared" si="19"/>
        <v>0</v>
      </c>
      <c r="BF194" s="105">
        <f t="shared" si="20"/>
        <v>0</v>
      </c>
      <c r="BG194" s="105">
        <f t="shared" si="21"/>
        <v>0</v>
      </c>
      <c r="BH194" s="105">
        <f t="shared" si="22"/>
        <v>0</v>
      </c>
      <c r="BI194" s="105">
        <f t="shared" si="23"/>
        <v>0</v>
      </c>
      <c r="BJ194" s="18" t="s">
        <v>88</v>
      </c>
      <c r="BK194" s="105">
        <f t="shared" si="24"/>
        <v>0</v>
      </c>
      <c r="BL194" s="18" t="s">
        <v>82</v>
      </c>
      <c r="BM194" s="183" t="s">
        <v>859</v>
      </c>
    </row>
    <row r="195" spans="1:65" s="2" customFormat="1" ht="76.349999999999994" customHeight="1">
      <c r="A195" s="35"/>
      <c r="B195" s="141"/>
      <c r="C195" s="171" t="s">
        <v>608</v>
      </c>
      <c r="D195" s="171" t="s">
        <v>318</v>
      </c>
      <c r="E195" s="172" t="s">
        <v>5542</v>
      </c>
      <c r="F195" s="173" t="s">
        <v>5989</v>
      </c>
      <c r="G195" s="174" t="s">
        <v>388</v>
      </c>
      <c r="H195" s="175">
        <v>2</v>
      </c>
      <c r="I195" s="176">
        <v>0</v>
      </c>
      <c r="J195" s="177">
        <f t="shared" si="15"/>
        <v>0</v>
      </c>
      <c r="K195" s="178"/>
      <c r="L195" s="36"/>
      <c r="M195" s="179" t="s">
        <v>1</v>
      </c>
      <c r="N195" s="180" t="s">
        <v>41</v>
      </c>
      <c r="O195" s="61"/>
      <c r="P195" s="181">
        <f t="shared" si="16"/>
        <v>0</v>
      </c>
      <c r="Q195" s="181">
        <v>0</v>
      </c>
      <c r="R195" s="181">
        <f t="shared" si="17"/>
        <v>0</v>
      </c>
      <c r="S195" s="181">
        <v>0</v>
      </c>
      <c r="T195" s="182">
        <f t="shared" si="18"/>
        <v>0</v>
      </c>
      <c r="U195" s="35"/>
      <c r="V195" s="35"/>
      <c r="W195" s="35"/>
      <c r="X195" s="35"/>
      <c r="Y195" s="35"/>
      <c r="Z195" s="35"/>
      <c r="AA195" s="35"/>
      <c r="AB195" s="35"/>
      <c r="AC195" s="35"/>
      <c r="AD195" s="35"/>
      <c r="AE195" s="35"/>
      <c r="AR195" s="183" t="s">
        <v>82</v>
      </c>
      <c r="AT195" s="183" t="s">
        <v>318</v>
      </c>
      <c r="AU195" s="183" t="s">
        <v>82</v>
      </c>
      <c r="AY195" s="18" t="s">
        <v>317</v>
      </c>
      <c r="BE195" s="105">
        <f t="shared" si="19"/>
        <v>0</v>
      </c>
      <c r="BF195" s="105">
        <f t="shared" si="20"/>
        <v>0</v>
      </c>
      <c r="BG195" s="105">
        <f t="shared" si="21"/>
        <v>0</v>
      </c>
      <c r="BH195" s="105">
        <f t="shared" si="22"/>
        <v>0</v>
      </c>
      <c r="BI195" s="105">
        <f t="shared" si="23"/>
        <v>0</v>
      </c>
      <c r="BJ195" s="18" t="s">
        <v>88</v>
      </c>
      <c r="BK195" s="105">
        <f t="shared" si="24"/>
        <v>0</v>
      </c>
      <c r="BL195" s="18" t="s">
        <v>82</v>
      </c>
      <c r="BM195" s="183" t="s">
        <v>871</v>
      </c>
    </row>
    <row r="196" spans="1:65" s="2" customFormat="1" ht="29.25" customHeight="1">
      <c r="A196" s="35"/>
      <c r="B196" s="141"/>
      <c r="C196" s="171" t="s">
        <v>612</v>
      </c>
      <c r="D196" s="171" t="s">
        <v>318</v>
      </c>
      <c r="E196" s="172" t="s">
        <v>5543</v>
      </c>
      <c r="F196" s="173" t="s">
        <v>5990</v>
      </c>
      <c r="G196" s="174" t="s">
        <v>388</v>
      </c>
      <c r="H196" s="175">
        <v>2</v>
      </c>
      <c r="I196" s="176">
        <v>0</v>
      </c>
      <c r="J196" s="177">
        <f t="shared" si="15"/>
        <v>0</v>
      </c>
      <c r="K196" s="178"/>
      <c r="L196" s="36"/>
      <c r="M196" s="179" t="s">
        <v>1</v>
      </c>
      <c r="N196" s="180" t="s">
        <v>41</v>
      </c>
      <c r="O196" s="61"/>
      <c r="P196" s="181">
        <f t="shared" si="16"/>
        <v>0</v>
      </c>
      <c r="Q196" s="181">
        <v>0</v>
      </c>
      <c r="R196" s="181">
        <f t="shared" si="17"/>
        <v>0</v>
      </c>
      <c r="S196" s="181">
        <v>0</v>
      </c>
      <c r="T196" s="182">
        <f t="shared" si="18"/>
        <v>0</v>
      </c>
      <c r="U196" s="35"/>
      <c r="V196" s="35"/>
      <c r="W196" s="35"/>
      <c r="X196" s="35"/>
      <c r="Y196" s="35"/>
      <c r="Z196" s="35"/>
      <c r="AA196" s="35"/>
      <c r="AB196" s="35"/>
      <c r="AC196" s="35"/>
      <c r="AD196" s="35"/>
      <c r="AE196" s="35"/>
      <c r="AR196" s="183" t="s">
        <v>82</v>
      </c>
      <c r="AT196" s="183" t="s">
        <v>318</v>
      </c>
      <c r="AU196" s="183" t="s">
        <v>82</v>
      </c>
      <c r="AY196" s="18" t="s">
        <v>317</v>
      </c>
      <c r="BE196" s="105">
        <f t="shared" si="19"/>
        <v>0</v>
      </c>
      <c r="BF196" s="105">
        <f t="shared" si="20"/>
        <v>0</v>
      </c>
      <c r="BG196" s="105">
        <f t="shared" si="21"/>
        <v>0</v>
      </c>
      <c r="BH196" s="105">
        <f t="shared" si="22"/>
        <v>0</v>
      </c>
      <c r="BI196" s="105">
        <f t="shared" si="23"/>
        <v>0</v>
      </c>
      <c r="BJ196" s="18" t="s">
        <v>88</v>
      </c>
      <c r="BK196" s="105">
        <f t="shared" si="24"/>
        <v>0</v>
      </c>
      <c r="BL196" s="18" t="s">
        <v>82</v>
      </c>
      <c r="BM196" s="183" t="s">
        <v>878</v>
      </c>
    </row>
    <row r="197" spans="1:65" s="2" customFormat="1" ht="76.349999999999994" customHeight="1">
      <c r="A197" s="35"/>
      <c r="B197" s="141"/>
      <c r="C197" s="171" t="s">
        <v>616</v>
      </c>
      <c r="D197" s="171" t="s">
        <v>318</v>
      </c>
      <c r="E197" s="172" t="s">
        <v>5544</v>
      </c>
      <c r="F197" s="173" t="s">
        <v>5991</v>
      </c>
      <c r="G197" s="174" t="s">
        <v>388</v>
      </c>
      <c r="H197" s="175">
        <v>3</v>
      </c>
      <c r="I197" s="176">
        <v>0</v>
      </c>
      <c r="J197" s="177">
        <f t="shared" si="15"/>
        <v>0</v>
      </c>
      <c r="K197" s="178"/>
      <c r="L197" s="36"/>
      <c r="M197" s="179" t="s">
        <v>1</v>
      </c>
      <c r="N197" s="180" t="s">
        <v>41</v>
      </c>
      <c r="O197" s="61"/>
      <c r="P197" s="181">
        <f t="shared" si="16"/>
        <v>0</v>
      </c>
      <c r="Q197" s="181">
        <v>0</v>
      </c>
      <c r="R197" s="181">
        <f t="shared" si="17"/>
        <v>0</v>
      </c>
      <c r="S197" s="181">
        <v>0</v>
      </c>
      <c r="T197" s="182">
        <f t="shared" si="18"/>
        <v>0</v>
      </c>
      <c r="U197" s="35"/>
      <c r="V197" s="35"/>
      <c r="W197" s="35"/>
      <c r="X197" s="35"/>
      <c r="Y197" s="35"/>
      <c r="Z197" s="35"/>
      <c r="AA197" s="35"/>
      <c r="AB197" s="35"/>
      <c r="AC197" s="35"/>
      <c r="AD197" s="35"/>
      <c r="AE197" s="35"/>
      <c r="AR197" s="183" t="s">
        <v>82</v>
      </c>
      <c r="AT197" s="183" t="s">
        <v>318</v>
      </c>
      <c r="AU197" s="183" t="s">
        <v>82</v>
      </c>
      <c r="AY197" s="18" t="s">
        <v>317</v>
      </c>
      <c r="BE197" s="105">
        <f t="shared" si="19"/>
        <v>0</v>
      </c>
      <c r="BF197" s="105">
        <f t="shared" si="20"/>
        <v>0</v>
      </c>
      <c r="BG197" s="105">
        <f t="shared" si="21"/>
        <v>0</v>
      </c>
      <c r="BH197" s="105">
        <f t="shared" si="22"/>
        <v>0</v>
      </c>
      <c r="BI197" s="105">
        <f t="shared" si="23"/>
        <v>0</v>
      </c>
      <c r="BJ197" s="18" t="s">
        <v>88</v>
      </c>
      <c r="BK197" s="105">
        <f t="shared" si="24"/>
        <v>0</v>
      </c>
      <c r="BL197" s="18" t="s">
        <v>82</v>
      </c>
      <c r="BM197" s="183" t="s">
        <v>883</v>
      </c>
    </row>
    <row r="198" spans="1:65" s="2" customFormat="1" ht="26.25" customHeight="1">
      <c r="A198" s="35"/>
      <c r="B198" s="141"/>
      <c r="C198" s="171" t="s">
        <v>620</v>
      </c>
      <c r="D198" s="171" t="s">
        <v>318</v>
      </c>
      <c r="E198" s="172" t="s">
        <v>5545</v>
      </c>
      <c r="F198" s="173" t="s">
        <v>5992</v>
      </c>
      <c r="G198" s="174" t="s">
        <v>388</v>
      </c>
      <c r="H198" s="175">
        <v>2</v>
      </c>
      <c r="I198" s="176">
        <v>0</v>
      </c>
      <c r="J198" s="177">
        <f t="shared" si="15"/>
        <v>0</v>
      </c>
      <c r="K198" s="178"/>
      <c r="L198" s="36"/>
      <c r="M198" s="179" t="s">
        <v>1</v>
      </c>
      <c r="N198" s="180" t="s">
        <v>41</v>
      </c>
      <c r="O198" s="61"/>
      <c r="P198" s="181">
        <f t="shared" si="16"/>
        <v>0</v>
      </c>
      <c r="Q198" s="181">
        <v>0</v>
      </c>
      <c r="R198" s="181">
        <f t="shared" si="17"/>
        <v>0</v>
      </c>
      <c r="S198" s="181">
        <v>0</v>
      </c>
      <c r="T198" s="182">
        <f t="shared" si="18"/>
        <v>0</v>
      </c>
      <c r="U198" s="35"/>
      <c r="V198" s="35"/>
      <c r="W198" s="35"/>
      <c r="X198" s="35"/>
      <c r="Y198" s="35"/>
      <c r="Z198" s="35"/>
      <c r="AA198" s="35"/>
      <c r="AB198" s="35"/>
      <c r="AC198" s="35"/>
      <c r="AD198" s="35"/>
      <c r="AE198" s="35"/>
      <c r="AR198" s="183" t="s">
        <v>82</v>
      </c>
      <c r="AT198" s="183" t="s">
        <v>318</v>
      </c>
      <c r="AU198" s="183" t="s">
        <v>82</v>
      </c>
      <c r="AY198" s="18" t="s">
        <v>317</v>
      </c>
      <c r="BE198" s="105">
        <f t="shared" si="19"/>
        <v>0</v>
      </c>
      <c r="BF198" s="105">
        <f t="shared" si="20"/>
        <v>0</v>
      </c>
      <c r="BG198" s="105">
        <f t="shared" si="21"/>
        <v>0</v>
      </c>
      <c r="BH198" s="105">
        <f t="shared" si="22"/>
        <v>0</v>
      </c>
      <c r="BI198" s="105">
        <f t="shared" si="23"/>
        <v>0</v>
      </c>
      <c r="BJ198" s="18" t="s">
        <v>88</v>
      </c>
      <c r="BK198" s="105">
        <f t="shared" si="24"/>
        <v>0</v>
      </c>
      <c r="BL198" s="18" t="s">
        <v>82</v>
      </c>
      <c r="BM198" s="183" t="s">
        <v>894</v>
      </c>
    </row>
    <row r="199" spans="1:65" s="2" customFormat="1" ht="76.349999999999994" customHeight="1">
      <c r="A199" s="35"/>
      <c r="B199" s="141"/>
      <c r="C199" s="171" t="s">
        <v>625</v>
      </c>
      <c r="D199" s="171" t="s">
        <v>318</v>
      </c>
      <c r="E199" s="172" t="s">
        <v>5546</v>
      </c>
      <c r="F199" s="173" t="s">
        <v>5993</v>
      </c>
      <c r="G199" s="174" t="s">
        <v>388</v>
      </c>
      <c r="H199" s="175">
        <v>1</v>
      </c>
      <c r="I199" s="176">
        <v>0</v>
      </c>
      <c r="J199" s="177">
        <f t="shared" si="15"/>
        <v>0</v>
      </c>
      <c r="K199" s="178"/>
      <c r="L199" s="36"/>
      <c r="M199" s="179" t="s">
        <v>1</v>
      </c>
      <c r="N199" s="180" t="s">
        <v>41</v>
      </c>
      <c r="O199" s="61"/>
      <c r="P199" s="181">
        <f t="shared" si="16"/>
        <v>0</v>
      </c>
      <c r="Q199" s="181">
        <v>0</v>
      </c>
      <c r="R199" s="181">
        <f t="shared" si="17"/>
        <v>0</v>
      </c>
      <c r="S199" s="181">
        <v>0</v>
      </c>
      <c r="T199" s="182">
        <f t="shared" si="18"/>
        <v>0</v>
      </c>
      <c r="U199" s="35"/>
      <c r="V199" s="35"/>
      <c r="W199" s="35"/>
      <c r="X199" s="35"/>
      <c r="Y199" s="35"/>
      <c r="Z199" s="35"/>
      <c r="AA199" s="35"/>
      <c r="AB199" s="35"/>
      <c r="AC199" s="35"/>
      <c r="AD199" s="35"/>
      <c r="AE199" s="35"/>
      <c r="AR199" s="183" t="s">
        <v>82</v>
      </c>
      <c r="AT199" s="183" t="s">
        <v>318</v>
      </c>
      <c r="AU199" s="183" t="s">
        <v>82</v>
      </c>
      <c r="AY199" s="18" t="s">
        <v>317</v>
      </c>
      <c r="BE199" s="105">
        <f t="shared" si="19"/>
        <v>0</v>
      </c>
      <c r="BF199" s="105">
        <f t="shared" si="20"/>
        <v>0</v>
      </c>
      <c r="BG199" s="105">
        <f t="shared" si="21"/>
        <v>0</v>
      </c>
      <c r="BH199" s="105">
        <f t="shared" si="22"/>
        <v>0</v>
      </c>
      <c r="BI199" s="105">
        <f t="shared" si="23"/>
        <v>0</v>
      </c>
      <c r="BJ199" s="18" t="s">
        <v>88</v>
      </c>
      <c r="BK199" s="105">
        <f t="shared" si="24"/>
        <v>0</v>
      </c>
      <c r="BL199" s="18" t="s">
        <v>82</v>
      </c>
      <c r="BM199" s="183" t="s">
        <v>902</v>
      </c>
    </row>
    <row r="200" spans="1:65" s="12" customFormat="1" ht="25.9" customHeight="1">
      <c r="B200" s="160"/>
      <c r="D200" s="161" t="s">
        <v>74</v>
      </c>
      <c r="E200" s="162" t="s">
        <v>3009</v>
      </c>
      <c r="F200" s="162" t="s">
        <v>5547</v>
      </c>
      <c r="I200" s="163"/>
      <c r="J200" s="164">
        <f>BK200</f>
        <v>0</v>
      </c>
      <c r="L200" s="160"/>
      <c r="M200" s="165"/>
      <c r="N200" s="166"/>
      <c r="O200" s="166"/>
      <c r="P200" s="167">
        <f>SUM(P201:P210)</f>
        <v>0</v>
      </c>
      <c r="Q200" s="166"/>
      <c r="R200" s="167">
        <f>SUM(R201:R210)</f>
        <v>0</v>
      </c>
      <c r="S200" s="166"/>
      <c r="T200" s="168">
        <f>SUM(T201:T210)</f>
        <v>0</v>
      </c>
      <c r="AR200" s="161" t="s">
        <v>82</v>
      </c>
      <c r="AT200" s="169" t="s">
        <v>74</v>
      </c>
      <c r="AU200" s="169" t="s">
        <v>75</v>
      </c>
      <c r="AY200" s="161" t="s">
        <v>317</v>
      </c>
      <c r="BK200" s="170">
        <f>SUM(BK201:BK210)</f>
        <v>0</v>
      </c>
    </row>
    <row r="201" spans="1:65" s="2" customFormat="1" ht="24.2" customHeight="1">
      <c r="A201" s="35"/>
      <c r="B201" s="141"/>
      <c r="C201" s="171" t="s">
        <v>637</v>
      </c>
      <c r="D201" s="171" t="s">
        <v>318</v>
      </c>
      <c r="E201" s="172" t="s">
        <v>5548</v>
      </c>
      <c r="F201" s="173" t="s">
        <v>5994</v>
      </c>
      <c r="G201" s="174" t="s">
        <v>388</v>
      </c>
      <c r="H201" s="175">
        <v>4</v>
      </c>
      <c r="I201" s="176">
        <v>0</v>
      </c>
      <c r="J201" s="177">
        <f t="shared" ref="J201:J210" si="25">ROUND(I201*H201,2)</f>
        <v>0</v>
      </c>
      <c r="K201" s="178"/>
      <c r="L201" s="36"/>
      <c r="M201" s="179" t="s">
        <v>1</v>
      </c>
      <c r="N201" s="180" t="s">
        <v>41</v>
      </c>
      <c r="O201" s="61"/>
      <c r="P201" s="181">
        <f t="shared" ref="P201:P210" si="26">O201*H201</f>
        <v>0</v>
      </c>
      <c r="Q201" s="181">
        <v>0</v>
      </c>
      <c r="R201" s="181">
        <f t="shared" ref="R201:R210" si="27">Q201*H201</f>
        <v>0</v>
      </c>
      <c r="S201" s="181">
        <v>0</v>
      </c>
      <c r="T201" s="182">
        <f t="shared" ref="T201:T210" si="28">S201*H201</f>
        <v>0</v>
      </c>
      <c r="U201" s="35"/>
      <c r="V201" s="35"/>
      <c r="W201" s="35"/>
      <c r="X201" s="35"/>
      <c r="Y201" s="35"/>
      <c r="Z201" s="35"/>
      <c r="AA201" s="35"/>
      <c r="AB201" s="35"/>
      <c r="AC201" s="35"/>
      <c r="AD201" s="35"/>
      <c r="AE201" s="35"/>
      <c r="AR201" s="183" t="s">
        <v>82</v>
      </c>
      <c r="AT201" s="183" t="s">
        <v>318</v>
      </c>
      <c r="AU201" s="183" t="s">
        <v>82</v>
      </c>
      <c r="AY201" s="18" t="s">
        <v>317</v>
      </c>
      <c r="BE201" s="105">
        <f t="shared" ref="BE201:BE210" si="29">IF(N201="základná",J201,0)</f>
        <v>0</v>
      </c>
      <c r="BF201" s="105">
        <f t="shared" ref="BF201:BF210" si="30">IF(N201="znížená",J201,0)</f>
        <v>0</v>
      </c>
      <c r="BG201" s="105">
        <f t="shared" ref="BG201:BG210" si="31">IF(N201="zákl. prenesená",J201,0)</f>
        <v>0</v>
      </c>
      <c r="BH201" s="105">
        <f t="shared" ref="BH201:BH210" si="32">IF(N201="zníž. prenesená",J201,0)</f>
        <v>0</v>
      </c>
      <c r="BI201" s="105">
        <f t="shared" ref="BI201:BI210" si="33">IF(N201="nulová",J201,0)</f>
        <v>0</v>
      </c>
      <c r="BJ201" s="18" t="s">
        <v>88</v>
      </c>
      <c r="BK201" s="105">
        <f t="shared" ref="BK201:BK210" si="34">ROUND(I201*H201,2)</f>
        <v>0</v>
      </c>
      <c r="BL201" s="18" t="s">
        <v>82</v>
      </c>
      <c r="BM201" s="183" t="s">
        <v>910</v>
      </c>
    </row>
    <row r="202" spans="1:65" s="2" customFormat="1" ht="30.75" customHeight="1">
      <c r="A202" s="35"/>
      <c r="B202" s="141"/>
      <c r="C202" s="171" t="s">
        <v>643</v>
      </c>
      <c r="D202" s="171" t="s">
        <v>318</v>
      </c>
      <c r="E202" s="172" t="s">
        <v>5549</v>
      </c>
      <c r="F202" s="173" t="s">
        <v>5995</v>
      </c>
      <c r="G202" s="174" t="s">
        <v>388</v>
      </c>
      <c r="H202" s="175">
        <v>4</v>
      </c>
      <c r="I202" s="176">
        <v>0</v>
      </c>
      <c r="J202" s="177">
        <f t="shared" si="25"/>
        <v>0</v>
      </c>
      <c r="K202" s="178"/>
      <c r="L202" s="36"/>
      <c r="M202" s="179" t="s">
        <v>1</v>
      </c>
      <c r="N202" s="180" t="s">
        <v>41</v>
      </c>
      <c r="O202" s="61"/>
      <c r="P202" s="181">
        <f t="shared" si="26"/>
        <v>0</v>
      </c>
      <c r="Q202" s="181">
        <v>0</v>
      </c>
      <c r="R202" s="181">
        <f t="shared" si="27"/>
        <v>0</v>
      </c>
      <c r="S202" s="181">
        <v>0</v>
      </c>
      <c r="T202" s="182">
        <f t="shared" si="28"/>
        <v>0</v>
      </c>
      <c r="U202" s="35"/>
      <c r="V202" s="35"/>
      <c r="W202" s="35"/>
      <c r="X202" s="35"/>
      <c r="Y202" s="35"/>
      <c r="Z202" s="35"/>
      <c r="AA202" s="35"/>
      <c r="AB202" s="35"/>
      <c r="AC202" s="35"/>
      <c r="AD202" s="35"/>
      <c r="AE202" s="35"/>
      <c r="AR202" s="183" t="s">
        <v>82</v>
      </c>
      <c r="AT202" s="183" t="s">
        <v>318</v>
      </c>
      <c r="AU202" s="183" t="s">
        <v>82</v>
      </c>
      <c r="AY202" s="18" t="s">
        <v>317</v>
      </c>
      <c r="BE202" s="105">
        <f t="shared" si="29"/>
        <v>0</v>
      </c>
      <c r="BF202" s="105">
        <f t="shared" si="30"/>
        <v>0</v>
      </c>
      <c r="BG202" s="105">
        <f t="shared" si="31"/>
        <v>0</v>
      </c>
      <c r="BH202" s="105">
        <f t="shared" si="32"/>
        <v>0</v>
      </c>
      <c r="BI202" s="105">
        <f t="shared" si="33"/>
        <v>0</v>
      </c>
      <c r="BJ202" s="18" t="s">
        <v>88</v>
      </c>
      <c r="BK202" s="105">
        <f t="shared" si="34"/>
        <v>0</v>
      </c>
      <c r="BL202" s="18" t="s">
        <v>82</v>
      </c>
      <c r="BM202" s="183" t="s">
        <v>919</v>
      </c>
    </row>
    <row r="203" spans="1:65" s="2" customFormat="1" ht="37.9" customHeight="1">
      <c r="A203" s="35"/>
      <c r="B203" s="141"/>
      <c r="C203" s="171" t="s">
        <v>648</v>
      </c>
      <c r="D203" s="171" t="s">
        <v>318</v>
      </c>
      <c r="E203" s="172" t="s">
        <v>5550</v>
      </c>
      <c r="F203" s="173" t="s">
        <v>5996</v>
      </c>
      <c r="G203" s="174" t="s">
        <v>388</v>
      </c>
      <c r="H203" s="175">
        <v>2</v>
      </c>
      <c r="I203" s="176">
        <v>0</v>
      </c>
      <c r="J203" s="177">
        <f t="shared" si="25"/>
        <v>0</v>
      </c>
      <c r="K203" s="178"/>
      <c r="L203" s="36"/>
      <c r="M203" s="179" t="s">
        <v>1</v>
      </c>
      <c r="N203" s="180" t="s">
        <v>41</v>
      </c>
      <c r="O203" s="61"/>
      <c r="P203" s="181">
        <f t="shared" si="26"/>
        <v>0</v>
      </c>
      <c r="Q203" s="181">
        <v>0</v>
      </c>
      <c r="R203" s="181">
        <f t="shared" si="27"/>
        <v>0</v>
      </c>
      <c r="S203" s="181">
        <v>0</v>
      </c>
      <c r="T203" s="182">
        <f t="shared" si="28"/>
        <v>0</v>
      </c>
      <c r="U203" s="35"/>
      <c r="V203" s="35"/>
      <c r="W203" s="35"/>
      <c r="X203" s="35"/>
      <c r="Y203" s="35"/>
      <c r="Z203" s="35"/>
      <c r="AA203" s="35"/>
      <c r="AB203" s="35"/>
      <c r="AC203" s="35"/>
      <c r="AD203" s="35"/>
      <c r="AE203" s="35"/>
      <c r="AR203" s="183" t="s">
        <v>82</v>
      </c>
      <c r="AT203" s="183" t="s">
        <v>318</v>
      </c>
      <c r="AU203" s="183" t="s">
        <v>82</v>
      </c>
      <c r="AY203" s="18" t="s">
        <v>317</v>
      </c>
      <c r="BE203" s="105">
        <f t="shared" si="29"/>
        <v>0</v>
      </c>
      <c r="BF203" s="105">
        <f t="shared" si="30"/>
        <v>0</v>
      </c>
      <c r="BG203" s="105">
        <f t="shared" si="31"/>
        <v>0</v>
      </c>
      <c r="BH203" s="105">
        <f t="shared" si="32"/>
        <v>0</v>
      </c>
      <c r="BI203" s="105">
        <f t="shared" si="33"/>
        <v>0</v>
      </c>
      <c r="BJ203" s="18" t="s">
        <v>88</v>
      </c>
      <c r="BK203" s="105">
        <f t="shared" si="34"/>
        <v>0</v>
      </c>
      <c r="BL203" s="18" t="s">
        <v>82</v>
      </c>
      <c r="BM203" s="183" t="s">
        <v>927</v>
      </c>
    </row>
    <row r="204" spans="1:65" s="2" customFormat="1" ht="30.75" customHeight="1">
      <c r="A204" s="35"/>
      <c r="B204" s="141"/>
      <c r="C204" s="171" t="s">
        <v>653</v>
      </c>
      <c r="D204" s="171" t="s">
        <v>318</v>
      </c>
      <c r="E204" s="172" t="s">
        <v>5551</v>
      </c>
      <c r="F204" s="173" t="s">
        <v>5997</v>
      </c>
      <c r="G204" s="174" t="s">
        <v>388</v>
      </c>
      <c r="H204" s="175">
        <v>3</v>
      </c>
      <c r="I204" s="176">
        <v>0</v>
      </c>
      <c r="J204" s="177">
        <f t="shared" si="25"/>
        <v>0</v>
      </c>
      <c r="K204" s="178"/>
      <c r="L204" s="36"/>
      <c r="M204" s="179" t="s">
        <v>1</v>
      </c>
      <c r="N204" s="180" t="s">
        <v>41</v>
      </c>
      <c r="O204" s="61"/>
      <c r="P204" s="181">
        <f t="shared" si="26"/>
        <v>0</v>
      </c>
      <c r="Q204" s="181">
        <v>0</v>
      </c>
      <c r="R204" s="181">
        <f t="shared" si="27"/>
        <v>0</v>
      </c>
      <c r="S204" s="181">
        <v>0</v>
      </c>
      <c r="T204" s="182">
        <f t="shared" si="28"/>
        <v>0</v>
      </c>
      <c r="U204" s="35"/>
      <c r="V204" s="35"/>
      <c r="W204" s="35"/>
      <c r="X204" s="35"/>
      <c r="Y204" s="35"/>
      <c r="Z204" s="35"/>
      <c r="AA204" s="35"/>
      <c r="AB204" s="35"/>
      <c r="AC204" s="35"/>
      <c r="AD204" s="35"/>
      <c r="AE204" s="35"/>
      <c r="AR204" s="183" t="s">
        <v>82</v>
      </c>
      <c r="AT204" s="183" t="s">
        <v>318</v>
      </c>
      <c r="AU204" s="183" t="s">
        <v>82</v>
      </c>
      <c r="AY204" s="18" t="s">
        <v>317</v>
      </c>
      <c r="BE204" s="105">
        <f t="shared" si="29"/>
        <v>0</v>
      </c>
      <c r="BF204" s="105">
        <f t="shared" si="30"/>
        <v>0</v>
      </c>
      <c r="BG204" s="105">
        <f t="shared" si="31"/>
        <v>0</v>
      </c>
      <c r="BH204" s="105">
        <f t="shared" si="32"/>
        <v>0</v>
      </c>
      <c r="BI204" s="105">
        <f t="shared" si="33"/>
        <v>0</v>
      </c>
      <c r="BJ204" s="18" t="s">
        <v>88</v>
      </c>
      <c r="BK204" s="105">
        <f t="shared" si="34"/>
        <v>0</v>
      </c>
      <c r="BL204" s="18" t="s">
        <v>82</v>
      </c>
      <c r="BM204" s="183" t="s">
        <v>940</v>
      </c>
    </row>
    <row r="205" spans="1:65" s="2" customFormat="1" ht="14.45" customHeight="1">
      <c r="A205" s="35"/>
      <c r="B205" s="141"/>
      <c r="C205" s="171" t="s">
        <v>658</v>
      </c>
      <c r="D205" s="171" t="s">
        <v>318</v>
      </c>
      <c r="E205" s="172" t="s">
        <v>5552</v>
      </c>
      <c r="F205" s="173" t="s">
        <v>5998</v>
      </c>
      <c r="G205" s="174" t="s">
        <v>388</v>
      </c>
      <c r="H205" s="175">
        <v>5</v>
      </c>
      <c r="I205" s="176">
        <v>0</v>
      </c>
      <c r="J205" s="177">
        <f t="shared" si="25"/>
        <v>0</v>
      </c>
      <c r="K205" s="178"/>
      <c r="L205" s="36"/>
      <c r="M205" s="179" t="s">
        <v>1</v>
      </c>
      <c r="N205" s="180" t="s">
        <v>41</v>
      </c>
      <c r="O205" s="61"/>
      <c r="P205" s="181">
        <f t="shared" si="26"/>
        <v>0</v>
      </c>
      <c r="Q205" s="181">
        <v>0</v>
      </c>
      <c r="R205" s="181">
        <f t="shared" si="27"/>
        <v>0</v>
      </c>
      <c r="S205" s="181">
        <v>0</v>
      </c>
      <c r="T205" s="182">
        <f t="shared" si="28"/>
        <v>0</v>
      </c>
      <c r="U205" s="35"/>
      <c r="V205" s="35"/>
      <c r="W205" s="35"/>
      <c r="X205" s="35"/>
      <c r="Y205" s="35"/>
      <c r="Z205" s="35"/>
      <c r="AA205" s="35"/>
      <c r="AB205" s="35"/>
      <c r="AC205" s="35"/>
      <c r="AD205" s="35"/>
      <c r="AE205" s="35"/>
      <c r="AR205" s="183" t="s">
        <v>82</v>
      </c>
      <c r="AT205" s="183" t="s">
        <v>318</v>
      </c>
      <c r="AU205" s="183" t="s">
        <v>82</v>
      </c>
      <c r="AY205" s="18" t="s">
        <v>317</v>
      </c>
      <c r="BE205" s="105">
        <f t="shared" si="29"/>
        <v>0</v>
      </c>
      <c r="BF205" s="105">
        <f t="shared" si="30"/>
        <v>0</v>
      </c>
      <c r="BG205" s="105">
        <f t="shared" si="31"/>
        <v>0</v>
      </c>
      <c r="BH205" s="105">
        <f t="shared" si="32"/>
        <v>0</v>
      </c>
      <c r="BI205" s="105">
        <f t="shared" si="33"/>
        <v>0</v>
      </c>
      <c r="BJ205" s="18" t="s">
        <v>88</v>
      </c>
      <c r="BK205" s="105">
        <f t="shared" si="34"/>
        <v>0</v>
      </c>
      <c r="BL205" s="18" t="s">
        <v>82</v>
      </c>
      <c r="BM205" s="183" t="s">
        <v>947</v>
      </c>
    </row>
    <row r="206" spans="1:65" s="2" customFormat="1" ht="31.5" customHeight="1">
      <c r="A206" s="35"/>
      <c r="B206" s="141"/>
      <c r="C206" s="171" t="s">
        <v>664</v>
      </c>
      <c r="D206" s="171" t="s">
        <v>318</v>
      </c>
      <c r="E206" s="172" t="s">
        <v>5553</v>
      </c>
      <c r="F206" s="173" t="s">
        <v>5999</v>
      </c>
      <c r="G206" s="174" t="s">
        <v>388</v>
      </c>
      <c r="H206" s="175">
        <v>5</v>
      </c>
      <c r="I206" s="176">
        <v>0</v>
      </c>
      <c r="J206" s="177">
        <f t="shared" si="25"/>
        <v>0</v>
      </c>
      <c r="K206" s="178"/>
      <c r="L206" s="36"/>
      <c r="M206" s="179" t="s">
        <v>1</v>
      </c>
      <c r="N206" s="180" t="s">
        <v>41</v>
      </c>
      <c r="O206" s="61"/>
      <c r="P206" s="181">
        <f t="shared" si="26"/>
        <v>0</v>
      </c>
      <c r="Q206" s="181">
        <v>0</v>
      </c>
      <c r="R206" s="181">
        <f t="shared" si="27"/>
        <v>0</v>
      </c>
      <c r="S206" s="181">
        <v>0</v>
      </c>
      <c r="T206" s="182">
        <f t="shared" si="28"/>
        <v>0</v>
      </c>
      <c r="U206" s="35"/>
      <c r="V206" s="35"/>
      <c r="W206" s="35"/>
      <c r="X206" s="35"/>
      <c r="Y206" s="35"/>
      <c r="Z206" s="35"/>
      <c r="AA206" s="35"/>
      <c r="AB206" s="35"/>
      <c r="AC206" s="35"/>
      <c r="AD206" s="35"/>
      <c r="AE206" s="35"/>
      <c r="AR206" s="183" t="s">
        <v>82</v>
      </c>
      <c r="AT206" s="183" t="s">
        <v>318</v>
      </c>
      <c r="AU206" s="183" t="s">
        <v>82</v>
      </c>
      <c r="AY206" s="18" t="s">
        <v>317</v>
      </c>
      <c r="BE206" s="105">
        <f t="shared" si="29"/>
        <v>0</v>
      </c>
      <c r="BF206" s="105">
        <f t="shared" si="30"/>
        <v>0</v>
      </c>
      <c r="BG206" s="105">
        <f t="shared" si="31"/>
        <v>0</v>
      </c>
      <c r="BH206" s="105">
        <f t="shared" si="32"/>
        <v>0</v>
      </c>
      <c r="BI206" s="105">
        <f t="shared" si="33"/>
        <v>0</v>
      </c>
      <c r="BJ206" s="18" t="s">
        <v>88</v>
      </c>
      <c r="BK206" s="105">
        <f t="shared" si="34"/>
        <v>0</v>
      </c>
      <c r="BL206" s="18" t="s">
        <v>82</v>
      </c>
      <c r="BM206" s="183" t="s">
        <v>957</v>
      </c>
    </row>
    <row r="207" spans="1:65" s="2" customFormat="1" ht="26.25" customHeight="1">
      <c r="A207" s="35"/>
      <c r="B207" s="141"/>
      <c r="C207" s="171" t="s">
        <v>670</v>
      </c>
      <c r="D207" s="171" t="s">
        <v>318</v>
      </c>
      <c r="E207" s="172" t="s">
        <v>5554</v>
      </c>
      <c r="F207" s="173" t="s">
        <v>6000</v>
      </c>
      <c r="G207" s="174" t="s">
        <v>388</v>
      </c>
      <c r="H207" s="175">
        <v>2</v>
      </c>
      <c r="I207" s="176">
        <v>0</v>
      </c>
      <c r="J207" s="177">
        <f t="shared" si="25"/>
        <v>0</v>
      </c>
      <c r="K207" s="178"/>
      <c r="L207" s="36"/>
      <c r="M207" s="179" t="s">
        <v>1</v>
      </c>
      <c r="N207" s="180" t="s">
        <v>41</v>
      </c>
      <c r="O207" s="61"/>
      <c r="P207" s="181">
        <f t="shared" si="26"/>
        <v>0</v>
      </c>
      <c r="Q207" s="181">
        <v>0</v>
      </c>
      <c r="R207" s="181">
        <f t="shared" si="27"/>
        <v>0</v>
      </c>
      <c r="S207" s="181">
        <v>0</v>
      </c>
      <c r="T207" s="182">
        <f t="shared" si="28"/>
        <v>0</v>
      </c>
      <c r="U207" s="35"/>
      <c r="V207" s="35"/>
      <c r="W207" s="35"/>
      <c r="X207" s="35"/>
      <c r="Y207" s="35"/>
      <c r="Z207" s="35"/>
      <c r="AA207" s="35"/>
      <c r="AB207" s="35"/>
      <c r="AC207" s="35"/>
      <c r="AD207" s="35"/>
      <c r="AE207" s="35"/>
      <c r="AR207" s="183" t="s">
        <v>82</v>
      </c>
      <c r="AT207" s="183" t="s">
        <v>318</v>
      </c>
      <c r="AU207" s="183" t="s">
        <v>82</v>
      </c>
      <c r="AY207" s="18" t="s">
        <v>317</v>
      </c>
      <c r="BE207" s="105">
        <f t="shared" si="29"/>
        <v>0</v>
      </c>
      <c r="BF207" s="105">
        <f t="shared" si="30"/>
        <v>0</v>
      </c>
      <c r="BG207" s="105">
        <f t="shared" si="31"/>
        <v>0</v>
      </c>
      <c r="BH207" s="105">
        <f t="shared" si="32"/>
        <v>0</v>
      </c>
      <c r="BI207" s="105">
        <f t="shared" si="33"/>
        <v>0</v>
      </c>
      <c r="BJ207" s="18" t="s">
        <v>88</v>
      </c>
      <c r="BK207" s="105">
        <f t="shared" si="34"/>
        <v>0</v>
      </c>
      <c r="BL207" s="18" t="s">
        <v>82</v>
      </c>
      <c r="BM207" s="183" t="s">
        <v>965</v>
      </c>
    </row>
    <row r="208" spans="1:65" s="2" customFormat="1" ht="14.45" customHeight="1">
      <c r="A208" s="35"/>
      <c r="B208" s="141"/>
      <c r="C208" s="171" t="s">
        <v>676</v>
      </c>
      <c r="D208" s="171" t="s">
        <v>318</v>
      </c>
      <c r="E208" s="172" t="s">
        <v>5555</v>
      </c>
      <c r="F208" s="173" t="s">
        <v>6001</v>
      </c>
      <c r="G208" s="174" t="s">
        <v>388</v>
      </c>
      <c r="H208" s="175">
        <v>1</v>
      </c>
      <c r="I208" s="176">
        <v>0</v>
      </c>
      <c r="J208" s="177">
        <f t="shared" si="25"/>
        <v>0</v>
      </c>
      <c r="K208" s="178"/>
      <c r="L208" s="36"/>
      <c r="M208" s="179" t="s">
        <v>1</v>
      </c>
      <c r="N208" s="180" t="s">
        <v>41</v>
      </c>
      <c r="O208" s="61"/>
      <c r="P208" s="181">
        <f t="shared" si="26"/>
        <v>0</v>
      </c>
      <c r="Q208" s="181">
        <v>0</v>
      </c>
      <c r="R208" s="181">
        <f t="shared" si="27"/>
        <v>0</v>
      </c>
      <c r="S208" s="181">
        <v>0</v>
      </c>
      <c r="T208" s="182">
        <f t="shared" si="28"/>
        <v>0</v>
      </c>
      <c r="U208" s="35"/>
      <c r="V208" s="35"/>
      <c r="W208" s="35"/>
      <c r="X208" s="35"/>
      <c r="Y208" s="35"/>
      <c r="Z208" s="35"/>
      <c r="AA208" s="35"/>
      <c r="AB208" s="35"/>
      <c r="AC208" s="35"/>
      <c r="AD208" s="35"/>
      <c r="AE208" s="35"/>
      <c r="AR208" s="183" t="s">
        <v>82</v>
      </c>
      <c r="AT208" s="183" t="s">
        <v>318</v>
      </c>
      <c r="AU208" s="183" t="s">
        <v>82</v>
      </c>
      <c r="AY208" s="18" t="s">
        <v>317</v>
      </c>
      <c r="BE208" s="105">
        <f t="shared" si="29"/>
        <v>0</v>
      </c>
      <c r="BF208" s="105">
        <f t="shared" si="30"/>
        <v>0</v>
      </c>
      <c r="BG208" s="105">
        <f t="shared" si="31"/>
        <v>0</v>
      </c>
      <c r="BH208" s="105">
        <f t="shared" si="32"/>
        <v>0</v>
      </c>
      <c r="BI208" s="105">
        <f t="shared" si="33"/>
        <v>0</v>
      </c>
      <c r="BJ208" s="18" t="s">
        <v>88</v>
      </c>
      <c r="BK208" s="105">
        <f t="shared" si="34"/>
        <v>0</v>
      </c>
      <c r="BL208" s="18" t="s">
        <v>82</v>
      </c>
      <c r="BM208" s="183" t="s">
        <v>979</v>
      </c>
    </row>
    <row r="209" spans="1:65" s="2" customFormat="1" ht="24.2" customHeight="1">
      <c r="A209" s="35"/>
      <c r="B209" s="141"/>
      <c r="C209" s="171" t="s">
        <v>681</v>
      </c>
      <c r="D209" s="171" t="s">
        <v>318</v>
      </c>
      <c r="E209" s="172" t="s">
        <v>5556</v>
      </c>
      <c r="F209" s="173" t="s">
        <v>6002</v>
      </c>
      <c r="G209" s="174" t="s">
        <v>388</v>
      </c>
      <c r="H209" s="175">
        <v>2</v>
      </c>
      <c r="I209" s="176">
        <v>0</v>
      </c>
      <c r="J209" s="177">
        <f t="shared" si="25"/>
        <v>0</v>
      </c>
      <c r="K209" s="178"/>
      <c r="L209" s="36"/>
      <c r="M209" s="179" t="s">
        <v>1</v>
      </c>
      <c r="N209" s="180" t="s">
        <v>41</v>
      </c>
      <c r="O209" s="61"/>
      <c r="P209" s="181">
        <f t="shared" si="26"/>
        <v>0</v>
      </c>
      <c r="Q209" s="181">
        <v>0</v>
      </c>
      <c r="R209" s="181">
        <f t="shared" si="27"/>
        <v>0</v>
      </c>
      <c r="S209" s="181">
        <v>0</v>
      </c>
      <c r="T209" s="182">
        <f t="shared" si="28"/>
        <v>0</v>
      </c>
      <c r="U209" s="35"/>
      <c r="V209" s="35"/>
      <c r="W209" s="35"/>
      <c r="X209" s="35"/>
      <c r="Y209" s="35"/>
      <c r="Z209" s="35"/>
      <c r="AA209" s="35"/>
      <c r="AB209" s="35"/>
      <c r="AC209" s="35"/>
      <c r="AD209" s="35"/>
      <c r="AE209" s="35"/>
      <c r="AR209" s="183" t="s">
        <v>82</v>
      </c>
      <c r="AT209" s="183" t="s">
        <v>318</v>
      </c>
      <c r="AU209" s="183" t="s">
        <v>82</v>
      </c>
      <c r="AY209" s="18" t="s">
        <v>317</v>
      </c>
      <c r="BE209" s="105">
        <f t="shared" si="29"/>
        <v>0</v>
      </c>
      <c r="BF209" s="105">
        <f t="shared" si="30"/>
        <v>0</v>
      </c>
      <c r="BG209" s="105">
        <f t="shared" si="31"/>
        <v>0</v>
      </c>
      <c r="BH209" s="105">
        <f t="shared" si="32"/>
        <v>0</v>
      </c>
      <c r="BI209" s="105">
        <f t="shared" si="33"/>
        <v>0</v>
      </c>
      <c r="BJ209" s="18" t="s">
        <v>88</v>
      </c>
      <c r="BK209" s="105">
        <f t="shared" si="34"/>
        <v>0</v>
      </c>
      <c r="BL209" s="18" t="s">
        <v>82</v>
      </c>
      <c r="BM209" s="183" t="s">
        <v>989</v>
      </c>
    </row>
    <row r="210" spans="1:65" s="2" customFormat="1" ht="50.25" customHeight="1">
      <c r="A210" s="35"/>
      <c r="B210" s="141"/>
      <c r="C210" s="171" t="s">
        <v>686</v>
      </c>
      <c r="D210" s="171" t="s">
        <v>318</v>
      </c>
      <c r="E210" s="172" t="s">
        <v>5557</v>
      </c>
      <c r="F210" s="173" t="s">
        <v>6003</v>
      </c>
      <c r="G210" s="174" t="s">
        <v>388</v>
      </c>
      <c r="H210" s="175">
        <v>4</v>
      </c>
      <c r="I210" s="176">
        <v>0</v>
      </c>
      <c r="J210" s="177">
        <f t="shared" si="25"/>
        <v>0</v>
      </c>
      <c r="K210" s="178"/>
      <c r="L210" s="36"/>
      <c r="M210" s="179" t="s">
        <v>1</v>
      </c>
      <c r="N210" s="180" t="s">
        <v>41</v>
      </c>
      <c r="O210" s="61"/>
      <c r="P210" s="181">
        <f t="shared" si="26"/>
        <v>0</v>
      </c>
      <c r="Q210" s="181">
        <v>0</v>
      </c>
      <c r="R210" s="181">
        <f t="shared" si="27"/>
        <v>0</v>
      </c>
      <c r="S210" s="181">
        <v>0</v>
      </c>
      <c r="T210" s="182">
        <f t="shared" si="28"/>
        <v>0</v>
      </c>
      <c r="U210" s="35"/>
      <c r="V210" s="35"/>
      <c r="W210" s="35"/>
      <c r="X210" s="35"/>
      <c r="Y210" s="35"/>
      <c r="Z210" s="35"/>
      <c r="AA210" s="35"/>
      <c r="AB210" s="35"/>
      <c r="AC210" s="35"/>
      <c r="AD210" s="35"/>
      <c r="AE210" s="35"/>
      <c r="AR210" s="183" t="s">
        <v>82</v>
      </c>
      <c r="AT210" s="183" t="s">
        <v>318</v>
      </c>
      <c r="AU210" s="183" t="s">
        <v>82</v>
      </c>
      <c r="AY210" s="18" t="s">
        <v>317</v>
      </c>
      <c r="BE210" s="105">
        <f t="shared" si="29"/>
        <v>0</v>
      </c>
      <c r="BF210" s="105">
        <f t="shared" si="30"/>
        <v>0</v>
      </c>
      <c r="BG210" s="105">
        <f t="shared" si="31"/>
        <v>0</v>
      </c>
      <c r="BH210" s="105">
        <f t="shared" si="32"/>
        <v>0</v>
      </c>
      <c r="BI210" s="105">
        <f t="shared" si="33"/>
        <v>0</v>
      </c>
      <c r="BJ210" s="18" t="s">
        <v>88</v>
      </c>
      <c r="BK210" s="105">
        <f t="shared" si="34"/>
        <v>0</v>
      </c>
      <c r="BL210" s="18" t="s">
        <v>82</v>
      </c>
      <c r="BM210" s="183" t="s">
        <v>998</v>
      </c>
    </row>
    <row r="211" spans="1:65" s="12" customFormat="1" ht="25.9" customHeight="1">
      <c r="B211" s="160"/>
      <c r="D211" s="161" t="s">
        <v>74</v>
      </c>
      <c r="E211" s="162" t="s">
        <v>3110</v>
      </c>
      <c r="F211" s="162" t="s">
        <v>5558</v>
      </c>
      <c r="I211" s="163"/>
      <c r="J211" s="164">
        <f>BK211</f>
        <v>0</v>
      </c>
      <c r="L211" s="160"/>
      <c r="M211" s="165"/>
      <c r="N211" s="166"/>
      <c r="O211" s="166"/>
      <c r="P211" s="167">
        <f>SUM(P212:P241)</f>
        <v>0</v>
      </c>
      <c r="Q211" s="166"/>
      <c r="R211" s="167">
        <f>SUM(R212:R241)</f>
        <v>0</v>
      </c>
      <c r="S211" s="166"/>
      <c r="T211" s="168">
        <f>SUM(T212:T241)</f>
        <v>0</v>
      </c>
      <c r="AR211" s="161" t="s">
        <v>82</v>
      </c>
      <c r="AT211" s="169" t="s">
        <v>74</v>
      </c>
      <c r="AU211" s="169" t="s">
        <v>75</v>
      </c>
      <c r="AY211" s="161" t="s">
        <v>317</v>
      </c>
      <c r="BK211" s="170">
        <f>SUM(BK212:BK241)</f>
        <v>0</v>
      </c>
    </row>
    <row r="212" spans="1:65" s="2" customFormat="1" ht="37.9" customHeight="1">
      <c r="A212" s="35"/>
      <c r="B212" s="141"/>
      <c r="C212" s="171" t="s">
        <v>700</v>
      </c>
      <c r="D212" s="171" t="s">
        <v>318</v>
      </c>
      <c r="E212" s="172" t="s">
        <v>5559</v>
      </c>
      <c r="F212" s="173" t="s">
        <v>6004</v>
      </c>
      <c r="G212" s="174" t="s">
        <v>388</v>
      </c>
      <c r="H212" s="175">
        <v>1</v>
      </c>
      <c r="I212" s="176">
        <v>0</v>
      </c>
      <c r="J212" s="177">
        <f t="shared" ref="J212:J241" si="35">ROUND(I212*H212,2)</f>
        <v>0</v>
      </c>
      <c r="K212" s="178"/>
      <c r="L212" s="36"/>
      <c r="M212" s="179" t="s">
        <v>1</v>
      </c>
      <c r="N212" s="180" t="s">
        <v>41</v>
      </c>
      <c r="O212" s="61"/>
      <c r="P212" s="181">
        <f t="shared" ref="P212:P241" si="36">O212*H212</f>
        <v>0</v>
      </c>
      <c r="Q212" s="181">
        <v>0</v>
      </c>
      <c r="R212" s="181">
        <f t="shared" ref="R212:R241" si="37">Q212*H212</f>
        <v>0</v>
      </c>
      <c r="S212" s="181">
        <v>0</v>
      </c>
      <c r="T212" s="182">
        <f t="shared" ref="T212:T241" si="38">S212*H212</f>
        <v>0</v>
      </c>
      <c r="U212" s="35"/>
      <c r="V212" s="35"/>
      <c r="W212" s="35"/>
      <c r="X212" s="35"/>
      <c r="Y212" s="35"/>
      <c r="Z212" s="35"/>
      <c r="AA212" s="35"/>
      <c r="AB212" s="35"/>
      <c r="AC212" s="35"/>
      <c r="AD212" s="35"/>
      <c r="AE212" s="35"/>
      <c r="AR212" s="183" t="s">
        <v>82</v>
      </c>
      <c r="AT212" s="183" t="s">
        <v>318</v>
      </c>
      <c r="AU212" s="183" t="s">
        <v>82</v>
      </c>
      <c r="AY212" s="18" t="s">
        <v>317</v>
      </c>
      <c r="BE212" s="105">
        <f t="shared" ref="BE212:BE241" si="39">IF(N212="základná",J212,0)</f>
        <v>0</v>
      </c>
      <c r="BF212" s="105">
        <f t="shared" ref="BF212:BF241" si="40">IF(N212="znížená",J212,0)</f>
        <v>0</v>
      </c>
      <c r="BG212" s="105">
        <f t="shared" ref="BG212:BG241" si="41">IF(N212="zákl. prenesená",J212,0)</f>
        <v>0</v>
      </c>
      <c r="BH212" s="105">
        <f t="shared" ref="BH212:BH241" si="42">IF(N212="zníž. prenesená",J212,0)</f>
        <v>0</v>
      </c>
      <c r="BI212" s="105">
        <f t="shared" ref="BI212:BI241" si="43">IF(N212="nulová",J212,0)</f>
        <v>0</v>
      </c>
      <c r="BJ212" s="18" t="s">
        <v>88</v>
      </c>
      <c r="BK212" s="105">
        <f t="shared" ref="BK212:BK241" si="44">ROUND(I212*H212,2)</f>
        <v>0</v>
      </c>
      <c r="BL212" s="18" t="s">
        <v>82</v>
      </c>
      <c r="BM212" s="183" t="s">
        <v>1010</v>
      </c>
    </row>
    <row r="213" spans="1:65" s="2" customFormat="1" ht="48" customHeight="1">
      <c r="A213" s="35"/>
      <c r="B213" s="141"/>
      <c r="C213" s="171" t="s">
        <v>706</v>
      </c>
      <c r="D213" s="171" t="s">
        <v>318</v>
      </c>
      <c r="E213" s="172" t="s">
        <v>5560</v>
      </c>
      <c r="F213" s="173" t="s">
        <v>6005</v>
      </c>
      <c r="G213" s="174" t="s">
        <v>388</v>
      </c>
      <c r="H213" s="175">
        <v>1</v>
      </c>
      <c r="I213" s="176">
        <v>0</v>
      </c>
      <c r="J213" s="177">
        <f t="shared" si="35"/>
        <v>0</v>
      </c>
      <c r="K213" s="178"/>
      <c r="L213" s="36"/>
      <c r="M213" s="179" t="s">
        <v>1</v>
      </c>
      <c r="N213" s="180" t="s">
        <v>41</v>
      </c>
      <c r="O213" s="61"/>
      <c r="P213" s="181">
        <f t="shared" si="36"/>
        <v>0</v>
      </c>
      <c r="Q213" s="181">
        <v>0</v>
      </c>
      <c r="R213" s="181">
        <f t="shared" si="37"/>
        <v>0</v>
      </c>
      <c r="S213" s="181">
        <v>0</v>
      </c>
      <c r="T213" s="182">
        <f t="shared" si="38"/>
        <v>0</v>
      </c>
      <c r="U213" s="35"/>
      <c r="V213" s="35"/>
      <c r="W213" s="35"/>
      <c r="X213" s="35"/>
      <c r="Y213" s="35"/>
      <c r="Z213" s="35"/>
      <c r="AA213" s="35"/>
      <c r="AB213" s="35"/>
      <c r="AC213" s="35"/>
      <c r="AD213" s="35"/>
      <c r="AE213" s="35"/>
      <c r="AR213" s="183" t="s">
        <v>82</v>
      </c>
      <c r="AT213" s="183" t="s">
        <v>318</v>
      </c>
      <c r="AU213" s="183" t="s">
        <v>82</v>
      </c>
      <c r="AY213" s="18" t="s">
        <v>317</v>
      </c>
      <c r="BE213" s="105">
        <f t="shared" si="39"/>
        <v>0</v>
      </c>
      <c r="BF213" s="105">
        <f t="shared" si="40"/>
        <v>0</v>
      </c>
      <c r="BG213" s="105">
        <f t="shared" si="41"/>
        <v>0</v>
      </c>
      <c r="BH213" s="105">
        <f t="shared" si="42"/>
        <v>0</v>
      </c>
      <c r="BI213" s="105">
        <f t="shared" si="43"/>
        <v>0</v>
      </c>
      <c r="BJ213" s="18" t="s">
        <v>88</v>
      </c>
      <c r="BK213" s="105">
        <f t="shared" si="44"/>
        <v>0</v>
      </c>
      <c r="BL213" s="18" t="s">
        <v>82</v>
      </c>
      <c r="BM213" s="183" t="s">
        <v>1020</v>
      </c>
    </row>
    <row r="214" spans="1:65" s="2" customFormat="1" ht="71.25" customHeight="1">
      <c r="A214" s="35"/>
      <c r="B214" s="141"/>
      <c r="C214" s="171" t="s">
        <v>713</v>
      </c>
      <c r="D214" s="171" t="s">
        <v>318</v>
      </c>
      <c r="E214" s="172" t="s">
        <v>5561</v>
      </c>
      <c r="F214" s="173" t="s">
        <v>6006</v>
      </c>
      <c r="G214" s="174" t="s">
        <v>388</v>
      </c>
      <c r="H214" s="175">
        <v>1</v>
      </c>
      <c r="I214" s="176">
        <v>0</v>
      </c>
      <c r="J214" s="177">
        <f t="shared" si="35"/>
        <v>0</v>
      </c>
      <c r="K214" s="178"/>
      <c r="L214" s="36"/>
      <c r="M214" s="179" t="s">
        <v>1</v>
      </c>
      <c r="N214" s="180" t="s">
        <v>41</v>
      </c>
      <c r="O214" s="61"/>
      <c r="P214" s="181">
        <f t="shared" si="36"/>
        <v>0</v>
      </c>
      <c r="Q214" s="181">
        <v>0</v>
      </c>
      <c r="R214" s="181">
        <f t="shared" si="37"/>
        <v>0</v>
      </c>
      <c r="S214" s="181">
        <v>0</v>
      </c>
      <c r="T214" s="182">
        <f t="shared" si="38"/>
        <v>0</v>
      </c>
      <c r="U214" s="35"/>
      <c r="V214" s="35"/>
      <c r="W214" s="35"/>
      <c r="X214" s="35"/>
      <c r="Y214" s="35"/>
      <c r="Z214" s="35"/>
      <c r="AA214" s="35"/>
      <c r="AB214" s="35"/>
      <c r="AC214" s="35"/>
      <c r="AD214" s="35"/>
      <c r="AE214" s="35"/>
      <c r="AR214" s="183" t="s">
        <v>82</v>
      </c>
      <c r="AT214" s="183" t="s">
        <v>318</v>
      </c>
      <c r="AU214" s="183" t="s">
        <v>82</v>
      </c>
      <c r="AY214" s="18" t="s">
        <v>317</v>
      </c>
      <c r="BE214" s="105">
        <f t="shared" si="39"/>
        <v>0</v>
      </c>
      <c r="BF214" s="105">
        <f t="shared" si="40"/>
        <v>0</v>
      </c>
      <c r="BG214" s="105">
        <f t="shared" si="41"/>
        <v>0</v>
      </c>
      <c r="BH214" s="105">
        <f t="shared" si="42"/>
        <v>0</v>
      </c>
      <c r="BI214" s="105">
        <f t="shared" si="43"/>
        <v>0</v>
      </c>
      <c r="BJ214" s="18" t="s">
        <v>88</v>
      </c>
      <c r="BK214" s="105">
        <f t="shared" si="44"/>
        <v>0</v>
      </c>
      <c r="BL214" s="18" t="s">
        <v>82</v>
      </c>
      <c r="BM214" s="183" t="s">
        <v>1032</v>
      </c>
    </row>
    <row r="215" spans="1:65" s="2" customFormat="1" ht="37.9" customHeight="1">
      <c r="A215" s="35"/>
      <c r="B215" s="141"/>
      <c r="C215" s="171" t="s">
        <v>717</v>
      </c>
      <c r="D215" s="171" t="s">
        <v>318</v>
      </c>
      <c r="E215" s="172" t="s">
        <v>5562</v>
      </c>
      <c r="F215" s="173" t="s">
        <v>6007</v>
      </c>
      <c r="G215" s="174" t="s">
        <v>388</v>
      </c>
      <c r="H215" s="175">
        <v>1</v>
      </c>
      <c r="I215" s="176">
        <v>0</v>
      </c>
      <c r="J215" s="177">
        <f t="shared" si="35"/>
        <v>0</v>
      </c>
      <c r="K215" s="178"/>
      <c r="L215" s="36"/>
      <c r="M215" s="179" t="s">
        <v>1</v>
      </c>
      <c r="N215" s="180" t="s">
        <v>41</v>
      </c>
      <c r="O215" s="61"/>
      <c r="P215" s="181">
        <f t="shared" si="36"/>
        <v>0</v>
      </c>
      <c r="Q215" s="181">
        <v>0</v>
      </c>
      <c r="R215" s="181">
        <f t="shared" si="37"/>
        <v>0</v>
      </c>
      <c r="S215" s="181">
        <v>0</v>
      </c>
      <c r="T215" s="182">
        <f t="shared" si="38"/>
        <v>0</v>
      </c>
      <c r="U215" s="35"/>
      <c r="V215" s="35"/>
      <c r="W215" s="35"/>
      <c r="X215" s="35"/>
      <c r="Y215" s="35"/>
      <c r="Z215" s="35"/>
      <c r="AA215" s="35"/>
      <c r="AB215" s="35"/>
      <c r="AC215" s="35"/>
      <c r="AD215" s="35"/>
      <c r="AE215" s="35"/>
      <c r="AR215" s="183" t="s">
        <v>82</v>
      </c>
      <c r="AT215" s="183" t="s">
        <v>318</v>
      </c>
      <c r="AU215" s="183" t="s">
        <v>82</v>
      </c>
      <c r="AY215" s="18" t="s">
        <v>317</v>
      </c>
      <c r="BE215" s="105">
        <f t="shared" si="39"/>
        <v>0</v>
      </c>
      <c r="BF215" s="105">
        <f t="shared" si="40"/>
        <v>0</v>
      </c>
      <c r="BG215" s="105">
        <f t="shared" si="41"/>
        <v>0</v>
      </c>
      <c r="BH215" s="105">
        <f t="shared" si="42"/>
        <v>0</v>
      </c>
      <c r="BI215" s="105">
        <f t="shared" si="43"/>
        <v>0</v>
      </c>
      <c r="BJ215" s="18" t="s">
        <v>88</v>
      </c>
      <c r="BK215" s="105">
        <f t="shared" si="44"/>
        <v>0</v>
      </c>
      <c r="BL215" s="18" t="s">
        <v>82</v>
      </c>
      <c r="BM215" s="183" t="s">
        <v>1041</v>
      </c>
    </row>
    <row r="216" spans="1:65" s="2" customFormat="1" ht="24.2" customHeight="1">
      <c r="A216" s="35"/>
      <c r="B216" s="141"/>
      <c r="C216" s="171" t="s">
        <v>722</v>
      </c>
      <c r="D216" s="171" t="s">
        <v>318</v>
      </c>
      <c r="E216" s="172" t="s">
        <v>5563</v>
      </c>
      <c r="F216" s="173" t="s">
        <v>6008</v>
      </c>
      <c r="G216" s="174" t="s">
        <v>388</v>
      </c>
      <c r="H216" s="175">
        <v>14</v>
      </c>
      <c r="I216" s="176">
        <v>0</v>
      </c>
      <c r="J216" s="177">
        <f t="shared" si="35"/>
        <v>0</v>
      </c>
      <c r="K216" s="178"/>
      <c r="L216" s="36"/>
      <c r="M216" s="179" t="s">
        <v>1</v>
      </c>
      <c r="N216" s="180" t="s">
        <v>41</v>
      </c>
      <c r="O216" s="61"/>
      <c r="P216" s="181">
        <f t="shared" si="36"/>
        <v>0</v>
      </c>
      <c r="Q216" s="181">
        <v>0</v>
      </c>
      <c r="R216" s="181">
        <f t="shared" si="37"/>
        <v>0</v>
      </c>
      <c r="S216" s="181">
        <v>0</v>
      </c>
      <c r="T216" s="182">
        <f t="shared" si="38"/>
        <v>0</v>
      </c>
      <c r="U216" s="35"/>
      <c r="V216" s="35"/>
      <c r="W216" s="35"/>
      <c r="X216" s="35"/>
      <c r="Y216" s="35"/>
      <c r="Z216" s="35"/>
      <c r="AA216" s="35"/>
      <c r="AB216" s="35"/>
      <c r="AC216" s="35"/>
      <c r="AD216" s="35"/>
      <c r="AE216" s="35"/>
      <c r="AR216" s="183" t="s">
        <v>82</v>
      </c>
      <c r="AT216" s="183" t="s">
        <v>318</v>
      </c>
      <c r="AU216" s="183" t="s">
        <v>82</v>
      </c>
      <c r="AY216" s="18" t="s">
        <v>317</v>
      </c>
      <c r="BE216" s="105">
        <f t="shared" si="39"/>
        <v>0</v>
      </c>
      <c r="BF216" s="105">
        <f t="shared" si="40"/>
        <v>0</v>
      </c>
      <c r="BG216" s="105">
        <f t="shared" si="41"/>
        <v>0</v>
      </c>
      <c r="BH216" s="105">
        <f t="shared" si="42"/>
        <v>0</v>
      </c>
      <c r="BI216" s="105">
        <f t="shared" si="43"/>
        <v>0</v>
      </c>
      <c r="BJ216" s="18" t="s">
        <v>88</v>
      </c>
      <c r="BK216" s="105">
        <f t="shared" si="44"/>
        <v>0</v>
      </c>
      <c r="BL216" s="18" t="s">
        <v>82</v>
      </c>
      <c r="BM216" s="183" t="s">
        <v>1051</v>
      </c>
    </row>
    <row r="217" spans="1:65" s="2" customFormat="1" ht="24.2" customHeight="1">
      <c r="A217" s="35"/>
      <c r="B217" s="141"/>
      <c r="C217" s="171" t="s">
        <v>727</v>
      </c>
      <c r="D217" s="171" t="s">
        <v>318</v>
      </c>
      <c r="E217" s="172" t="s">
        <v>5564</v>
      </c>
      <c r="F217" s="173" t="s">
        <v>6009</v>
      </c>
      <c r="G217" s="174" t="s">
        <v>388</v>
      </c>
      <c r="H217" s="175">
        <v>24</v>
      </c>
      <c r="I217" s="176">
        <v>0</v>
      </c>
      <c r="J217" s="177">
        <f t="shared" si="35"/>
        <v>0</v>
      </c>
      <c r="K217" s="178"/>
      <c r="L217" s="36"/>
      <c r="M217" s="179" t="s">
        <v>1</v>
      </c>
      <c r="N217" s="180" t="s">
        <v>41</v>
      </c>
      <c r="O217" s="61"/>
      <c r="P217" s="181">
        <f t="shared" si="36"/>
        <v>0</v>
      </c>
      <c r="Q217" s="181">
        <v>0</v>
      </c>
      <c r="R217" s="181">
        <f t="shared" si="37"/>
        <v>0</v>
      </c>
      <c r="S217" s="181">
        <v>0</v>
      </c>
      <c r="T217" s="182">
        <f t="shared" si="38"/>
        <v>0</v>
      </c>
      <c r="U217" s="35"/>
      <c r="V217" s="35"/>
      <c r="W217" s="35"/>
      <c r="X217" s="35"/>
      <c r="Y217" s="35"/>
      <c r="Z217" s="35"/>
      <c r="AA217" s="35"/>
      <c r="AB217" s="35"/>
      <c r="AC217" s="35"/>
      <c r="AD217" s="35"/>
      <c r="AE217" s="35"/>
      <c r="AR217" s="183" t="s">
        <v>82</v>
      </c>
      <c r="AT217" s="183" t="s">
        <v>318</v>
      </c>
      <c r="AU217" s="183" t="s">
        <v>82</v>
      </c>
      <c r="AY217" s="18" t="s">
        <v>317</v>
      </c>
      <c r="BE217" s="105">
        <f t="shared" si="39"/>
        <v>0</v>
      </c>
      <c r="BF217" s="105">
        <f t="shared" si="40"/>
        <v>0</v>
      </c>
      <c r="BG217" s="105">
        <f t="shared" si="41"/>
        <v>0</v>
      </c>
      <c r="BH217" s="105">
        <f t="shared" si="42"/>
        <v>0</v>
      </c>
      <c r="BI217" s="105">
        <f t="shared" si="43"/>
        <v>0</v>
      </c>
      <c r="BJ217" s="18" t="s">
        <v>88</v>
      </c>
      <c r="BK217" s="105">
        <f t="shared" si="44"/>
        <v>0</v>
      </c>
      <c r="BL217" s="18" t="s">
        <v>82</v>
      </c>
      <c r="BM217" s="183" t="s">
        <v>1061</v>
      </c>
    </row>
    <row r="218" spans="1:65" s="2" customFormat="1" ht="24.2" customHeight="1">
      <c r="A218" s="35"/>
      <c r="B218" s="141"/>
      <c r="C218" s="171" t="s">
        <v>731</v>
      </c>
      <c r="D218" s="171" t="s">
        <v>318</v>
      </c>
      <c r="E218" s="172" t="s">
        <v>5565</v>
      </c>
      <c r="F218" s="173" t="s">
        <v>6010</v>
      </c>
      <c r="G218" s="174" t="s">
        <v>388</v>
      </c>
      <c r="H218" s="175">
        <v>10</v>
      </c>
      <c r="I218" s="176">
        <v>0</v>
      </c>
      <c r="J218" s="177">
        <f t="shared" si="35"/>
        <v>0</v>
      </c>
      <c r="K218" s="178"/>
      <c r="L218" s="36"/>
      <c r="M218" s="179" t="s">
        <v>1</v>
      </c>
      <c r="N218" s="180" t="s">
        <v>41</v>
      </c>
      <c r="O218" s="61"/>
      <c r="P218" s="181">
        <f t="shared" si="36"/>
        <v>0</v>
      </c>
      <c r="Q218" s="181">
        <v>0</v>
      </c>
      <c r="R218" s="181">
        <f t="shared" si="37"/>
        <v>0</v>
      </c>
      <c r="S218" s="181">
        <v>0</v>
      </c>
      <c r="T218" s="182">
        <f t="shared" si="38"/>
        <v>0</v>
      </c>
      <c r="U218" s="35"/>
      <c r="V218" s="35"/>
      <c r="W218" s="35"/>
      <c r="X218" s="35"/>
      <c r="Y218" s="35"/>
      <c r="Z218" s="35"/>
      <c r="AA218" s="35"/>
      <c r="AB218" s="35"/>
      <c r="AC218" s="35"/>
      <c r="AD218" s="35"/>
      <c r="AE218" s="35"/>
      <c r="AR218" s="183" t="s">
        <v>82</v>
      </c>
      <c r="AT218" s="183" t="s">
        <v>318</v>
      </c>
      <c r="AU218" s="183" t="s">
        <v>82</v>
      </c>
      <c r="AY218" s="18" t="s">
        <v>317</v>
      </c>
      <c r="BE218" s="105">
        <f t="shared" si="39"/>
        <v>0</v>
      </c>
      <c r="BF218" s="105">
        <f t="shared" si="40"/>
        <v>0</v>
      </c>
      <c r="BG218" s="105">
        <f t="shared" si="41"/>
        <v>0</v>
      </c>
      <c r="BH218" s="105">
        <f t="shared" si="42"/>
        <v>0</v>
      </c>
      <c r="BI218" s="105">
        <f t="shared" si="43"/>
        <v>0</v>
      </c>
      <c r="BJ218" s="18" t="s">
        <v>88</v>
      </c>
      <c r="BK218" s="105">
        <f t="shared" si="44"/>
        <v>0</v>
      </c>
      <c r="BL218" s="18" t="s">
        <v>82</v>
      </c>
      <c r="BM218" s="183" t="s">
        <v>1070</v>
      </c>
    </row>
    <row r="219" spans="1:65" s="2" customFormat="1" ht="24.2" customHeight="1">
      <c r="A219" s="35"/>
      <c r="B219" s="141"/>
      <c r="C219" s="171" t="s">
        <v>737</v>
      </c>
      <c r="D219" s="171" t="s">
        <v>318</v>
      </c>
      <c r="E219" s="172" t="s">
        <v>5566</v>
      </c>
      <c r="F219" s="173" t="s">
        <v>6011</v>
      </c>
      <c r="G219" s="174" t="s">
        <v>388</v>
      </c>
      <c r="H219" s="175">
        <v>10</v>
      </c>
      <c r="I219" s="176">
        <v>0</v>
      </c>
      <c r="J219" s="177">
        <f t="shared" si="35"/>
        <v>0</v>
      </c>
      <c r="K219" s="178"/>
      <c r="L219" s="36"/>
      <c r="M219" s="179" t="s">
        <v>1</v>
      </c>
      <c r="N219" s="180" t="s">
        <v>41</v>
      </c>
      <c r="O219" s="61"/>
      <c r="P219" s="181">
        <f t="shared" si="36"/>
        <v>0</v>
      </c>
      <c r="Q219" s="181">
        <v>0</v>
      </c>
      <c r="R219" s="181">
        <f t="shared" si="37"/>
        <v>0</v>
      </c>
      <c r="S219" s="181">
        <v>0</v>
      </c>
      <c r="T219" s="182">
        <f t="shared" si="38"/>
        <v>0</v>
      </c>
      <c r="U219" s="35"/>
      <c r="V219" s="35"/>
      <c r="W219" s="35"/>
      <c r="X219" s="35"/>
      <c r="Y219" s="35"/>
      <c r="Z219" s="35"/>
      <c r="AA219" s="35"/>
      <c r="AB219" s="35"/>
      <c r="AC219" s="35"/>
      <c r="AD219" s="35"/>
      <c r="AE219" s="35"/>
      <c r="AR219" s="183" t="s">
        <v>82</v>
      </c>
      <c r="AT219" s="183" t="s">
        <v>318</v>
      </c>
      <c r="AU219" s="183" t="s">
        <v>82</v>
      </c>
      <c r="AY219" s="18" t="s">
        <v>317</v>
      </c>
      <c r="BE219" s="105">
        <f t="shared" si="39"/>
        <v>0</v>
      </c>
      <c r="BF219" s="105">
        <f t="shared" si="40"/>
        <v>0</v>
      </c>
      <c r="BG219" s="105">
        <f t="shared" si="41"/>
        <v>0</v>
      </c>
      <c r="BH219" s="105">
        <f t="shared" si="42"/>
        <v>0</v>
      </c>
      <c r="BI219" s="105">
        <f t="shared" si="43"/>
        <v>0</v>
      </c>
      <c r="BJ219" s="18" t="s">
        <v>88</v>
      </c>
      <c r="BK219" s="105">
        <f t="shared" si="44"/>
        <v>0</v>
      </c>
      <c r="BL219" s="18" t="s">
        <v>82</v>
      </c>
      <c r="BM219" s="183" t="s">
        <v>1082</v>
      </c>
    </row>
    <row r="220" spans="1:65" s="2" customFormat="1" ht="24.2" customHeight="1">
      <c r="A220" s="35"/>
      <c r="B220" s="141"/>
      <c r="C220" s="171" t="s">
        <v>745</v>
      </c>
      <c r="D220" s="171" t="s">
        <v>318</v>
      </c>
      <c r="E220" s="172" t="s">
        <v>5567</v>
      </c>
      <c r="F220" s="173" t="s">
        <v>6013</v>
      </c>
      <c r="G220" s="174" t="s">
        <v>388</v>
      </c>
      <c r="H220" s="175">
        <v>5</v>
      </c>
      <c r="I220" s="176">
        <v>0</v>
      </c>
      <c r="J220" s="177">
        <f t="shared" si="35"/>
        <v>0</v>
      </c>
      <c r="K220" s="178"/>
      <c r="L220" s="36"/>
      <c r="M220" s="179" t="s">
        <v>1</v>
      </c>
      <c r="N220" s="180" t="s">
        <v>41</v>
      </c>
      <c r="O220" s="61"/>
      <c r="P220" s="181">
        <f t="shared" si="36"/>
        <v>0</v>
      </c>
      <c r="Q220" s="181">
        <v>0</v>
      </c>
      <c r="R220" s="181">
        <f t="shared" si="37"/>
        <v>0</v>
      </c>
      <c r="S220" s="181">
        <v>0</v>
      </c>
      <c r="T220" s="182">
        <f t="shared" si="38"/>
        <v>0</v>
      </c>
      <c r="U220" s="35"/>
      <c r="V220" s="35"/>
      <c r="W220" s="35"/>
      <c r="X220" s="35"/>
      <c r="Y220" s="35"/>
      <c r="Z220" s="35"/>
      <c r="AA220" s="35"/>
      <c r="AB220" s="35"/>
      <c r="AC220" s="35"/>
      <c r="AD220" s="35"/>
      <c r="AE220" s="35"/>
      <c r="AR220" s="183" t="s">
        <v>82</v>
      </c>
      <c r="AT220" s="183" t="s">
        <v>318</v>
      </c>
      <c r="AU220" s="183" t="s">
        <v>82</v>
      </c>
      <c r="AY220" s="18" t="s">
        <v>317</v>
      </c>
      <c r="BE220" s="105">
        <f t="shared" si="39"/>
        <v>0</v>
      </c>
      <c r="BF220" s="105">
        <f t="shared" si="40"/>
        <v>0</v>
      </c>
      <c r="BG220" s="105">
        <f t="shared" si="41"/>
        <v>0</v>
      </c>
      <c r="BH220" s="105">
        <f t="shared" si="42"/>
        <v>0</v>
      </c>
      <c r="BI220" s="105">
        <f t="shared" si="43"/>
        <v>0</v>
      </c>
      <c r="BJ220" s="18" t="s">
        <v>88</v>
      </c>
      <c r="BK220" s="105">
        <f t="shared" si="44"/>
        <v>0</v>
      </c>
      <c r="BL220" s="18" t="s">
        <v>82</v>
      </c>
      <c r="BM220" s="183" t="s">
        <v>1092</v>
      </c>
    </row>
    <row r="221" spans="1:65" s="2" customFormat="1" ht="24.2" customHeight="1">
      <c r="A221" s="35"/>
      <c r="B221" s="141"/>
      <c r="C221" s="171" t="s">
        <v>751</v>
      </c>
      <c r="D221" s="171" t="s">
        <v>318</v>
      </c>
      <c r="E221" s="172" t="s">
        <v>5568</v>
      </c>
      <c r="F221" s="173" t="s">
        <v>6014</v>
      </c>
      <c r="G221" s="174" t="s">
        <v>388</v>
      </c>
      <c r="H221" s="175">
        <v>5</v>
      </c>
      <c r="I221" s="176">
        <v>0</v>
      </c>
      <c r="J221" s="177">
        <f t="shared" si="35"/>
        <v>0</v>
      </c>
      <c r="K221" s="178"/>
      <c r="L221" s="36"/>
      <c r="M221" s="179" t="s">
        <v>1</v>
      </c>
      <c r="N221" s="180" t="s">
        <v>41</v>
      </c>
      <c r="O221" s="61"/>
      <c r="P221" s="181">
        <f t="shared" si="36"/>
        <v>0</v>
      </c>
      <c r="Q221" s="181">
        <v>0</v>
      </c>
      <c r="R221" s="181">
        <f t="shared" si="37"/>
        <v>0</v>
      </c>
      <c r="S221" s="181">
        <v>0</v>
      </c>
      <c r="T221" s="182">
        <f t="shared" si="38"/>
        <v>0</v>
      </c>
      <c r="U221" s="35"/>
      <c r="V221" s="35"/>
      <c r="W221" s="35"/>
      <c r="X221" s="35"/>
      <c r="Y221" s="35"/>
      <c r="Z221" s="35"/>
      <c r="AA221" s="35"/>
      <c r="AB221" s="35"/>
      <c r="AC221" s="35"/>
      <c r="AD221" s="35"/>
      <c r="AE221" s="35"/>
      <c r="AR221" s="183" t="s">
        <v>82</v>
      </c>
      <c r="AT221" s="183" t="s">
        <v>318</v>
      </c>
      <c r="AU221" s="183" t="s">
        <v>82</v>
      </c>
      <c r="AY221" s="18" t="s">
        <v>317</v>
      </c>
      <c r="BE221" s="105">
        <f t="shared" si="39"/>
        <v>0</v>
      </c>
      <c r="BF221" s="105">
        <f t="shared" si="40"/>
        <v>0</v>
      </c>
      <c r="BG221" s="105">
        <f t="shared" si="41"/>
        <v>0</v>
      </c>
      <c r="BH221" s="105">
        <f t="shared" si="42"/>
        <v>0</v>
      </c>
      <c r="BI221" s="105">
        <f t="shared" si="43"/>
        <v>0</v>
      </c>
      <c r="BJ221" s="18" t="s">
        <v>88</v>
      </c>
      <c r="BK221" s="105">
        <f t="shared" si="44"/>
        <v>0</v>
      </c>
      <c r="BL221" s="18" t="s">
        <v>82</v>
      </c>
      <c r="BM221" s="183" t="s">
        <v>1101</v>
      </c>
    </row>
    <row r="222" spans="1:65" s="2" customFormat="1" ht="24" customHeight="1">
      <c r="A222" s="35"/>
      <c r="B222" s="141"/>
      <c r="C222" s="171" t="s">
        <v>757</v>
      </c>
      <c r="D222" s="171" t="s">
        <v>318</v>
      </c>
      <c r="E222" s="172" t="s">
        <v>5569</v>
      </c>
      <c r="F222" s="173" t="s">
        <v>6015</v>
      </c>
      <c r="G222" s="174" t="s">
        <v>388</v>
      </c>
      <c r="H222" s="175">
        <v>14</v>
      </c>
      <c r="I222" s="176">
        <v>0</v>
      </c>
      <c r="J222" s="177">
        <f t="shared" si="35"/>
        <v>0</v>
      </c>
      <c r="K222" s="178"/>
      <c r="L222" s="36"/>
      <c r="M222" s="179" t="s">
        <v>1</v>
      </c>
      <c r="N222" s="180" t="s">
        <v>41</v>
      </c>
      <c r="O222" s="61"/>
      <c r="P222" s="181">
        <f t="shared" si="36"/>
        <v>0</v>
      </c>
      <c r="Q222" s="181">
        <v>0</v>
      </c>
      <c r="R222" s="181">
        <f t="shared" si="37"/>
        <v>0</v>
      </c>
      <c r="S222" s="181">
        <v>0</v>
      </c>
      <c r="T222" s="182">
        <f t="shared" si="38"/>
        <v>0</v>
      </c>
      <c r="U222" s="35"/>
      <c r="V222" s="35"/>
      <c r="W222" s="35"/>
      <c r="X222" s="35"/>
      <c r="Y222" s="35"/>
      <c r="Z222" s="35"/>
      <c r="AA222" s="35"/>
      <c r="AB222" s="35"/>
      <c r="AC222" s="35"/>
      <c r="AD222" s="35"/>
      <c r="AE222" s="35"/>
      <c r="AR222" s="183" t="s">
        <v>82</v>
      </c>
      <c r="AT222" s="183" t="s">
        <v>318</v>
      </c>
      <c r="AU222" s="183" t="s">
        <v>82</v>
      </c>
      <c r="AY222" s="18" t="s">
        <v>317</v>
      </c>
      <c r="BE222" s="105">
        <f t="shared" si="39"/>
        <v>0</v>
      </c>
      <c r="BF222" s="105">
        <f t="shared" si="40"/>
        <v>0</v>
      </c>
      <c r="BG222" s="105">
        <f t="shared" si="41"/>
        <v>0</v>
      </c>
      <c r="BH222" s="105">
        <f t="shared" si="42"/>
        <v>0</v>
      </c>
      <c r="BI222" s="105">
        <f t="shared" si="43"/>
        <v>0</v>
      </c>
      <c r="BJ222" s="18" t="s">
        <v>88</v>
      </c>
      <c r="BK222" s="105">
        <f t="shared" si="44"/>
        <v>0</v>
      </c>
      <c r="BL222" s="18" t="s">
        <v>82</v>
      </c>
      <c r="BM222" s="183" t="s">
        <v>1111</v>
      </c>
    </row>
    <row r="223" spans="1:65" s="2" customFormat="1" ht="14.45" customHeight="1">
      <c r="A223" s="35"/>
      <c r="B223" s="141"/>
      <c r="C223" s="171" t="s">
        <v>762</v>
      </c>
      <c r="D223" s="171" t="s">
        <v>318</v>
      </c>
      <c r="E223" s="172" t="s">
        <v>5570</v>
      </c>
      <c r="F223" s="173" t="s">
        <v>6016</v>
      </c>
      <c r="G223" s="174" t="s">
        <v>388</v>
      </c>
      <c r="H223" s="175">
        <v>1</v>
      </c>
      <c r="I223" s="176">
        <v>0</v>
      </c>
      <c r="J223" s="177">
        <f t="shared" si="35"/>
        <v>0</v>
      </c>
      <c r="K223" s="178"/>
      <c r="L223" s="36"/>
      <c r="M223" s="179" t="s">
        <v>1</v>
      </c>
      <c r="N223" s="180" t="s">
        <v>41</v>
      </c>
      <c r="O223" s="61"/>
      <c r="P223" s="181">
        <f t="shared" si="36"/>
        <v>0</v>
      </c>
      <c r="Q223" s="181">
        <v>0</v>
      </c>
      <c r="R223" s="181">
        <f t="shared" si="37"/>
        <v>0</v>
      </c>
      <c r="S223" s="181">
        <v>0</v>
      </c>
      <c r="T223" s="182">
        <f t="shared" si="38"/>
        <v>0</v>
      </c>
      <c r="U223" s="35"/>
      <c r="V223" s="35"/>
      <c r="W223" s="35"/>
      <c r="X223" s="35"/>
      <c r="Y223" s="35"/>
      <c r="Z223" s="35"/>
      <c r="AA223" s="35"/>
      <c r="AB223" s="35"/>
      <c r="AC223" s="35"/>
      <c r="AD223" s="35"/>
      <c r="AE223" s="35"/>
      <c r="AR223" s="183" t="s">
        <v>82</v>
      </c>
      <c r="AT223" s="183" t="s">
        <v>318</v>
      </c>
      <c r="AU223" s="183" t="s">
        <v>82</v>
      </c>
      <c r="AY223" s="18" t="s">
        <v>317</v>
      </c>
      <c r="BE223" s="105">
        <f t="shared" si="39"/>
        <v>0</v>
      </c>
      <c r="BF223" s="105">
        <f t="shared" si="40"/>
        <v>0</v>
      </c>
      <c r="BG223" s="105">
        <f t="shared" si="41"/>
        <v>0</v>
      </c>
      <c r="BH223" s="105">
        <f t="shared" si="42"/>
        <v>0</v>
      </c>
      <c r="BI223" s="105">
        <f t="shared" si="43"/>
        <v>0</v>
      </c>
      <c r="BJ223" s="18" t="s">
        <v>88</v>
      </c>
      <c r="BK223" s="105">
        <f t="shared" si="44"/>
        <v>0</v>
      </c>
      <c r="BL223" s="18" t="s">
        <v>82</v>
      </c>
      <c r="BM223" s="183" t="s">
        <v>1119</v>
      </c>
    </row>
    <row r="224" spans="1:65" s="2" customFormat="1" ht="73.5" customHeight="1">
      <c r="A224" s="35"/>
      <c r="B224" s="141"/>
      <c r="C224" s="171" t="s">
        <v>766</v>
      </c>
      <c r="D224" s="171" t="s">
        <v>318</v>
      </c>
      <c r="E224" s="172" t="s">
        <v>5571</v>
      </c>
      <c r="F224" s="173" t="s">
        <v>6017</v>
      </c>
      <c r="G224" s="174" t="s">
        <v>388</v>
      </c>
      <c r="H224" s="175">
        <v>1</v>
      </c>
      <c r="I224" s="176">
        <v>0</v>
      </c>
      <c r="J224" s="177">
        <f t="shared" si="35"/>
        <v>0</v>
      </c>
      <c r="K224" s="178"/>
      <c r="L224" s="36"/>
      <c r="M224" s="179" t="s">
        <v>1</v>
      </c>
      <c r="N224" s="180" t="s">
        <v>41</v>
      </c>
      <c r="O224" s="61"/>
      <c r="P224" s="181">
        <f t="shared" si="36"/>
        <v>0</v>
      </c>
      <c r="Q224" s="181">
        <v>0</v>
      </c>
      <c r="R224" s="181">
        <f t="shared" si="37"/>
        <v>0</v>
      </c>
      <c r="S224" s="181">
        <v>0</v>
      </c>
      <c r="T224" s="182">
        <f t="shared" si="38"/>
        <v>0</v>
      </c>
      <c r="U224" s="35"/>
      <c r="V224" s="35"/>
      <c r="W224" s="35"/>
      <c r="X224" s="35"/>
      <c r="Y224" s="35"/>
      <c r="Z224" s="35"/>
      <c r="AA224" s="35"/>
      <c r="AB224" s="35"/>
      <c r="AC224" s="35"/>
      <c r="AD224" s="35"/>
      <c r="AE224" s="35"/>
      <c r="AR224" s="183" t="s">
        <v>82</v>
      </c>
      <c r="AT224" s="183" t="s">
        <v>318</v>
      </c>
      <c r="AU224" s="183" t="s">
        <v>82</v>
      </c>
      <c r="AY224" s="18" t="s">
        <v>317</v>
      </c>
      <c r="BE224" s="105">
        <f t="shared" si="39"/>
        <v>0</v>
      </c>
      <c r="BF224" s="105">
        <f t="shared" si="40"/>
        <v>0</v>
      </c>
      <c r="BG224" s="105">
        <f t="shared" si="41"/>
        <v>0</v>
      </c>
      <c r="BH224" s="105">
        <f t="shared" si="42"/>
        <v>0</v>
      </c>
      <c r="BI224" s="105">
        <f t="shared" si="43"/>
        <v>0</v>
      </c>
      <c r="BJ224" s="18" t="s">
        <v>88</v>
      </c>
      <c r="BK224" s="105">
        <f t="shared" si="44"/>
        <v>0</v>
      </c>
      <c r="BL224" s="18" t="s">
        <v>82</v>
      </c>
      <c r="BM224" s="183" t="s">
        <v>1130</v>
      </c>
    </row>
    <row r="225" spans="1:65" s="2" customFormat="1" ht="24.2" customHeight="1">
      <c r="A225" s="35"/>
      <c r="B225" s="141"/>
      <c r="C225" s="171" t="s">
        <v>771</v>
      </c>
      <c r="D225" s="171" t="s">
        <v>318</v>
      </c>
      <c r="E225" s="172" t="s">
        <v>5572</v>
      </c>
      <c r="F225" s="173" t="s">
        <v>6018</v>
      </c>
      <c r="G225" s="174" t="s">
        <v>388</v>
      </c>
      <c r="H225" s="175">
        <v>1</v>
      </c>
      <c r="I225" s="176">
        <v>0</v>
      </c>
      <c r="J225" s="177">
        <f t="shared" si="35"/>
        <v>0</v>
      </c>
      <c r="K225" s="178"/>
      <c r="L225" s="36"/>
      <c r="M225" s="179" t="s">
        <v>1</v>
      </c>
      <c r="N225" s="180" t="s">
        <v>41</v>
      </c>
      <c r="O225" s="61"/>
      <c r="P225" s="181">
        <f t="shared" si="36"/>
        <v>0</v>
      </c>
      <c r="Q225" s="181">
        <v>0</v>
      </c>
      <c r="R225" s="181">
        <f t="shared" si="37"/>
        <v>0</v>
      </c>
      <c r="S225" s="181">
        <v>0</v>
      </c>
      <c r="T225" s="182">
        <f t="shared" si="38"/>
        <v>0</v>
      </c>
      <c r="U225" s="35"/>
      <c r="V225" s="35"/>
      <c r="W225" s="35"/>
      <c r="X225" s="35"/>
      <c r="Y225" s="35"/>
      <c r="Z225" s="35"/>
      <c r="AA225" s="35"/>
      <c r="AB225" s="35"/>
      <c r="AC225" s="35"/>
      <c r="AD225" s="35"/>
      <c r="AE225" s="35"/>
      <c r="AR225" s="183" t="s">
        <v>82</v>
      </c>
      <c r="AT225" s="183" t="s">
        <v>318</v>
      </c>
      <c r="AU225" s="183" t="s">
        <v>82</v>
      </c>
      <c r="AY225" s="18" t="s">
        <v>317</v>
      </c>
      <c r="BE225" s="105">
        <f t="shared" si="39"/>
        <v>0</v>
      </c>
      <c r="BF225" s="105">
        <f t="shared" si="40"/>
        <v>0</v>
      </c>
      <c r="BG225" s="105">
        <f t="shared" si="41"/>
        <v>0</v>
      </c>
      <c r="BH225" s="105">
        <f t="shared" si="42"/>
        <v>0</v>
      </c>
      <c r="BI225" s="105">
        <f t="shared" si="43"/>
        <v>0</v>
      </c>
      <c r="BJ225" s="18" t="s">
        <v>88</v>
      </c>
      <c r="BK225" s="105">
        <f t="shared" si="44"/>
        <v>0</v>
      </c>
      <c r="BL225" s="18" t="s">
        <v>82</v>
      </c>
      <c r="BM225" s="183" t="s">
        <v>1138</v>
      </c>
    </row>
    <row r="226" spans="1:65" s="2" customFormat="1" ht="37.9" customHeight="1">
      <c r="A226" s="35"/>
      <c r="B226" s="141"/>
      <c r="C226" s="171" t="s">
        <v>775</v>
      </c>
      <c r="D226" s="171" t="s">
        <v>318</v>
      </c>
      <c r="E226" s="172" t="s">
        <v>5573</v>
      </c>
      <c r="F226" s="173" t="s">
        <v>6019</v>
      </c>
      <c r="G226" s="174" t="s">
        <v>388</v>
      </c>
      <c r="H226" s="175">
        <v>30</v>
      </c>
      <c r="I226" s="176">
        <v>0</v>
      </c>
      <c r="J226" s="177">
        <f t="shared" si="35"/>
        <v>0</v>
      </c>
      <c r="K226" s="178"/>
      <c r="L226" s="36"/>
      <c r="M226" s="179" t="s">
        <v>1</v>
      </c>
      <c r="N226" s="180" t="s">
        <v>41</v>
      </c>
      <c r="O226" s="61"/>
      <c r="P226" s="181">
        <f t="shared" si="36"/>
        <v>0</v>
      </c>
      <c r="Q226" s="181">
        <v>0</v>
      </c>
      <c r="R226" s="181">
        <f t="shared" si="37"/>
        <v>0</v>
      </c>
      <c r="S226" s="181">
        <v>0</v>
      </c>
      <c r="T226" s="182">
        <f t="shared" si="38"/>
        <v>0</v>
      </c>
      <c r="U226" s="35"/>
      <c r="V226" s="35"/>
      <c r="W226" s="35"/>
      <c r="X226" s="35"/>
      <c r="Y226" s="35"/>
      <c r="Z226" s="35"/>
      <c r="AA226" s="35"/>
      <c r="AB226" s="35"/>
      <c r="AC226" s="35"/>
      <c r="AD226" s="35"/>
      <c r="AE226" s="35"/>
      <c r="AR226" s="183" t="s">
        <v>82</v>
      </c>
      <c r="AT226" s="183" t="s">
        <v>318</v>
      </c>
      <c r="AU226" s="183" t="s">
        <v>82</v>
      </c>
      <c r="AY226" s="18" t="s">
        <v>317</v>
      </c>
      <c r="BE226" s="105">
        <f t="shared" si="39"/>
        <v>0</v>
      </c>
      <c r="BF226" s="105">
        <f t="shared" si="40"/>
        <v>0</v>
      </c>
      <c r="BG226" s="105">
        <f t="shared" si="41"/>
        <v>0</v>
      </c>
      <c r="BH226" s="105">
        <f t="shared" si="42"/>
        <v>0</v>
      </c>
      <c r="BI226" s="105">
        <f t="shared" si="43"/>
        <v>0</v>
      </c>
      <c r="BJ226" s="18" t="s">
        <v>88</v>
      </c>
      <c r="BK226" s="105">
        <f t="shared" si="44"/>
        <v>0</v>
      </c>
      <c r="BL226" s="18" t="s">
        <v>82</v>
      </c>
      <c r="BM226" s="183" t="s">
        <v>1149</v>
      </c>
    </row>
    <row r="227" spans="1:65" s="2" customFormat="1" ht="24.2" customHeight="1">
      <c r="A227" s="35"/>
      <c r="B227" s="141"/>
      <c r="C227" s="171" t="s">
        <v>780</v>
      </c>
      <c r="D227" s="171" t="s">
        <v>318</v>
      </c>
      <c r="E227" s="172" t="s">
        <v>5574</v>
      </c>
      <c r="F227" s="173" t="s">
        <v>6020</v>
      </c>
      <c r="G227" s="174" t="s">
        <v>388</v>
      </c>
      <c r="H227" s="175">
        <v>3</v>
      </c>
      <c r="I227" s="176">
        <v>0</v>
      </c>
      <c r="J227" s="177">
        <f t="shared" si="35"/>
        <v>0</v>
      </c>
      <c r="K227" s="178"/>
      <c r="L227" s="36"/>
      <c r="M227" s="179" t="s">
        <v>1</v>
      </c>
      <c r="N227" s="180" t="s">
        <v>41</v>
      </c>
      <c r="O227" s="61"/>
      <c r="P227" s="181">
        <f t="shared" si="36"/>
        <v>0</v>
      </c>
      <c r="Q227" s="181">
        <v>0</v>
      </c>
      <c r="R227" s="181">
        <f t="shared" si="37"/>
        <v>0</v>
      </c>
      <c r="S227" s="181">
        <v>0</v>
      </c>
      <c r="T227" s="182">
        <f t="shared" si="38"/>
        <v>0</v>
      </c>
      <c r="U227" s="35"/>
      <c r="V227" s="35"/>
      <c r="W227" s="35"/>
      <c r="X227" s="35"/>
      <c r="Y227" s="35"/>
      <c r="Z227" s="35"/>
      <c r="AA227" s="35"/>
      <c r="AB227" s="35"/>
      <c r="AC227" s="35"/>
      <c r="AD227" s="35"/>
      <c r="AE227" s="35"/>
      <c r="AR227" s="183" t="s">
        <v>82</v>
      </c>
      <c r="AT227" s="183" t="s">
        <v>318</v>
      </c>
      <c r="AU227" s="183" t="s">
        <v>82</v>
      </c>
      <c r="AY227" s="18" t="s">
        <v>317</v>
      </c>
      <c r="BE227" s="105">
        <f t="shared" si="39"/>
        <v>0</v>
      </c>
      <c r="BF227" s="105">
        <f t="shared" si="40"/>
        <v>0</v>
      </c>
      <c r="BG227" s="105">
        <f t="shared" si="41"/>
        <v>0</v>
      </c>
      <c r="BH227" s="105">
        <f t="shared" si="42"/>
        <v>0</v>
      </c>
      <c r="BI227" s="105">
        <f t="shared" si="43"/>
        <v>0</v>
      </c>
      <c r="BJ227" s="18" t="s">
        <v>88</v>
      </c>
      <c r="BK227" s="105">
        <f t="shared" si="44"/>
        <v>0</v>
      </c>
      <c r="BL227" s="18" t="s">
        <v>82</v>
      </c>
      <c r="BM227" s="183" t="s">
        <v>1158</v>
      </c>
    </row>
    <row r="228" spans="1:65" s="2" customFormat="1" ht="14.45" customHeight="1">
      <c r="A228" s="35"/>
      <c r="B228" s="141"/>
      <c r="C228" s="171" t="s">
        <v>784</v>
      </c>
      <c r="D228" s="171" t="s">
        <v>318</v>
      </c>
      <c r="E228" s="172" t="s">
        <v>5575</v>
      </c>
      <c r="F228" s="173" t="s">
        <v>6021</v>
      </c>
      <c r="G228" s="174" t="s">
        <v>388</v>
      </c>
      <c r="H228" s="175">
        <v>1</v>
      </c>
      <c r="I228" s="176">
        <v>0</v>
      </c>
      <c r="J228" s="177">
        <f t="shared" si="35"/>
        <v>0</v>
      </c>
      <c r="K228" s="178"/>
      <c r="L228" s="36"/>
      <c r="M228" s="179" t="s">
        <v>1</v>
      </c>
      <c r="N228" s="180" t="s">
        <v>41</v>
      </c>
      <c r="O228" s="61"/>
      <c r="P228" s="181">
        <f t="shared" si="36"/>
        <v>0</v>
      </c>
      <c r="Q228" s="181">
        <v>0</v>
      </c>
      <c r="R228" s="181">
        <f t="shared" si="37"/>
        <v>0</v>
      </c>
      <c r="S228" s="181">
        <v>0</v>
      </c>
      <c r="T228" s="182">
        <f t="shared" si="38"/>
        <v>0</v>
      </c>
      <c r="U228" s="35"/>
      <c r="V228" s="35"/>
      <c r="W228" s="35"/>
      <c r="X228" s="35"/>
      <c r="Y228" s="35"/>
      <c r="Z228" s="35"/>
      <c r="AA228" s="35"/>
      <c r="AB228" s="35"/>
      <c r="AC228" s="35"/>
      <c r="AD228" s="35"/>
      <c r="AE228" s="35"/>
      <c r="AR228" s="183" t="s">
        <v>82</v>
      </c>
      <c r="AT228" s="183" t="s">
        <v>318</v>
      </c>
      <c r="AU228" s="183" t="s">
        <v>82</v>
      </c>
      <c r="AY228" s="18" t="s">
        <v>317</v>
      </c>
      <c r="BE228" s="105">
        <f t="shared" si="39"/>
        <v>0</v>
      </c>
      <c r="BF228" s="105">
        <f t="shared" si="40"/>
        <v>0</v>
      </c>
      <c r="BG228" s="105">
        <f t="shared" si="41"/>
        <v>0</v>
      </c>
      <c r="BH228" s="105">
        <f t="shared" si="42"/>
        <v>0</v>
      </c>
      <c r="BI228" s="105">
        <f t="shared" si="43"/>
        <v>0</v>
      </c>
      <c r="BJ228" s="18" t="s">
        <v>88</v>
      </c>
      <c r="BK228" s="105">
        <f t="shared" si="44"/>
        <v>0</v>
      </c>
      <c r="BL228" s="18" t="s">
        <v>82</v>
      </c>
      <c r="BM228" s="183" t="s">
        <v>1169</v>
      </c>
    </row>
    <row r="229" spans="1:65" s="2" customFormat="1" ht="14.45" customHeight="1">
      <c r="A229" s="35"/>
      <c r="B229" s="141"/>
      <c r="C229" s="171" t="s">
        <v>788</v>
      </c>
      <c r="D229" s="171" t="s">
        <v>318</v>
      </c>
      <c r="E229" s="172" t="s">
        <v>5576</v>
      </c>
      <c r="F229" s="173" t="s">
        <v>6022</v>
      </c>
      <c r="G229" s="174" t="s">
        <v>388</v>
      </c>
      <c r="H229" s="175">
        <v>1</v>
      </c>
      <c r="I229" s="176">
        <v>0</v>
      </c>
      <c r="J229" s="177">
        <f t="shared" si="35"/>
        <v>0</v>
      </c>
      <c r="K229" s="178"/>
      <c r="L229" s="36"/>
      <c r="M229" s="179" t="s">
        <v>1</v>
      </c>
      <c r="N229" s="180" t="s">
        <v>41</v>
      </c>
      <c r="O229" s="61"/>
      <c r="P229" s="181">
        <f t="shared" si="36"/>
        <v>0</v>
      </c>
      <c r="Q229" s="181">
        <v>0</v>
      </c>
      <c r="R229" s="181">
        <f t="shared" si="37"/>
        <v>0</v>
      </c>
      <c r="S229" s="181">
        <v>0</v>
      </c>
      <c r="T229" s="182">
        <f t="shared" si="38"/>
        <v>0</v>
      </c>
      <c r="U229" s="35"/>
      <c r="V229" s="35"/>
      <c r="W229" s="35"/>
      <c r="X229" s="35"/>
      <c r="Y229" s="35"/>
      <c r="Z229" s="35"/>
      <c r="AA229" s="35"/>
      <c r="AB229" s="35"/>
      <c r="AC229" s="35"/>
      <c r="AD229" s="35"/>
      <c r="AE229" s="35"/>
      <c r="AR229" s="183" t="s">
        <v>82</v>
      </c>
      <c r="AT229" s="183" t="s">
        <v>318</v>
      </c>
      <c r="AU229" s="183" t="s">
        <v>82</v>
      </c>
      <c r="AY229" s="18" t="s">
        <v>317</v>
      </c>
      <c r="BE229" s="105">
        <f t="shared" si="39"/>
        <v>0</v>
      </c>
      <c r="BF229" s="105">
        <f t="shared" si="40"/>
        <v>0</v>
      </c>
      <c r="BG229" s="105">
        <f t="shared" si="41"/>
        <v>0</v>
      </c>
      <c r="BH229" s="105">
        <f t="shared" si="42"/>
        <v>0</v>
      </c>
      <c r="BI229" s="105">
        <f t="shared" si="43"/>
        <v>0</v>
      </c>
      <c r="BJ229" s="18" t="s">
        <v>88</v>
      </c>
      <c r="BK229" s="105">
        <f t="shared" si="44"/>
        <v>0</v>
      </c>
      <c r="BL229" s="18" t="s">
        <v>82</v>
      </c>
      <c r="BM229" s="183" t="s">
        <v>1179</v>
      </c>
    </row>
    <row r="230" spans="1:65" s="2" customFormat="1" ht="14.45" customHeight="1">
      <c r="A230" s="35"/>
      <c r="B230" s="141"/>
      <c r="C230" s="171" t="s">
        <v>794</v>
      </c>
      <c r="D230" s="171" t="s">
        <v>318</v>
      </c>
      <c r="E230" s="172" t="s">
        <v>5554</v>
      </c>
      <c r="F230" s="173" t="s">
        <v>6023</v>
      </c>
      <c r="G230" s="174" t="s">
        <v>388</v>
      </c>
      <c r="H230" s="175">
        <v>4</v>
      </c>
      <c r="I230" s="176">
        <v>0</v>
      </c>
      <c r="J230" s="177">
        <f t="shared" si="35"/>
        <v>0</v>
      </c>
      <c r="K230" s="178"/>
      <c r="L230" s="36"/>
      <c r="M230" s="179" t="s">
        <v>1</v>
      </c>
      <c r="N230" s="180" t="s">
        <v>41</v>
      </c>
      <c r="O230" s="61"/>
      <c r="P230" s="181">
        <f t="shared" si="36"/>
        <v>0</v>
      </c>
      <c r="Q230" s="181">
        <v>0</v>
      </c>
      <c r="R230" s="181">
        <f t="shared" si="37"/>
        <v>0</v>
      </c>
      <c r="S230" s="181">
        <v>0</v>
      </c>
      <c r="T230" s="182">
        <f t="shared" si="38"/>
        <v>0</v>
      </c>
      <c r="U230" s="35"/>
      <c r="V230" s="35"/>
      <c r="W230" s="35"/>
      <c r="X230" s="35"/>
      <c r="Y230" s="35"/>
      <c r="Z230" s="35"/>
      <c r="AA230" s="35"/>
      <c r="AB230" s="35"/>
      <c r="AC230" s="35"/>
      <c r="AD230" s="35"/>
      <c r="AE230" s="35"/>
      <c r="AR230" s="183" t="s">
        <v>82</v>
      </c>
      <c r="AT230" s="183" t="s">
        <v>318</v>
      </c>
      <c r="AU230" s="183" t="s">
        <v>82</v>
      </c>
      <c r="AY230" s="18" t="s">
        <v>317</v>
      </c>
      <c r="BE230" s="105">
        <f t="shared" si="39"/>
        <v>0</v>
      </c>
      <c r="BF230" s="105">
        <f t="shared" si="40"/>
        <v>0</v>
      </c>
      <c r="BG230" s="105">
        <f t="shared" si="41"/>
        <v>0</v>
      </c>
      <c r="BH230" s="105">
        <f t="shared" si="42"/>
        <v>0</v>
      </c>
      <c r="BI230" s="105">
        <f t="shared" si="43"/>
        <v>0</v>
      </c>
      <c r="BJ230" s="18" t="s">
        <v>88</v>
      </c>
      <c r="BK230" s="105">
        <f t="shared" si="44"/>
        <v>0</v>
      </c>
      <c r="BL230" s="18" t="s">
        <v>82</v>
      </c>
      <c r="BM230" s="183" t="s">
        <v>1188</v>
      </c>
    </row>
    <row r="231" spans="1:65" s="2" customFormat="1" ht="62.65" customHeight="1">
      <c r="A231" s="35"/>
      <c r="B231" s="141"/>
      <c r="C231" s="171" t="s">
        <v>802</v>
      </c>
      <c r="D231" s="171" t="s">
        <v>318</v>
      </c>
      <c r="E231" s="172" t="s">
        <v>5577</v>
      </c>
      <c r="F231" s="173" t="s">
        <v>6024</v>
      </c>
      <c r="G231" s="174" t="s">
        <v>388</v>
      </c>
      <c r="H231" s="175">
        <v>1</v>
      </c>
      <c r="I231" s="176">
        <v>0</v>
      </c>
      <c r="J231" s="177">
        <f t="shared" si="35"/>
        <v>0</v>
      </c>
      <c r="K231" s="178"/>
      <c r="L231" s="36"/>
      <c r="M231" s="179" t="s">
        <v>1</v>
      </c>
      <c r="N231" s="180" t="s">
        <v>41</v>
      </c>
      <c r="O231" s="61"/>
      <c r="P231" s="181">
        <f t="shared" si="36"/>
        <v>0</v>
      </c>
      <c r="Q231" s="181">
        <v>0</v>
      </c>
      <c r="R231" s="181">
        <f t="shared" si="37"/>
        <v>0</v>
      </c>
      <c r="S231" s="181">
        <v>0</v>
      </c>
      <c r="T231" s="182">
        <f t="shared" si="38"/>
        <v>0</v>
      </c>
      <c r="U231" s="35"/>
      <c r="V231" s="35"/>
      <c r="W231" s="35"/>
      <c r="X231" s="35"/>
      <c r="Y231" s="35"/>
      <c r="Z231" s="35"/>
      <c r="AA231" s="35"/>
      <c r="AB231" s="35"/>
      <c r="AC231" s="35"/>
      <c r="AD231" s="35"/>
      <c r="AE231" s="35"/>
      <c r="AR231" s="183" t="s">
        <v>82</v>
      </c>
      <c r="AT231" s="183" t="s">
        <v>318</v>
      </c>
      <c r="AU231" s="183" t="s">
        <v>82</v>
      </c>
      <c r="AY231" s="18" t="s">
        <v>317</v>
      </c>
      <c r="BE231" s="105">
        <f t="shared" si="39"/>
        <v>0</v>
      </c>
      <c r="BF231" s="105">
        <f t="shared" si="40"/>
        <v>0</v>
      </c>
      <c r="BG231" s="105">
        <f t="shared" si="41"/>
        <v>0</v>
      </c>
      <c r="BH231" s="105">
        <f t="shared" si="42"/>
        <v>0</v>
      </c>
      <c r="BI231" s="105">
        <f t="shared" si="43"/>
        <v>0</v>
      </c>
      <c r="BJ231" s="18" t="s">
        <v>88</v>
      </c>
      <c r="BK231" s="105">
        <f t="shared" si="44"/>
        <v>0</v>
      </c>
      <c r="BL231" s="18" t="s">
        <v>82</v>
      </c>
      <c r="BM231" s="183" t="s">
        <v>1198</v>
      </c>
    </row>
    <row r="232" spans="1:65" s="2" customFormat="1" ht="36">
      <c r="A232" s="35"/>
      <c r="B232" s="141"/>
      <c r="C232" s="171" t="s">
        <v>807</v>
      </c>
      <c r="D232" s="171" t="s">
        <v>318</v>
      </c>
      <c r="E232" s="172" t="s">
        <v>5578</v>
      </c>
      <c r="F232" s="173" t="s">
        <v>6025</v>
      </c>
      <c r="G232" s="174" t="s">
        <v>388</v>
      </c>
      <c r="H232" s="175">
        <v>2</v>
      </c>
      <c r="I232" s="176">
        <v>0</v>
      </c>
      <c r="J232" s="177">
        <f t="shared" si="35"/>
        <v>0</v>
      </c>
      <c r="K232" s="178"/>
      <c r="L232" s="36"/>
      <c r="M232" s="179" t="s">
        <v>1</v>
      </c>
      <c r="N232" s="180" t="s">
        <v>41</v>
      </c>
      <c r="O232" s="61"/>
      <c r="P232" s="181">
        <f t="shared" si="36"/>
        <v>0</v>
      </c>
      <c r="Q232" s="181">
        <v>0</v>
      </c>
      <c r="R232" s="181">
        <f t="shared" si="37"/>
        <v>0</v>
      </c>
      <c r="S232" s="181">
        <v>0</v>
      </c>
      <c r="T232" s="182">
        <f t="shared" si="38"/>
        <v>0</v>
      </c>
      <c r="U232" s="35"/>
      <c r="V232" s="35"/>
      <c r="W232" s="35"/>
      <c r="X232" s="35"/>
      <c r="Y232" s="35"/>
      <c r="Z232" s="35"/>
      <c r="AA232" s="35"/>
      <c r="AB232" s="35"/>
      <c r="AC232" s="35"/>
      <c r="AD232" s="35"/>
      <c r="AE232" s="35"/>
      <c r="AR232" s="183" t="s">
        <v>82</v>
      </c>
      <c r="AT232" s="183" t="s">
        <v>318</v>
      </c>
      <c r="AU232" s="183" t="s">
        <v>82</v>
      </c>
      <c r="AY232" s="18" t="s">
        <v>317</v>
      </c>
      <c r="BE232" s="105">
        <f t="shared" si="39"/>
        <v>0</v>
      </c>
      <c r="BF232" s="105">
        <f t="shared" si="40"/>
        <v>0</v>
      </c>
      <c r="BG232" s="105">
        <f t="shared" si="41"/>
        <v>0</v>
      </c>
      <c r="BH232" s="105">
        <f t="shared" si="42"/>
        <v>0</v>
      </c>
      <c r="BI232" s="105">
        <f t="shared" si="43"/>
        <v>0</v>
      </c>
      <c r="BJ232" s="18" t="s">
        <v>88</v>
      </c>
      <c r="BK232" s="105">
        <f t="shared" si="44"/>
        <v>0</v>
      </c>
      <c r="BL232" s="18" t="s">
        <v>82</v>
      </c>
      <c r="BM232" s="183" t="s">
        <v>1206</v>
      </c>
    </row>
    <row r="233" spans="1:65" s="2" customFormat="1" ht="14.45" customHeight="1">
      <c r="A233" s="35"/>
      <c r="B233" s="141"/>
      <c r="C233" s="171" t="s">
        <v>814</v>
      </c>
      <c r="D233" s="171" t="s">
        <v>318</v>
      </c>
      <c r="E233" s="172" t="s">
        <v>5579</v>
      </c>
      <c r="F233" s="252" t="s">
        <v>6026</v>
      </c>
      <c r="G233" s="174" t="s">
        <v>4242</v>
      </c>
      <c r="H233" s="175">
        <v>1</v>
      </c>
      <c r="I233" s="176">
        <v>0</v>
      </c>
      <c r="J233" s="177">
        <f t="shared" si="35"/>
        <v>0</v>
      </c>
      <c r="K233" s="178"/>
      <c r="L233" s="36"/>
      <c r="M233" s="179" t="s">
        <v>1</v>
      </c>
      <c r="N233" s="180" t="s">
        <v>41</v>
      </c>
      <c r="O233" s="61"/>
      <c r="P233" s="181">
        <f t="shared" si="36"/>
        <v>0</v>
      </c>
      <c r="Q233" s="181">
        <v>0</v>
      </c>
      <c r="R233" s="181">
        <f t="shared" si="37"/>
        <v>0</v>
      </c>
      <c r="S233" s="181">
        <v>0</v>
      </c>
      <c r="T233" s="182">
        <f t="shared" si="38"/>
        <v>0</v>
      </c>
      <c r="U233" s="35"/>
      <c r="V233" s="35"/>
      <c r="W233" s="35"/>
      <c r="X233" s="35"/>
      <c r="Y233" s="35"/>
      <c r="Z233" s="35"/>
      <c r="AA233" s="35"/>
      <c r="AB233" s="35"/>
      <c r="AC233" s="35"/>
      <c r="AD233" s="35"/>
      <c r="AE233" s="35"/>
      <c r="AR233" s="183" t="s">
        <v>82</v>
      </c>
      <c r="AT233" s="183" t="s">
        <v>318</v>
      </c>
      <c r="AU233" s="183" t="s">
        <v>82</v>
      </c>
      <c r="AY233" s="18" t="s">
        <v>317</v>
      </c>
      <c r="BE233" s="105">
        <f t="shared" si="39"/>
        <v>0</v>
      </c>
      <c r="BF233" s="105">
        <f t="shared" si="40"/>
        <v>0</v>
      </c>
      <c r="BG233" s="105">
        <f t="shared" si="41"/>
        <v>0</v>
      </c>
      <c r="BH233" s="105">
        <f t="shared" si="42"/>
        <v>0</v>
      </c>
      <c r="BI233" s="105">
        <f t="shared" si="43"/>
        <v>0</v>
      </c>
      <c r="BJ233" s="18" t="s">
        <v>88</v>
      </c>
      <c r="BK233" s="105">
        <f t="shared" si="44"/>
        <v>0</v>
      </c>
      <c r="BL233" s="18" t="s">
        <v>82</v>
      </c>
      <c r="BM233" s="183" t="s">
        <v>1223</v>
      </c>
    </row>
    <row r="234" spans="1:65" s="2" customFormat="1" ht="62.65" customHeight="1">
      <c r="A234" s="35"/>
      <c r="B234" s="141"/>
      <c r="C234" s="171" t="s">
        <v>824</v>
      </c>
      <c r="D234" s="171" t="s">
        <v>318</v>
      </c>
      <c r="E234" s="172" t="s">
        <v>5580</v>
      </c>
      <c r="F234" s="173" t="s">
        <v>6027</v>
      </c>
      <c r="G234" s="174" t="s">
        <v>388</v>
      </c>
      <c r="H234" s="175">
        <v>5</v>
      </c>
      <c r="I234" s="176">
        <v>0</v>
      </c>
      <c r="J234" s="177">
        <f t="shared" si="35"/>
        <v>0</v>
      </c>
      <c r="K234" s="178"/>
      <c r="L234" s="36"/>
      <c r="M234" s="179" t="s">
        <v>1</v>
      </c>
      <c r="N234" s="180" t="s">
        <v>41</v>
      </c>
      <c r="O234" s="61"/>
      <c r="P234" s="181">
        <f t="shared" si="36"/>
        <v>0</v>
      </c>
      <c r="Q234" s="181">
        <v>0</v>
      </c>
      <c r="R234" s="181">
        <f t="shared" si="37"/>
        <v>0</v>
      </c>
      <c r="S234" s="181">
        <v>0</v>
      </c>
      <c r="T234" s="182">
        <f t="shared" si="38"/>
        <v>0</v>
      </c>
      <c r="U234" s="35"/>
      <c r="V234" s="35"/>
      <c r="W234" s="35"/>
      <c r="X234" s="35"/>
      <c r="Y234" s="35"/>
      <c r="Z234" s="35"/>
      <c r="AA234" s="35"/>
      <c r="AB234" s="35"/>
      <c r="AC234" s="35"/>
      <c r="AD234" s="35"/>
      <c r="AE234" s="35"/>
      <c r="AR234" s="183" t="s">
        <v>82</v>
      </c>
      <c r="AT234" s="183" t="s">
        <v>318</v>
      </c>
      <c r="AU234" s="183" t="s">
        <v>82</v>
      </c>
      <c r="AY234" s="18" t="s">
        <v>317</v>
      </c>
      <c r="BE234" s="105">
        <f t="shared" si="39"/>
        <v>0</v>
      </c>
      <c r="BF234" s="105">
        <f t="shared" si="40"/>
        <v>0</v>
      </c>
      <c r="BG234" s="105">
        <f t="shared" si="41"/>
        <v>0</v>
      </c>
      <c r="BH234" s="105">
        <f t="shared" si="42"/>
        <v>0</v>
      </c>
      <c r="BI234" s="105">
        <f t="shared" si="43"/>
        <v>0</v>
      </c>
      <c r="BJ234" s="18" t="s">
        <v>88</v>
      </c>
      <c r="BK234" s="105">
        <f t="shared" si="44"/>
        <v>0</v>
      </c>
      <c r="BL234" s="18" t="s">
        <v>82</v>
      </c>
      <c r="BM234" s="183" t="s">
        <v>1231</v>
      </c>
    </row>
    <row r="235" spans="1:65" s="2" customFormat="1" ht="24.2" customHeight="1">
      <c r="A235" s="35"/>
      <c r="B235" s="141"/>
      <c r="C235" s="171" t="s">
        <v>831</v>
      </c>
      <c r="D235" s="171" t="s">
        <v>318</v>
      </c>
      <c r="E235" s="172" t="s">
        <v>5581</v>
      </c>
      <c r="F235" s="173" t="s">
        <v>6028</v>
      </c>
      <c r="G235" s="174" t="s">
        <v>388</v>
      </c>
      <c r="H235" s="175">
        <v>5</v>
      </c>
      <c r="I235" s="176">
        <v>0</v>
      </c>
      <c r="J235" s="177">
        <f t="shared" si="35"/>
        <v>0</v>
      </c>
      <c r="K235" s="178"/>
      <c r="L235" s="36"/>
      <c r="M235" s="179" t="s">
        <v>1</v>
      </c>
      <c r="N235" s="180" t="s">
        <v>41</v>
      </c>
      <c r="O235" s="61"/>
      <c r="P235" s="181">
        <f t="shared" si="36"/>
        <v>0</v>
      </c>
      <c r="Q235" s="181">
        <v>0</v>
      </c>
      <c r="R235" s="181">
        <f t="shared" si="37"/>
        <v>0</v>
      </c>
      <c r="S235" s="181">
        <v>0</v>
      </c>
      <c r="T235" s="182">
        <f t="shared" si="38"/>
        <v>0</v>
      </c>
      <c r="U235" s="35"/>
      <c r="V235" s="35"/>
      <c r="W235" s="35"/>
      <c r="X235" s="35"/>
      <c r="Y235" s="35"/>
      <c r="Z235" s="35"/>
      <c r="AA235" s="35"/>
      <c r="AB235" s="35"/>
      <c r="AC235" s="35"/>
      <c r="AD235" s="35"/>
      <c r="AE235" s="35"/>
      <c r="AR235" s="183" t="s">
        <v>82</v>
      </c>
      <c r="AT235" s="183" t="s">
        <v>318</v>
      </c>
      <c r="AU235" s="183" t="s">
        <v>82</v>
      </c>
      <c r="AY235" s="18" t="s">
        <v>317</v>
      </c>
      <c r="BE235" s="105">
        <f t="shared" si="39"/>
        <v>0</v>
      </c>
      <c r="BF235" s="105">
        <f t="shared" si="40"/>
        <v>0</v>
      </c>
      <c r="BG235" s="105">
        <f t="shared" si="41"/>
        <v>0</v>
      </c>
      <c r="BH235" s="105">
        <f t="shared" si="42"/>
        <v>0</v>
      </c>
      <c r="BI235" s="105">
        <f t="shared" si="43"/>
        <v>0</v>
      </c>
      <c r="BJ235" s="18" t="s">
        <v>88</v>
      </c>
      <c r="BK235" s="105">
        <f t="shared" si="44"/>
        <v>0</v>
      </c>
      <c r="BL235" s="18" t="s">
        <v>82</v>
      </c>
      <c r="BM235" s="183" t="s">
        <v>1241</v>
      </c>
    </row>
    <row r="236" spans="1:65" s="2" customFormat="1" ht="24.2" customHeight="1">
      <c r="A236" s="35"/>
      <c r="B236" s="141"/>
      <c r="C236" s="171" t="s">
        <v>836</v>
      </c>
      <c r="D236" s="171" t="s">
        <v>318</v>
      </c>
      <c r="E236" s="172" t="s">
        <v>5582</v>
      </c>
      <c r="F236" s="173" t="s">
        <v>6029</v>
      </c>
      <c r="G236" s="174" t="s">
        <v>388</v>
      </c>
      <c r="H236" s="175">
        <v>2</v>
      </c>
      <c r="I236" s="176">
        <v>0</v>
      </c>
      <c r="J236" s="177">
        <f t="shared" si="35"/>
        <v>0</v>
      </c>
      <c r="K236" s="178"/>
      <c r="L236" s="36"/>
      <c r="M236" s="179" t="s">
        <v>1</v>
      </c>
      <c r="N236" s="180" t="s">
        <v>41</v>
      </c>
      <c r="O236" s="61"/>
      <c r="P236" s="181">
        <f t="shared" si="36"/>
        <v>0</v>
      </c>
      <c r="Q236" s="181">
        <v>0</v>
      </c>
      <c r="R236" s="181">
        <f t="shared" si="37"/>
        <v>0</v>
      </c>
      <c r="S236" s="181">
        <v>0</v>
      </c>
      <c r="T236" s="182">
        <f t="shared" si="38"/>
        <v>0</v>
      </c>
      <c r="U236" s="35"/>
      <c r="V236" s="35"/>
      <c r="W236" s="35"/>
      <c r="X236" s="35"/>
      <c r="Y236" s="35"/>
      <c r="Z236" s="35"/>
      <c r="AA236" s="35"/>
      <c r="AB236" s="35"/>
      <c r="AC236" s="35"/>
      <c r="AD236" s="35"/>
      <c r="AE236" s="35"/>
      <c r="AR236" s="183" t="s">
        <v>82</v>
      </c>
      <c r="AT236" s="183" t="s">
        <v>318</v>
      </c>
      <c r="AU236" s="183" t="s">
        <v>82</v>
      </c>
      <c r="AY236" s="18" t="s">
        <v>317</v>
      </c>
      <c r="BE236" s="105">
        <f t="shared" si="39"/>
        <v>0</v>
      </c>
      <c r="BF236" s="105">
        <f t="shared" si="40"/>
        <v>0</v>
      </c>
      <c r="BG236" s="105">
        <f t="shared" si="41"/>
        <v>0</v>
      </c>
      <c r="BH236" s="105">
        <f t="shared" si="42"/>
        <v>0</v>
      </c>
      <c r="BI236" s="105">
        <f t="shared" si="43"/>
        <v>0</v>
      </c>
      <c r="BJ236" s="18" t="s">
        <v>88</v>
      </c>
      <c r="BK236" s="105">
        <f t="shared" si="44"/>
        <v>0</v>
      </c>
      <c r="BL236" s="18" t="s">
        <v>82</v>
      </c>
      <c r="BM236" s="183" t="s">
        <v>1251</v>
      </c>
    </row>
    <row r="237" spans="1:65" s="2" customFormat="1" ht="24.2" customHeight="1">
      <c r="A237" s="35"/>
      <c r="B237" s="141"/>
      <c r="C237" s="171" t="s">
        <v>840</v>
      </c>
      <c r="D237" s="171" t="s">
        <v>318</v>
      </c>
      <c r="E237" s="172" t="s">
        <v>5583</v>
      </c>
      <c r="F237" s="173" t="s">
        <v>6030</v>
      </c>
      <c r="G237" s="174" t="s">
        <v>388</v>
      </c>
      <c r="H237" s="175">
        <v>2</v>
      </c>
      <c r="I237" s="176">
        <v>0</v>
      </c>
      <c r="J237" s="177">
        <f t="shared" si="35"/>
        <v>0</v>
      </c>
      <c r="K237" s="178"/>
      <c r="L237" s="36"/>
      <c r="M237" s="179" t="s">
        <v>1</v>
      </c>
      <c r="N237" s="180" t="s">
        <v>41</v>
      </c>
      <c r="O237" s="61"/>
      <c r="P237" s="181">
        <f t="shared" si="36"/>
        <v>0</v>
      </c>
      <c r="Q237" s="181">
        <v>0</v>
      </c>
      <c r="R237" s="181">
        <f t="shared" si="37"/>
        <v>0</v>
      </c>
      <c r="S237" s="181">
        <v>0</v>
      </c>
      <c r="T237" s="182">
        <f t="shared" si="38"/>
        <v>0</v>
      </c>
      <c r="U237" s="35"/>
      <c r="V237" s="35"/>
      <c r="W237" s="35"/>
      <c r="X237" s="35"/>
      <c r="Y237" s="35"/>
      <c r="Z237" s="35"/>
      <c r="AA237" s="35"/>
      <c r="AB237" s="35"/>
      <c r="AC237" s="35"/>
      <c r="AD237" s="35"/>
      <c r="AE237" s="35"/>
      <c r="AR237" s="183" t="s">
        <v>82</v>
      </c>
      <c r="AT237" s="183" t="s">
        <v>318</v>
      </c>
      <c r="AU237" s="183" t="s">
        <v>82</v>
      </c>
      <c r="AY237" s="18" t="s">
        <v>317</v>
      </c>
      <c r="BE237" s="105">
        <f t="shared" si="39"/>
        <v>0</v>
      </c>
      <c r="BF237" s="105">
        <f t="shared" si="40"/>
        <v>0</v>
      </c>
      <c r="BG237" s="105">
        <f t="shared" si="41"/>
        <v>0</v>
      </c>
      <c r="BH237" s="105">
        <f t="shared" si="42"/>
        <v>0</v>
      </c>
      <c r="BI237" s="105">
        <f t="shared" si="43"/>
        <v>0</v>
      </c>
      <c r="BJ237" s="18" t="s">
        <v>88</v>
      </c>
      <c r="BK237" s="105">
        <f t="shared" si="44"/>
        <v>0</v>
      </c>
      <c r="BL237" s="18" t="s">
        <v>82</v>
      </c>
      <c r="BM237" s="183" t="s">
        <v>1272</v>
      </c>
    </row>
    <row r="238" spans="1:65" s="2" customFormat="1" ht="21.75" customHeight="1">
      <c r="A238" s="35"/>
      <c r="B238" s="141"/>
      <c r="C238" s="171" t="s">
        <v>845</v>
      </c>
      <c r="D238" s="171" t="s">
        <v>318</v>
      </c>
      <c r="E238" s="172" t="s">
        <v>5584</v>
      </c>
      <c r="F238" s="173" t="s">
        <v>6031</v>
      </c>
      <c r="G238" s="174" t="s">
        <v>5585</v>
      </c>
      <c r="H238" s="175">
        <v>7</v>
      </c>
      <c r="I238" s="176">
        <v>0</v>
      </c>
      <c r="J238" s="177">
        <f t="shared" si="35"/>
        <v>0</v>
      </c>
      <c r="K238" s="178"/>
      <c r="L238" s="36"/>
      <c r="M238" s="179" t="s">
        <v>1</v>
      </c>
      <c r="N238" s="180" t="s">
        <v>41</v>
      </c>
      <c r="O238" s="61"/>
      <c r="P238" s="181">
        <f t="shared" si="36"/>
        <v>0</v>
      </c>
      <c r="Q238" s="181">
        <v>0</v>
      </c>
      <c r="R238" s="181">
        <f t="shared" si="37"/>
        <v>0</v>
      </c>
      <c r="S238" s="181">
        <v>0</v>
      </c>
      <c r="T238" s="182">
        <f t="shared" si="38"/>
        <v>0</v>
      </c>
      <c r="U238" s="35"/>
      <c r="V238" s="35"/>
      <c r="W238" s="35"/>
      <c r="X238" s="35"/>
      <c r="Y238" s="35"/>
      <c r="Z238" s="35"/>
      <c r="AA238" s="35"/>
      <c r="AB238" s="35"/>
      <c r="AC238" s="35"/>
      <c r="AD238" s="35"/>
      <c r="AE238" s="35"/>
      <c r="AR238" s="183" t="s">
        <v>82</v>
      </c>
      <c r="AT238" s="183" t="s">
        <v>318</v>
      </c>
      <c r="AU238" s="183" t="s">
        <v>82</v>
      </c>
      <c r="AY238" s="18" t="s">
        <v>317</v>
      </c>
      <c r="BE238" s="105">
        <f t="shared" si="39"/>
        <v>0</v>
      </c>
      <c r="BF238" s="105">
        <f t="shared" si="40"/>
        <v>0</v>
      </c>
      <c r="BG238" s="105">
        <f t="shared" si="41"/>
        <v>0</v>
      </c>
      <c r="BH238" s="105">
        <f t="shared" si="42"/>
        <v>0</v>
      </c>
      <c r="BI238" s="105">
        <f t="shared" si="43"/>
        <v>0</v>
      </c>
      <c r="BJ238" s="18" t="s">
        <v>88</v>
      </c>
      <c r="BK238" s="105">
        <f t="shared" si="44"/>
        <v>0</v>
      </c>
      <c r="BL238" s="18" t="s">
        <v>82</v>
      </c>
      <c r="BM238" s="183" t="s">
        <v>1308</v>
      </c>
    </row>
    <row r="239" spans="1:65" s="2" customFormat="1" ht="37.9" customHeight="1">
      <c r="A239" s="35"/>
      <c r="B239" s="141"/>
      <c r="C239" s="171" t="s">
        <v>850</v>
      </c>
      <c r="D239" s="171" t="s">
        <v>318</v>
      </c>
      <c r="E239" s="172" t="s">
        <v>5586</v>
      </c>
      <c r="F239" s="173" t="s">
        <v>6032</v>
      </c>
      <c r="G239" s="174" t="s">
        <v>388</v>
      </c>
      <c r="H239" s="175">
        <v>1</v>
      </c>
      <c r="I239" s="176">
        <v>0</v>
      </c>
      <c r="J239" s="177">
        <f t="shared" si="35"/>
        <v>0</v>
      </c>
      <c r="K239" s="178"/>
      <c r="L239" s="36"/>
      <c r="M239" s="179" t="s">
        <v>1</v>
      </c>
      <c r="N239" s="180" t="s">
        <v>41</v>
      </c>
      <c r="O239" s="61"/>
      <c r="P239" s="181">
        <f t="shared" si="36"/>
        <v>0</v>
      </c>
      <c r="Q239" s="181">
        <v>0</v>
      </c>
      <c r="R239" s="181">
        <f t="shared" si="37"/>
        <v>0</v>
      </c>
      <c r="S239" s="181">
        <v>0</v>
      </c>
      <c r="T239" s="182">
        <f t="shared" si="38"/>
        <v>0</v>
      </c>
      <c r="U239" s="35"/>
      <c r="V239" s="35"/>
      <c r="W239" s="35"/>
      <c r="X239" s="35"/>
      <c r="Y239" s="35"/>
      <c r="Z239" s="35"/>
      <c r="AA239" s="35"/>
      <c r="AB239" s="35"/>
      <c r="AC239" s="35"/>
      <c r="AD239" s="35"/>
      <c r="AE239" s="35"/>
      <c r="AR239" s="183" t="s">
        <v>82</v>
      </c>
      <c r="AT239" s="183" t="s">
        <v>318</v>
      </c>
      <c r="AU239" s="183" t="s">
        <v>82</v>
      </c>
      <c r="AY239" s="18" t="s">
        <v>317</v>
      </c>
      <c r="BE239" s="105">
        <f t="shared" si="39"/>
        <v>0</v>
      </c>
      <c r="BF239" s="105">
        <f t="shared" si="40"/>
        <v>0</v>
      </c>
      <c r="BG239" s="105">
        <f t="shared" si="41"/>
        <v>0</v>
      </c>
      <c r="BH239" s="105">
        <f t="shared" si="42"/>
        <v>0</v>
      </c>
      <c r="BI239" s="105">
        <f t="shared" si="43"/>
        <v>0</v>
      </c>
      <c r="BJ239" s="18" t="s">
        <v>88</v>
      </c>
      <c r="BK239" s="105">
        <f t="shared" si="44"/>
        <v>0</v>
      </c>
      <c r="BL239" s="18" t="s">
        <v>82</v>
      </c>
      <c r="BM239" s="183" t="s">
        <v>1331</v>
      </c>
    </row>
    <row r="240" spans="1:65" s="2" customFormat="1" ht="14.45" customHeight="1">
      <c r="A240" s="35"/>
      <c r="B240" s="141"/>
      <c r="C240" s="171" t="s">
        <v>859</v>
      </c>
      <c r="D240" s="171" t="s">
        <v>318</v>
      </c>
      <c r="E240" s="172" t="s">
        <v>5587</v>
      </c>
      <c r="F240" s="173" t="s">
        <v>6033</v>
      </c>
      <c r="G240" s="174" t="s">
        <v>5585</v>
      </c>
      <c r="H240" s="175">
        <v>1</v>
      </c>
      <c r="I240" s="176">
        <v>0</v>
      </c>
      <c r="J240" s="177">
        <f t="shared" si="35"/>
        <v>0</v>
      </c>
      <c r="K240" s="178"/>
      <c r="L240" s="36"/>
      <c r="M240" s="179" t="s">
        <v>1</v>
      </c>
      <c r="N240" s="180" t="s">
        <v>41</v>
      </c>
      <c r="O240" s="61"/>
      <c r="P240" s="181">
        <f t="shared" si="36"/>
        <v>0</v>
      </c>
      <c r="Q240" s="181">
        <v>0</v>
      </c>
      <c r="R240" s="181">
        <f t="shared" si="37"/>
        <v>0</v>
      </c>
      <c r="S240" s="181">
        <v>0</v>
      </c>
      <c r="T240" s="182">
        <f t="shared" si="38"/>
        <v>0</v>
      </c>
      <c r="U240" s="35"/>
      <c r="V240" s="35"/>
      <c r="W240" s="35"/>
      <c r="X240" s="35"/>
      <c r="Y240" s="35"/>
      <c r="Z240" s="35"/>
      <c r="AA240" s="35"/>
      <c r="AB240" s="35"/>
      <c r="AC240" s="35"/>
      <c r="AD240" s="35"/>
      <c r="AE240" s="35"/>
      <c r="AR240" s="183" t="s">
        <v>82</v>
      </c>
      <c r="AT240" s="183" t="s">
        <v>318</v>
      </c>
      <c r="AU240" s="183" t="s">
        <v>82</v>
      </c>
      <c r="AY240" s="18" t="s">
        <v>317</v>
      </c>
      <c r="BE240" s="105">
        <f t="shared" si="39"/>
        <v>0</v>
      </c>
      <c r="BF240" s="105">
        <f t="shared" si="40"/>
        <v>0</v>
      </c>
      <c r="BG240" s="105">
        <f t="shared" si="41"/>
        <v>0</v>
      </c>
      <c r="BH240" s="105">
        <f t="shared" si="42"/>
        <v>0</v>
      </c>
      <c r="BI240" s="105">
        <f t="shared" si="43"/>
        <v>0</v>
      </c>
      <c r="BJ240" s="18" t="s">
        <v>88</v>
      </c>
      <c r="BK240" s="105">
        <f t="shared" si="44"/>
        <v>0</v>
      </c>
      <c r="BL240" s="18" t="s">
        <v>82</v>
      </c>
      <c r="BM240" s="183" t="s">
        <v>1350</v>
      </c>
    </row>
    <row r="241" spans="1:65" s="2" customFormat="1" ht="24.2" customHeight="1">
      <c r="A241" s="35"/>
      <c r="B241" s="141"/>
      <c r="C241" s="171" t="s">
        <v>867</v>
      </c>
      <c r="D241" s="171" t="s">
        <v>318</v>
      </c>
      <c r="E241" s="172" t="s">
        <v>5588</v>
      </c>
      <c r="F241" s="173" t="s">
        <v>6034</v>
      </c>
      <c r="G241" s="174" t="s">
        <v>388</v>
      </c>
      <c r="H241" s="175">
        <v>9</v>
      </c>
      <c r="I241" s="176">
        <v>0</v>
      </c>
      <c r="J241" s="177">
        <f t="shared" si="35"/>
        <v>0</v>
      </c>
      <c r="K241" s="178"/>
      <c r="L241" s="36"/>
      <c r="M241" s="179" t="s">
        <v>1</v>
      </c>
      <c r="N241" s="180" t="s">
        <v>41</v>
      </c>
      <c r="O241" s="61"/>
      <c r="P241" s="181">
        <f t="shared" si="36"/>
        <v>0</v>
      </c>
      <c r="Q241" s="181">
        <v>0</v>
      </c>
      <c r="R241" s="181">
        <f t="shared" si="37"/>
        <v>0</v>
      </c>
      <c r="S241" s="181">
        <v>0</v>
      </c>
      <c r="T241" s="182">
        <f t="shared" si="38"/>
        <v>0</v>
      </c>
      <c r="U241" s="35"/>
      <c r="V241" s="35"/>
      <c r="W241" s="35"/>
      <c r="X241" s="35"/>
      <c r="Y241" s="35"/>
      <c r="Z241" s="35"/>
      <c r="AA241" s="35"/>
      <c r="AB241" s="35"/>
      <c r="AC241" s="35"/>
      <c r="AD241" s="35"/>
      <c r="AE241" s="35"/>
      <c r="AR241" s="183" t="s">
        <v>82</v>
      </c>
      <c r="AT241" s="183" t="s">
        <v>318</v>
      </c>
      <c r="AU241" s="183" t="s">
        <v>82</v>
      </c>
      <c r="AY241" s="18" t="s">
        <v>317</v>
      </c>
      <c r="BE241" s="105">
        <f t="shared" si="39"/>
        <v>0</v>
      </c>
      <c r="BF241" s="105">
        <f t="shared" si="40"/>
        <v>0</v>
      </c>
      <c r="BG241" s="105">
        <f t="shared" si="41"/>
        <v>0</v>
      </c>
      <c r="BH241" s="105">
        <f t="shared" si="42"/>
        <v>0</v>
      </c>
      <c r="BI241" s="105">
        <f t="shared" si="43"/>
        <v>0</v>
      </c>
      <c r="BJ241" s="18" t="s">
        <v>88</v>
      </c>
      <c r="BK241" s="105">
        <f t="shared" si="44"/>
        <v>0</v>
      </c>
      <c r="BL241" s="18" t="s">
        <v>82</v>
      </c>
      <c r="BM241" s="183" t="s">
        <v>1372</v>
      </c>
    </row>
    <row r="242" spans="1:65" s="12" customFormat="1" ht="25.9" customHeight="1">
      <c r="B242" s="160"/>
      <c r="D242" s="161" t="s">
        <v>74</v>
      </c>
      <c r="E242" s="162" t="s">
        <v>4295</v>
      </c>
      <c r="F242" s="162" t="s">
        <v>5589</v>
      </c>
      <c r="I242" s="163"/>
      <c r="J242" s="164">
        <f>BK242</f>
        <v>0</v>
      </c>
      <c r="L242" s="160"/>
      <c r="M242" s="165"/>
      <c r="N242" s="166"/>
      <c r="O242" s="166"/>
      <c r="P242" s="167">
        <f>SUM(P243:P253)</f>
        <v>0</v>
      </c>
      <c r="Q242" s="166"/>
      <c r="R242" s="167">
        <f>SUM(R243:R253)</f>
        <v>0</v>
      </c>
      <c r="S242" s="166"/>
      <c r="T242" s="168">
        <f>SUM(T243:T253)</f>
        <v>0</v>
      </c>
      <c r="AR242" s="161" t="s">
        <v>82</v>
      </c>
      <c r="AT242" s="169" t="s">
        <v>74</v>
      </c>
      <c r="AU242" s="169" t="s">
        <v>75</v>
      </c>
      <c r="AY242" s="161" t="s">
        <v>317</v>
      </c>
      <c r="BK242" s="170">
        <f>SUM(BK243:BK253)</f>
        <v>0</v>
      </c>
    </row>
    <row r="243" spans="1:65" s="2" customFormat="1" ht="14.45" customHeight="1">
      <c r="A243" s="35"/>
      <c r="B243" s="141"/>
      <c r="C243" s="171" t="s">
        <v>1206</v>
      </c>
      <c r="D243" s="171" t="s">
        <v>318</v>
      </c>
      <c r="E243" s="172" t="s">
        <v>5590</v>
      </c>
      <c r="F243" s="173" t="s">
        <v>6035</v>
      </c>
      <c r="G243" s="174" t="s">
        <v>3363</v>
      </c>
      <c r="H243" s="175">
        <v>4588.4620000000004</v>
      </c>
      <c r="I243" s="176">
        <v>0</v>
      </c>
      <c r="J243" s="177">
        <f t="shared" ref="J243:J253" si="45">ROUND(I243*H243,2)</f>
        <v>0</v>
      </c>
      <c r="K243" s="178"/>
      <c r="L243" s="36"/>
      <c r="M243" s="179" t="s">
        <v>1</v>
      </c>
      <c r="N243" s="180" t="s">
        <v>41</v>
      </c>
      <c r="O243" s="61"/>
      <c r="P243" s="181">
        <f t="shared" ref="P243:P253" si="46">O243*H243</f>
        <v>0</v>
      </c>
      <c r="Q243" s="181">
        <v>0</v>
      </c>
      <c r="R243" s="181">
        <f t="shared" ref="R243:R253" si="47">Q243*H243</f>
        <v>0</v>
      </c>
      <c r="S243" s="181">
        <v>0</v>
      </c>
      <c r="T243" s="182">
        <f t="shared" ref="T243:T253" si="48">S243*H243</f>
        <v>0</v>
      </c>
      <c r="U243" s="35"/>
      <c r="V243" s="35"/>
      <c r="W243" s="35"/>
      <c r="X243" s="35"/>
      <c r="Y243" s="35"/>
      <c r="Z243" s="35"/>
      <c r="AA243" s="35"/>
      <c r="AB243" s="35"/>
      <c r="AC243" s="35"/>
      <c r="AD243" s="35"/>
      <c r="AE243" s="35"/>
      <c r="AR243" s="183" t="s">
        <v>82</v>
      </c>
      <c r="AT243" s="183" t="s">
        <v>318</v>
      </c>
      <c r="AU243" s="183" t="s">
        <v>82</v>
      </c>
      <c r="AY243" s="18" t="s">
        <v>317</v>
      </c>
      <c r="BE243" s="105">
        <f t="shared" ref="BE243:BE253" si="49">IF(N243="základná",J243,0)</f>
        <v>0</v>
      </c>
      <c r="BF243" s="105">
        <f t="shared" ref="BF243:BF253" si="50">IF(N243="znížená",J243,0)</f>
        <v>0</v>
      </c>
      <c r="BG243" s="105">
        <f t="shared" ref="BG243:BG253" si="51">IF(N243="zákl. prenesená",J243,0)</f>
        <v>0</v>
      </c>
      <c r="BH243" s="105">
        <f t="shared" ref="BH243:BH253" si="52">IF(N243="zníž. prenesená",J243,0)</f>
        <v>0</v>
      </c>
      <c r="BI243" s="105">
        <f t="shared" ref="BI243:BI253" si="53">IF(N243="nulová",J243,0)</f>
        <v>0</v>
      </c>
      <c r="BJ243" s="18" t="s">
        <v>88</v>
      </c>
      <c r="BK243" s="105">
        <f t="shared" ref="BK243:BK253" si="54">ROUND(I243*H243,2)</f>
        <v>0</v>
      </c>
      <c r="BL243" s="18" t="s">
        <v>82</v>
      </c>
      <c r="BM243" s="183" t="s">
        <v>1943</v>
      </c>
    </row>
    <row r="244" spans="1:65" s="2" customFormat="1" ht="37.9" customHeight="1">
      <c r="A244" s="35"/>
      <c r="B244" s="141"/>
      <c r="C244" s="171" t="s">
        <v>82</v>
      </c>
      <c r="D244" s="171" t="s">
        <v>318</v>
      </c>
      <c r="E244" s="172" t="s">
        <v>5591</v>
      </c>
      <c r="F244" s="173" t="s">
        <v>6036</v>
      </c>
      <c r="G244" s="174" t="s">
        <v>3014</v>
      </c>
      <c r="H244" s="175">
        <v>156</v>
      </c>
      <c r="I244" s="176">
        <v>0</v>
      </c>
      <c r="J244" s="177">
        <f t="shared" si="45"/>
        <v>0</v>
      </c>
      <c r="K244" s="178"/>
      <c r="L244" s="36"/>
      <c r="M244" s="179" t="s">
        <v>1</v>
      </c>
      <c r="N244" s="180" t="s">
        <v>41</v>
      </c>
      <c r="O244" s="61"/>
      <c r="P244" s="181">
        <f t="shared" si="46"/>
        <v>0</v>
      </c>
      <c r="Q244" s="181">
        <v>0</v>
      </c>
      <c r="R244" s="181">
        <f t="shared" si="47"/>
        <v>0</v>
      </c>
      <c r="S244" s="181">
        <v>0</v>
      </c>
      <c r="T244" s="182">
        <f t="shared" si="48"/>
        <v>0</v>
      </c>
      <c r="U244" s="35"/>
      <c r="V244" s="35"/>
      <c r="W244" s="35"/>
      <c r="X244" s="35"/>
      <c r="Y244" s="35"/>
      <c r="Z244" s="35"/>
      <c r="AA244" s="35"/>
      <c r="AB244" s="35"/>
      <c r="AC244" s="35"/>
      <c r="AD244" s="35"/>
      <c r="AE244" s="35"/>
      <c r="AR244" s="183" t="s">
        <v>3015</v>
      </c>
      <c r="AT244" s="183" t="s">
        <v>318</v>
      </c>
      <c r="AU244" s="183" t="s">
        <v>82</v>
      </c>
      <c r="AY244" s="18" t="s">
        <v>317</v>
      </c>
      <c r="BE244" s="105">
        <f t="shared" si="49"/>
        <v>0</v>
      </c>
      <c r="BF244" s="105">
        <f t="shared" si="50"/>
        <v>0</v>
      </c>
      <c r="BG244" s="105">
        <f t="shared" si="51"/>
        <v>0</v>
      </c>
      <c r="BH244" s="105">
        <f t="shared" si="52"/>
        <v>0</v>
      </c>
      <c r="BI244" s="105">
        <f t="shared" si="53"/>
        <v>0</v>
      </c>
      <c r="BJ244" s="18" t="s">
        <v>88</v>
      </c>
      <c r="BK244" s="105">
        <f t="shared" si="54"/>
        <v>0</v>
      </c>
      <c r="BL244" s="18" t="s">
        <v>3015</v>
      </c>
      <c r="BM244" s="183" t="s">
        <v>1959</v>
      </c>
    </row>
    <row r="245" spans="1:65" s="2" customFormat="1" ht="14.45" customHeight="1">
      <c r="A245" s="35"/>
      <c r="B245" s="141"/>
      <c r="C245" s="171" t="s">
        <v>88</v>
      </c>
      <c r="D245" s="171" t="s">
        <v>318</v>
      </c>
      <c r="E245" s="172" t="s">
        <v>5592</v>
      </c>
      <c r="F245" s="173" t="s">
        <v>6037</v>
      </c>
      <c r="G245" s="174" t="s">
        <v>3014</v>
      </c>
      <c r="H245" s="175">
        <v>24</v>
      </c>
      <c r="I245" s="176">
        <v>0</v>
      </c>
      <c r="J245" s="177">
        <f t="shared" si="45"/>
        <v>0</v>
      </c>
      <c r="K245" s="178"/>
      <c r="L245" s="36"/>
      <c r="M245" s="179" t="s">
        <v>1</v>
      </c>
      <c r="N245" s="180" t="s">
        <v>41</v>
      </c>
      <c r="O245" s="61"/>
      <c r="P245" s="181">
        <f t="shared" si="46"/>
        <v>0</v>
      </c>
      <c r="Q245" s="181">
        <v>0</v>
      </c>
      <c r="R245" s="181">
        <f t="shared" si="47"/>
        <v>0</v>
      </c>
      <c r="S245" s="181">
        <v>0</v>
      </c>
      <c r="T245" s="182">
        <f t="shared" si="48"/>
        <v>0</v>
      </c>
      <c r="U245" s="35"/>
      <c r="V245" s="35"/>
      <c r="W245" s="35"/>
      <c r="X245" s="35"/>
      <c r="Y245" s="35"/>
      <c r="Z245" s="35"/>
      <c r="AA245" s="35"/>
      <c r="AB245" s="35"/>
      <c r="AC245" s="35"/>
      <c r="AD245" s="35"/>
      <c r="AE245" s="35"/>
      <c r="AR245" s="183" t="s">
        <v>3015</v>
      </c>
      <c r="AT245" s="183" t="s">
        <v>318</v>
      </c>
      <c r="AU245" s="183" t="s">
        <v>82</v>
      </c>
      <c r="AY245" s="18" t="s">
        <v>317</v>
      </c>
      <c r="BE245" s="105">
        <f t="shared" si="49"/>
        <v>0</v>
      </c>
      <c r="BF245" s="105">
        <f t="shared" si="50"/>
        <v>0</v>
      </c>
      <c r="BG245" s="105">
        <f t="shared" si="51"/>
        <v>0</v>
      </c>
      <c r="BH245" s="105">
        <f t="shared" si="52"/>
        <v>0</v>
      </c>
      <c r="BI245" s="105">
        <f t="shared" si="53"/>
        <v>0</v>
      </c>
      <c r="BJ245" s="18" t="s">
        <v>88</v>
      </c>
      <c r="BK245" s="105">
        <f t="shared" si="54"/>
        <v>0</v>
      </c>
      <c r="BL245" s="18" t="s">
        <v>3015</v>
      </c>
      <c r="BM245" s="183" t="s">
        <v>1967</v>
      </c>
    </row>
    <row r="246" spans="1:65" s="2" customFormat="1" ht="14.45" customHeight="1">
      <c r="A246" s="35"/>
      <c r="B246" s="141"/>
      <c r="C246" s="171" t="s">
        <v>105</v>
      </c>
      <c r="D246" s="171" t="s">
        <v>318</v>
      </c>
      <c r="E246" s="172" t="s">
        <v>5593</v>
      </c>
      <c r="F246" s="173" t="s">
        <v>6012</v>
      </c>
      <c r="G246" s="174" t="s">
        <v>3014</v>
      </c>
      <c r="H246" s="175">
        <v>10</v>
      </c>
      <c r="I246" s="176">
        <v>0</v>
      </c>
      <c r="J246" s="177">
        <f t="shared" si="45"/>
        <v>0</v>
      </c>
      <c r="K246" s="178"/>
      <c r="L246" s="36"/>
      <c r="M246" s="179" t="s">
        <v>1</v>
      </c>
      <c r="N246" s="180" t="s">
        <v>41</v>
      </c>
      <c r="O246" s="61"/>
      <c r="P246" s="181">
        <f t="shared" si="46"/>
        <v>0</v>
      </c>
      <c r="Q246" s="181">
        <v>0</v>
      </c>
      <c r="R246" s="181">
        <f t="shared" si="47"/>
        <v>0</v>
      </c>
      <c r="S246" s="181">
        <v>0</v>
      </c>
      <c r="T246" s="182">
        <f t="shared" si="48"/>
        <v>0</v>
      </c>
      <c r="U246" s="35"/>
      <c r="V246" s="35"/>
      <c r="W246" s="35"/>
      <c r="X246" s="35"/>
      <c r="Y246" s="35"/>
      <c r="Z246" s="35"/>
      <c r="AA246" s="35"/>
      <c r="AB246" s="35"/>
      <c r="AC246" s="35"/>
      <c r="AD246" s="35"/>
      <c r="AE246" s="35"/>
      <c r="AR246" s="183" t="s">
        <v>3015</v>
      </c>
      <c r="AT246" s="183" t="s">
        <v>318</v>
      </c>
      <c r="AU246" s="183" t="s">
        <v>82</v>
      </c>
      <c r="AY246" s="18" t="s">
        <v>317</v>
      </c>
      <c r="BE246" s="105">
        <f t="shared" si="49"/>
        <v>0</v>
      </c>
      <c r="BF246" s="105">
        <f t="shared" si="50"/>
        <v>0</v>
      </c>
      <c r="BG246" s="105">
        <f t="shared" si="51"/>
        <v>0</v>
      </c>
      <c r="BH246" s="105">
        <f t="shared" si="52"/>
        <v>0</v>
      </c>
      <c r="BI246" s="105">
        <f t="shared" si="53"/>
        <v>0</v>
      </c>
      <c r="BJ246" s="18" t="s">
        <v>88</v>
      </c>
      <c r="BK246" s="105">
        <f t="shared" si="54"/>
        <v>0</v>
      </c>
      <c r="BL246" s="18" t="s">
        <v>3015</v>
      </c>
      <c r="BM246" s="183" t="s">
        <v>1976</v>
      </c>
    </row>
    <row r="247" spans="1:65" s="2" customFormat="1" ht="24.2" customHeight="1">
      <c r="A247" s="35"/>
      <c r="B247" s="141"/>
      <c r="C247" s="171" t="s">
        <v>321</v>
      </c>
      <c r="D247" s="171" t="s">
        <v>318</v>
      </c>
      <c r="E247" s="172" t="s">
        <v>5594</v>
      </c>
      <c r="F247" s="173" t="s">
        <v>5956</v>
      </c>
      <c r="G247" s="174" t="s">
        <v>3014</v>
      </c>
      <c r="H247" s="175">
        <v>32</v>
      </c>
      <c r="I247" s="176">
        <v>0</v>
      </c>
      <c r="J247" s="177">
        <f t="shared" si="45"/>
        <v>0</v>
      </c>
      <c r="K247" s="178"/>
      <c r="L247" s="36"/>
      <c r="M247" s="179" t="s">
        <v>1</v>
      </c>
      <c r="N247" s="180" t="s">
        <v>41</v>
      </c>
      <c r="O247" s="61"/>
      <c r="P247" s="181">
        <f t="shared" si="46"/>
        <v>0</v>
      </c>
      <c r="Q247" s="181">
        <v>0</v>
      </c>
      <c r="R247" s="181">
        <f t="shared" si="47"/>
        <v>0</v>
      </c>
      <c r="S247" s="181">
        <v>0</v>
      </c>
      <c r="T247" s="182">
        <f t="shared" si="48"/>
        <v>0</v>
      </c>
      <c r="U247" s="35"/>
      <c r="V247" s="35"/>
      <c r="W247" s="35"/>
      <c r="X247" s="35"/>
      <c r="Y247" s="35"/>
      <c r="Z247" s="35"/>
      <c r="AA247" s="35"/>
      <c r="AB247" s="35"/>
      <c r="AC247" s="35"/>
      <c r="AD247" s="35"/>
      <c r="AE247" s="35"/>
      <c r="AR247" s="183" t="s">
        <v>3015</v>
      </c>
      <c r="AT247" s="183" t="s">
        <v>318</v>
      </c>
      <c r="AU247" s="183" t="s">
        <v>82</v>
      </c>
      <c r="AY247" s="18" t="s">
        <v>317</v>
      </c>
      <c r="BE247" s="105">
        <f t="shared" si="49"/>
        <v>0</v>
      </c>
      <c r="BF247" s="105">
        <f t="shared" si="50"/>
        <v>0</v>
      </c>
      <c r="BG247" s="105">
        <f t="shared" si="51"/>
        <v>0</v>
      </c>
      <c r="BH247" s="105">
        <f t="shared" si="52"/>
        <v>0</v>
      </c>
      <c r="BI247" s="105">
        <f t="shared" si="53"/>
        <v>0</v>
      </c>
      <c r="BJ247" s="18" t="s">
        <v>88</v>
      </c>
      <c r="BK247" s="105">
        <f t="shared" si="54"/>
        <v>0</v>
      </c>
      <c r="BL247" s="18" t="s">
        <v>3015</v>
      </c>
      <c r="BM247" s="183" t="s">
        <v>1984</v>
      </c>
    </row>
    <row r="248" spans="1:65" s="2" customFormat="1" ht="24.2" customHeight="1">
      <c r="A248" s="35"/>
      <c r="B248" s="141"/>
      <c r="C248" s="171" t="s">
        <v>218</v>
      </c>
      <c r="D248" s="171" t="s">
        <v>318</v>
      </c>
      <c r="E248" s="172" t="s">
        <v>5595</v>
      </c>
      <c r="F248" s="173" t="s">
        <v>5955</v>
      </c>
      <c r="G248" s="174" t="s">
        <v>3014</v>
      </c>
      <c r="H248" s="175">
        <v>7</v>
      </c>
      <c r="I248" s="176">
        <v>0</v>
      </c>
      <c r="J248" s="177">
        <f t="shared" si="45"/>
        <v>0</v>
      </c>
      <c r="K248" s="178"/>
      <c r="L248" s="36"/>
      <c r="M248" s="179" t="s">
        <v>1</v>
      </c>
      <c r="N248" s="180" t="s">
        <v>41</v>
      </c>
      <c r="O248" s="61"/>
      <c r="P248" s="181">
        <f t="shared" si="46"/>
        <v>0</v>
      </c>
      <c r="Q248" s="181">
        <v>0</v>
      </c>
      <c r="R248" s="181">
        <f t="shared" si="47"/>
        <v>0</v>
      </c>
      <c r="S248" s="181">
        <v>0</v>
      </c>
      <c r="T248" s="182">
        <f t="shared" si="48"/>
        <v>0</v>
      </c>
      <c r="U248" s="35"/>
      <c r="V248" s="35"/>
      <c r="W248" s="35"/>
      <c r="X248" s="35"/>
      <c r="Y248" s="35"/>
      <c r="Z248" s="35"/>
      <c r="AA248" s="35"/>
      <c r="AB248" s="35"/>
      <c r="AC248" s="35"/>
      <c r="AD248" s="35"/>
      <c r="AE248" s="35"/>
      <c r="AR248" s="183" t="s">
        <v>3015</v>
      </c>
      <c r="AT248" s="183" t="s">
        <v>318</v>
      </c>
      <c r="AU248" s="183" t="s">
        <v>82</v>
      </c>
      <c r="AY248" s="18" t="s">
        <v>317</v>
      </c>
      <c r="BE248" s="105">
        <f t="shared" si="49"/>
        <v>0</v>
      </c>
      <c r="BF248" s="105">
        <f t="shared" si="50"/>
        <v>0</v>
      </c>
      <c r="BG248" s="105">
        <f t="shared" si="51"/>
        <v>0</v>
      </c>
      <c r="BH248" s="105">
        <f t="shared" si="52"/>
        <v>0</v>
      </c>
      <c r="BI248" s="105">
        <f t="shared" si="53"/>
        <v>0</v>
      </c>
      <c r="BJ248" s="18" t="s">
        <v>88</v>
      </c>
      <c r="BK248" s="105">
        <f t="shared" si="54"/>
        <v>0</v>
      </c>
      <c r="BL248" s="18" t="s">
        <v>3015</v>
      </c>
      <c r="BM248" s="183" t="s">
        <v>1994</v>
      </c>
    </row>
    <row r="249" spans="1:65" s="2" customFormat="1" ht="37.9" customHeight="1">
      <c r="A249" s="35"/>
      <c r="B249" s="141"/>
      <c r="C249" s="171" t="s">
        <v>349</v>
      </c>
      <c r="D249" s="171" t="s">
        <v>318</v>
      </c>
      <c r="E249" s="172" t="s">
        <v>5596</v>
      </c>
      <c r="F249" s="173" t="s">
        <v>5954</v>
      </c>
      <c r="G249" s="174" t="s">
        <v>3014</v>
      </c>
      <c r="H249" s="175">
        <v>290</v>
      </c>
      <c r="I249" s="176">
        <v>0</v>
      </c>
      <c r="J249" s="177">
        <f t="shared" si="45"/>
        <v>0</v>
      </c>
      <c r="K249" s="178"/>
      <c r="L249" s="36"/>
      <c r="M249" s="179" t="s">
        <v>1</v>
      </c>
      <c r="N249" s="180" t="s">
        <v>41</v>
      </c>
      <c r="O249" s="61"/>
      <c r="P249" s="181">
        <f t="shared" si="46"/>
        <v>0</v>
      </c>
      <c r="Q249" s="181">
        <v>0</v>
      </c>
      <c r="R249" s="181">
        <f t="shared" si="47"/>
        <v>0</v>
      </c>
      <c r="S249" s="181">
        <v>0</v>
      </c>
      <c r="T249" s="182">
        <f t="shared" si="48"/>
        <v>0</v>
      </c>
      <c r="U249" s="35"/>
      <c r="V249" s="35"/>
      <c r="W249" s="35"/>
      <c r="X249" s="35"/>
      <c r="Y249" s="35"/>
      <c r="Z249" s="35"/>
      <c r="AA249" s="35"/>
      <c r="AB249" s="35"/>
      <c r="AC249" s="35"/>
      <c r="AD249" s="35"/>
      <c r="AE249" s="35"/>
      <c r="AR249" s="183" t="s">
        <v>3015</v>
      </c>
      <c r="AT249" s="183" t="s">
        <v>318</v>
      </c>
      <c r="AU249" s="183" t="s">
        <v>82</v>
      </c>
      <c r="AY249" s="18" t="s">
        <v>317</v>
      </c>
      <c r="BE249" s="105">
        <f t="shared" si="49"/>
        <v>0</v>
      </c>
      <c r="BF249" s="105">
        <f t="shared" si="50"/>
        <v>0</v>
      </c>
      <c r="BG249" s="105">
        <f t="shared" si="51"/>
        <v>0</v>
      </c>
      <c r="BH249" s="105">
        <f t="shared" si="52"/>
        <v>0</v>
      </c>
      <c r="BI249" s="105">
        <f t="shared" si="53"/>
        <v>0</v>
      </c>
      <c r="BJ249" s="18" t="s">
        <v>88</v>
      </c>
      <c r="BK249" s="105">
        <f t="shared" si="54"/>
        <v>0</v>
      </c>
      <c r="BL249" s="18" t="s">
        <v>3015</v>
      </c>
      <c r="BM249" s="183" t="s">
        <v>2002</v>
      </c>
    </row>
    <row r="250" spans="1:65" s="2" customFormat="1" ht="42.75" customHeight="1">
      <c r="A250" s="35"/>
      <c r="B250" s="141"/>
      <c r="C250" s="171" t="s">
        <v>355</v>
      </c>
      <c r="D250" s="171" t="s">
        <v>318</v>
      </c>
      <c r="E250" s="172" t="s">
        <v>5597</v>
      </c>
      <c r="F250" s="173" t="s">
        <v>5953</v>
      </c>
      <c r="G250" s="174" t="s">
        <v>3014</v>
      </c>
      <c r="H250" s="175">
        <v>34</v>
      </c>
      <c r="I250" s="176">
        <v>0</v>
      </c>
      <c r="J250" s="177">
        <f t="shared" si="45"/>
        <v>0</v>
      </c>
      <c r="K250" s="178"/>
      <c r="L250" s="36"/>
      <c r="M250" s="179" t="s">
        <v>1</v>
      </c>
      <c r="N250" s="180" t="s">
        <v>41</v>
      </c>
      <c r="O250" s="61"/>
      <c r="P250" s="181">
        <f t="shared" si="46"/>
        <v>0</v>
      </c>
      <c r="Q250" s="181">
        <v>0</v>
      </c>
      <c r="R250" s="181">
        <f t="shared" si="47"/>
        <v>0</v>
      </c>
      <c r="S250" s="181">
        <v>0</v>
      </c>
      <c r="T250" s="182">
        <f t="shared" si="48"/>
        <v>0</v>
      </c>
      <c r="U250" s="35"/>
      <c r="V250" s="35"/>
      <c r="W250" s="35"/>
      <c r="X250" s="35"/>
      <c r="Y250" s="35"/>
      <c r="Z250" s="35"/>
      <c r="AA250" s="35"/>
      <c r="AB250" s="35"/>
      <c r="AC250" s="35"/>
      <c r="AD250" s="35"/>
      <c r="AE250" s="35"/>
      <c r="AR250" s="183" t="s">
        <v>3015</v>
      </c>
      <c r="AT250" s="183" t="s">
        <v>318</v>
      </c>
      <c r="AU250" s="183" t="s">
        <v>82</v>
      </c>
      <c r="AY250" s="18" t="s">
        <v>317</v>
      </c>
      <c r="BE250" s="105">
        <f t="shared" si="49"/>
        <v>0</v>
      </c>
      <c r="BF250" s="105">
        <f t="shared" si="50"/>
        <v>0</v>
      </c>
      <c r="BG250" s="105">
        <f t="shared" si="51"/>
        <v>0</v>
      </c>
      <c r="BH250" s="105">
        <f t="shared" si="52"/>
        <v>0</v>
      </c>
      <c r="BI250" s="105">
        <f t="shared" si="53"/>
        <v>0</v>
      </c>
      <c r="BJ250" s="18" t="s">
        <v>88</v>
      </c>
      <c r="BK250" s="105">
        <f t="shared" si="54"/>
        <v>0</v>
      </c>
      <c r="BL250" s="18" t="s">
        <v>3015</v>
      </c>
      <c r="BM250" s="183" t="s">
        <v>2010</v>
      </c>
    </row>
    <row r="251" spans="1:65" s="2" customFormat="1" ht="43.5" customHeight="1">
      <c r="A251" s="35"/>
      <c r="B251" s="141"/>
      <c r="C251" s="171" t="s">
        <v>359</v>
      </c>
      <c r="D251" s="171" t="s">
        <v>318</v>
      </c>
      <c r="E251" s="172" t="s">
        <v>5598</v>
      </c>
      <c r="F251" s="173" t="s">
        <v>5952</v>
      </c>
      <c r="G251" s="174" t="s">
        <v>3014</v>
      </c>
      <c r="H251" s="175">
        <v>50</v>
      </c>
      <c r="I251" s="176">
        <v>0</v>
      </c>
      <c r="J251" s="177">
        <f t="shared" si="45"/>
        <v>0</v>
      </c>
      <c r="K251" s="178"/>
      <c r="L251" s="36"/>
      <c r="M251" s="179" t="s">
        <v>1</v>
      </c>
      <c r="N251" s="180" t="s">
        <v>41</v>
      </c>
      <c r="O251" s="61"/>
      <c r="P251" s="181">
        <f t="shared" si="46"/>
        <v>0</v>
      </c>
      <c r="Q251" s="181">
        <v>0</v>
      </c>
      <c r="R251" s="181">
        <f t="shared" si="47"/>
        <v>0</v>
      </c>
      <c r="S251" s="181">
        <v>0</v>
      </c>
      <c r="T251" s="182">
        <f t="shared" si="48"/>
        <v>0</v>
      </c>
      <c r="U251" s="35"/>
      <c r="V251" s="35"/>
      <c r="W251" s="35"/>
      <c r="X251" s="35"/>
      <c r="Y251" s="35"/>
      <c r="Z251" s="35"/>
      <c r="AA251" s="35"/>
      <c r="AB251" s="35"/>
      <c r="AC251" s="35"/>
      <c r="AD251" s="35"/>
      <c r="AE251" s="35"/>
      <c r="AR251" s="183" t="s">
        <v>3015</v>
      </c>
      <c r="AT251" s="183" t="s">
        <v>318</v>
      </c>
      <c r="AU251" s="183" t="s">
        <v>82</v>
      </c>
      <c r="AY251" s="18" t="s">
        <v>317</v>
      </c>
      <c r="BE251" s="105">
        <f t="shared" si="49"/>
        <v>0</v>
      </c>
      <c r="BF251" s="105">
        <f t="shared" si="50"/>
        <v>0</v>
      </c>
      <c r="BG251" s="105">
        <f t="shared" si="51"/>
        <v>0</v>
      </c>
      <c r="BH251" s="105">
        <f t="shared" si="52"/>
        <v>0</v>
      </c>
      <c r="BI251" s="105">
        <f t="shared" si="53"/>
        <v>0</v>
      </c>
      <c r="BJ251" s="18" t="s">
        <v>88</v>
      </c>
      <c r="BK251" s="105">
        <f t="shared" si="54"/>
        <v>0</v>
      </c>
      <c r="BL251" s="18" t="s">
        <v>3015</v>
      </c>
      <c r="BM251" s="183" t="s">
        <v>2018</v>
      </c>
    </row>
    <row r="252" spans="1:65" s="2" customFormat="1" ht="42.75" customHeight="1">
      <c r="A252" s="35"/>
      <c r="B252" s="141"/>
      <c r="C252" s="171" t="s">
        <v>363</v>
      </c>
      <c r="D252" s="171" t="s">
        <v>318</v>
      </c>
      <c r="E252" s="172" t="s">
        <v>5599</v>
      </c>
      <c r="F252" s="173" t="s">
        <v>5951</v>
      </c>
      <c r="G252" s="174" t="s">
        <v>3014</v>
      </c>
      <c r="H252" s="175">
        <v>66</v>
      </c>
      <c r="I252" s="176">
        <v>0</v>
      </c>
      <c r="J252" s="177">
        <f t="shared" si="45"/>
        <v>0</v>
      </c>
      <c r="K252" s="178"/>
      <c r="L252" s="36"/>
      <c r="M252" s="179" t="s">
        <v>1</v>
      </c>
      <c r="N252" s="180" t="s">
        <v>41</v>
      </c>
      <c r="O252" s="61"/>
      <c r="P252" s="181">
        <f t="shared" si="46"/>
        <v>0</v>
      </c>
      <c r="Q252" s="181">
        <v>0</v>
      </c>
      <c r="R252" s="181">
        <f t="shared" si="47"/>
        <v>0</v>
      </c>
      <c r="S252" s="181">
        <v>0</v>
      </c>
      <c r="T252" s="182">
        <f t="shared" si="48"/>
        <v>0</v>
      </c>
      <c r="U252" s="35"/>
      <c r="V252" s="35"/>
      <c r="W252" s="35"/>
      <c r="X252" s="35"/>
      <c r="Y252" s="35"/>
      <c r="Z252" s="35"/>
      <c r="AA252" s="35"/>
      <c r="AB252" s="35"/>
      <c r="AC252" s="35"/>
      <c r="AD252" s="35"/>
      <c r="AE252" s="35"/>
      <c r="AR252" s="183" t="s">
        <v>3015</v>
      </c>
      <c r="AT252" s="183" t="s">
        <v>318</v>
      </c>
      <c r="AU252" s="183" t="s">
        <v>82</v>
      </c>
      <c r="AY252" s="18" t="s">
        <v>317</v>
      </c>
      <c r="BE252" s="105">
        <f t="shared" si="49"/>
        <v>0</v>
      </c>
      <c r="BF252" s="105">
        <f t="shared" si="50"/>
        <v>0</v>
      </c>
      <c r="BG252" s="105">
        <f t="shared" si="51"/>
        <v>0</v>
      </c>
      <c r="BH252" s="105">
        <f t="shared" si="52"/>
        <v>0</v>
      </c>
      <c r="BI252" s="105">
        <f t="shared" si="53"/>
        <v>0</v>
      </c>
      <c r="BJ252" s="18" t="s">
        <v>88</v>
      </c>
      <c r="BK252" s="105">
        <f t="shared" si="54"/>
        <v>0</v>
      </c>
      <c r="BL252" s="18" t="s">
        <v>3015</v>
      </c>
      <c r="BM252" s="183" t="s">
        <v>2026</v>
      </c>
    </row>
    <row r="253" spans="1:65" s="2" customFormat="1" ht="14.45" customHeight="1">
      <c r="A253" s="35"/>
      <c r="B253" s="141"/>
      <c r="C253" s="171" t="s">
        <v>1225</v>
      </c>
      <c r="D253" s="171" t="s">
        <v>318</v>
      </c>
      <c r="E253" s="172" t="s">
        <v>5600</v>
      </c>
      <c r="F253" s="173" t="s">
        <v>5950</v>
      </c>
      <c r="G253" s="174" t="s">
        <v>5601</v>
      </c>
      <c r="H253" s="175">
        <v>1</v>
      </c>
      <c r="I253" s="176">
        <v>0</v>
      </c>
      <c r="J253" s="177">
        <f t="shared" si="45"/>
        <v>0</v>
      </c>
      <c r="K253" s="178"/>
      <c r="L253" s="36"/>
      <c r="M253" s="230" t="s">
        <v>1</v>
      </c>
      <c r="N253" s="231" t="s">
        <v>41</v>
      </c>
      <c r="O253" s="232"/>
      <c r="P253" s="233">
        <f t="shared" si="46"/>
        <v>0</v>
      </c>
      <c r="Q253" s="233">
        <v>0</v>
      </c>
      <c r="R253" s="233">
        <f t="shared" si="47"/>
        <v>0</v>
      </c>
      <c r="S253" s="233">
        <v>0</v>
      </c>
      <c r="T253" s="234">
        <f t="shared" si="48"/>
        <v>0</v>
      </c>
      <c r="U253" s="35"/>
      <c r="V253" s="35"/>
      <c r="W253" s="35"/>
      <c r="X253" s="35"/>
      <c r="Y253" s="35"/>
      <c r="Z253" s="35"/>
      <c r="AA253" s="35"/>
      <c r="AB253" s="35"/>
      <c r="AC253" s="35"/>
      <c r="AD253" s="35"/>
      <c r="AE253" s="35"/>
      <c r="AR253" s="183" t="s">
        <v>3015</v>
      </c>
      <c r="AT253" s="183" t="s">
        <v>318</v>
      </c>
      <c r="AU253" s="183" t="s">
        <v>82</v>
      </c>
      <c r="AY253" s="18" t="s">
        <v>317</v>
      </c>
      <c r="BE253" s="105">
        <f t="shared" si="49"/>
        <v>0</v>
      </c>
      <c r="BF253" s="105">
        <f t="shared" si="50"/>
        <v>0</v>
      </c>
      <c r="BG253" s="105">
        <f t="shared" si="51"/>
        <v>0</v>
      </c>
      <c r="BH253" s="105">
        <f t="shared" si="52"/>
        <v>0</v>
      </c>
      <c r="BI253" s="105">
        <f t="shared" si="53"/>
        <v>0</v>
      </c>
      <c r="BJ253" s="18" t="s">
        <v>88</v>
      </c>
      <c r="BK253" s="105">
        <f t="shared" si="54"/>
        <v>0</v>
      </c>
      <c r="BL253" s="18" t="s">
        <v>3015</v>
      </c>
      <c r="BM253" s="183" t="s">
        <v>5602</v>
      </c>
    </row>
    <row r="254" spans="1:65" s="2" customFormat="1" ht="6.95" customHeight="1">
      <c r="A254" s="35"/>
      <c r="B254" s="50"/>
      <c r="C254" s="51"/>
      <c r="D254" s="51"/>
      <c r="E254" s="51"/>
      <c r="F254" s="51"/>
      <c r="G254" s="51"/>
      <c r="H254" s="51"/>
      <c r="I254" s="51"/>
      <c r="J254" s="51"/>
      <c r="K254" s="51"/>
      <c r="L254" s="36"/>
      <c r="M254" s="35"/>
      <c r="O254" s="35"/>
      <c r="P254" s="35"/>
      <c r="Q254" s="35"/>
      <c r="R254" s="35"/>
      <c r="S254" s="35"/>
      <c r="T254" s="35"/>
      <c r="U254" s="35"/>
      <c r="V254" s="35"/>
      <c r="W254" s="35"/>
      <c r="X254" s="35"/>
      <c r="Y254" s="35"/>
      <c r="Z254" s="35"/>
      <c r="AA254" s="35"/>
      <c r="AB254" s="35"/>
      <c r="AC254" s="35"/>
      <c r="AD254" s="35"/>
      <c r="AE254" s="35"/>
    </row>
  </sheetData>
  <autoFilter ref="C133:K253" xr:uid="{00000000-0009-0000-0000-00000E000000}"/>
  <mergeCells count="17">
    <mergeCell ref="E29:H29"/>
    <mergeCell ref="E126:H126"/>
    <mergeCell ref="E124:H124"/>
    <mergeCell ref="L2:V2"/>
    <mergeCell ref="D108:F108"/>
    <mergeCell ref="D109:F109"/>
    <mergeCell ref="D110:F110"/>
    <mergeCell ref="E122:H122"/>
    <mergeCell ref="E85:H85"/>
    <mergeCell ref="E87:H87"/>
    <mergeCell ref="E89:H89"/>
    <mergeCell ref="D106:F106"/>
    <mergeCell ref="D107:F107"/>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798"/>
  <sheetViews>
    <sheetView showGridLines="0" workbookViewId="0"/>
  </sheetViews>
  <sheetFormatPr defaultRowHeight="11.25"/>
  <cols>
    <col min="1" max="1" width="8.33203125" style="1" customWidth="1"/>
    <col min="2" max="2" width="1.6640625" style="1" customWidth="1"/>
    <col min="3" max="3" width="25" style="1" customWidth="1"/>
    <col min="4" max="4" width="75.83203125" style="1" customWidth="1"/>
    <col min="5" max="5" width="13.33203125" style="1" customWidth="1"/>
    <col min="6" max="6" width="20" style="1" customWidth="1"/>
    <col min="7" max="7" width="1.6640625" style="1" customWidth="1"/>
    <col min="8" max="8" width="8.33203125" style="1" customWidth="1"/>
  </cols>
  <sheetData>
    <row r="1" spans="1:8" s="1" customFormat="1" ht="11.25" customHeight="1"/>
    <row r="2" spans="1:8" s="1" customFormat="1" ht="36.950000000000003" customHeight="1"/>
    <row r="3" spans="1:8" s="1" customFormat="1" ht="6.95" customHeight="1">
      <c r="B3" s="19"/>
      <c r="C3" s="20"/>
      <c r="D3" s="20"/>
      <c r="E3" s="20"/>
      <c r="F3" s="20"/>
      <c r="G3" s="20"/>
      <c r="H3" s="21"/>
    </row>
    <row r="4" spans="1:8" s="1" customFormat="1" ht="24.95" customHeight="1">
      <c r="B4" s="21"/>
      <c r="C4" s="22" t="s">
        <v>5603</v>
      </c>
      <c r="H4" s="21"/>
    </row>
    <row r="5" spans="1:8" s="1" customFormat="1" ht="12" customHeight="1">
      <c r="B5" s="21"/>
      <c r="C5" s="25" t="s">
        <v>12</v>
      </c>
      <c r="D5" s="330" t="s">
        <v>13</v>
      </c>
      <c r="E5" s="310"/>
      <c r="F5" s="310"/>
      <c r="H5" s="21"/>
    </row>
    <row r="6" spans="1:8" s="1" customFormat="1" ht="36.950000000000003" customHeight="1">
      <c r="B6" s="21"/>
      <c r="C6" s="27" t="s">
        <v>15</v>
      </c>
      <c r="D6" s="327" t="s">
        <v>16</v>
      </c>
      <c r="E6" s="310"/>
      <c r="F6" s="310"/>
      <c r="H6" s="21"/>
    </row>
    <row r="7" spans="1:8" s="1" customFormat="1" ht="24.75" customHeight="1">
      <c r="B7" s="21"/>
      <c r="C7" s="28" t="s">
        <v>21</v>
      </c>
      <c r="D7" s="58">
        <f>'Rekapitulácia stavby'!AN8</f>
        <v>44400</v>
      </c>
      <c r="H7" s="21"/>
    </row>
    <row r="8" spans="1:8" s="2" customFormat="1" ht="10.9" customHeight="1">
      <c r="A8" s="35"/>
      <c r="B8" s="36"/>
      <c r="C8" s="35"/>
      <c r="D8" s="35"/>
      <c r="E8" s="35"/>
      <c r="F8" s="35"/>
      <c r="G8" s="35"/>
      <c r="H8" s="36"/>
    </row>
    <row r="9" spans="1:8" s="11" customFormat="1" ht="29.25" customHeight="1">
      <c r="A9" s="149"/>
      <c r="B9" s="150"/>
      <c r="C9" s="151" t="s">
        <v>56</v>
      </c>
      <c r="D9" s="152" t="s">
        <v>57</v>
      </c>
      <c r="E9" s="152" t="s">
        <v>305</v>
      </c>
      <c r="F9" s="153" t="s">
        <v>5604</v>
      </c>
      <c r="G9" s="149"/>
      <c r="H9" s="150"/>
    </row>
    <row r="10" spans="1:8" s="2" customFormat="1" ht="26.45" customHeight="1">
      <c r="A10" s="35"/>
      <c r="B10" s="36"/>
      <c r="C10" s="244" t="s">
        <v>5605</v>
      </c>
      <c r="D10" s="244" t="s">
        <v>86</v>
      </c>
      <c r="E10" s="35"/>
      <c r="F10" s="35"/>
      <c r="G10" s="35"/>
      <c r="H10" s="36"/>
    </row>
    <row r="11" spans="1:8" s="2" customFormat="1" ht="16.899999999999999" customHeight="1">
      <c r="A11" s="35"/>
      <c r="B11" s="36"/>
      <c r="C11" s="245" t="s">
        <v>145</v>
      </c>
      <c r="D11" s="246" t="s">
        <v>1</v>
      </c>
      <c r="E11" s="247" t="s">
        <v>1</v>
      </c>
      <c r="F11" s="248">
        <v>25.85</v>
      </c>
      <c r="G11" s="35"/>
      <c r="H11" s="36"/>
    </row>
    <row r="12" spans="1:8" s="2" customFormat="1" ht="16.899999999999999" customHeight="1">
      <c r="A12" s="35"/>
      <c r="B12" s="36"/>
      <c r="C12" s="249" t="s">
        <v>1</v>
      </c>
      <c r="D12" s="249" t="s">
        <v>2278</v>
      </c>
      <c r="E12" s="18" t="s">
        <v>1</v>
      </c>
      <c r="F12" s="250">
        <v>25.85</v>
      </c>
      <c r="G12" s="35"/>
      <c r="H12" s="36"/>
    </row>
    <row r="13" spans="1:8" s="2" customFormat="1" ht="16.899999999999999" customHeight="1">
      <c r="A13" s="35"/>
      <c r="B13" s="36"/>
      <c r="C13" s="249" t="s">
        <v>145</v>
      </c>
      <c r="D13" s="249" t="s">
        <v>334</v>
      </c>
      <c r="E13" s="18" t="s">
        <v>1</v>
      </c>
      <c r="F13" s="250">
        <v>25.85</v>
      </c>
      <c r="G13" s="35"/>
      <c r="H13" s="36"/>
    </row>
    <row r="14" spans="1:8" s="2" customFormat="1" ht="16.899999999999999" customHeight="1">
      <c r="A14" s="35"/>
      <c r="B14" s="36"/>
      <c r="C14" s="251" t="s">
        <v>5606</v>
      </c>
      <c r="D14" s="35"/>
      <c r="E14" s="35"/>
      <c r="F14" s="35"/>
      <c r="G14" s="35"/>
      <c r="H14" s="36"/>
    </row>
    <row r="15" spans="1:8" s="2" customFormat="1" ht="16.899999999999999" customHeight="1">
      <c r="A15" s="35"/>
      <c r="B15" s="36"/>
      <c r="C15" s="249" t="s">
        <v>2275</v>
      </c>
      <c r="D15" s="249" t="s">
        <v>2276</v>
      </c>
      <c r="E15" s="18" t="s">
        <v>378</v>
      </c>
      <c r="F15" s="250">
        <v>25.85</v>
      </c>
      <c r="G15" s="35"/>
      <c r="H15" s="36"/>
    </row>
    <row r="16" spans="1:8" s="2" customFormat="1" ht="16.899999999999999" customHeight="1">
      <c r="A16" s="35"/>
      <c r="B16" s="36"/>
      <c r="C16" s="249" t="s">
        <v>560</v>
      </c>
      <c r="D16" s="249" t="s">
        <v>561</v>
      </c>
      <c r="E16" s="18" t="s">
        <v>378</v>
      </c>
      <c r="F16" s="250">
        <v>1052.05</v>
      </c>
      <c r="G16" s="35"/>
      <c r="H16" s="36"/>
    </row>
    <row r="17" spans="1:8" s="2" customFormat="1" ht="16.899999999999999" customHeight="1">
      <c r="A17" s="35"/>
      <c r="B17" s="36"/>
      <c r="C17" s="249" t="s">
        <v>566</v>
      </c>
      <c r="D17" s="249" t="s">
        <v>567</v>
      </c>
      <c r="E17" s="18" t="s">
        <v>378</v>
      </c>
      <c r="F17" s="250">
        <v>25.85</v>
      </c>
      <c r="G17" s="35"/>
      <c r="H17" s="36"/>
    </row>
    <row r="18" spans="1:8" s="2" customFormat="1" ht="16.899999999999999" customHeight="1">
      <c r="A18" s="35"/>
      <c r="B18" s="36"/>
      <c r="C18" s="249" t="s">
        <v>999</v>
      </c>
      <c r="D18" s="249" t="s">
        <v>1000</v>
      </c>
      <c r="E18" s="18" t="s">
        <v>378</v>
      </c>
      <c r="F18" s="250">
        <v>1201.442</v>
      </c>
      <c r="G18" s="35"/>
      <c r="H18" s="36"/>
    </row>
    <row r="19" spans="1:8" s="2" customFormat="1" ht="16.899999999999999" customHeight="1">
      <c r="A19" s="35"/>
      <c r="B19" s="36"/>
      <c r="C19" s="249" t="s">
        <v>1021</v>
      </c>
      <c r="D19" s="249" t="s">
        <v>1022</v>
      </c>
      <c r="E19" s="18" t="s">
        <v>378</v>
      </c>
      <c r="F19" s="250">
        <v>26.367000000000001</v>
      </c>
      <c r="G19" s="35"/>
      <c r="H19" s="36"/>
    </row>
    <row r="20" spans="1:8" s="2" customFormat="1" ht="16.899999999999999" customHeight="1">
      <c r="A20" s="35"/>
      <c r="B20" s="36"/>
      <c r="C20" s="249" t="s">
        <v>2281</v>
      </c>
      <c r="D20" s="249" t="s">
        <v>2282</v>
      </c>
      <c r="E20" s="18" t="s">
        <v>378</v>
      </c>
      <c r="F20" s="250">
        <v>27.143000000000001</v>
      </c>
      <c r="G20" s="35"/>
      <c r="H20" s="36"/>
    </row>
    <row r="21" spans="1:8" s="2" customFormat="1" ht="16.899999999999999" customHeight="1">
      <c r="A21" s="35"/>
      <c r="B21" s="36"/>
      <c r="C21" s="245" t="s">
        <v>1262</v>
      </c>
      <c r="D21" s="246" t="s">
        <v>1</v>
      </c>
      <c r="E21" s="247" t="s">
        <v>1</v>
      </c>
      <c r="F21" s="248">
        <v>227.239</v>
      </c>
      <c r="G21" s="35"/>
      <c r="H21" s="36"/>
    </row>
    <row r="22" spans="1:8" s="2" customFormat="1" ht="16.899999999999999" customHeight="1">
      <c r="A22" s="35"/>
      <c r="B22" s="36"/>
      <c r="C22" s="249" t="s">
        <v>1</v>
      </c>
      <c r="D22" s="249" t="s">
        <v>1255</v>
      </c>
      <c r="E22" s="18" t="s">
        <v>1</v>
      </c>
      <c r="F22" s="250">
        <v>0</v>
      </c>
      <c r="G22" s="35"/>
      <c r="H22" s="36"/>
    </row>
    <row r="23" spans="1:8" s="2" customFormat="1" ht="16.899999999999999" customHeight="1">
      <c r="A23" s="35"/>
      <c r="B23" s="36"/>
      <c r="C23" s="249" t="s">
        <v>1</v>
      </c>
      <c r="D23" s="249" t="s">
        <v>1256</v>
      </c>
      <c r="E23" s="18" t="s">
        <v>1</v>
      </c>
      <c r="F23" s="250">
        <v>0</v>
      </c>
      <c r="G23" s="35"/>
      <c r="H23" s="36"/>
    </row>
    <row r="24" spans="1:8" s="2" customFormat="1" ht="16.899999999999999" customHeight="1">
      <c r="A24" s="35"/>
      <c r="B24" s="36"/>
      <c r="C24" s="249" t="s">
        <v>1</v>
      </c>
      <c r="D24" s="249" t="s">
        <v>1257</v>
      </c>
      <c r="E24" s="18" t="s">
        <v>1</v>
      </c>
      <c r="F24" s="250">
        <v>0</v>
      </c>
      <c r="G24" s="35"/>
      <c r="H24" s="36"/>
    </row>
    <row r="25" spans="1:8" s="2" customFormat="1" ht="16.899999999999999" customHeight="1">
      <c r="A25" s="35"/>
      <c r="B25" s="36"/>
      <c r="C25" s="249" t="s">
        <v>1</v>
      </c>
      <c r="D25" s="249" t="s">
        <v>1258</v>
      </c>
      <c r="E25" s="18" t="s">
        <v>1</v>
      </c>
      <c r="F25" s="250">
        <v>0</v>
      </c>
      <c r="G25" s="35"/>
      <c r="H25" s="36"/>
    </row>
    <row r="26" spans="1:8" s="2" customFormat="1" ht="16.899999999999999" customHeight="1">
      <c r="A26" s="35"/>
      <c r="B26" s="36"/>
      <c r="C26" s="249" t="s">
        <v>1</v>
      </c>
      <c r="D26" s="249" t="s">
        <v>1259</v>
      </c>
      <c r="E26" s="18" t="s">
        <v>1</v>
      </c>
      <c r="F26" s="250">
        <v>0</v>
      </c>
      <c r="G26" s="35"/>
      <c r="H26" s="36"/>
    </row>
    <row r="27" spans="1:8" s="2" customFormat="1" ht="16.899999999999999" customHeight="1">
      <c r="A27" s="35"/>
      <c r="B27" s="36"/>
      <c r="C27" s="249" t="s">
        <v>1</v>
      </c>
      <c r="D27" s="249" t="s">
        <v>1</v>
      </c>
      <c r="E27" s="18" t="s">
        <v>1</v>
      </c>
      <c r="F27" s="250">
        <v>0</v>
      </c>
      <c r="G27" s="35"/>
      <c r="H27" s="36"/>
    </row>
    <row r="28" spans="1:8" s="2" customFormat="1" ht="16.899999999999999" customHeight="1">
      <c r="A28" s="35"/>
      <c r="B28" s="36"/>
      <c r="C28" s="249" t="s">
        <v>1</v>
      </c>
      <c r="D28" s="249" t="s">
        <v>1260</v>
      </c>
      <c r="E28" s="18" t="s">
        <v>1</v>
      </c>
      <c r="F28" s="250">
        <v>117.16800000000001</v>
      </c>
      <c r="G28" s="35"/>
      <c r="H28" s="36"/>
    </row>
    <row r="29" spans="1:8" s="2" customFormat="1" ht="16.899999999999999" customHeight="1">
      <c r="A29" s="35"/>
      <c r="B29" s="36"/>
      <c r="C29" s="249" t="s">
        <v>1</v>
      </c>
      <c r="D29" s="249" t="s">
        <v>1261</v>
      </c>
      <c r="E29" s="18" t="s">
        <v>1</v>
      </c>
      <c r="F29" s="250">
        <v>110.071</v>
      </c>
      <c r="G29" s="35"/>
      <c r="H29" s="36"/>
    </row>
    <row r="30" spans="1:8" s="2" customFormat="1" ht="16.899999999999999" customHeight="1">
      <c r="A30" s="35"/>
      <c r="B30" s="36"/>
      <c r="C30" s="249" t="s">
        <v>1262</v>
      </c>
      <c r="D30" s="249" t="s">
        <v>334</v>
      </c>
      <c r="E30" s="18" t="s">
        <v>1</v>
      </c>
      <c r="F30" s="250">
        <v>227.239</v>
      </c>
      <c r="G30" s="35"/>
      <c r="H30" s="36"/>
    </row>
    <row r="31" spans="1:8" s="2" customFormat="1" ht="16.899999999999999" customHeight="1">
      <c r="A31" s="35"/>
      <c r="B31" s="36"/>
      <c r="C31" s="245" t="s">
        <v>1412</v>
      </c>
      <c r="D31" s="246" t="s">
        <v>1</v>
      </c>
      <c r="E31" s="247" t="s">
        <v>1</v>
      </c>
      <c r="F31" s="248">
        <v>39.200000000000003</v>
      </c>
      <c r="G31" s="35"/>
      <c r="H31" s="36"/>
    </row>
    <row r="32" spans="1:8" s="2" customFormat="1" ht="16.899999999999999" customHeight="1">
      <c r="A32" s="35"/>
      <c r="B32" s="36"/>
      <c r="C32" s="249" t="s">
        <v>1</v>
      </c>
      <c r="D32" s="249" t="s">
        <v>1407</v>
      </c>
      <c r="E32" s="18" t="s">
        <v>1</v>
      </c>
      <c r="F32" s="250">
        <v>0</v>
      </c>
      <c r="G32" s="35"/>
      <c r="H32" s="36"/>
    </row>
    <row r="33" spans="1:8" s="2" customFormat="1" ht="16.899999999999999" customHeight="1">
      <c r="A33" s="35"/>
      <c r="B33" s="36"/>
      <c r="C33" s="249" t="s">
        <v>1</v>
      </c>
      <c r="D33" s="249" t="s">
        <v>1408</v>
      </c>
      <c r="E33" s="18" t="s">
        <v>1</v>
      </c>
      <c r="F33" s="250">
        <v>0</v>
      </c>
      <c r="G33" s="35"/>
      <c r="H33" s="36"/>
    </row>
    <row r="34" spans="1:8" s="2" customFormat="1" ht="16.899999999999999" customHeight="1">
      <c r="A34" s="35"/>
      <c r="B34" s="36"/>
      <c r="C34" s="249" t="s">
        <v>1</v>
      </c>
      <c r="D34" s="249" t="s">
        <v>1409</v>
      </c>
      <c r="E34" s="18" t="s">
        <v>1</v>
      </c>
      <c r="F34" s="250">
        <v>0</v>
      </c>
      <c r="G34" s="35"/>
      <c r="H34" s="36"/>
    </row>
    <row r="35" spans="1:8" s="2" customFormat="1" ht="22.5">
      <c r="A35" s="35"/>
      <c r="B35" s="36"/>
      <c r="C35" s="249" t="s">
        <v>1</v>
      </c>
      <c r="D35" s="249" t="s">
        <v>1410</v>
      </c>
      <c r="E35" s="18" t="s">
        <v>1</v>
      </c>
      <c r="F35" s="250">
        <v>0</v>
      </c>
      <c r="G35" s="35"/>
      <c r="H35" s="36"/>
    </row>
    <row r="36" spans="1:8" s="2" customFormat="1" ht="16.899999999999999" customHeight="1">
      <c r="A36" s="35"/>
      <c r="B36" s="36"/>
      <c r="C36" s="249" t="s">
        <v>1</v>
      </c>
      <c r="D36" s="249" t="s">
        <v>1411</v>
      </c>
      <c r="E36" s="18" t="s">
        <v>1</v>
      </c>
      <c r="F36" s="250">
        <v>39.200000000000003</v>
      </c>
      <c r="G36" s="35"/>
      <c r="H36" s="36"/>
    </row>
    <row r="37" spans="1:8" s="2" customFormat="1" ht="16.899999999999999" customHeight="1">
      <c r="A37" s="35"/>
      <c r="B37" s="36"/>
      <c r="C37" s="249" t="s">
        <v>1412</v>
      </c>
      <c r="D37" s="249" t="s">
        <v>334</v>
      </c>
      <c r="E37" s="18" t="s">
        <v>1</v>
      </c>
      <c r="F37" s="250">
        <v>39.200000000000003</v>
      </c>
      <c r="G37" s="35"/>
      <c r="H37" s="36"/>
    </row>
    <row r="38" spans="1:8" s="2" customFormat="1" ht="16.899999999999999" customHeight="1">
      <c r="A38" s="35"/>
      <c r="B38" s="36"/>
      <c r="C38" s="245" t="s">
        <v>1419</v>
      </c>
      <c r="D38" s="246" t="s">
        <v>1</v>
      </c>
      <c r="E38" s="247" t="s">
        <v>1</v>
      </c>
      <c r="F38" s="248">
        <v>14</v>
      </c>
      <c r="G38" s="35"/>
      <c r="H38" s="36"/>
    </row>
    <row r="39" spans="1:8" s="2" customFormat="1" ht="16.899999999999999" customHeight="1">
      <c r="A39" s="35"/>
      <c r="B39" s="36"/>
      <c r="C39" s="249" t="s">
        <v>1</v>
      </c>
      <c r="D39" s="249" t="s">
        <v>1417</v>
      </c>
      <c r="E39" s="18" t="s">
        <v>1</v>
      </c>
      <c r="F39" s="250">
        <v>0</v>
      </c>
      <c r="G39" s="35"/>
      <c r="H39" s="36"/>
    </row>
    <row r="40" spans="1:8" s="2" customFormat="1" ht="16.899999999999999" customHeight="1">
      <c r="A40" s="35"/>
      <c r="B40" s="36"/>
      <c r="C40" s="249" t="s">
        <v>1</v>
      </c>
      <c r="D40" s="249" t="s">
        <v>1408</v>
      </c>
      <c r="E40" s="18" t="s">
        <v>1</v>
      </c>
      <c r="F40" s="250">
        <v>0</v>
      </c>
      <c r="G40" s="35"/>
      <c r="H40" s="36"/>
    </row>
    <row r="41" spans="1:8" s="2" customFormat="1" ht="16.899999999999999" customHeight="1">
      <c r="A41" s="35"/>
      <c r="B41" s="36"/>
      <c r="C41" s="249" t="s">
        <v>1</v>
      </c>
      <c r="D41" s="249" t="s">
        <v>1409</v>
      </c>
      <c r="E41" s="18" t="s">
        <v>1</v>
      </c>
      <c r="F41" s="250">
        <v>0</v>
      </c>
      <c r="G41" s="35"/>
      <c r="H41" s="36"/>
    </row>
    <row r="42" spans="1:8" s="2" customFormat="1" ht="22.5">
      <c r="A42" s="35"/>
      <c r="B42" s="36"/>
      <c r="C42" s="249" t="s">
        <v>1</v>
      </c>
      <c r="D42" s="249" t="s">
        <v>1418</v>
      </c>
      <c r="E42" s="18" t="s">
        <v>1</v>
      </c>
      <c r="F42" s="250">
        <v>0</v>
      </c>
      <c r="G42" s="35"/>
      <c r="H42" s="36"/>
    </row>
    <row r="43" spans="1:8" s="2" customFormat="1" ht="16.899999999999999" customHeight="1">
      <c r="A43" s="35"/>
      <c r="B43" s="36"/>
      <c r="C43" s="249" t="s">
        <v>1</v>
      </c>
      <c r="D43" s="249" t="s">
        <v>391</v>
      </c>
      <c r="E43" s="18" t="s">
        <v>1</v>
      </c>
      <c r="F43" s="250">
        <v>14</v>
      </c>
      <c r="G43" s="35"/>
      <c r="H43" s="36"/>
    </row>
    <row r="44" spans="1:8" s="2" customFormat="1" ht="16.899999999999999" customHeight="1">
      <c r="A44" s="35"/>
      <c r="B44" s="36"/>
      <c r="C44" s="249" t="s">
        <v>1419</v>
      </c>
      <c r="D44" s="249" t="s">
        <v>334</v>
      </c>
      <c r="E44" s="18" t="s">
        <v>1</v>
      </c>
      <c r="F44" s="250">
        <v>14</v>
      </c>
      <c r="G44" s="35"/>
      <c r="H44" s="36"/>
    </row>
    <row r="45" spans="1:8" s="2" customFormat="1" ht="16.899999999999999" customHeight="1">
      <c r="A45" s="35"/>
      <c r="B45" s="36"/>
      <c r="C45" s="245" t="s">
        <v>1271</v>
      </c>
      <c r="D45" s="246" t="s">
        <v>1</v>
      </c>
      <c r="E45" s="247" t="s">
        <v>1</v>
      </c>
      <c r="F45" s="248">
        <v>22.141999999999999</v>
      </c>
      <c r="G45" s="35"/>
      <c r="H45" s="36"/>
    </row>
    <row r="46" spans="1:8" s="2" customFormat="1" ht="16.899999999999999" customHeight="1">
      <c r="A46" s="35"/>
      <c r="B46" s="36"/>
      <c r="C46" s="249" t="s">
        <v>1</v>
      </c>
      <c r="D46" s="249" t="s">
        <v>1267</v>
      </c>
      <c r="E46" s="18" t="s">
        <v>1</v>
      </c>
      <c r="F46" s="250">
        <v>0</v>
      </c>
      <c r="G46" s="35"/>
      <c r="H46" s="36"/>
    </row>
    <row r="47" spans="1:8" s="2" customFormat="1" ht="16.899999999999999" customHeight="1">
      <c r="A47" s="35"/>
      <c r="B47" s="36"/>
      <c r="C47" s="249" t="s">
        <v>1</v>
      </c>
      <c r="D47" s="249" t="s">
        <v>1256</v>
      </c>
      <c r="E47" s="18" t="s">
        <v>1</v>
      </c>
      <c r="F47" s="250">
        <v>0</v>
      </c>
      <c r="G47" s="35"/>
      <c r="H47" s="36"/>
    </row>
    <row r="48" spans="1:8" s="2" customFormat="1" ht="16.899999999999999" customHeight="1">
      <c r="A48" s="35"/>
      <c r="B48" s="36"/>
      <c r="C48" s="249" t="s">
        <v>1</v>
      </c>
      <c r="D48" s="249" t="s">
        <v>1257</v>
      </c>
      <c r="E48" s="18" t="s">
        <v>1</v>
      </c>
      <c r="F48" s="250">
        <v>0</v>
      </c>
      <c r="G48" s="35"/>
      <c r="H48" s="36"/>
    </row>
    <row r="49" spans="1:8" s="2" customFormat="1" ht="16.899999999999999" customHeight="1">
      <c r="A49" s="35"/>
      <c r="B49" s="36"/>
      <c r="C49" s="249" t="s">
        <v>1</v>
      </c>
      <c r="D49" s="249" t="s">
        <v>1268</v>
      </c>
      <c r="E49" s="18" t="s">
        <v>1</v>
      </c>
      <c r="F49" s="250">
        <v>0</v>
      </c>
      <c r="G49" s="35"/>
      <c r="H49" s="36"/>
    </row>
    <row r="50" spans="1:8" s="2" customFormat="1" ht="16.899999999999999" customHeight="1">
      <c r="A50" s="35"/>
      <c r="B50" s="36"/>
      <c r="C50" s="249" t="s">
        <v>1</v>
      </c>
      <c r="D50" s="249" t="s">
        <v>1269</v>
      </c>
      <c r="E50" s="18" t="s">
        <v>1</v>
      </c>
      <c r="F50" s="250">
        <v>0</v>
      </c>
      <c r="G50" s="35"/>
      <c r="H50" s="36"/>
    </row>
    <row r="51" spans="1:8" s="2" customFormat="1" ht="16.899999999999999" customHeight="1">
      <c r="A51" s="35"/>
      <c r="B51" s="36"/>
      <c r="C51" s="249" t="s">
        <v>1</v>
      </c>
      <c r="D51" s="249" t="s">
        <v>1</v>
      </c>
      <c r="E51" s="18" t="s">
        <v>1</v>
      </c>
      <c r="F51" s="250">
        <v>0</v>
      </c>
      <c r="G51" s="35"/>
      <c r="H51" s="36"/>
    </row>
    <row r="52" spans="1:8" s="2" customFormat="1" ht="16.899999999999999" customHeight="1">
      <c r="A52" s="35"/>
      <c r="B52" s="36"/>
      <c r="C52" s="249" t="s">
        <v>1</v>
      </c>
      <c r="D52" s="249" t="s">
        <v>1270</v>
      </c>
      <c r="E52" s="18" t="s">
        <v>1</v>
      </c>
      <c r="F52" s="250">
        <v>22.141999999999999</v>
      </c>
      <c r="G52" s="35"/>
      <c r="H52" s="36"/>
    </row>
    <row r="53" spans="1:8" s="2" customFormat="1" ht="16.899999999999999" customHeight="1">
      <c r="A53" s="35"/>
      <c r="B53" s="36"/>
      <c r="C53" s="249" t="s">
        <v>1271</v>
      </c>
      <c r="D53" s="249" t="s">
        <v>334</v>
      </c>
      <c r="E53" s="18" t="s">
        <v>1</v>
      </c>
      <c r="F53" s="250">
        <v>22.141999999999999</v>
      </c>
      <c r="G53" s="35"/>
      <c r="H53" s="36"/>
    </row>
    <row r="54" spans="1:8" s="2" customFormat="1" ht="16.899999999999999" customHeight="1">
      <c r="A54" s="35"/>
      <c r="B54" s="36"/>
      <c r="C54" s="245" t="s">
        <v>1299</v>
      </c>
      <c r="D54" s="246" t="s">
        <v>1</v>
      </c>
      <c r="E54" s="247" t="s">
        <v>1</v>
      </c>
      <c r="F54" s="248">
        <v>279.8</v>
      </c>
      <c r="G54" s="35"/>
      <c r="H54" s="36"/>
    </row>
    <row r="55" spans="1:8" s="2" customFormat="1" ht="16.899999999999999" customHeight="1">
      <c r="A55" s="35"/>
      <c r="B55" s="36"/>
      <c r="C55" s="249" t="s">
        <v>1</v>
      </c>
      <c r="D55" s="249" t="s">
        <v>1276</v>
      </c>
      <c r="E55" s="18" t="s">
        <v>1</v>
      </c>
      <c r="F55" s="250">
        <v>0</v>
      </c>
      <c r="G55" s="35"/>
      <c r="H55" s="36"/>
    </row>
    <row r="56" spans="1:8" s="2" customFormat="1" ht="16.899999999999999" customHeight="1">
      <c r="A56" s="35"/>
      <c r="B56" s="36"/>
      <c r="C56" s="249" t="s">
        <v>1</v>
      </c>
      <c r="D56" s="249" t="s">
        <v>1277</v>
      </c>
      <c r="E56" s="18" t="s">
        <v>1</v>
      </c>
      <c r="F56" s="250">
        <v>0</v>
      </c>
      <c r="G56" s="35"/>
      <c r="H56" s="36"/>
    </row>
    <row r="57" spans="1:8" s="2" customFormat="1" ht="16.899999999999999" customHeight="1">
      <c r="A57" s="35"/>
      <c r="B57" s="36"/>
      <c r="C57" s="249" t="s">
        <v>1</v>
      </c>
      <c r="D57" s="249" t="s">
        <v>1278</v>
      </c>
      <c r="E57" s="18" t="s">
        <v>1</v>
      </c>
      <c r="F57" s="250">
        <v>0</v>
      </c>
      <c r="G57" s="35"/>
      <c r="H57" s="36"/>
    </row>
    <row r="58" spans="1:8" s="2" customFormat="1" ht="16.899999999999999" customHeight="1">
      <c r="A58" s="35"/>
      <c r="B58" s="36"/>
      <c r="C58" s="249" t="s">
        <v>1</v>
      </c>
      <c r="D58" s="249" t="s">
        <v>1257</v>
      </c>
      <c r="E58" s="18" t="s">
        <v>1</v>
      </c>
      <c r="F58" s="250">
        <v>0</v>
      </c>
      <c r="G58" s="35"/>
      <c r="H58" s="36"/>
    </row>
    <row r="59" spans="1:8" s="2" customFormat="1" ht="16.899999999999999" customHeight="1">
      <c r="A59" s="35"/>
      <c r="B59" s="36"/>
      <c r="C59" s="249" t="s">
        <v>1</v>
      </c>
      <c r="D59" s="249" t="s">
        <v>1279</v>
      </c>
      <c r="E59" s="18" t="s">
        <v>1</v>
      </c>
      <c r="F59" s="250">
        <v>0</v>
      </c>
      <c r="G59" s="35"/>
      <c r="H59" s="36"/>
    </row>
    <row r="60" spans="1:8" s="2" customFormat="1" ht="16.899999999999999" customHeight="1">
      <c r="A60" s="35"/>
      <c r="B60" s="36"/>
      <c r="C60" s="249" t="s">
        <v>1</v>
      </c>
      <c r="D60" s="249" t="s">
        <v>1280</v>
      </c>
      <c r="E60" s="18" t="s">
        <v>1</v>
      </c>
      <c r="F60" s="250">
        <v>0</v>
      </c>
      <c r="G60" s="35"/>
      <c r="H60" s="36"/>
    </row>
    <row r="61" spans="1:8" s="2" customFormat="1" ht="16.899999999999999" customHeight="1">
      <c r="A61" s="35"/>
      <c r="B61" s="36"/>
      <c r="C61" s="249" t="s">
        <v>1</v>
      </c>
      <c r="D61" s="249" t="s">
        <v>1281</v>
      </c>
      <c r="E61" s="18" t="s">
        <v>1</v>
      </c>
      <c r="F61" s="250">
        <v>0</v>
      </c>
      <c r="G61" s="35"/>
      <c r="H61" s="36"/>
    </row>
    <row r="62" spans="1:8" s="2" customFormat="1" ht="16.899999999999999" customHeight="1">
      <c r="A62" s="35"/>
      <c r="B62" s="36"/>
      <c r="C62" s="249" t="s">
        <v>1</v>
      </c>
      <c r="D62" s="249" t="s">
        <v>1282</v>
      </c>
      <c r="E62" s="18" t="s">
        <v>1</v>
      </c>
      <c r="F62" s="250">
        <v>0</v>
      </c>
      <c r="G62" s="35"/>
      <c r="H62" s="36"/>
    </row>
    <row r="63" spans="1:8" s="2" customFormat="1" ht="16.899999999999999" customHeight="1">
      <c r="A63" s="35"/>
      <c r="B63" s="36"/>
      <c r="C63" s="249" t="s">
        <v>1</v>
      </c>
      <c r="D63" s="249" t="s">
        <v>1257</v>
      </c>
      <c r="E63" s="18" t="s">
        <v>1</v>
      </c>
      <c r="F63" s="250">
        <v>0</v>
      </c>
      <c r="G63" s="35"/>
      <c r="H63" s="36"/>
    </row>
    <row r="64" spans="1:8" s="2" customFormat="1" ht="16.899999999999999" customHeight="1">
      <c r="A64" s="35"/>
      <c r="B64" s="36"/>
      <c r="C64" s="249" t="s">
        <v>1</v>
      </c>
      <c r="D64" s="249" t="s">
        <v>1</v>
      </c>
      <c r="E64" s="18" t="s">
        <v>1</v>
      </c>
      <c r="F64" s="250">
        <v>0</v>
      </c>
      <c r="G64" s="35"/>
      <c r="H64" s="36"/>
    </row>
    <row r="65" spans="1:8" s="2" customFormat="1" ht="16.899999999999999" customHeight="1">
      <c r="A65" s="35"/>
      <c r="B65" s="36"/>
      <c r="C65" s="249" t="s">
        <v>1</v>
      </c>
      <c r="D65" s="249" t="s">
        <v>1283</v>
      </c>
      <c r="E65" s="18" t="s">
        <v>1</v>
      </c>
      <c r="F65" s="250">
        <v>11.96</v>
      </c>
      <c r="G65" s="35"/>
      <c r="H65" s="36"/>
    </row>
    <row r="66" spans="1:8" s="2" customFormat="1" ht="16.899999999999999" customHeight="1">
      <c r="A66" s="35"/>
      <c r="B66" s="36"/>
      <c r="C66" s="249" t="s">
        <v>1</v>
      </c>
      <c r="D66" s="249" t="s">
        <v>1284</v>
      </c>
      <c r="E66" s="18" t="s">
        <v>1</v>
      </c>
      <c r="F66" s="250">
        <v>7.9710000000000001</v>
      </c>
      <c r="G66" s="35"/>
      <c r="H66" s="36"/>
    </row>
    <row r="67" spans="1:8" s="2" customFormat="1" ht="16.899999999999999" customHeight="1">
      <c r="A67" s="35"/>
      <c r="B67" s="36"/>
      <c r="C67" s="249" t="s">
        <v>1</v>
      </c>
      <c r="D67" s="249" t="s">
        <v>1286</v>
      </c>
      <c r="E67" s="18" t="s">
        <v>1</v>
      </c>
      <c r="F67" s="250">
        <v>16.273</v>
      </c>
      <c r="G67" s="35"/>
      <c r="H67" s="36"/>
    </row>
    <row r="68" spans="1:8" s="2" customFormat="1" ht="16.899999999999999" customHeight="1">
      <c r="A68" s="35"/>
      <c r="B68" s="36"/>
      <c r="C68" s="249" t="s">
        <v>1</v>
      </c>
      <c r="D68" s="249" t="s">
        <v>1</v>
      </c>
      <c r="E68" s="18" t="s">
        <v>1</v>
      </c>
      <c r="F68" s="250">
        <v>0</v>
      </c>
      <c r="G68" s="35"/>
      <c r="H68" s="36"/>
    </row>
    <row r="69" spans="1:8" s="2" customFormat="1" ht="16.899999999999999" customHeight="1">
      <c r="A69" s="35"/>
      <c r="B69" s="36"/>
      <c r="C69" s="249" t="s">
        <v>1</v>
      </c>
      <c r="D69" s="249" t="s">
        <v>1</v>
      </c>
      <c r="E69" s="18" t="s">
        <v>1</v>
      </c>
      <c r="F69" s="250">
        <v>0</v>
      </c>
      <c r="G69" s="35"/>
      <c r="H69" s="36"/>
    </row>
    <row r="70" spans="1:8" s="2" customFormat="1" ht="16.899999999999999" customHeight="1">
      <c r="A70" s="35"/>
      <c r="B70" s="36"/>
      <c r="C70" s="249" t="s">
        <v>1</v>
      </c>
      <c r="D70" s="249" t="s">
        <v>1288</v>
      </c>
      <c r="E70" s="18" t="s">
        <v>1</v>
      </c>
      <c r="F70" s="250">
        <v>21.318999999999999</v>
      </c>
      <c r="G70" s="35"/>
      <c r="H70" s="36"/>
    </row>
    <row r="71" spans="1:8" s="2" customFormat="1" ht="16.899999999999999" customHeight="1">
      <c r="A71" s="35"/>
      <c r="B71" s="36"/>
      <c r="C71" s="249" t="s">
        <v>1</v>
      </c>
      <c r="D71" s="249" t="s">
        <v>1289</v>
      </c>
      <c r="E71" s="18" t="s">
        <v>1</v>
      </c>
      <c r="F71" s="250">
        <v>21.779</v>
      </c>
      <c r="G71" s="35"/>
      <c r="H71" s="36"/>
    </row>
    <row r="72" spans="1:8" s="2" customFormat="1" ht="16.899999999999999" customHeight="1">
      <c r="A72" s="35"/>
      <c r="B72" s="36"/>
      <c r="C72" s="249" t="s">
        <v>1</v>
      </c>
      <c r="D72" s="249" t="s">
        <v>1290</v>
      </c>
      <c r="E72" s="18" t="s">
        <v>1</v>
      </c>
      <c r="F72" s="250">
        <v>23.027000000000001</v>
      </c>
      <c r="G72" s="35"/>
      <c r="H72" s="36"/>
    </row>
    <row r="73" spans="1:8" s="2" customFormat="1" ht="16.899999999999999" customHeight="1">
      <c r="A73" s="35"/>
      <c r="B73" s="36"/>
      <c r="C73" s="249" t="s">
        <v>1</v>
      </c>
      <c r="D73" s="249" t="s">
        <v>1291</v>
      </c>
      <c r="E73" s="18" t="s">
        <v>1</v>
      </c>
      <c r="F73" s="250">
        <v>23.379000000000001</v>
      </c>
      <c r="G73" s="35"/>
      <c r="H73" s="36"/>
    </row>
    <row r="74" spans="1:8" s="2" customFormat="1" ht="16.899999999999999" customHeight="1">
      <c r="A74" s="35"/>
      <c r="B74" s="36"/>
      <c r="C74" s="249" t="s">
        <v>1</v>
      </c>
      <c r="D74" s="249" t="s">
        <v>1292</v>
      </c>
      <c r="E74" s="18" t="s">
        <v>1</v>
      </c>
      <c r="F74" s="250">
        <v>24.626999999999999</v>
      </c>
      <c r="G74" s="35"/>
      <c r="H74" s="36"/>
    </row>
    <row r="75" spans="1:8" s="2" customFormat="1" ht="16.899999999999999" customHeight="1">
      <c r="A75" s="35"/>
      <c r="B75" s="36"/>
      <c r="C75" s="249" t="s">
        <v>1</v>
      </c>
      <c r="D75" s="249" t="s">
        <v>1293</v>
      </c>
      <c r="E75" s="18" t="s">
        <v>1</v>
      </c>
      <c r="F75" s="250">
        <v>21.779</v>
      </c>
      <c r="G75" s="35"/>
      <c r="H75" s="36"/>
    </row>
    <row r="76" spans="1:8" s="2" customFormat="1" ht="16.899999999999999" customHeight="1">
      <c r="A76" s="35"/>
      <c r="B76" s="36"/>
      <c r="C76" s="249" t="s">
        <v>1</v>
      </c>
      <c r="D76" s="249" t="s">
        <v>1294</v>
      </c>
      <c r="E76" s="18" t="s">
        <v>1</v>
      </c>
      <c r="F76" s="250">
        <v>23.027000000000001</v>
      </c>
      <c r="G76" s="35"/>
      <c r="H76" s="36"/>
    </row>
    <row r="77" spans="1:8" s="2" customFormat="1" ht="16.899999999999999" customHeight="1">
      <c r="A77" s="35"/>
      <c r="B77" s="36"/>
      <c r="C77" s="249" t="s">
        <v>1</v>
      </c>
      <c r="D77" s="249" t="s">
        <v>1295</v>
      </c>
      <c r="E77" s="18" t="s">
        <v>1</v>
      </c>
      <c r="F77" s="250">
        <v>34.976999999999997</v>
      </c>
      <c r="G77" s="35"/>
      <c r="H77" s="36"/>
    </row>
    <row r="78" spans="1:8" s="2" customFormat="1" ht="16.899999999999999" customHeight="1">
      <c r="A78" s="35"/>
      <c r="B78" s="36"/>
      <c r="C78" s="249" t="s">
        <v>1</v>
      </c>
      <c r="D78" s="249" t="s">
        <v>1296</v>
      </c>
      <c r="E78" s="18" t="s">
        <v>1</v>
      </c>
      <c r="F78" s="250">
        <v>29.081</v>
      </c>
      <c r="G78" s="35"/>
      <c r="H78" s="36"/>
    </row>
    <row r="79" spans="1:8" s="2" customFormat="1" ht="16.899999999999999" customHeight="1">
      <c r="A79" s="35"/>
      <c r="B79" s="36"/>
      <c r="C79" s="249" t="s">
        <v>1</v>
      </c>
      <c r="D79" s="249" t="s">
        <v>1298</v>
      </c>
      <c r="E79" s="18" t="s">
        <v>1</v>
      </c>
      <c r="F79" s="250">
        <v>20.600999999999999</v>
      </c>
      <c r="G79" s="35"/>
      <c r="H79" s="36"/>
    </row>
    <row r="80" spans="1:8" s="2" customFormat="1" ht="16.899999999999999" customHeight="1">
      <c r="A80" s="35"/>
      <c r="B80" s="36"/>
      <c r="C80" s="249" t="s">
        <v>1299</v>
      </c>
      <c r="D80" s="249" t="s">
        <v>334</v>
      </c>
      <c r="E80" s="18" t="s">
        <v>1</v>
      </c>
      <c r="F80" s="250">
        <v>279.8</v>
      </c>
      <c r="G80" s="35"/>
      <c r="H80" s="36"/>
    </row>
    <row r="81" spans="1:8" s="2" customFormat="1" ht="16.899999999999999" customHeight="1">
      <c r="A81" s="35"/>
      <c r="B81" s="36"/>
      <c r="C81" s="245" t="s">
        <v>1307</v>
      </c>
      <c r="D81" s="246" t="s">
        <v>1</v>
      </c>
      <c r="E81" s="247" t="s">
        <v>1</v>
      </c>
      <c r="F81" s="248">
        <v>3.3479999999999999</v>
      </c>
      <c r="G81" s="35"/>
      <c r="H81" s="36"/>
    </row>
    <row r="82" spans="1:8" s="2" customFormat="1" ht="16.899999999999999" customHeight="1">
      <c r="A82" s="35"/>
      <c r="B82" s="36"/>
      <c r="C82" s="249" t="s">
        <v>1</v>
      </c>
      <c r="D82" s="249" t="s">
        <v>1304</v>
      </c>
      <c r="E82" s="18" t="s">
        <v>1</v>
      </c>
      <c r="F82" s="250">
        <v>0</v>
      </c>
      <c r="G82" s="35"/>
      <c r="H82" s="36"/>
    </row>
    <row r="83" spans="1:8" s="2" customFormat="1" ht="16.899999999999999" customHeight="1">
      <c r="A83" s="35"/>
      <c r="B83" s="36"/>
      <c r="C83" s="249" t="s">
        <v>1</v>
      </c>
      <c r="D83" s="249" t="s">
        <v>1277</v>
      </c>
      <c r="E83" s="18" t="s">
        <v>1</v>
      </c>
      <c r="F83" s="250">
        <v>0</v>
      </c>
      <c r="G83" s="35"/>
      <c r="H83" s="36"/>
    </row>
    <row r="84" spans="1:8" s="2" customFormat="1" ht="16.899999999999999" customHeight="1">
      <c r="A84" s="35"/>
      <c r="B84" s="36"/>
      <c r="C84" s="249" t="s">
        <v>1</v>
      </c>
      <c r="D84" s="249" t="s">
        <v>1278</v>
      </c>
      <c r="E84" s="18" t="s">
        <v>1</v>
      </c>
      <c r="F84" s="250">
        <v>0</v>
      </c>
      <c r="G84" s="35"/>
      <c r="H84" s="36"/>
    </row>
    <row r="85" spans="1:8" s="2" customFormat="1" ht="16.899999999999999" customHeight="1">
      <c r="A85" s="35"/>
      <c r="B85" s="36"/>
      <c r="C85" s="249" t="s">
        <v>1</v>
      </c>
      <c r="D85" s="249" t="s">
        <v>1257</v>
      </c>
      <c r="E85" s="18" t="s">
        <v>1</v>
      </c>
      <c r="F85" s="250">
        <v>0</v>
      </c>
      <c r="G85" s="35"/>
      <c r="H85" s="36"/>
    </row>
    <row r="86" spans="1:8" s="2" customFormat="1" ht="16.899999999999999" customHeight="1">
      <c r="A86" s="35"/>
      <c r="B86" s="36"/>
      <c r="C86" s="249" t="s">
        <v>1</v>
      </c>
      <c r="D86" s="249" t="s">
        <v>1279</v>
      </c>
      <c r="E86" s="18" t="s">
        <v>1</v>
      </c>
      <c r="F86" s="250">
        <v>0</v>
      </c>
      <c r="G86" s="35"/>
      <c r="H86" s="36"/>
    </row>
    <row r="87" spans="1:8" s="2" customFormat="1" ht="16.899999999999999" customHeight="1">
      <c r="A87" s="35"/>
      <c r="B87" s="36"/>
      <c r="C87" s="249" t="s">
        <v>1</v>
      </c>
      <c r="D87" s="249" t="s">
        <v>1305</v>
      </c>
      <c r="E87" s="18" t="s">
        <v>1</v>
      </c>
      <c r="F87" s="250">
        <v>0</v>
      </c>
      <c r="G87" s="35"/>
      <c r="H87" s="36"/>
    </row>
    <row r="88" spans="1:8" s="2" customFormat="1" ht="16.899999999999999" customHeight="1">
      <c r="A88" s="35"/>
      <c r="B88" s="36"/>
      <c r="C88" s="249" t="s">
        <v>1</v>
      </c>
      <c r="D88" s="249" t="s">
        <v>1</v>
      </c>
      <c r="E88" s="18" t="s">
        <v>1</v>
      </c>
      <c r="F88" s="250">
        <v>0</v>
      </c>
      <c r="G88" s="35"/>
      <c r="H88" s="36"/>
    </row>
    <row r="89" spans="1:8" s="2" customFormat="1" ht="16.899999999999999" customHeight="1">
      <c r="A89" s="35"/>
      <c r="B89" s="36"/>
      <c r="C89" s="249" t="s">
        <v>1</v>
      </c>
      <c r="D89" s="249" t="s">
        <v>1306</v>
      </c>
      <c r="E89" s="18" t="s">
        <v>1</v>
      </c>
      <c r="F89" s="250">
        <v>3.3479999999999999</v>
      </c>
      <c r="G89" s="35"/>
      <c r="H89" s="36"/>
    </row>
    <row r="90" spans="1:8" s="2" customFormat="1" ht="16.899999999999999" customHeight="1">
      <c r="A90" s="35"/>
      <c r="B90" s="36"/>
      <c r="C90" s="249" t="s">
        <v>1307</v>
      </c>
      <c r="D90" s="249" t="s">
        <v>334</v>
      </c>
      <c r="E90" s="18" t="s">
        <v>1</v>
      </c>
      <c r="F90" s="250">
        <v>3.3479999999999999</v>
      </c>
      <c r="G90" s="35"/>
      <c r="H90" s="36"/>
    </row>
    <row r="91" spans="1:8" s="2" customFormat="1" ht="16.899999999999999" customHeight="1">
      <c r="A91" s="35"/>
      <c r="B91" s="36"/>
      <c r="C91" s="245" t="s">
        <v>1320</v>
      </c>
      <c r="D91" s="246" t="s">
        <v>1</v>
      </c>
      <c r="E91" s="247" t="s">
        <v>1</v>
      </c>
      <c r="F91" s="248">
        <v>3.581</v>
      </c>
      <c r="G91" s="35"/>
      <c r="H91" s="36"/>
    </row>
    <row r="92" spans="1:8" s="2" customFormat="1" ht="16.899999999999999" customHeight="1">
      <c r="A92" s="35"/>
      <c r="B92" s="36"/>
      <c r="C92" s="249" t="s">
        <v>1</v>
      </c>
      <c r="D92" s="249" t="s">
        <v>1312</v>
      </c>
      <c r="E92" s="18" t="s">
        <v>1</v>
      </c>
      <c r="F92" s="250">
        <v>0</v>
      </c>
      <c r="G92" s="35"/>
      <c r="H92" s="36"/>
    </row>
    <row r="93" spans="1:8" s="2" customFormat="1" ht="16.899999999999999" customHeight="1">
      <c r="A93" s="35"/>
      <c r="B93" s="36"/>
      <c r="C93" s="249" t="s">
        <v>1</v>
      </c>
      <c r="D93" s="249" t="s">
        <v>1277</v>
      </c>
      <c r="E93" s="18" t="s">
        <v>1</v>
      </c>
      <c r="F93" s="250">
        <v>0</v>
      </c>
      <c r="G93" s="35"/>
      <c r="H93" s="36"/>
    </row>
    <row r="94" spans="1:8" s="2" customFormat="1" ht="16.899999999999999" customHeight="1">
      <c r="A94" s="35"/>
      <c r="B94" s="36"/>
      <c r="C94" s="249" t="s">
        <v>1</v>
      </c>
      <c r="D94" s="249" t="s">
        <v>1278</v>
      </c>
      <c r="E94" s="18" t="s">
        <v>1</v>
      </c>
      <c r="F94" s="250">
        <v>0</v>
      </c>
      <c r="G94" s="35"/>
      <c r="H94" s="36"/>
    </row>
    <row r="95" spans="1:8" s="2" customFormat="1" ht="16.899999999999999" customHeight="1">
      <c r="A95" s="35"/>
      <c r="B95" s="36"/>
      <c r="C95" s="249" t="s">
        <v>1</v>
      </c>
      <c r="D95" s="249" t="s">
        <v>1257</v>
      </c>
      <c r="E95" s="18" t="s">
        <v>1</v>
      </c>
      <c r="F95" s="250">
        <v>0</v>
      </c>
      <c r="G95" s="35"/>
      <c r="H95" s="36"/>
    </row>
    <row r="96" spans="1:8" s="2" customFormat="1" ht="16.899999999999999" customHeight="1">
      <c r="A96" s="35"/>
      <c r="B96" s="36"/>
      <c r="C96" s="249" t="s">
        <v>1</v>
      </c>
      <c r="D96" s="249" t="s">
        <v>1279</v>
      </c>
      <c r="E96" s="18" t="s">
        <v>1</v>
      </c>
      <c r="F96" s="250">
        <v>0</v>
      </c>
      <c r="G96" s="35"/>
      <c r="H96" s="36"/>
    </row>
    <row r="97" spans="1:8" s="2" customFormat="1" ht="16.899999999999999" customHeight="1">
      <c r="A97" s="35"/>
      <c r="B97" s="36"/>
      <c r="C97" s="249" t="s">
        <v>1</v>
      </c>
      <c r="D97" s="249" t="s">
        <v>1280</v>
      </c>
      <c r="E97" s="18" t="s">
        <v>1</v>
      </c>
      <c r="F97" s="250">
        <v>0</v>
      </c>
      <c r="G97" s="35"/>
      <c r="H97" s="36"/>
    </row>
    <row r="98" spans="1:8" s="2" customFormat="1" ht="16.899999999999999" customHeight="1">
      <c r="A98" s="35"/>
      <c r="B98" s="36"/>
      <c r="C98" s="249" t="s">
        <v>1</v>
      </c>
      <c r="D98" s="249" t="s">
        <v>1281</v>
      </c>
      <c r="E98" s="18" t="s">
        <v>1</v>
      </c>
      <c r="F98" s="250">
        <v>0</v>
      </c>
      <c r="G98" s="35"/>
      <c r="H98" s="36"/>
    </row>
    <row r="99" spans="1:8" s="2" customFormat="1" ht="16.899999999999999" customHeight="1">
      <c r="A99" s="35"/>
      <c r="B99" s="36"/>
      <c r="C99" s="249" t="s">
        <v>1</v>
      </c>
      <c r="D99" s="249" t="s">
        <v>1279</v>
      </c>
      <c r="E99" s="18" t="s">
        <v>1</v>
      </c>
      <c r="F99" s="250">
        <v>0</v>
      </c>
      <c r="G99" s="35"/>
      <c r="H99" s="36"/>
    </row>
    <row r="100" spans="1:8" s="2" customFormat="1" ht="16.899999999999999" customHeight="1">
      <c r="A100" s="35"/>
      <c r="B100" s="36"/>
      <c r="C100" s="249" t="s">
        <v>1</v>
      </c>
      <c r="D100" s="249" t="s">
        <v>1257</v>
      </c>
      <c r="E100" s="18" t="s">
        <v>1</v>
      </c>
      <c r="F100" s="250">
        <v>0</v>
      </c>
      <c r="G100" s="35"/>
      <c r="H100" s="36"/>
    </row>
    <row r="101" spans="1:8" s="2" customFormat="1" ht="16.899999999999999" customHeight="1">
      <c r="A101" s="35"/>
      <c r="B101" s="36"/>
      <c r="C101" s="249" t="s">
        <v>1</v>
      </c>
      <c r="D101" s="249" t="s">
        <v>1</v>
      </c>
      <c r="E101" s="18" t="s">
        <v>1</v>
      </c>
      <c r="F101" s="250">
        <v>0</v>
      </c>
      <c r="G101" s="35"/>
      <c r="H101" s="36"/>
    </row>
    <row r="102" spans="1:8" s="2" customFormat="1" ht="16.899999999999999" customHeight="1">
      <c r="A102" s="35"/>
      <c r="B102" s="36"/>
      <c r="C102" s="249" t="s">
        <v>1</v>
      </c>
      <c r="D102" s="249" t="s">
        <v>1313</v>
      </c>
      <c r="E102" s="18" t="s">
        <v>1</v>
      </c>
      <c r="F102" s="250">
        <v>0.46700000000000003</v>
      </c>
      <c r="G102" s="35"/>
      <c r="H102" s="36"/>
    </row>
    <row r="103" spans="1:8" s="2" customFormat="1" ht="16.899999999999999" customHeight="1">
      <c r="A103" s="35"/>
      <c r="B103" s="36"/>
      <c r="C103" s="249" t="s">
        <v>1</v>
      </c>
      <c r="D103" s="249" t="s">
        <v>1314</v>
      </c>
      <c r="E103" s="18" t="s">
        <v>1</v>
      </c>
      <c r="F103" s="250">
        <v>0.46700000000000003</v>
      </c>
      <c r="G103" s="35"/>
      <c r="H103" s="36"/>
    </row>
    <row r="104" spans="1:8" s="2" customFormat="1" ht="16.899999999999999" customHeight="1">
      <c r="A104" s="35"/>
      <c r="B104" s="36"/>
      <c r="C104" s="249" t="s">
        <v>1</v>
      </c>
      <c r="D104" s="249" t="s">
        <v>1315</v>
      </c>
      <c r="E104" s="18" t="s">
        <v>1</v>
      </c>
      <c r="F104" s="250">
        <v>0.46700000000000003</v>
      </c>
      <c r="G104" s="35"/>
      <c r="H104" s="36"/>
    </row>
    <row r="105" spans="1:8" s="2" customFormat="1" ht="16.899999999999999" customHeight="1">
      <c r="A105" s="35"/>
      <c r="B105" s="36"/>
      <c r="C105" s="249" t="s">
        <v>1</v>
      </c>
      <c r="D105" s="249" t="s">
        <v>1316</v>
      </c>
      <c r="E105" s="18" t="s">
        <v>1</v>
      </c>
      <c r="F105" s="250">
        <v>0.46700000000000003</v>
      </c>
      <c r="G105" s="35"/>
      <c r="H105" s="36"/>
    </row>
    <row r="106" spans="1:8" s="2" customFormat="1" ht="16.899999999999999" customHeight="1">
      <c r="A106" s="35"/>
      <c r="B106" s="36"/>
      <c r="C106" s="249" t="s">
        <v>1</v>
      </c>
      <c r="D106" s="249" t="s">
        <v>1317</v>
      </c>
      <c r="E106" s="18" t="s">
        <v>1</v>
      </c>
      <c r="F106" s="250">
        <v>0.42799999999999999</v>
      </c>
      <c r="G106" s="35"/>
      <c r="H106" s="36"/>
    </row>
    <row r="107" spans="1:8" s="2" customFormat="1" ht="16.899999999999999" customHeight="1">
      <c r="A107" s="35"/>
      <c r="B107" s="36"/>
      <c r="C107" s="249" t="s">
        <v>1</v>
      </c>
      <c r="D107" s="249" t="s">
        <v>1318</v>
      </c>
      <c r="E107" s="18" t="s">
        <v>1</v>
      </c>
      <c r="F107" s="250">
        <v>0.85699999999999998</v>
      </c>
      <c r="G107" s="35"/>
      <c r="H107" s="36"/>
    </row>
    <row r="108" spans="1:8" s="2" customFormat="1" ht="16.899999999999999" customHeight="1">
      <c r="A108" s="35"/>
      <c r="B108" s="36"/>
      <c r="C108" s="249" t="s">
        <v>1</v>
      </c>
      <c r="D108" s="249" t="s">
        <v>1319</v>
      </c>
      <c r="E108" s="18" t="s">
        <v>1</v>
      </c>
      <c r="F108" s="250">
        <v>0.42799999999999999</v>
      </c>
      <c r="G108" s="35"/>
      <c r="H108" s="36"/>
    </row>
    <row r="109" spans="1:8" s="2" customFormat="1" ht="16.899999999999999" customHeight="1">
      <c r="A109" s="35"/>
      <c r="B109" s="36"/>
      <c r="C109" s="249" t="s">
        <v>1320</v>
      </c>
      <c r="D109" s="249" t="s">
        <v>334</v>
      </c>
      <c r="E109" s="18" t="s">
        <v>1</v>
      </c>
      <c r="F109" s="250">
        <v>3.581</v>
      </c>
      <c r="G109" s="35"/>
      <c r="H109" s="36"/>
    </row>
    <row r="110" spans="1:8" s="2" customFormat="1" ht="16.899999999999999" customHeight="1">
      <c r="A110" s="35"/>
      <c r="B110" s="36"/>
      <c r="C110" s="245" t="s">
        <v>1330</v>
      </c>
      <c r="D110" s="246" t="s">
        <v>1</v>
      </c>
      <c r="E110" s="247" t="s">
        <v>1</v>
      </c>
      <c r="F110" s="248">
        <v>19.010000000000002</v>
      </c>
      <c r="G110" s="35"/>
      <c r="H110" s="36"/>
    </row>
    <row r="111" spans="1:8" s="2" customFormat="1" ht="16.899999999999999" customHeight="1">
      <c r="A111" s="35"/>
      <c r="B111" s="36"/>
      <c r="C111" s="249" t="s">
        <v>1</v>
      </c>
      <c r="D111" s="249" t="s">
        <v>1325</v>
      </c>
      <c r="E111" s="18" t="s">
        <v>1</v>
      </c>
      <c r="F111" s="250">
        <v>0</v>
      </c>
      <c r="G111" s="35"/>
      <c r="H111" s="36"/>
    </row>
    <row r="112" spans="1:8" s="2" customFormat="1" ht="16.899999999999999" customHeight="1">
      <c r="A112" s="35"/>
      <c r="B112" s="36"/>
      <c r="C112" s="249" t="s">
        <v>1</v>
      </c>
      <c r="D112" s="249" t="s">
        <v>1256</v>
      </c>
      <c r="E112" s="18" t="s">
        <v>1</v>
      </c>
      <c r="F112" s="250">
        <v>0</v>
      </c>
      <c r="G112" s="35"/>
      <c r="H112" s="36"/>
    </row>
    <row r="113" spans="1:8" s="2" customFormat="1" ht="16.899999999999999" customHeight="1">
      <c r="A113" s="35"/>
      <c r="B113" s="36"/>
      <c r="C113" s="249" t="s">
        <v>1</v>
      </c>
      <c r="D113" s="249" t="s">
        <v>1278</v>
      </c>
      <c r="E113" s="18" t="s">
        <v>1</v>
      </c>
      <c r="F113" s="250">
        <v>0</v>
      </c>
      <c r="G113" s="35"/>
      <c r="H113" s="36"/>
    </row>
    <row r="114" spans="1:8" s="2" customFormat="1" ht="16.899999999999999" customHeight="1">
      <c r="A114" s="35"/>
      <c r="B114" s="36"/>
      <c r="C114" s="249" t="s">
        <v>1</v>
      </c>
      <c r="D114" s="249" t="s">
        <v>1257</v>
      </c>
      <c r="E114" s="18" t="s">
        <v>1</v>
      </c>
      <c r="F114" s="250">
        <v>0</v>
      </c>
      <c r="G114" s="35"/>
      <c r="H114" s="36"/>
    </row>
    <row r="115" spans="1:8" s="2" customFormat="1" ht="16.899999999999999" customHeight="1">
      <c r="A115" s="35"/>
      <c r="B115" s="36"/>
      <c r="C115" s="249" t="s">
        <v>1</v>
      </c>
      <c r="D115" s="249" t="s">
        <v>1279</v>
      </c>
      <c r="E115" s="18" t="s">
        <v>1</v>
      </c>
      <c r="F115" s="250">
        <v>0</v>
      </c>
      <c r="G115" s="35"/>
      <c r="H115" s="36"/>
    </row>
    <row r="116" spans="1:8" s="2" customFormat="1" ht="16.899999999999999" customHeight="1">
      <c r="A116" s="35"/>
      <c r="B116" s="36"/>
      <c r="C116" s="249" t="s">
        <v>1</v>
      </c>
      <c r="D116" s="249" t="s">
        <v>1326</v>
      </c>
      <c r="E116" s="18" t="s">
        <v>1</v>
      </c>
      <c r="F116" s="250">
        <v>0</v>
      </c>
      <c r="G116" s="35"/>
      <c r="H116" s="36"/>
    </row>
    <row r="117" spans="1:8" s="2" customFormat="1" ht="16.899999999999999" customHeight="1">
      <c r="A117" s="35"/>
      <c r="B117" s="36"/>
      <c r="C117" s="249" t="s">
        <v>1</v>
      </c>
      <c r="D117" s="249" t="s">
        <v>1327</v>
      </c>
      <c r="E117" s="18" t="s">
        <v>1</v>
      </c>
      <c r="F117" s="250">
        <v>0</v>
      </c>
      <c r="G117" s="35"/>
      <c r="H117" s="36"/>
    </row>
    <row r="118" spans="1:8" s="2" customFormat="1" ht="16.899999999999999" customHeight="1">
      <c r="A118" s="35"/>
      <c r="B118" s="36"/>
      <c r="C118" s="249" t="s">
        <v>1</v>
      </c>
      <c r="D118" s="249" t="s">
        <v>1328</v>
      </c>
      <c r="E118" s="18" t="s">
        <v>1</v>
      </c>
      <c r="F118" s="250">
        <v>0</v>
      </c>
      <c r="G118" s="35"/>
      <c r="H118" s="36"/>
    </row>
    <row r="119" spans="1:8" s="2" customFormat="1" ht="16.899999999999999" customHeight="1">
      <c r="A119" s="35"/>
      <c r="B119" s="36"/>
      <c r="C119" s="249" t="s">
        <v>1</v>
      </c>
      <c r="D119" s="249" t="s">
        <v>1327</v>
      </c>
      <c r="E119" s="18" t="s">
        <v>1</v>
      </c>
      <c r="F119" s="250">
        <v>0</v>
      </c>
      <c r="G119" s="35"/>
      <c r="H119" s="36"/>
    </row>
    <row r="120" spans="1:8" s="2" customFormat="1" ht="16.899999999999999" customHeight="1">
      <c r="A120" s="35"/>
      <c r="B120" s="36"/>
      <c r="C120" s="249" t="s">
        <v>1</v>
      </c>
      <c r="D120" s="249" t="s">
        <v>1279</v>
      </c>
      <c r="E120" s="18" t="s">
        <v>1</v>
      </c>
      <c r="F120" s="250">
        <v>0</v>
      </c>
      <c r="G120" s="35"/>
      <c r="H120" s="36"/>
    </row>
    <row r="121" spans="1:8" s="2" customFormat="1" ht="16.899999999999999" customHeight="1">
      <c r="A121" s="35"/>
      <c r="B121" s="36"/>
      <c r="C121" s="249" t="s">
        <v>1</v>
      </c>
      <c r="D121" s="249" t="s">
        <v>1257</v>
      </c>
      <c r="E121" s="18" t="s">
        <v>1</v>
      </c>
      <c r="F121" s="250">
        <v>0</v>
      </c>
      <c r="G121" s="35"/>
      <c r="H121" s="36"/>
    </row>
    <row r="122" spans="1:8" s="2" customFormat="1" ht="16.899999999999999" customHeight="1">
      <c r="A122" s="35"/>
      <c r="B122" s="36"/>
      <c r="C122" s="249" t="s">
        <v>1</v>
      </c>
      <c r="D122" s="249" t="s">
        <v>1</v>
      </c>
      <c r="E122" s="18" t="s">
        <v>1</v>
      </c>
      <c r="F122" s="250">
        <v>0</v>
      </c>
      <c r="G122" s="35"/>
      <c r="H122" s="36"/>
    </row>
    <row r="123" spans="1:8" s="2" customFormat="1" ht="16.899999999999999" customHeight="1">
      <c r="A123" s="35"/>
      <c r="B123" s="36"/>
      <c r="C123" s="249" t="s">
        <v>1</v>
      </c>
      <c r="D123" s="249" t="s">
        <v>1329</v>
      </c>
      <c r="E123" s="18" t="s">
        <v>1</v>
      </c>
      <c r="F123" s="250">
        <v>19.010000000000002</v>
      </c>
      <c r="G123" s="35"/>
      <c r="H123" s="36"/>
    </row>
    <row r="124" spans="1:8" s="2" customFormat="1" ht="16.899999999999999" customHeight="1">
      <c r="A124" s="35"/>
      <c r="B124" s="36"/>
      <c r="C124" s="249" t="s">
        <v>1330</v>
      </c>
      <c r="D124" s="249" t="s">
        <v>334</v>
      </c>
      <c r="E124" s="18" t="s">
        <v>1</v>
      </c>
      <c r="F124" s="250">
        <v>19.010000000000002</v>
      </c>
      <c r="G124" s="35"/>
      <c r="H124" s="36"/>
    </row>
    <row r="125" spans="1:8" s="2" customFormat="1" ht="16.899999999999999" customHeight="1">
      <c r="A125" s="35"/>
      <c r="B125" s="36"/>
      <c r="C125" s="245" t="s">
        <v>1349</v>
      </c>
      <c r="D125" s="246" t="s">
        <v>1</v>
      </c>
      <c r="E125" s="247" t="s">
        <v>1</v>
      </c>
      <c r="F125" s="248">
        <v>20.542000000000002</v>
      </c>
      <c r="G125" s="35"/>
      <c r="H125" s="36"/>
    </row>
    <row r="126" spans="1:8" s="2" customFormat="1" ht="16.899999999999999" customHeight="1">
      <c r="A126" s="35"/>
      <c r="B126" s="36"/>
      <c r="C126" s="249" t="s">
        <v>1</v>
      </c>
      <c r="D126" s="249" t="s">
        <v>1344</v>
      </c>
      <c r="E126" s="18" t="s">
        <v>1</v>
      </c>
      <c r="F126" s="250">
        <v>0</v>
      </c>
      <c r="G126" s="35"/>
      <c r="H126" s="36"/>
    </row>
    <row r="127" spans="1:8" s="2" customFormat="1" ht="16.899999999999999" customHeight="1">
      <c r="A127" s="35"/>
      <c r="B127" s="36"/>
      <c r="C127" s="249" t="s">
        <v>1</v>
      </c>
      <c r="D127" s="249" t="s">
        <v>1256</v>
      </c>
      <c r="E127" s="18" t="s">
        <v>1</v>
      </c>
      <c r="F127" s="250">
        <v>0</v>
      </c>
      <c r="G127" s="35"/>
      <c r="H127" s="36"/>
    </row>
    <row r="128" spans="1:8" s="2" customFormat="1" ht="16.899999999999999" customHeight="1">
      <c r="A128" s="35"/>
      <c r="B128" s="36"/>
      <c r="C128" s="249" t="s">
        <v>1</v>
      </c>
      <c r="D128" s="249" t="s">
        <v>1278</v>
      </c>
      <c r="E128" s="18" t="s">
        <v>1</v>
      </c>
      <c r="F128" s="250">
        <v>0</v>
      </c>
      <c r="G128" s="35"/>
      <c r="H128" s="36"/>
    </row>
    <row r="129" spans="1:8" s="2" customFormat="1" ht="16.899999999999999" customHeight="1">
      <c r="A129" s="35"/>
      <c r="B129" s="36"/>
      <c r="C129" s="249" t="s">
        <v>1</v>
      </c>
      <c r="D129" s="249" t="s">
        <v>1257</v>
      </c>
      <c r="E129" s="18" t="s">
        <v>1</v>
      </c>
      <c r="F129" s="250">
        <v>0</v>
      </c>
      <c r="G129" s="35"/>
      <c r="H129" s="36"/>
    </row>
    <row r="130" spans="1:8" s="2" customFormat="1" ht="16.899999999999999" customHeight="1">
      <c r="A130" s="35"/>
      <c r="B130" s="36"/>
      <c r="C130" s="249" t="s">
        <v>1</v>
      </c>
      <c r="D130" s="249" t="s">
        <v>1279</v>
      </c>
      <c r="E130" s="18" t="s">
        <v>1</v>
      </c>
      <c r="F130" s="250">
        <v>0</v>
      </c>
      <c r="G130" s="35"/>
      <c r="H130" s="36"/>
    </row>
    <row r="131" spans="1:8" s="2" customFormat="1" ht="16.899999999999999" customHeight="1">
      <c r="A131" s="35"/>
      <c r="B131" s="36"/>
      <c r="C131" s="249" t="s">
        <v>1</v>
      </c>
      <c r="D131" s="249" t="s">
        <v>1345</v>
      </c>
      <c r="E131" s="18" t="s">
        <v>1</v>
      </c>
      <c r="F131" s="250">
        <v>0</v>
      </c>
      <c r="G131" s="35"/>
      <c r="H131" s="36"/>
    </row>
    <row r="132" spans="1:8" s="2" customFormat="1" ht="16.899999999999999" customHeight="1">
      <c r="A132" s="35"/>
      <c r="B132" s="36"/>
      <c r="C132" s="249" t="s">
        <v>1</v>
      </c>
      <c r="D132" s="249" t="s">
        <v>1346</v>
      </c>
      <c r="E132" s="18" t="s">
        <v>1</v>
      </c>
      <c r="F132" s="250">
        <v>0</v>
      </c>
      <c r="G132" s="35"/>
      <c r="H132" s="36"/>
    </row>
    <row r="133" spans="1:8" s="2" customFormat="1" ht="16.899999999999999" customHeight="1">
      <c r="A133" s="35"/>
      <c r="B133" s="36"/>
      <c r="C133" s="249" t="s">
        <v>1</v>
      </c>
      <c r="D133" s="249" t="s">
        <v>1347</v>
      </c>
      <c r="E133" s="18" t="s">
        <v>1</v>
      </c>
      <c r="F133" s="250">
        <v>0</v>
      </c>
      <c r="G133" s="35"/>
      <c r="H133" s="36"/>
    </row>
    <row r="134" spans="1:8" s="2" customFormat="1" ht="16.899999999999999" customHeight="1">
      <c r="A134" s="35"/>
      <c r="B134" s="36"/>
      <c r="C134" s="249" t="s">
        <v>1</v>
      </c>
      <c r="D134" s="249" t="s">
        <v>1345</v>
      </c>
      <c r="E134" s="18" t="s">
        <v>1</v>
      </c>
      <c r="F134" s="250">
        <v>0</v>
      </c>
      <c r="G134" s="35"/>
      <c r="H134" s="36"/>
    </row>
    <row r="135" spans="1:8" s="2" customFormat="1" ht="16.899999999999999" customHeight="1">
      <c r="A135" s="35"/>
      <c r="B135" s="36"/>
      <c r="C135" s="249" t="s">
        <v>1</v>
      </c>
      <c r="D135" s="249" t="s">
        <v>1346</v>
      </c>
      <c r="E135" s="18" t="s">
        <v>1</v>
      </c>
      <c r="F135" s="250">
        <v>0</v>
      </c>
      <c r="G135" s="35"/>
      <c r="H135" s="36"/>
    </row>
    <row r="136" spans="1:8" s="2" customFormat="1" ht="16.899999999999999" customHeight="1">
      <c r="A136" s="35"/>
      <c r="B136" s="36"/>
      <c r="C136" s="249" t="s">
        <v>1</v>
      </c>
      <c r="D136" s="249" t="s">
        <v>1279</v>
      </c>
      <c r="E136" s="18" t="s">
        <v>1</v>
      </c>
      <c r="F136" s="250">
        <v>0</v>
      </c>
      <c r="G136" s="35"/>
      <c r="H136" s="36"/>
    </row>
    <row r="137" spans="1:8" s="2" customFormat="1" ht="16.899999999999999" customHeight="1">
      <c r="A137" s="35"/>
      <c r="B137" s="36"/>
      <c r="C137" s="249" t="s">
        <v>1</v>
      </c>
      <c r="D137" s="249" t="s">
        <v>1257</v>
      </c>
      <c r="E137" s="18" t="s">
        <v>1</v>
      </c>
      <c r="F137" s="250">
        <v>0</v>
      </c>
      <c r="G137" s="35"/>
      <c r="H137" s="36"/>
    </row>
    <row r="138" spans="1:8" s="2" customFormat="1" ht="16.899999999999999" customHeight="1">
      <c r="A138" s="35"/>
      <c r="B138" s="36"/>
      <c r="C138" s="249" t="s">
        <v>1</v>
      </c>
      <c r="D138" s="249" t="s">
        <v>1</v>
      </c>
      <c r="E138" s="18" t="s">
        <v>1</v>
      </c>
      <c r="F138" s="250">
        <v>0</v>
      </c>
      <c r="G138" s="35"/>
      <c r="H138" s="36"/>
    </row>
    <row r="139" spans="1:8" s="2" customFormat="1" ht="16.899999999999999" customHeight="1">
      <c r="A139" s="35"/>
      <c r="B139" s="36"/>
      <c r="C139" s="249" t="s">
        <v>1</v>
      </c>
      <c r="D139" s="249" t="s">
        <v>1348</v>
      </c>
      <c r="E139" s="18" t="s">
        <v>1</v>
      </c>
      <c r="F139" s="250">
        <v>20.542000000000002</v>
      </c>
      <c r="G139" s="35"/>
      <c r="H139" s="36"/>
    </row>
    <row r="140" spans="1:8" s="2" customFormat="1" ht="16.899999999999999" customHeight="1">
      <c r="A140" s="35"/>
      <c r="B140" s="36"/>
      <c r="C140" s="249" t="s">
        <v>1349</v>
      </c>
      <c r="D140" s="249" t="s">
        <v>334</v>
      </c>
      <c r="E140" s="18" t="s">
        <v>1</v>
      </c>
      <c r="F140" s="250">
        <v>20.542000000000002</v>
      </c>
      <c r="G140" s="35"/>
      <c r="H140" s="36"/>
    </row>
    <row r="141" spans="1:8" s="2" customFormat="1" ht="16.899999999999999" customHeight="1">
      <c r="A141" s="35"/>
      <c r="B141" s="36"/>
      <c r="C141" s="245" t="s">
        <v>1362</v>
      </c>
      <c r="D141" s="246" t="s">
        <v>1</v>
      </c>
      <c r="E141" s="247" t="s">
        <v>1</v>
      </c>
      <c r="F141" s="248">
        <v>405.64699999999999</v>
      </c>
      <c r="G141" s="35"/>
      <c r="H141" s="36"/>
    </row>
    <row r="142" spans="1:8" s="2" customFormat="1" ht="16.899999999999999" customHeight="1">
      <c r="A142" s="35"/>
      <c r="B142" s="36"/>
      <c r="C142" s="249" t="s">
        <v>1</v>
      </c>
      <c r="D142" s="249" t="s">
        <v>1</v>
      </c>
      <c r="E142" s="18" t="s">
        <v>1</v>
      </c>
      <c r="F142" s="250">
        <v>0</v>
      </c>
      <c r="G142" s="35"/>
      <c r="H142" s="36"/>
    </row>
    <row r="143" spans="1:8" s="2" customFormat="1" ht="16.899999999999999" customHeight="1">
      <c r="A143" s="35"/>
      <c r="B143" s="36"/>
      <c r="C143" s="249" t="s">
        <v>1</v>
      </c>
      <c r="D143" s="249" t="s">
        <v>1354</v>
      </c>
      <c r="E143" s="18" t="s">
        <v>1</v>
      </c>
      <c r="F143" s="250">
        <v>0</v>
      </c>
      <c r="G143" s="35"/>
      <c r="H143" s="36"/>
    </row>
    <row r="144" spans="1:8" s="2" customFormat="1" ht="16.899999999999999" customHeight="1">
      <c r="A144" s="35"/>
      <c r="B144" s="36"/>
      <c r="C144" s="249" t="s">
        <v>1</v>
      </c>
      <c r="D144" s="249" t="s">
        <v>1256</v>
      </c>
      <c r="E144" s="18" t="s">
        <v>1</v>
      </c>
      <c r="F144" s="250">
        <v>0</v>
      </c>
      <c r="G144" s="35"/>
      <c r="H144" s="36"/>
    </row>
    <row r="145" spans="1:8" s="2" customFormat="1" ht="16.899999999999999" customHeight="1">
      <c r="A145" s="35"/>
      <c r="B145" s="36"/>
      <c r="C145" s="249" t="s">
        <v>1</v>
      </c>
      <c r="D145" s="249" t="s">
        <v>1278</v>
      </c>
      <c r="E145" s="18" t="s">
        <v>1</v>
      </c>
      <c r="F145" s="250">
        <v>0</v>
      </c>
      <c r="G145" s="35"/>
      <c r="H145" s="36"/>
    </row>
    <row r="146" spans="1:8" s="2" customFormat="1" ht="16.899999999999999" customHeight="1">
      <c r="A146" s="35"/>
      <c r="B146" s="36"/>
      <c r="C146" s="249" t="s">
        <v>1</v>
      </c>
      <c r="D146" s="249" t="s">
        <v>1257</v>
      </c>
      <c r="E146" s="18" t="s">
        <v>1</v>
      </c>
      <c r="F146" s="250">
        <v>0</v>
      </c>
      <c r="G146" s="35"/>
      <c r="H146" s="36"/>
    </row>
    <row r="147" spans="1:8" s="2" customFormat="1" ht="16.899999999999999" customHeight="1">
      <c r="A147" s="35"/>
      <c r="B147" s="36"/>
      <c r="C147" s="249" t="s">
        <v>1</v>
      </c>
      <c r="D147" s="249" t="s">
        <v>1279</v>
      </c>
      <c r="E147" s="18" t="s">
        <v>1</v>
      </c>
      <c r="F147" s="250">
        <v>0</v>
      </c>
      <c r="G147" s="35"/>
      <c r="H147" s="36"/>
    </row>
    <row r="148" spans="1:8" s="2" customFormat="1" ht="16.899999999999999" customHeight="1">
      <c r="A148" s="35"/>
      <c r="B148" s="36"/>
      <c r="C148" s="249" t="s">
        <v>1</v>
      </c>
      <c r="D148" s="249" t="s">
        <v>1326</v>
      </c>
      <c r="E148" s="18" t="s">
        <v>1</v>
      </c>
      <c r="F148" s="250">
        <v>0</v>
      </c>
      <c r="G148" s="35"/>
      <c r="H148" s="36"/>
    </row>
    <row r="149" spans="1:8" s="2" customFormat="1" ht="16.899999999999999" customHeight="1">
      <c r="A149" s="35"/>
      <c r="B149" s="36"/>
      <c r="C149" s="249" t="s">
        <v>1</v>
      </c>
      <c r="D149" s="249" t="s">
        <v>1355</v>
      </c>
      <c r="E149" s="18" t="s">
        <v>1</v>
      </c>
      <c r="F149" s="250">
        <v>0</v>
      </c>
      <c r="G149" s="35"/>
      <c r="H149" s="36"/>
    </row>
    <row r="150" spans="1:8" s="2" customFormat="1" ht="16.899999999999999" customHeight="1">
      <c r="A150" s="35"/>
      <c r="B150" s="36"/>
      <c r="C150" s="249" t="s">
        <v>1</v>
      </c>
      <c r="D150" s="249" t="s">
        <v>1356</v>
      </c>
      <c r="E150" s="18" t="s">
        <v>1</v>
      </c>
      <c r="F150" s="250">
        <v>0</v>
      </c>
      <c r="G150" s="35"/>
      <c r="H150" s="36"/>
    </row>
    <row r="151" spans="1:8" s="2" customFormat="1" ht="22.5">
      <c r="A151" s="35"/>
      <c r="B151" s="36"/>
      <c r="C151" s="249" t="s">
        <v>1</v>
      </c>
      <c r="D151" s="249" t="s">
        <v>1357</v>
      </c>
      <c r="E151" s="18" t="s">
        <v>1</v>
      </c>
      <c r="F151" s="250">
        <v>0</v>
      </c>
      <c r="G151" s="35"/>
      <c r="H151" s="36"/>
    </row>
    <row r="152" spans="1:8" s="2" customFormat="1" ht="16.899999999999999" customHeight="1">
      <c r="A152" s="35"/>
      <c r="B152" s="36"/>
      <c r="C152" s="249" t="s">
        <v>1</v>
      </c>
      <c r="D152" s="249" t="s">
        <v>1358</v>
      </c>
      <c r="E152" s="18" t="s">
        <v>1</v>
      </c>
      <c r="F152" s="250">
        <v>0</v>
      </c>
      <c r="G152" s="35"/>
      <c r="H152" s="36"/>
    </row>
    <row r="153" spans="1:8" s="2" customFormat="1" ht="16.899999999999999" customHeight="1">
      <c r="A153" s="35"/>
      <c r="B153" s="36"/>
      <c r="C153" s="249" t="s">
        <v>1</v>
      </c>
      <c r="D153" s="249" t="s">
        <v>1279</v>
      </c>
      <c r="E153" s="18" t="s">
        <v>1</v>
      </c>
      <c r="F153" s="250">
        <v>0</v>
      </c>
      <c r="G153" s="35"/>
      <c r="H153" s="36"/>
    </row>
    <row r="154" spans="1:8" s="2" customFormat="1" ht="16.899999999999999" customHeight="1">
      <c r="A154" s="35"/>
      <c r="B154" s="36"/>
      <c r="C154" s="249" t="s">
        <v>1</v>
      </c>
      <c r="D154" s="249" t="s">
        <v>1257</v>
      </c>
      <c r="E154" s="18" t="s">
        <v>1</v>
      </c>
      <c r="F154" s="250">
        <v>0</v>
      </c>
      <c r="G154" s="35"/>
      <c r="H154" s="36"/>
    </row>
    <row r="155" spans="1:8" s="2" customFormat="1" ht="16.899999999999999" customHeight="1">
      <c r="A155" s="35"/>
      <c r="B155" s="36"/>
      <c r="C155" s="249" t="s">
        <v>1</v>
      </c>
      <c r="D155" s="249" t="s">
        <v>1</v>
      </c>
      <c r="E155" s="18" t="s">
        <v>1</v>
      </c>
      <c r="F155" s="250">
        <v>0</v>
      </c>
      <c r="G155" s="35"/>
      <c r="H155" s="36"/>
    </row>
    <row r="156" spans="1:8" s="2" customFormat="1" ht="16.899999999999999" customHeight="1">
      <c r="A156" s="35"/>
      <c r="B156" s="36"/>
      <c r="C156" s="249" t="s">
        <v>1</v>
      </c>
      <c r="D156" s="249" t="s">
        <v>1359</v>
      </c>
      <c r="E156" s="18" t="s">
        <v>1</v>
      </c>
      <c r="F156" s="250">
        <v>175.62</v>
      </c>
      <c r="G156" s="35"/>
      <c r="H156" s="36"/>
    </row>
    <row r="157" spans="1:8" s="2" customFormat="1" ht="16.899999999999999" customHeight="1">
      <c r="A157" s="35"/>
      <c r="B157" s="36"/>
      <c r="C157" s="249" t="s">
        <v>1</v>
      </c>
      <c r="D157" s="249" t="s">
        <v>1360</v>
      </c>
      <c r="E157" s="18" t="s">
        <v>1</v>
      </c>
      <c r="F157" s="250">
        <v>22.338999999999999</v>
      </c>
      <c r="G157" s="35"/>
      <c r="H157" s="36"/>
    </row>
    <row r="158" spans="1:8" s="2" customFormat="1" ht="16.899999999999999" customHeight="1">
      <c r="A158" s="35"/>
      <c r="B158" s="36"/>
      <c r="C158" s="249" t="s">
        <v>1</v>
      </c>
      <c r="D158" s="249" t="s">
        <v>1361</v>
      </c>
      <c r="E158" s="18" t="s">
        <v>1</v>
      </c>
      <c r="F158" s="250">
        <v>185.34899999999999</v>
      </c>
      <c r="G158" s="35"/>
      <c r="H158" s="36"/>
    </row>
    <row r="159" spans="1:8" s="2" customFormat="1" ht="16.899999999999999" customHeight="1">
      <c r="A159" s="35"/>
      <c r="B159" s="36"/>
      <c r="C159" s="249" t="s">
        <v>1</v>
      </c>
      <c r="D159" s="249" t="s">
        <v>1360</v>
      </c>
      <c r="E159" s="18" t="s">
        <v>1</v>
      </c>
      <c r="F159" s="250">
        <v>22.338999999999999</v>
      </c>
      <c r="G159" s="35"/>
      <c r="H159" s="36"/>
    </row>
    <row r="160" spans="1:8" s="2" customFormat="1" ht="16.899999999999999" customHeight="1">
      <c r="A160" s="35"/>
      <c r="B160" s="36"/>
      <c r="C160" s="249" t="s">
        <v>1362</v>
      </c>
      <c r="D160" s="249" t="s">
        <v>334</v>
      </c>
      <c r="E160" s="18" t="s">
        <v>1</v>
      </c>
      <c r="F160" s="250">
        <v>405.64699999999999</v>
      </c>
      <c r="G160" s="35"/>
      <c r="H160" s="36"/>
    </row>
    <row r="161" spans="1:8" s="2" customFormat="1" ht="16.899999999999999" customHeight="1">
      <c r="A161" s="35"/>
      <c r="B161" s="36"/>
      <c r="C161" s="245" t="s">
        <v>1371</v>
      </c>
      <c r="D161" s="246" t="s">
        <v>1</v>
      </c>
      <c r="E161" s="247" t="s">
        <v>1</v>
      </c>
      <c r="F161" s="248">
        <v>30.38</v>
      </c>
      <c r="G161" s="35"/>
      <c r="H161" s="36"/>
    </row>
    <row r="162" spans="1:8" s="2" customFormat="1" ht="16.899999999999999" customHeight="1">
      <c r="A162" s="35"/>
      <c r="B162" s="36"/>
      <c r="C162" s="249" t="s">
        <v>1</v>
      </c>
      <c r="D162" s="249" t="s">
        <v>1367</v>
      </c>
      <c r="E162" s="18" t="s">
        <v>1</v>
      </c>
      <c r="F162" s="250">
        <v>0</v>
      </c>
      <c r="G162" s="35"/>
      <c r="H162" s="36"/>
    </row>
    <row r="163" spans="1:8" s="2" customFormat="1" ht="16.899999999999999" customHeight="1">
      <c r="A163" s="35"/>
      <c r="B163" s="36"/>
      <c r="C163" s="249" t="s">
        <v>1</v>
      </c>
      <c r="D163" s="249" t="s">
        <v>1256</v>
      </c>
      <c r="E163" s="18" t="s">
        <v>1</v>
      </c>
      <c r="F163" s="250">
        <v>0</v>
      </c>
      <c r="G163" s="35"/>
      <c r="H163" s="36"/>
    </row>
    <row r="164" spans="1:8" s="2" customFormat="1" ht="16.899999999999999" customHeight="1">
      <c r="A164" s="35"/>
      <c r="B164" s="36"/>
      <c r="C164" s="249" t="s">
        <v>1</v>
      </c>
      <c r="D164" s="249" t="s">
        <v>1278</v>
      </c>
      <c r="E164" s="18" t="s">
        <v>1</v>
      </c>
      <c r="F164" s="250">
        <v>0</v>
      </c>
      <c r="G164" s="35"/>
      <c r="H164" s="36"/>
    </row>
    <row r="165" spans="1:8" s="2" customFormat="1" ht="16.899999999999999" customHeight="1">
      <c r="A165" s="35"/>
      <c r="B165" s="36"/>
      <c r="C165" s="249" t="s">
        <v>1</v>
      </c>
      <c r="D165" s="249" t="s">
        <v>1257</v>
      </c>
      <c r="E165" s="18" t="s">
        <v>1</v>
      </c>
      <c r="F165" s="250">
        <v>0</v>
      </c>
      <c r="G165" s="35"/>
      <c r="H165" s="36"/>
    </row>
    <row r="166" spans="1:8" s="2" customFormat="1" ht="16.899999999999999" customHeight="1">
      <c r="A166" s="35"/>
      <c r="B166" s="36"/>
      <c r="C166" s="249" t="s">
        <v>1</v>
      </c>
      <c r="D166" s="249" t="s">
        <v>1279</v>
      </c>
      <c r="E166" s="18" t="s">
        <v>1</v>
      </c>
      <c r="F166" s="250">
        <v>0</v>
      </c>
      <c r="G166" s="35"/>
      <c r="H166" s="36"/>
    </row>
    <row r="167" spans="1:8" s="2" customFormat="1" ht="16.899999999999999" customHeight="1">
      <c r="A167" s="35"/>
      <c r="B167" s="36"/>
      <c r="C167" s="249" t="s">
        <v>1</v>
      </c>
      <c r="D167" s="249" t="s">
        <v>1326</v>
      </c>
      <c r="E167" s="18" t="s">
        <v>1</v>
      </c>
      <c r="F167" s="250">
        <v>0</v>
      </c>
      <c r="G167" s="35"/>
      <c r="H167" s="36"/>
    </row>
    <row r="168" spans="1:8" s="2" customFormat="1" ht="16.899999999999999" customHeight="1">
      <c r="A168" s="35"/>
      <c r="B168" s="36"/>
      <c r="C168" s="249" t="s">
        <v>1</v>
      </c>
      <c r="D168" s="249" t="s">
        <v>1355</v>
      </c>
      <c r="E168" s="18" t="s">
        <v>1</v>
      </c>
      <c r="F168" s="250">
        <v>0</v>
      </c>
      <c r="G168" s="35"/>
      <c r="H168" s="36"/>
    </row>
    <row r="169" spans="1:8" s="2" customFormat="1" ht="16.899999999999999" customHeight="1">
      <c r="A169" s="35"/>
      <c r="B169" s="36"/>
      <c r="C169" s="249" t="s">
        <v>1</v>
      </c>
      <c r="D169" s="249" t="s">
        <v>1368</v>
      </c>
      <c r="E169" s="18" t="s">
        <v>1</v>
      </c>
      <c r="F169" s="250">
        <v>0</v>
      </c>
      <c r="G169" s="35"/>
      <c r="H169" s="36"/>
    </row>
    <row r="170" spans="1:8" s="2" customFormat="1" ht="22.5">
      <c r="A170" s="35"/>
      <c r="B170" s="36"/>
      <c r="C170" s="249" t="s">
        <v>1</v>
      </c>
      <c r="D170" s="249" t="s">
        <v>1357</v>
      </c>
      <c r="E170" s="18" t="s">
        <v>1</v>
      </c>
      <c r="F170" s="250">
        <v>0</v>
      </c>
      <c r="G170" s="35"/>
      <c r="H170" s="36"/>
    </row>
    <row r="171" spans="1:8" s="2" customFormat="1" ht="16.899999999999999" customHeight="1">
      <c r="A171" s="35"/>
      <c r="B171" s="36"/>
      <c r="C171" s="249" t="s">
        <v>1</v>
      </c>
      <c r="D171" s="249" t="s">
        <v>1369</v>
      </c>
      <c r="E171" s="18" t="s">
        <v>1</v>
      </c>
      <c r="F171" s="250">
        <v>0</v>
      </c>
      <c r="G171" s="35"/>
      <c r="H171" s="36"/>
    </row>
    <row r="172" spans="1:8" s="2" customFormat="1" ht="16.899999999999999" customHeight="1">
      <c r="A172" s="35"/>
      <c r="B172" s="36"/>
      <c r="C172" s="249" t="s">
        <v>1</v>
      </c>
      <c r="D172" s="249" t="s">
        <v>1279</v>
      </c>
      <c r="E172" s="18" t="s">
        <v>1</v>
      </c>
      <c r="F172" s="250">
        <v>0</v>
      </c>
      <c r="G172" s="35"/>
      <c r="H172" s="36"/>
    </row>
    <row r="173" spans="1:8" s="2" customFormat="1" ht="16.899999999999999" customHeight="1">
      <c r="A173" s="35"/>
      <c r="B173" s="36"/>
      <c r="C173" s="249" t="s">
        <v>1</v>
      </c>
      <c r="D173" s="249" t="s">
        <v>1257</v>
      </c>
      <c r="E173" s="18" t="s">
        <v>1</v>
      </c>
      <c r="F173" s="250">
        <v>0</v>
      </c>
      <c r="G173" s="35"/>
      <c r="H173" s="36"/>
    </row>
    <row r="174" spans="1:8" s="2" customFormat="1" ht="16.899999999999999" customHeight="1">
      <c r="A174" s="35"/>
      <c r="B174" s="36"/>
      <c r="C174" s="249" t="s">
        <v>1</v>
      </c>
      <c r="D174" s="249" t="s">
        <v>1</v>
      </c>
      <c r="E174" s="18" t="s">
        <v>1</v>
      </c>
      <c r="F174" s="250">
        <v>0</v>
      </c>
      <c r="G174" s="35"/>
      <c r="H174" s="36"/>
    </row>
    <row r="175" spans="1:8" s="2" customFormat="1" ht="16.899999999999999" customHeight="1">
      <c r="A175" s="35"/>
      <c r="B175" s="36"/>
      <c r="C175" s="249" t="s">
        <v>1</v>
      </c>
      <c r="D175" s="249" t="s">
        <v>1370</v>
      </c>
      <c r="E175" s="18" t="s">
        <v>1</v>
      </c>
      <c r="F175" s="250">
        <v>30.38</v>
      </c>
      <c r="G175" s="35"/>
      <c r="H175" s="36"/>
    </row>
    <row r="176" spans="1:8" s="2" customFormat="1" ht="16.899999999999999" customHeight="1">
      <c r="A176" s="35"/>
      <c r="B176" s="36"/>
      <c r="C176" s="249" t="s">
        <v>1371</v>
      </c>
      <c r="D176" s="249" t="s">
        <v>334</v>
      </c>
      <c r="E176" s="18" t="s">
        <v>1</v>
      </c>
      <c r="F176" s="250">
        <v>30.38</v>
      </c>
      <c r="G176" s="35"/>
      <c r="H176" s="36"/>
    </row>
    <row r="177" spans="1:8" s="2" customFormat="1" ht="16.899999999999999" customHeight="1">
      <c r="A177" s="35"/>
      <c r="B177" s="36"/>
      <c r="C177" s="245" t="s">
        <v>1381</v>
      </c>
      <c r="D177" s="246" t="s">
        <v>1</v>
      </c>
      <c r="E177" s="247" t="s">
        <v>1</v>
      </c>
      <c r="F177" s="248">
        <v>8.42</v>
      </c>
      <c r="G177" s="35"/>
      <c r="H177" s="36"/>
    </row>
    <row r="178" spans="1:8" s="2" customFormat="1" ht="16.899999999999999" customHeight="1">
      <c r="A178" s="35"/>
      <c r="B178" s="36"/>
      <c r="C178" s="249" t="s">
        <v>1</v>
      </c>
      <c r="D178" s="249" t="s">
        <v>1376</v>
      </c>
      <c r="E178" s="18" t="s">
        <v>1</v>
      </c>
      <c r="F178" s="250">
        <v>0</v>
      </c>
      <c r="G178" s="35"/>
      <c r="H178" s="36"/>
    </row>
    <row r="179" spans="1:8" s="2" customFormat="1" ht="16.899999999999999" customHeight="1">
      <c r="A179" s="35"/>
      <c r="B179" s="36"/>
      <c r="C179" s="249" t="s">
        <v>1</v>
      </c>
      <c r="D179" s="249" t="s">
        <v>1256</v>
      </c>
      <c r="E179" s="18" t="s">
        <v>1</v>
      </c>
      <c r="F179" s="250">
        <v>0</v>
      </c>
      <c r="G179" s="35"/>
      <c r="H179" s="36"/>
    </row>
    <row r="180" spans="1:8" s="2" customFormat="1" ht="16.899999999999999" customHeight="1">
      <c r="A180" s="35"/>
      <c r="B180" s="36"/>
      <c r="C180" s="249" t="s">
        <v>1</v>
      </c>
      <c r="D180" s="249" t="s">
        <v>1278</v>
      </c>
      <c r="E180" s="18" t="s">
        <v>1</v>
      </c>
      <c r="F180" s="250">
        <v>0</v>
      </c>
      <c r="G180" s="35"/>
      <c r="H180" s="36"/>
    </row>
    <row r="181" spans="1:8" s="2" customFormat="1" ht="16.899999999999999" customHeight="1">
      <c r="A181" s="35"/>
      <c r="B181" s="36"/>
      <c r="C181" s="249" t="s">
        <v>1</v>
      </c>
      <c r="D181" s="249" t="s">
        <v>1257</v>
      </c>
      <c r="E181" s="18" t="s">
        <v>1</v>
      </c>
      <c r="F181" s="250">
        <v>0</v>
      </c>
      <c r="G181" s="35"/>
      <c r="H181" s="36"/>
    </row>
    <row r="182" spans="1:8" s="2" customFormat="1" ht="16.899999999999999" customHeight="1">
      <c r="A182" s="35"/>
      <c r="B182" s="36"/>
      <c r="C182" s="249" t="s">
        <v>1</v>
      </c>
      <c r="D182" s="249" t="s">
        <v>1279</v>
      </c>
      <c r="E182" s="18" t="s">
        <v>1</v>
      </c>
      <c r="F182" s="250">
        <v>0</v>
      </c>
      <c r="G182" s="35"/>
      <c r="H182" s="36"/>
    </row>
    <row r="183" spans="1:8" s="2" customFormat="1" ht="16.899999999999999" customHeight="1">
      <c r="A183" s="35"/>
      <c r="B183" s="36"/>
      <c r="C183" s="249" t="s">
        <v>1</v>
      </c>
      <c r="D183" s="249" t="s">
        <v>1377</v>
      </c>
      <c r="E183" s="18" t="s">
        <v>1</v>
      </c>
      <c r="F183" s="250">
        <v>0</v>
      </c>
      <c r="G183" s="35"/>
      <c r="H183" s="36"/>
    </row>
    <row r="184" spans="1:8" s="2" customFormat="1" ht="16.899999999999999" customHeight="1">
      <c r="A184" s="35"/>
      <c r="B184" s="36"/>
      <c r="C184" s="249" t="s">
        <v>1</v>
      </c>
      <c r="D184" s="249" t="s">
        <v>1378</v>
      </c>
      <c r="E184" s="18" t="s">
        <v>1</v>
      </c>
      <c r="F184" s="250">
        <v>0</v>
      </c>
      <c r="G184" s="35"/>
      <c r="H184" s="36"/>
    </row>
    <row r="185" spans="1:8" s="2" customFormat="1" ht="16.899999999999999" customHeight="1">
      <c r="A185" s="35"/>
      <c r="B185" s="36"/>
      <c r="C185" s="249" t="s">
        <v>1</v>
      </c>
      <c r="D185" s="249" t="s">
        <v>1379</v>
      </c>
      <c r="E185" s="18" t="s">
        <v>1</v>
      </c>
      <c r="F185" s="250">
        <v>0</v>
      </c>
      <c r="G185" s="35"/>
      <c r="H185" s="36"/>
    </row>
    <row r="186" spans="1:8" s="2" customFormat="1" ht="16.899999999999999" customHeight="1">
      <c r="A186" s="35"/>
      <c r="B186" s="36"/>
      <c r="C186" s="249" t="s">
        <v>1</v>
      </c>
      <c r="D186" s="249" t="s">
        <v>1</v>
      </c>
      <c r="E186" s="18" t="s">
        <v>1</v>
      </c>
      <c r="F186" s="250">
        <v>0</v>
      </c>
      <c r="G186" s="35"/>
      <c r="H186" s="36"/>
    </row>
    <row r="187" spans="1:8" s="2" customFormat="1" ht="16.899999999999999" customHeight="1">
      <c r="A187" s="35"/>
      <c r="B187" s="36"/>
      <c r="C187" s="249" t="s">
        <v>1</v>
      </c>
      <c r="D187" s="249" t="s">
        <v>1380</v>
      </c>
      <c r="E187" s="18" t="s">
        <v>1</v>
      </c>
      <c r="F187" s="250">
        <v>8.42</v>
      </c>
      <c r="G187" s="35"/>
      <c r="H187" s="36"/>
    </row>
    <row r="188" spans="1:8" s="2" customFormat="1" ht="16.899999999999999" customHeight="1">
      <c r="A188" s="35"/>
      <c r="B188" s="36"/>
      <c r="C188" s="249" t="s">
        <v>1381</v>
      </c>
      <c r="D188" s="249" t="s">
        <v>334</v>
      </c>
      <c r="E188" s="18" t="s">
        <v>1</v>
      </c>
      <c r="F188" s="250">
        <v>8.42</v>
      </c>
      <c r="G188" s="35"/>
      <c r="H188" s="36"/>
    </row>
    <row r="189" spans="1:8" s="2" customFormat="1" ht="16.899999999999999" customHeight="1">
      <c r="A189" s="35"/>
      <c r="B189" s="36"/>
      <c r="C189" s="245" t="s">
        <v>1391</v>
      </c>
      <c r="D189" s="246" t="s">
        <v>1</v>
      </c>
      <c r="E189" s="247" t="s">
        <v>1</v>
      </c>
      <c r="F189" s="248">
        <v>191.21700000000001</v>
      </c>
      <c r="G189" s="35"/>
      <c r="H189" s="36"/>
    </row>
    <row r="190" spans="1:8" s="2" customFormat="1" ht="22.5">
      <c r="A190" s="35"/>
      <c r="B190" s="36"/>
      <c r="C190" s="249" t="s">
        <v>1</v>
      </c>
      <c r="D190" s="249" t="s">
        <v>1386</v>
      </c>
      <c r="E190" s="18" t="s">
        <v>1</v>
      </c>
      <c r="F190" s="250">
        <v>0</v>
      </c>
      <c r="G190" s="35"/>
      <c r="H190" s="36"/>
    </row>
    <row r="191" spans="1:8" s="2" customFormat="1" ht="16.899999999999999" customHeight="1">
      <c r="A191" s="35"/>
      <c r="B191" s="36"/>
      <c r="C191" s="249" t="s">
        <v>1</v>
      </c>
      <c r="D191" s="249" t="s">
        <v>1256</v>
      </c>
      <c r="E191" s="18" t="s">
        <v>1</v>
      </c>
      <c r="F191" s="250">
        <v>0</v>
      </c>
      <c r="G191" s="35"/>
      <c r="H191" s="36"/>
    </row>
    <row r="192" spans="1:8" s="2" customFormat="1" ht="16.899999999999999" customHeight="1">
      <c r="A192" s="35"/>
      <c r="B192" s="36"/>
      <c r="C192" s="249" t="s">
        <v>1</v>
      </c>
      <c r="D192" s="249" t="s">
        <v>1278</v>
      </c>
      <c r="E192" s="18" t="s">
        <v>1</v>
      </c>
      <c r="F192" s="250">
        <v>0</v>
      </c>
      <c r="G192" s="35"/>
      <c r="H192" s="36"/>
    </row>
    <row r="193" spans="1:8" s="2" customFormat="1" ht="16.899999999999999" customHeight="1">
      <c r="A193" s="35"/>
      <c r="B193" s="36"/>
      <c r="C193" s="249" t="s">
        <v>1</v>
      </c>
      <c r="D193" s="249" t="s">
        <v>1257</v>
      </c>
      <c r="E193" s="18" t="s">
        <v>1</v>
      </c>
      <c r="F193" s="250">
        <v>0</v>
      </c>
      <c r="G193" s="35"/>
      <c r="H193" s="36"/>
    </row>
    <row r="194" spans="1:8" s="2" customFormat="1" ht="16.899999999999999" customHeight="1">
      <c r="A194" s="35"/>
      <c r="B194" s="36"/>
      <c r="C194" s="249" t="s">
        <v>1</v>
      </c>
      <c r="D194" s="249" t="s">
        <v>1279</v>
      </c>
      <c r="E194" s="18" t="s">
        <v>1</v>
      </c>
      <c r="F194" s="250">
        <v>0</v>
      </c>
      <c r="G194" s="35"/>
      <c r="H194" s="36"/>
    </row>
    <row r="195" spans="1:8" s="2" customFormat="1" ht="16.899999999999999" customHeight="1">
      <c r="A195" s="35"/>
      <c r="B195" s="36"/>
      <c r="C195" s="249" t="s">
        <v>1</v>
      </c>
      <c r="D195" s="249" t="s">
        <v>1377</v>
      </c>
      <c r="E195" s="18" t="s">
        <v>1</v>
      </c>
      <c r="F195" s="250">
        <v>0</v>
      </c>
      <c r="G195" s="35"/>
      <c r="H195" s="36"/>
    </row>
    <row r="196" spans="1:8" s="2" customFormat="1" ht="16.899999999999999" customHeight="1">
      <c r="A196" s="35"/>
      <c r="B196" s="36"/>
      <c r="C196" s="249" t="s">
        <v>1</v>
      </c>
      <c r="D196" s="249" t="s">
        <v>1355</v>
      </c>
      <c r="E196" s="18" t="s">
        <v>1</v>
      </c>
      <c r="F196" s="250">
        <v>0</v>
      </c>
      <c r="G196" s="35"/>
      <c r="H196" s="36"/>
    </row>
    <row r="197" spans="1:8" s="2" customFormat="1" ht="16.899999999999999" customHeight="1">
      <c r="A197" s="35"/>
      <c r="B197" s="36"/>
      <c r="C197" s="249" t="s">
        <v>1</v>
      </c>
      <c r="D197" s="249" t="s">
        <v>1379</v>
      </c>
      <c r="E197" s="18" t="s">
        <v>1</v>
      </c>
      <c r="F197" s="250">
        <v>0</v>
      </c>
      <c r="G197" s="35"/>
      <c r="H197" s="36"/>
    </row>
    <row r="198" spans="1:8" s="2" customFormat="1" ht="16.899999999999999" customHeight="1">
      <c r="A198" s="35"/>
      <c r="B198" s="36"/>
      <c r="C198" s="249" t="s">
        <v>1</v>
      </c>
      <c r="D198" s="249" t="s">
        <v>1387</v>
      </c>
      <c r="E198" s="18" t="s">
        <v>1</v>
      </c>
      <c r="F198" s="250">
        <v>0</v>
      </c>
      <c r="G198" s="35"/>
      <c r="H198" s="36"/>
    </row>
    <row r="199" spans="1:8" s="2" customFormat="1" ht="16.899999999999999" customHeight="1">
      <c r="A199" s="35"/>
      <c r="B199" s="36"/>
      <c r="C199" s="249" t="s">
        <v>1</v>
      </c>
      <c r="D199" s="249" t="s">
        <v>1</v>
      </c>
      <c r="E199" s="18" t="s">
        <v>1</v>
      </c>
      <c r="F199" s="250">
        <v>0</v>
      </c>
      <c r="G199" s="35"/>
      <c r="H199" s="36"/>
    </row>
    <row r="200" spans="1:8" s="2" customFormat="1" ht="16.899999999999999" customHeight="1">
      <c r="A200" s="35"/>
      <c r="B200" s="36"/>
      <c r="C200" s="249" t="s">
        <v>1</v>
      </c>
      <c r="D200" s="249" t="s">
        <v>1388</v>
      </c>
      <c r="E200" s="18" t="s">
        <v>1</v>
      </c>
      <c r="F200" s="250">
        <v>51.73</v>
      </c>
      <c r="G200" s="35"/>
      <c r="H200" s="36"/>
    </row>
    <row r="201" spans="1:8" s="2" customFormat="1" ht="16.899999999999999" customHeight="1">
      <c r="A201" s="35"/>
      <c r="B201" s="36"/>
      <c r="C201" s="249" t="s">
        <v>1</v>
      </c>
      <c r="D201" s="249" t="s">
        <v>1389</v>
      </c>
      <c r="E201" s="18" t="s">
        <v>1</v>
      </c>
      <c r="F201" s="250">
        <v>49.83</v>
      </c>
      <c r="G201" s="35"/>
      <c r="H201" s="36"/>
    </row>
    <row r="202" spans="1:8" s="2" customFormat="1" ht="16.899999999999999" customHeight="1">
      <c r="A202" s="35"/>
      <c r="B202" s="36"/>
      <c r="C202" s="249" t="s">
        <v>1</v>
      </c>
      <c r="D202" s="249" t="s">
        <v>1390</v>
      </c>
      <c r="E202" s="18" t="s">
        <v>1</v>
      </c>
      <c r="F202" s="250">
        <v>89.656999999999996</v>
      </c>
      <c r="G202" s="35"/>
      <c r="H202" s="36"/>
    </row>
    <row r="203" spans="1:8" s="2" customFormat="1" ht="16.899999999999999" customHeight="1">
      <c r="A203" s="35"/>
      <c r="B203" s="36"/>
      <c r="C203" s="249" t="s">
        <v>1391</v>
      </c>
      <c r="D203" s="249" t="s">
        <v>334</v>
      </c>
      <c r="E203" s="18" t="s">
        <v>1</v>
      </c>
      <c r="F203" s="250">
        <v>191.21700000000001</v>
      </c>
      <c r="G203" s="35"/>
      <c r="H203" s="36"/>
    </row>
    <row r="204" spans="1:8" s="2" customFormat="1" ht="16.899999999999999" customHeight="1">
      <c r="A204" s="35"/>
      <c r="B204" s="36"/>
      <c r="C204" s="245" t="s">
        <v>1398</v>
      </c>
      <c r="D204" s="246" t="s">
        <v>1</v>
      </c>
      <c r="E204" s="247" t="s">
        <v>1</v>
      </c>
      <c r="F204" s="248">
        <v>34.799999999999997</v>
      </c>
      <c r="G204" s="35"/>
      <c r="H204" s="36"/>
    </row>
    <row r="205" spans="1:8" s="2" customFormat="1" ht="16.899999999999999" customHeight="1">
      <c r="A205" s="35"/>
      <c r="B205" s="36"/>
      <c r="C205" s="249" t="s">
        <v>1</v>
      </c>
      <c r="D205" s="249" t="s">
        <v>1256</v>
      </c>
      <c r="E205" s="18" t="s">
        <v>1</v>
      </c>
      <c r="F205" s="250">
        <v>0</v>
      </c>
      <c r="G205" s="35"/>
      <c r="H205" s="36"/>
    </row>
    <row r="206" spans="1:8" s="2" customFormat="1" ht="16.899999999999999" customHeight="1">
      <c r="A206" s="35"/>
      <c r="B206" s="36"/>
      <c r="C206" s="249" t="s">
        <v>1</v>
      </c>
      <c r="D206" s="249" t="s">
        <v>1278</v>
      </c>
      <c r="E206" s="18" t="s">
        <v>1</v>
      </c>
      <c r="F206" s="250">
        <v>0</v>
      </c>
      <c r="G206" s="35"/>
      <c r="H206" s="36"/>
    </row>
    <row r="207" spans="1:8" s="2" customFormat="1" ht="16.899999999999999" customHeight="1">
      <c r="A207" s="35"/>
      <c r="B207" s="36"/>
      <c r="C207" s="249" t="s">
        <v>1</v>
      </c>
      <c r="D207" s="249" t="s">
        <v>1257</v>
      </c>
      <c r="E207" s="18" t="s">
        <v>1</v>
      </c>
      <c r="F207" s="250">
        <v>0</v>
      </c>
      <c r="G207" s="35"/>
      <c r="H207" s="36"/>
    </row>
    <row r="208" spans="1:8" s="2" customFormat="1" ht="16.899999999999999" customHeight="1">
      <c r="A208" s="35"/>
      <c r="B208" s="36"/>
      <c r="C208" s="249" t="s">
        <v>1</v>
      </c>
      <c r="D208" s="249" t="s">
        <v>1279</v>
      </c>
      <c r="E208" s="18" t="s">
        <v>1</v>
      </c>
      <c r="F208" s="250">
        <v>0</v>
      </c>
      <c r="G208" s="35"/>
      <c r="H208" s="36"/>
    </row>
    <row r="209" spans="1:8" s="2" customFormat="1" ht="22.5">
      <c r="A209" s="35"/>
      <c r="B209" s="36"/>
      <c r="C209" s="249" t="s">
        <v>1</v>
      </c>
      <c r="D209" s="249" t="s">
        <v>1396</v>
      </c>
      <c r="E209" s="18" t="s">
        <v>1</v>
      </c>
      <c r="F209" s="250">
        <v>0</v>
      </c>
      <c r="G209" s="35"/>
      <c r="H209" s="36"/>
    </row>
    <row r="210" spans="1:8" s="2" customFormat="1" ht="16.899999999999999" customHeight="1">
      <c r="A210" s="35"/>
      <c r="B210" s="36"/>
      <c r="C210" s="249" t="s">
        <v>1</v>
      </c>
      <c r="D210" s="249" t="s">
        <v>1</v>
      </c>
      <c r="E210" s="18" t="s">
        <v>1</v>
      </c>
      <c r="F210" s="250">
        <v>0</v>
      </c>
      <c r="G210" s="35"/>
      <c r="H210" s="36"/>
    </row>
    <row r="211" spans="1:8" s="2" customFormat="1" ht="16.899999999999999" customHeight="1">
      <c r="A211" s="35"/>
      <c r="B211" s="36"/>
      <c r="C211" s="249" t="s">
        <v>1</v>
      </c>
      <c r="D211" s="249" t="s">
        <v>1397</v>
      </c>
      <c r="E211" s="18" t="s">
        <v>1</v>
      </c>
      <c r="F211" s="250">
        <v>34.799999999999997</v>
      </c>
      <c r="G211" s="35"/>
      <c r="H211" s="36"/>
    </row>
    <row r="212" spans="1:8" s="2" customFormat="1" ht="16.899999999999999" customHeight="1">
      <c r="A212" s="35"/>
      <c r="B212" s="36"/>
      <c r="C212" s="249" t="s">
        <v>1398</v>
      </c>
      <c r="D212" s="249" t="s">
        <v>334</v>
      </c>
      <c r="E212" s="18" t="s">
        <v>1</v>
      </c>
      <c r="F212" s="250">
        <v>34.799999999999997</v>
      </c>
      <c r="G212" s="35"/>
      <c r="H212" s="36"/>
    </row>
    <row r="213" spans="1:8" s="2" customFormat="1" ht="16.899999999999999" customHeight="1">
      <c r="A213" s="35"/>
      <c r="B213" s="36"/>
      <c r="C213" s="245" t="s">
        <v>5607</v>
      </c>
      <c r="D213" s="246" t="s">
        <v>1</v>
      </c>
      <c r="E213" s="247" t="s">
        <v>1</v>
      </c>
      <c r="F213" s="248">
        <v>43.9</v>
      </c>
      <c r="G213" s="35"/>
      <c r="H213" s="36"/>
    </row>
    <row r="214" spans="1:8" s="2" customFormat="1" ht="16.899999999999999" customHeight="1">
      <c r="A214" s="35"/>
      <c r="B214" s="36"/>
      <c r="C214" s="249" t="s">
        <v>1</v>
      </c>
      <c r="D214" s="249" t="s">
        <v>5608</v>
      </c>
      <c r="E214" s="18" t="s">
        <v>1</v>
      </c>
      <c r="F214" s="250">
        <v>43.9</v>
      </c>
      <c r="G214" s="35"/>
      <c r="H214" s="36"/>
    </row>
    <row r="215" spans="1:8" s="2" customFormat="1" ht="16.899999999999999" customHeight="1">
      <c r="A215" s="35"/>
      <c r="B215" s="36"/>
      <c r="C215" s="249" t="s">
        <v>5607</v>
      </c>
      <c r="D215" s="249" t="s">
        <v>334</v>
      </c>
      <c r="E215" s="18" t="s">
        <v>1</v>
      </c>
      <c r="F215" s="250">
        <v>43.9</v>
      </c>
      <c r="G215" s="35"/>
      <c r="H215" s="36"/>
    </row>
    <row r="216" spans="1:8" s="2" customFormat="1" ht="16.899999999999999" customHeight="1">
      <c r="A216" s="35"/>
      <c r="B216" s="36"/>
      <c r="C216" s="245" t="s">
        <v>147</v>
      </c>
      <c r="D216" s="246" t="s">
        <v>1</v>
      </c>
      <c r="E216" s="247" t="s">
        <v>1</v>
      </c>
      <c r="F216" s="248">
        <v>282.45</v>
      </c>
      <c r="G216" s="35"/>
      <c r="H216" s="36"/>
    </row>
    <row r="217" spans="1:8" s="2" customFormat="1" ht="16.899999999999999" customHeight="1">
      <c r="A217" s="35"/>
      <c r="B217" s="36"/>
      <c r="C217" s="249" t="s">
        <v>1</v>
      </c>
      <c r="D217" s="249" t="s">
        <v>1123</v>
      </c>
      <c r="E217" s="18" t="s">
        <v>1</v>
      </c>
      <c r="F217" s="250">
        <v>234.5</v>
      </c>
      <c r="G217" s="35"/>
      <c r="H217" s="36"/>
    </row>
    <row r="218" spans="1:8" s="2" customFormat="1" ht="16.899999999999999" customHeight="1">
      <c r="A218" s="35"/>
      <c r="B218" s="36"/>
      <c r="C218" s="249" t="s">
        <v>1</v>
      </c>
      <c r="D218" s="249" t="s">
        <v>1124</v>
      </c>
      <c r="E218" s="18" t="s">
        <v>1</v>
      </c>
      <c r="F218" s="250">
        <v>47.95</v>
      </c>
      <c r="G218" s="35"/>
      <c r="H218" s="36"/>
    </row>
    <row r="219" spans="1:8" s="2" customFormat="1" ht="16.899999999999999" customHeight="1">
      <c r="A219" s="35"/>
      <c r="B219" s="36"/>
      <c r="C219" s="249" t="s">
        <v>147</v>
      </c>
      <c r="D219" s="249" t="s">
        <v>334</v>
      </c>
      <c r="E219" s="18" t="s">
        <v>1</v>
      </c>
      <c r="F219" s="250">
        <v>282.45</v>
      </c>
      <c r="G219" s="35"/>
      <c r="H219" s="36"/>
    </row>
    <row r="220" spans="1:8" s="2" customFormat="1" ht="16.899999999999999" customHeight="1">
      <c r="A220" s="35"/>
      <c r="B220" s="36"/>
      <c r="C220" s="251" t="s">
        <v>5606</v>
      </c>
      <c r="D220" s="35"/>
      <c r="E220" s="35"/>
      <c r="F220" s="35"/>
      <c r="G220" s="35"/>
      <c r="H220" s="36"/>
    </row>
    <row r="221" spans="1:8" s="2" customFormat="1" ht="22.5">
      <c r="A221" s="35"/>
      <c r="B221" s="36"/>
      <c r="C221" s="249" t="s">
        <v>1120</v>
      </c>
      <c r="D221" s="249" t="s">
        <v>1121</v>
      </c>
      <c r="E221" s="18" t="s">
        <v>378</v>
      </c>
      <c r="F221" s="250">
        <v>282.45</v>
      </c>
      <c r="G221" s="35"/>
      <c r="H221" s="36"/>
    </row>
    <row r="222" spans="1:8" s="2" customFormat="1" ht="22.5">
      <c r="A222" s="35"/>
      <c r="B222" s="36"/>
      <c r="C222" s="249" t="s">
        <v>1126</v>
      </c>
      <c r="D222" s="249" t="s">
        <v>1127</v>
      </c>
      <c r="E222" s="18" t="s">
        <v>378</v>
      </c>
      <c r="F222" s="250">
        <v>296.57299999999998</v>
      </c>
      <c r="G222" s="35"/>
      <c r="H222" s="36"/>
    </row>
    <row r="223" spans="1:8" s="2" customFormat="1" ht="16.899999999999999" customHeight="1">
      <c r="A223" s="35"/>
      <c r="B223" s="36"/>
      <c r="C223" s="245" t="s">
        <v>711</v>
      </c>
      <c r="D223" s="246" t="s">
        <v>1</v>
      </c>
      <c r="E223" s="247" t="s">
        <v>1</v>
      </c>
      <c r="F223" s="248">
        <v>1040.6199999999999</v>
      </c>
      <c r="G223" s="35"/>
      <c r="H223" s="36"/>
    </row>
    <row r="224" spans="1:8" s="2" customFormat="1" ht="16.899999999999999" customHeight="1">
      <c r="A224" s="35"/>
      <c r="B224" s="36"/>
      <c r="C224" s="249" t="s">
        <v>1</v>
      </c>
      <c r="D224" s="249" t="s">
        <v>710</v>
      </c>
      <c r="E224" s="18" t="s">
        <v>1</v>
      </c>
      <c r="F224" s="250">
        <v>0</v>
      </c>
      <c r="G224" s="35"/>
      <c r="H224" s="36"/>
    </row>
    <row r="225" spans="1:8" s="2" customFormat="1" ht="16.899999999999999" customHeight="1">
      <c r="A225" s="35"/>
      <c r="B225" s="36"/>
      <c r="C225" s="249" t="s">
        <v>1</v>
      </c>
      <c r="D225" s="249" t="s">
        <v>697</v>
      </c>
      <c r="E225" s="18" t="s">
        <v>1</v>
      </c>
      <c r="F225" s="250">
        <v>0</v>
      </c>
      <c r="G225" s="35"/>
      <c r="H225" s="36"/>
    </row>
    <row r="226" spans="1:8" s="2" customFormat="1" ht="16.899999999999999" customHeight="1">
      <c r="A226" s="35"/>
      <c r="B226" s="36"/>
      <c r="C226" s="249" t="s">
        <v>1</v>
      </c>
      <c r="D226" s="249" t="s">
        <v>698</v>
      </c>
      <c r="E226" s="18" t="s">
        <v>1</v>
      </c>
      <c r="F226" s="250">
        <v>0</v>
      </c>
      <c r="G226" s="35"/>
      <c r="H226" s="36"/>
    </row>
    <row r="227" spans="1:8" s="2" customFormat="1" ht="16.899999999999999" customHeight="1">
      <c r="A227" s="35"/>
      <c r="B227" s="36"/>
      <c r="C227" s="249" t="s">
        <v>711</v>
      </c>
      <c r="D227" s="249" t="s">
        <v>712</v>
      </c>
      <c r="E227" s="18" t="s">
        <v>1</v>
      </c>
      <c r="F227" s="250">
        <v>1040.6199999999999</v>
      </c>
      <c r="G227" s="35"/>
      <c r="H227" s="36"/>
    </row>
    <row r="228" spans="1:8" s="2" customFormat="1" ht="16.899999999999999" customHeight="1">
      <c r="A228" s="35"/>
      <c r="B228" s="36"/>
      <c r="C228" s="245" t="s">
        <v>5609</v>
      </c>
      <c r="D228" s="246" t="s">
        <v>1</v>
      </c>
      <c r="E228" s="247" t="s">
        <v>1</v>
      </c>
      <c r="F228" s="248">
        <v>279.81</v>
      </c>
      <c r="G228" s="35"/>
      <c r="H228" s="36"/>
    </row>
    <row r="229" spans="1:8" s="2" customFormat="1" ht="16.899999999999999" customHeight="1">
      <c r="A229" s="35"/>
      <c r="B229" s="36"/>
      <c r="C229" s="245" t="s">
        <v>5610</v>
      </c>
      <c r="D229" s="246" t="s">
        <v>1</v>
      </c>
      <c r="E229" s="247" t="s">
        <v>1</v>
      </c>
      <c r="F229" s="248">
        <v>42.945</v>
      </c>
      <c r="G229" s="35"/>
      <c r="H229" s="36"/>
    </row>
    <row r="230" spans="1:8" s="2" customFormat="1" ht="16.899999999999999" customHeight="1">
      <c r="A230" s="35"/>
      <c r="B230" s="36"/>
      <c r="C230" s="245" t="s">
        <v>5611</v>
      </c>
      <c r="D230" s="246" t="s">
        <v>1</v>
      </c>
      <c r="E230" s="247" t="s">
        <v>1</v>
      </c>
      <c r="F230" s="248">
        <v>140.4</v>
      </c>
      <c r="G230" s="35"/>
      <c r="H230" s="36"/>
    </row>
    <row r="231" spans="1:8" s="2" customFormat="1" ht="16.899999999999999" customHeight="1">
      <c r="A231" s="35"/>
      <c r="B231" s="36"/>
      <c r="C231" s="249" t="s">
        <v>1</v>
      </c>
      <c r="D231" s="249" t="s">
        <v>5612</v>
      </c>
      <c r="E231" s="18" t="s">
        <v>1</v>
      </c>
      <c r="F231" s="250">
        <v>74.55</v>
      </c>
      <c r="G231" s="35"/>
      <c r="H231" s="36"/>
    </row>
    <row r="232" spans="1:8" s="2" customFormat="1" ht="16.899999999999999" customHeight="1">
      <c r="A232" s="35"/>
      <c r="B232" s="36"/>
      <c r="C232" s="249" t="s">
        <v>1</v>
      </c>
      <c r="D232" s="249" t="s">
        <v>5613</v>
      </c>
      <c r="E232" s="18" t="s">
        <v>1</v>
      </c>
      <c r="F232" s="250">
        <v>65.849999999999994</v>
      </c>
      <c r="G232" s="35"/>
      <c r="H232" s="36"/>
    </row>
    <row r="233" spans="1:8" s="2" customFormat="1" ht="16.899999999999999" customHeight="1">
      <c r="A233" s="35"/>
      <c r="B233" s="36"/>
      <c r="C233" s="249" t="s">
        <v>5611</v>
      </c>
      <c r="D233" s="249" t="s">
        <v>334</v>
      </c>
      <c r="E233" s="18" t="s">
        <v>1</v>
      </c>
      <c r="F233" s="250">
        <v>140.4</v>
      </c>
      <c r="G233" s="35"/>
      <c r="H233" s="36"/>
    </row>
    <row r="234" spans="1:8" s="2" customFormat="1" ht="16.899999999999999" customHeight="1">
      <c r="A234" s="35"/>
      <c r="B234" s="36"/>
      <c r="C234" s="245" t="s">
        <v>585</v>
      </c>
      <c r="D234" s="246" t="s">
        <v>1</v>
      </c>
      <c r="E234" s="247" t="s">
        <v>1</v>
      </c>
      <c r="F234" s="248">
        <v>615.08000000000004</v>
      </c>
      <c r="G234" s="35"/>
      <c r="H234" s="36"/>
    </row>
    <row r="235" spans="1:8" s="2" customFormat="1" ht="16.899999999999999" customHeight="1">
      <c r="A235" s="35"/>
      <c r="B235" s="36"/>
      <c r="C235" s="249" t="s">
        <v>1</v>
      </c>
      <c r="D235" s="249" t="s">
        <v>584</v>
      </c>
      <c r="E235" s="18" t="s">
        <v>1</v>
      </c>
      <c r="F235" s="250">
        <v>615.08000000000004</v>
      </c>
      <c r="G235" s="35"/>
      <c r="H235" s="36"/>
    </row>
    <row r="236" spans="1:8" s="2" customFormat="1" ht="16.899999999999999" customHeight="1">
      <c r="A236" s="35"/>
      <c r="B236" s="36"/>
      <c r="C236" s="249" t="s">
        <v>585</v>
      </c>
      <c r="D236" s="249" t="s">
        <v>334</v>
      </c>
      <c r="E236" s="18" t="s">
        <v>1</v>
      </c>
      <c r="F236" s="250">
        <v>615.08000000000004</v>
      </c>
      <c r="G236" s="35"/>
      <c r="H236" s="36"/>
    </row>
    <row r="237" spans="1:8" s="2" customFormat="1" ht="16.899999999999999" customHeight="1">
      <c r="A237" s="35"/>
      <c r="B237" s="36"/>
      <c r="C237" s="245" t="s">
        <v>5614</v>
      </c>
      <c r="D237" s="246" t="s">
        <v>1</v>
      </c>
      <c r="E237" s="247" t="s">
        <v>1</v>
      </c>
      <c r="F237" s="248">
        <v>321.08999999999997</v>
      </c>
      <c r="G237" s="35"/>
      <c r="H237" s="36"/>
    </row>
    <row r="238" spans="1:8" s="2" customFormat="1" ht="16.899999999999999" customHeight="1">
      <c r="A238" s="35"/>
      <c r="B238" s="36"/>
      <c r="C238" s="245" t="s">
        <v>1031</v>
      </c>
      <c r="D238" s="246" t="s">
        <v>1</v>
      </c>
      <c r="E238" s="247" t="s">
        <v>1</v>
      </c>
      <c r="F238" s="248">
        <v>192.94800000000001</v>
      </c>
      <c r="G238" s="35"/>
      <c r="H238" s="36"/>
    </row>
    <row r="239" spans="1:8" s="2" customFormat="1" ht="16.899999999999999" customHeight="1">
      <c r="A239" s="35"/>
      <c r="B239" s="36"/>
      <c r="C239" s="249" t="s">
        <v>1</v>
      </c>
      <c r="D239" s="249" t="s">
        <v>1029</v>
      </c>
      <c r="E239" s="18" t="s">
        <v>1</v>
      </c>
      <c r="F239" s="250">
        <v>15.9</v>
      </c>
      <c r="G239" s="35"/>
      <c r="H239" s="36"/>
    </row>
    <row r="240" spans="1:8" s="2" customFormat="1" ht="16.899999999999999" customHeight="1">
      <c r="A240" s="35"/>
      <c r="B240" s="36"/>
      <c r="C240" s="249" t="s">
        <v>1</v>
      </c>
      <c r="D240" s="249" t="s">
        <v>1030</v>
      </c>
      <c r="E240" s="18" t="s">
        <v>1</v>
      </c>
      <c r="F240" s="250">
        <v>177.048</v>
      </c>
      <c r="G240" s="35"/>
      <c r="H240" s="36"/>
    </row>
    <row r="241" spans="1:8" s="2" customFormat="1" ht="16.899999999999999" customHeight="1">
      <c r="A241" s="35"/>
      <c r="B241" s="36"/>
      <c r="C241" s="249" t="s">
        <v>1031</v>
      </c>
      <c r="D241" s="249" t="s">
        <v>334</v>
      </c>
      <c r="E241" s="18" t="s">
        <v>1</v>
      </c>
      <c r="F241" s="250">
        <v>192.94800000000001</v>
      </c>
      <c r="G241" s="35"/>
      <c r="H241" s="36"/>
    </row>
    <row r="242" spans="1:8" s="2" customFormat="1" ht="16.899999999999999" customHeight="1">
      <c r="A242" s="35"/>
      <c r="B242" s="36"/>
      <c r="C242" s="245" t="s">
        <v>150</v>
      </c>
      <c r="D242" s="246" t="s">
        <v>1</v>
      </c>
      <c r="E242" s="247" t="s">
        <v>1</v>
      </c>
      <c r="F242" s="248">
        <v>286.64999999999998</v>
      </c>
      <c r="G242" s="35"/>
      <c r="H242" s="36"/>
    </row>
    <row r="243" spans="1:8" s="2" customFormat="1" ht="16.899999999999999" customHeight="1">
      <c r="A243" s="35"/>
      <c r="B243" s="36"/>
      <c r="C243" s="249" t="s">
        <v>1</v>
      </c>
      <c r="D243" s="249" t="s">
        <v>510</v>
      </c>
      <c r="E243" s="18" t="s">
        <v>1</v>
      </c>
      <c r="F243" s="250">
        <v>0</v>
      </c>
      <c r="G243" s="35"/>
      <c r="H243" s="36"/>
    </row>
    <row r="244" spans="1:8" s="2" customFormat="1" ht="16.899999999999999" customHeight="1">
      <c r="A244" s="35"/>
      <c r="B244" s="36"/>
      <c r="C244" s="249" t="s">
        <v>1</v>
      </c>
      <c r="D244" s="249" t="s">
        <v>511</v>
      </c>
      <c r="E244" s="18" t="s">
        <v>1</v>
      </c>
      <c r="F244" s="250">
        <v>0</v>
      </c>
      <c r="G244" s="35"/>
      <c r="H244" s="36"/>
    </row>
    <row r="245" spans="1:8" s="2" customFormat="1" ht="16.899999999999999" customHeight="1">
      <c r="A245" s="35"/>
      <c r="B245" s="36"/>
      <c r="C245" s="249" t="s">
        <v>1</v>
      </c>
      <c r="D245" s="249" t="s">
        <v>500</v>
      </c>
      <c r="E245" s="18" t="s">
        <v>1</v>
      </c>
      <c r="F245" s="250">
        <v>0</v>
      </c>
      <c r="G245" s="35"/>
      <c r="H245" s="36"/>
    </row>
    <row r="246" spans="1:8" s="2" customFormat="1" ht="16.899999999999999" customHeight="1">
      <c r="A246" s="35"/>
      <c r="B246" s="36"/>
      <c r="C246" s="249" t="s">
        <v>1</v>
      </c>
      <c r="D246" s="249" t="s">
        <v>501</v>
      </c>
      <c r="E246" s="18" t="s">
        <v>1</v>
      </c>
      <c r="F246" s="250">
        <v>0</v>
      </c>
      <c r="G246" s="35"/>
      <c r="H246" s="36"/>
    </row>
    <row r="247" spans="1:8" s="2" customFormat="1" ht="16.899999999999999" customHeight="1">
      <c r="A247" s="35"/>
      <c r="B247" s="36"/>
      <c r="C247" s="249" t="s">
        <v>1</v>
      </c>
      <c r="D247" s="249" t="s">
        <v>1</v>
      </c>
      <c r="E247" s="18" t="s">
        <v>1</v>
      </c>
      <c r="F247" s="250">
        <v>0</v>
      </c>
      <c r="G247" s="35"/>
      <c r="H247" s="36"/>
    </row>
    <row r="248" spans="1:8" s="2" customFormat="1" ht="16.899999999999999" customHeight="1">
      <c r="A248" s="35"/>
      <c r="B248" s="36"/>
      <c r="C248" s="249" t="s">
        <v>1</v>
      </c>
      <c r="D248" s="249" t="s">
        <v>512</v>
      </c>
      <c r="E248" s="18" t="s">
        <v>1</v>
      </c>
      <c r="F248" s="250">
        <v>140.13999999999999</v>
      </c>
      <c r="G248" s="35"/>
      <c r="H248" s="36"/>
    </row>
    <row r="249" spans="1:8" s="2" customFormat="1" ht="16.899999999999999" customHeight="1">
      <c r="A249" s="35"/>
      <c r="B249" s="36"/>
      <c r="C249" s="249" t="s">
        <v>1</v>
      </c>
      <c r="D249" s="249" t="s">
        <v>513</v>
      </c>
      <c r="E249" s="18" t="s">
        <v>1</v>
      </c>
      <c r="F249" s="250">
        <v>146.51</v>
      </c>
      <c r="G249" s="35"/>
      <c r="H249" s="36"/>
    </row>
    <row r="250" spans="1:8" s="2" customFormat="1" ht="16.899999999999999" customHeight="1">
      <c r="A250" s="35"/>
      <c r="B250" s="36"/>
      <c r="C250" s="249" t="s">
        <v>150</v>
      </c>
      <c r="D250" s="249" t="s">
        <v>334</v>
      </c>
      <c r="E250" s="18" t="s">
        <v>1</v>
      </c>
      <c r="F250" s="250">
        <v>286.64999999999998</v>
      </c>
      <c r="G250" s="35"/>
      <c r="H250" s="36"/>
    </row>
    <row r="251" spans="1:8" s="2" customFormat="1" ht="16.899999999999999" customHeight="1">
      <c r="A251" s="35"/>
      <c r="B251" s="36"/>
      <c r="C251" s="251" t="s">
        <v>5606</v>
      </c>
      <c r="D251" s="35"/>
      <c r="E251" s="35"/>
      <c r="F251" s="35"/>
      <c r="G251" s="35"/>
      <c r="H251" s="36"/>
    </row>
    <row r="252" spans="1:8" s="2" customFormat="1" ht="22.5">
      <c r="A252" s="35"/>
      <c r="B252" s="36"/>
      <c r="C252" s="249" t="s">
        <v>507</v>
      </c>
      <c r="D252" s="249" t="s">
        <v>508</v>
      </c>
      <c r="E252" s="18" t="s">
        <v>378</v>
      </c>
      <c r="F252" s="250">
        <v>85.995000000000005</v>
      </c>
      <c r="G252" s="35"/>
      <c r="H252" s="36"/>
    </row>
    <row r="253" spans="1:8" s="2" customFormat="1" ht="16.899999999999999" customHeight="1">
      <c r="A253" s="35"/>
      <c r="B253" s="36"/>
      <c r="C253" s="245" t="s">
        <v>5615</v>
      </c>
      <c r="D253" s="246" t="s">
        <v>1</v>
      </c>
      <c r="E253" s="247" t="s">
        <v>1</v>
      </c>
      <c r="F253" s="248">
        <v>844.36</v>
      </c>
      <c r="G253" s="35"/>
      <c r="H253" s="36"/>
    </row>
    <row r="254" spans="1:8" s="2" customFormat="1" ht="16.899999999999999" customHeight="1">
      <c r="A254" s="35"/>
      <c r="B254" s="36"/>
      <c r="C254" s="249" t="s">
        <v>1</v>
      </c>
      <c r="D254" s="249" t="s">
        <v>5616</v>
      </c>
      <c r="E254" s="18" t="s">
        <v>1</v>
      </c>
      <c r="F254" s="250">
        <v>844.36</v>
      </c>
      <c r="G254" s="35"/>
      <c r="H254" s="36"/>
    </row>
    <row r="255" spans="1:8" s="2" customFormat="1" ht="16.899999999999999" customHeight="1">
      <c r="A255" s="35"/>
      <c r="B255" s="36"/>
      <c r="C255" s="249" t="s">
        <v>5615</v>
      </c>
      <c r="D255" s="249" t="s">
        <v>334</v>
      </c>
      <c r="E255" s="18" t="s">
        <v>1</v>
      </c>
      <c r="F255" s="250">
        <v>844.36</v>
      </c>
      <c r="G255" s="35"/>
      <c r="H255" s="36"/>
    </row>
    <row r="256" spans="1:8" s="2" customFormat="1" ht="16.899999999999999" customHeight="1">
      <c r="A256" s="35"/>
      <c r="B256" s="36"/>
      <c r="C256" s="245" t="s">
        <v>152</v>
      </c>
      <c r="D256" s="246" t="s">
        <v>1</v>
      </c>
      <c r="E256" s="247" t="s">
        <v>1</v>
      </c>
      <c r="F256" s="248">
        <v>243.208</v>
      </c>
      <c r="G256" s="35"/>
      <c r="H256" s="36"/>
    </row>
    <row r="257" spans="1:8" s="2" customFormat="1" ht="16.899999999999999" customHeight="1">
      <c r="A257" s="35"/>
      <c r="B257" s="36"/>
      <c r="C257" s="249" t="s">
        <v>1</v>
      </c>
      <c r="D257" s="249" t="s">
        <v>574</v>
      </c>
      <c r="E257" s="18" t="s">
        <v>1</v>
      </c>
      <c r="F257" s="250">
        <v>0</v>
      </c>
      <c r="G257" s="35"/>
      <c r="H257" s="36"/>
    </row>
    <row r="258" spans="1:8" s="2" customFormat="1" ht="16.899999999999999" customHeight="1">
      <c r="A258" s="35"/>
      <c r="B258" s="36"/>
      <c r="C258" s="249" t="s">
        <v>1</v>
      </c>
      <c r="D258" s="249" t="s">
        <v>575</v>
      </c>
      <c r="E258" s="18" t="s">
        <v>1</v>
      </c>
      <c r="F258" s="250">
        <v>243.208</v>
      </c>
      <c r="G258" s="35"/>
      <c r="H258" s="36"/>
    </row>
    <row r="259" spans="1:8" s="2" customFormat="1" ht="16.899999999999999" customHeight="1">
      <c r="A259" s="35"/>
      <c r="B259" s="36"/>
      <c r="C259" s="249" t="s">
        <v>152</v>
      </c>
      <c r="D259" s="249" t="s">
        <v>334</v>
      </c>
      <c r="E259" s="18" t="s">
        <v>1</v>
      </c>
      <c r="F259" s="250">
        <v>243.208</v>
      </c>
      <c r="G259" s="35"/>
      <c r="H259" s="36"/>
    </row>
    <row r="260" spans="1:8" s="2" customFormat="1" ht="16.899999999999999" customHeight="1">
      <c r="A260" s="35"/>
      <c r="B260" s="36"/>
      <c r="C260" s="251" t="s">
        <v>5606</v>
      </c>
      <c r="D260" s="35"/>
      <c r="E260" s="35"/>
      <c r="F260" s="35"/>
      <c r="G260" s="35"/>
      <c r="H260" s="36"/>
    </row>
    <row r="261" spans="1:8" s="2" customFormat="1" ht="16.899999999999999" customHeight="1">
      <c r="A261" s="35"/>
      <c r="B261" s="36"/>
      <c r="C261" s="249" t="s">
        <v>571</v>
      </c>
      <c r="D261" s="249" t="s">
        <v>572</v>
      </c>
      <c r="E261" s="18" t="s">
        <v>378</v>
      </c>
      <c r="F261" s="250">
        <v>243.208</v>
      </c>
      <c r="G261" s="35"/>
      <c r="H261" s="36"/>
    </row>
    <row r="262" spans="1:8" s="2" customFormat="1" ht="16.899999999999999" customHeight="1">
      <c r="A262" s="35"/>
      <c r="B262" s="36"/>
      <c r="C262" s="249" t="s">
        <v>577</v>
      </c>
      <c r="D262" s="249" t="s">
        <v>578</v>
      </c>
      <c r="E262" s="18" t="s">
        <v>378</v>
      </c>
      <c r="F262" s="250">
        <v>243.208</v>
      </c>
      <c r="G262" s="35"/>
      <c r="H262" s="36"/>
    </row>
    <row r="263" spans="1:8" s="2" customFormat="1" ht="16.899999999999999" customHeight="1">
      <c r="A263" s="35"/>
      <c r="B263" s="36"/>
      <c r="C263" s="245" t="s">
        <v>154</v>
      </c>
      <c r="D263" s="246" t="s">
        <v>1</v>
      </c>
      <c r="E263" s="247" t="s">
        <v>1</v>
      </c>
      <c r="F263" s="248">
        <v>150.19999999999999</v>
      </c>
      <c r="G263" s="35"/>
      <c r="H263" s="36"/>
    </row>
    <row r="264" spans="1:8" s="2" customFormat="1" ht="16.899999999999999" customHeight="1">
      <c r="A264" s="35"/>
      <c r="B264" s="36"/>
      <c r="C264" s="249" t="s">
        <v>1</v>
      </c>
      <c r="D264" s="249" t="s">
        <v>182</v>
      </c>
      <c r="E264" s="18" t="s">
        <v>1</v>
      </c>
      <c r="F264" s="250">
        <v>150.19999999999999</v>
      </c>
      <c r="G264" s="35"/>
      <c r="H264" s="36"/>
    </row>
    <row r="265" spans="1:8" s="2" customFormat="1" ht="16.899999999999999" customHeight="1">
      <c r="A265" s="35"/>
      <c r="B265" s="36"/>
      <c r="C265" s="249" t="s">
        <v>154</v>
      </c>
      <c r="D265" s="249" t="s">
        <v>334</v>
      </c>
      <c r="E265" s="18" t="s">
        <v>1</v>
      </c>
      <c r="F265" s="250">
        <v>150.19999999999999</v>
      </c>
      <c r="G265" s="35"/>
      <c r="H265" s="36"/>
    </row>
    <row r="266" spans="1:8" s="2" customFormat="1" ht="16.899999999999999" customHeight="1">
      <c r="A266" s="35"/>
      <c r="B266" s="36"/>
      <c r="C266" s="251" t="s">
        <v>5606</v>
      </c>
      <c r="D266" s="35"/>
      <c r="E266" s="35"/>
      <c r="F266" s="35"/>
      <c r="G266" s="35"/>
      <c r="H266" s="36"/>
    </row>
    <row r="267" spans="1:8" s="2" customFormat="1" ht="16.899999999999999" customHeight="1">
      <c r="A267" s="35"/>
      <c r="B267" s="36"/>
      <c r="C267" s="249" t="s">
        <v>1016</v>
      </c>
      <c r="D267" s="249" t="s">
        <v>1017</v>
      </c>
      <c r="E267" s="18" t="s">
        <v>378</v>
      </c>
      <c r="F267" s="250">
        <v>153.20400000000001</v>
      </c>
      <c r="G267" s="35"/>
      <c r="H267" s="36"/>
    </row>
    <row r="268" spans="1:8" s="2" customFormat="1" ht="16.899999999999999" customHeight="1">
      <c r="A268" s="35"/>
      <c r="B268" s="36"/>
      <c r="C268" s="245" t="s">
        <v>156</v>
      </c>
      <c r="D268" s="246" t="s">
        <v>1</v>
      </c>
      <c r="E268" s="247" t="s">
        <v>1</v>
      </c>
      <c r="F268" s="248">
        <v>5.44</v>
      </c>
      <c r="G268" s="35"/>
      <c r="H268" s="36"/>
    </row>
    <row r="269" spans="1:8" s="2" customFormat="1" ht="16.899999999999999" customHeight="1">
      <c r="A269" s="35"/>
      <c r="B269" s="36"/>
      <c r="C269" s="249" t="s">
        <v>1</v>
      </c>
      <c r="D269" s="249" t="s">
        <v>490</v>
      </c>
      <c r="E269" s="18" t="s">
        <v>1</v>
      </c>
      <c r="F269" s="250">
        <v>0</v>
      </c>
      <c r="G269" s="35"/>
      <c r="H269" s="36"/>
    </row>
    <row r="270" spans="1:8" s="2" customFormat="1" ht="22.5">
      <c r="A270" s="35"/>
      <c r="B270" s="36"/>
      <c r="C270" s="249" t="s">
        <v>1</v>
      </c>
      <c r="D270" s="249" t="s">
        <v>491</v>
      </c>
      <c r="E270" s="18" t="s">
        <v>1</v>
      </c>
      <c r="F270" s="250">
        <v>0</v>
      </c>
      <c r="G270" s="35"/>
      <c r="H270" s="36"/>
    </row>
    <row r="271" spans="1:8" s="2" customFormat="1" ht="16.899999999999999" customHeight="1">
      <c r="A271" s="35"/>
      <c r="B271" s="36"/>
      <c r="C271" s="249" t="s">
        <v>1</v>
      </c>
      <c r="D271" s="249" t="s">
        <v>482</v>
      </c>
      <c r="E271" s="18" t="s">
        <v>1</v>
      </c>
      <c r="F271" s="250">
        <v>0</v>
      </c>
      <c r="G271" s="35"/>
      <c r="H271" s="36"/>
    </row>
    <row r="272" spans="1:8" s="2" customFormat="1" ht="16.899999999999999" customHeight="1">
      <c r="A272" s="35"/>
      <c r="B272" s="36"/>
      <c r="C272" s="249" t="s">
        <v>1</v>
      </c>
      <c r="D272" s="249" t="s">
        <v>483</v>
      </c>
      <c r="E272" s="18" t="s">
        <v>1</v>
      </c>
      <c r="F272" s="250">
        <v>0</v>
      </c>
      <c r="G272" s="35"/>
      <c r="H272" s="36"/>
    </row>
    <row r="273" spans="1:8" s="2" customFormat="1" ht="16.899999999999999" customHeight="1">
      <c r="A273" s="35"/>
      <c r="B273" s="36"/>
      <c r="C273" s="249" t="s">
        <v>1</v>
      </c>
      <c r="D273" s="249" t="s">
        <v>492</v>
      </c>
      <c r="E273" s="18" t="s">
        <v>1</v>
      </c>
      <c r="F273" s="250">
        <v>1.39</v>
      </c>
      <c r="G273" s="35"/>
      <c r="H273" s="36"/>
    </row>
    <row r="274" spans="1:8" s="2" customFormat="1" ht="16.899999999999999" customHeight="1">
      <c r="A274" s="35"/>
      <c r="B274" s="36"/>
      <c r="C274" s="249" t="s">
        <v>1</v>
      </c>
      <c r="D274" s="249" t="s">
        <v>493</v>
      </c>
      <c r="E274" s="18" t="s">
        <v>1</v>
      </c>
      <c r="F274" s="250">
        <v>4.05</v>
      </c>
      <c r="G274" s="35"/>
      <c r="H274" s="36"/>
    </row>
    <row r="275" spans="1:8" s="2" customFormat="1" ht="16.899999999999999" customHeight="1">
      <c r="A275" s="35"/>
      <c r="B275" s="36"/>
      <c r="C275" s="249" t="s">
        <v>156</v>
      </c>
      <c r="D275" s="249" t="s">
        <v>334</v>
      </c>
      <c r="E275" s="18" t="s">
        <v>1</v>
      </c>
      <c r="F275" s="250">
        <v>5.44</v>
      </c>
      <c r="G275" s="35"/>
      <c r="H275" s="36"/>
    </row>
    <row r="276" spans="1:8" s="2" customFormat="1" ht="16.899999999999999" customHeight="1">
      <c r="A276" s="35"/>
      <c r="B276" s="36"/>
      <c r="C276" s="251" t="s">
        <v>5606</v>
      </c>
      <c r="D276" s="35"/>
      <c r="E276" s="35"/>
      <c r="F276" s="35"/>
      <c r="G276" s="35"/>
      <c r="H276" s="36"/>
    </row>
    <row r="277" spans="1:8" s="2" customFormat="1" ht="22.5">
      <c r="A277" s="35"/>
      <c r="B277" s="36"/>
      <c r="C277" s="249" t="s">
        <v>487</v>
      </c>
      <c r="D277" s="249" t="s">
        <v>488</v>
      </c>
      <c r="E277" s="18" t="s">
        <v>378</v>
      </c>
      <c r="F277" s="250">
        <v>5.44</v>
      </c>
      <c r="G277" s="35"/>
      <c r="H277" s="36"/>
    </row>
    <row r="278" spans="1:8" s="2" customFormat="1" ht="22.5">
      <c r="A278" s="35"/>
      <c r="B278" s="36"/>
      <c r="C278" s="249" t="s">
        <v>941</v>
      </c>
      <c r="D278" s="249" t="s">
        <v>942</v>
      </c>
      <c r="E278" s="18" t="s">
        <v>378</v>
      </c>
      <c r="F278" s="250">
        <v>88.677000000000007</v>
      </c>
      <c r="G278" s="35"/>
      <c r="H278" s="36"/>
    </row>
    <row r="279" spans="1:8" s="2" customFormat="1" ht="16.899999999999999" customHeight="1">
      <c r="A279" s="35"/>
      <c r="B279" s="36"/>
      <c r="C279" s="249" t="s">
        <v>990</v>
      </c>
      <c r="D279" s="249" t="s">
        <v>991</v>
      </c>
      <c r="E279" s="18" t="s">
        <v>378</v>
      </c>
      <c r="F279" s="250">
        <v>88.677000000000007</v>
      </c>
      <c r="G279" s="35"/>
      <c r="H279" s="36"/>
    </row>
    <row r="280" spans="1:8" s="2" customFormat="1" ht="16.899999999999999" customHeight="1">
      <c r="A280" s="35"/>
      <c r="B280" s="36"/>
      <c r="C280" s="245" t="s">
        <v>159</v>
      </c>
      <c r="D280" s="246" t="s">
        <v>1</v>
      </c>
      <c r="E280" s="247" t="s">
        <v>1</v>
      </c>
      <c r="F280" s="248">
        <v>27.06</v>
      </c>
      <c r="G280" s="35"/>
      <c r="H280" s="36"/>
    </row>
    <row r="281" spans="1:8" s="2" customFormat="1" ht="16.899999999999999" customHeight="1">
      <c r="A281" s="35"/>
      <c r="B281" s="36"/>
      <c r="C281" s="249" t="s">
        <v>1</v>
      </c>
      <c r="D281" s="249" t="s">
        <v>480</v>
      </c>
      <c r="E281" s="18" t="s">
        <v>1</v>
      </c>
      <c r="F281" s="250">
        <v>0</v>
      </c>
      <c r="G281" s="35"/>
      <c r="H281" s="36"/>
    </row>
    <row r="282" spans="1:8" s="2" customFormat="1" ht="16.899999999999999" customHeight="1">
      <c r="A282" s="35"/>
      <c r="B282" s="36"/>
      <c r="C282" s="249" t="s">
        <v>1</v>
      </c>
      <c r="D282" s="249" t="s">
        <v>481</v>
      </c>
      <c r="E282" s="18" t="s">
        <v>1</v>
      </c>
      <c r="F282" s="250">
        <v>0</v>
      </c>
      <c r="G282" s="35"/>
      <c r="H282" s="36"/>
    </row>
    <row r="283" spans="1:8" s="2" customFormat="1" ht="16.899999999999999" customHeight="1">
      <c r="A283" s="35"/>
      <c r="B283" s="36"/>
      <c r="C283" s="249" t="s">
        <v>1</v>
      </c>
      <c r="D283" s="249" t="s">
        <v>482</v>
      </c>
      <c r="E283" s="18" t="s">
        <v>1</v>
      </c>
      <c r="F283" s="250">
        <v>0</v>
      </c>
      <c r="G283" s="35"/>
      <c r="H283" s="36"/>
    </row>
    <row r="284" spans="1:8" s="2" customFormat="1" ht="16.899999999999999" customHeight="1">
      <c r="A284" s="35"/>
      <c r="B284" s="36"/>
      <c r="C284" s="249" t="s">
        <v>1</v>
      </c>
      <c r="D284" s="249" t="s">
        <v>483</v>
      </c>
      <c r="E284" s="18" t="s">
        <v>1</v>
      </c>
      <c r="F284" s="250">
        <v>0</v>
      </c>
      <c r="G284" s="35"/>
      <c r="H284" s="36"/>
    </row>
    <row r="285" spans="1:8" s="2" customFormat="1" ht="16.899999999999999" customHeight="1">
      <c r="A285" s="35"/>
      <c r="B285" s="36"/>
      <c r="C285" s="249" t="s">
        <v>1</v>
      </c>
      <c r="D285" s="249" t="s">
        <v>484</v>
      </c>
      <c r="E285" s="18" t="s">
        <v>1</v>
      </c>
      <c r="F285" s="250">
        <v>14.78</v>
      </c>
      <c r="G285" s="35"/>
      <c r="H285" s="36"/>
    </row>
    <row r="286" spans="1:8" s="2" customFormat="1" ht="16.899999999999999" customHeight="1">
      <c r="A286" s="35"/>
      <c r="B286" s="36"/>
      <c r="C286" s="249" t="s">
        <v>1</v>
      </c>
      <c r="D286" s="249" t="s">
        <v>485</v>
      </c>
      <c r="E286" s="18" t="s">
        <v>1</v>
      </c>
      <c r="F286" s="250">
        <v>12.28</v>
      </c>
      <c r="G286" s="35"/>
      <c r="H286" s="36"/>
    </row>
    <row r="287" spans="1:8" s="2" customFormat="1" ht="16.899999999999999" customHeight="1">
      <c r="A287" s="35"/>
      <c r="B287" s="36"/>
      <c r="C287" s="249" t="s">
        <v>159</v>
      </c>
      <c r="D287" s="249" t="s">
        <v>334</v>
      </c>
      <c r="E287" s="18" t="s">
        <v>1</v>
      </c>
      <c r="F287" s="250">
        <v>27.06</v>
      </c>
      <c r="G287" s="35"/>
      <c r="H287" s="36"/>
    </row>
    <row r="288" spans="1:8" s="2" customFormat="1" ht="16.899999999999999" customHeight="1">
      <c r="A288" s="35"/>
      <c r="B288" s="36"/>
      <c r="C288" s="251" t="s">
        <v>5606</v>
      </c>
      <c r="D288" s="35"/>
      <c r="E288" s="35"/>
      <c r="F288" s="35"/>
      <c r="G288" s="35"/>
      <c r="H288" s="36"/>
    </row>
    <row r="289" spans="1:8" s="2" customFormat="1" ht="22.5">
      <c r="A289" s="35"/>
      <c r="B289" s="36"/>
      <c r="C289" s="249" t="s">
        <v>477</v>
      </c>
      <c r="D289" s="249" t="s">
        <v>478</v>
      </c>
      <c r="E289" s="18" t="s">
        <v>378</v>
      </c>
      <c r="F289" s="250">
        <v>27.06</v>
      </c>
      <c r="G289" s="35"/>
      <c r="H289" s="36"/>
    </row>
    <row r="290" spans="1:8" s="2" customFormat="1" ht="16.899999999999999" customHeight="1">
      <c r="A290" s="35"/>
      <c r="B290" s="36"/>
      <c r="C290" s="249" t="s">
        <v>1236</v>
      </c>
      <c r="D290" s="249" t="s">
        <v>1237</v>
      </c>
      <c r="E290" s="18" t="s">
        <v>378</v>
      </c>
      <c r="F290" s="250">
        <v>536.75699999999995</v>
      </c>
      <c r="G290" s="35"/>
      <c r="H290" s="36"/>
    </row>
    <row r="291" spans="1:8" s="2" customFormat="1" ht="16.899999999999999" customHeight="1">
      <c r="A291" s="35"/>
      <c r="B291" s="36"/>
      <c r="C291" s="245" t="s">
        <v>5617</v>
      </c>
      <c r="D291" s="246" t="s">
        <v>1</v>
      </c>
      <c r="E291" s="247" t="s">
        <v>1</v>
      </c>
      <c r="F291" s="248">
        <v>77.926000000000002</v>
      </c>
      <c r="G291" s="35"/>
      <c r="H291" s="36"/>
    </row>
    <row r="292" spans="1:8" s="2" customFormat="1" ht="16.899999999999999" customHeight="1">
      <c r="A292" s="35"/>
      <c r="B292" s="36"/>
      <c r="C292" s="249" t="s">
        <v>1</v>
      </c>
      <c r="D292" s="249" t="s">
        <v>5618</v>
      </c>
      <c r="E292" s="18" t="s">
        <v>1</v>
      </c>
      <c r="F292" s="250">
        <v>76.100999999999999</v>
      </c>
      <c r="G292" s="35"/>
      <c r="H292" s="36"/>
    </row>
    <row r="293" spans="1:8" s="2" customFormat="1" ht="16.899999999999999" customHeight="1">
      <c r="A293" s="35"/>
      <c r="B293" s="36"/>
      <c r="C293" s="249" t="s">
        <v>1</v>
      </c>
      <c r="D293" s="249" t="s">
        <v>5619</v>
      </c>
      <c r="E293" s="18" t="s">
        <v>1</v>
      </c>
      <c r="F293" s="250">
        <v>-19.184999999999999</v>
      </c>
      <c r="G293" s="35"/>
      <c r="H293" s="36"/>
    </row>
    <row r="294" spans="1:8" s="2" customFormat="1" ht="16.899999999999999" customHeight="1">
      <c r="A294" s="35"/>
      <c r="B294" s="36"/>
      <c r="C294" s="249" t="s">
        <v>1</v>
      </c>
      <c r="D294" s="249" t="s">
        <v>5620</v>
      </c>
      <c r="E294" s="18" t="s">
        <v>1</v>
      </c>
      <c r="F294" s="250">
        <v>21.01</v>
      </c>
      <c r="G294" s="35"/>
      <c r="H294" s="36"/>
    </row>
    <row r="295" spans="1:8" s="2" customFormat="1" ht="16.899999999999999" customHeight="1">
      <c r="A295" s="35"/>
      <c r="B295" s="36"/>
      <c r="C295" s="249" t="s">
        <v>5617</v>
      </c>
      <c r="D295" s="249" t="s">
        <v>334</v>
      </c>
      <c r="E295" s="18" t="s">
        <v>1</v>
      </c>
      <c r="F295" s="250">
        <v>77.926000000000002</v>
      </c>
      <c r="G295" s="35"/>
      <c r="H295" s="36"/>
    </row>
    <row r="296" spans="1:8" s="2" customFormat="1" ht="16.899999999999999" customHeight="1">
      <c r="A296" s="35"/>
      <c r="B296" s="36"/>
      <c r="C296" s="245" t="s">
        <v>5621</v>
      </c>
      <c r="D296" s="246" t="s">
        <v>1</v>
      </c>
      <c r="E296" s="247" t="s">
        <v>1</v>
      </c>
      <c r="F296" s="248">
        <v>163.16300000000001</v>
      </c>
      <c r="G296" s="35"/>
      <c r="H296" s="36"/>
    </row>
    <row r="297" spans="1:8" s="2" customFormat="1" ht="16.899999999999999" customHeight="1">
      <c r="A297" s="35"/>
      <c r="B297" s="36"/>
      <c r="C297" s="249" t="s">
        <v>1</v>
      </c>
      <c r="D297" s="249" t="s">
        <v>5622</v>
      </c>
      <c r="E297" s="18" t="s">
        <v>1</v>
      </c>
      <c r="F297" s="250">
        <v>15.805</v>
      </c>
      <c r="G297" s="35"/>
      <c r="H297" s="36"/>
    </row>
    <row r="298" spans="1:8" s="2" customFormat="1" ht="16.899999999999999" customHeight="1">
      <c r="A298" s="35"/>
      <c r="B298" s="36"/>
      <c r="C298" s="249" t="s">
        <v>1</v>
      </c>
      <c r="D298" s="249" t="s">
        <v>5623</v>
      </c>
      <c r="E298" s="18" t="s">
        <v>1</v>
      </c>
      <c r="F298" s="250">
        <v>1.95</v>
      </c>
      <c r="G298" s="35"/>
      <c r="H298" s="36"/>
    </row>
    <row r="299" spans="1:8" s="2" customFormat="1" ht="16.899999999999999" customHeight="1">
      <c r="A299" s="35"/>
      <c r="B299" s="36"/>
      <c r="C299" s="249" t="s">
        <v>1</v>
      </c>
      <c r="D299" s="249" t="s">
        <v>5624</v>
      </c>
      <c r="E299" s="18" t="s">
        <v>1</v>
      </c>
      <c r="F299" s="250">
        <v>10.44</v>
      </c>
      <c r="G299" s="35"/>
      <c r="H299" s="36"/>
    </row>
    <row r="300" spans="1:8" s="2" customFormat="1" ht="16.899999999999999" customHeight="1">
      <c r="A300" s="35"/>
      <c r="B300" s="36"/>
      <c r="C300" s="249" t="s">
        <v>1</v>
      </c>
      <c r="D300" s="249" t="s">
        <v>5625</v>
      </c>
      <c r="E300" s="18" t="s">
        <v>1</v>
      </c>
      <c r="F300" s="250">
        <v>-8.8539999999999992</v>
      </c>
      <c r="G300" s="35"/>
      <c r="H300" s="36"/>
    </row>
    <row r="301" spans="1:8" s="2" customFormat="1" ht="16.899999999999999" customHeight="1">
      <c r="A301" s="35"/>
      <c r="B301" s="36"/>
      <c r="C301" s="249" t="s">
        <v>1</v>
      </c>
      <c r="D301" s="249" t="s">
        <v>5626</v>
      </c>
      <c r="E301" s="18" t="s">
        <v>1</v>
      </c>
      <c r="F301" s="250">
        <v>143.822</v>
      </c>
      <c r="G301" s="35"/>
      <c r="H301" s="36"/>
    </row>
    <row r="302" spans="1:8" s="2" customFormat="1" ht="16.899999999999999" customHeight="1">
      <c r="A302" s="35"/>
      <c r="B302" s="36"/>
      <c r="C302" s="249" t="s">
        <v>5621</v>
      </c>
      <c r="D302" s="249" t="s">
        <v>334</v>
      </c>
      <c r="E302" s="18" t="s">
        <v>1</v>
      </c>
      <c r="F302" s="250">
        <v>163.16300000000001</v>
      </c>
      <c r="G302" s="35"/>
      <c r="H302" s="36"/>
    </row>
    <row r="303" spans="1:8" s="2" customFormat="1" ht="16.899999999999999" customHeight="1">
      <c r="A303" s="35"/>
      <c r="B303" s="36"/>
      <c r="C303" s="245" t="s">
        <v>5627</v>
      </c>
      <c r="D303" s="246" t="s">
        <v>1</v>
      </c>
      <c r="E303" s="247" t="s">
        <v>1</v>
      </c>
      <c r="F303" s="248">
        <v>151.41200000000001</v>
      </c>
      <c r="G303" s="35"/>
      <c r="H303" s="36"/>
    </row>
    <row r="304" spans="1:8" s="2" customFormat="1" ht="16.899999999999999" customHeight="1">
      <c r="A304" s="35"/>
      <c r="B304" s="36"/>
      <c r="C304" s="249" t="s">
        <v>1</v>
      </c>
      <c r="D304" s="249" t="s">
        <v>5628</v>
      </c>
      <c r="E304" s="18" t="s">
        <v>1</v>
      </c>
      <c r="F304" s="250">
        <v>28.698</v>
      </c>
      <c r="G304" s="35"/>
      <c r="H304" s="36"/>
    </row>
    <row r="305" spans="1:8" s="2" customFormat="1" ht="16.899999999999999" customHeight="1">
      <c r="A305" s="35"/>
      <c r="B305" s="36"/>
      <c r="C305" s="249" t="s">
        <v>1</v>
      </c>
      <c r="D305" s="249" t="s">
        <v>5629</v>
      </c>
      <c r="E305" s="18" t="s">
        <v>1</v>
      </c>
      <c r="F305" s="250">
        <v>23.504000000000001</v>
      </c>
      <c r="G305" s="35"/>
      <c r="H305" s="36"/>
    </row>
    <row r="306" spans="1:8" s="2" customFormat="1" ht="16.899999999999999" customHeight="1">
      <c r="A306" s="35"/>
      <c r="B306" s="36"/>
      <c r="C306" s="249" t="s">
        <v>1</v>
      </c>
      <c r="D306" s="249" t="s">
        <v>5629</v>
      </c>
      <c r="E306" s="18" t="s">
        <v>1</v>
      </c>
      <c r="F306" s="250">
        <v>23.504000000000001</v>
      </c>
      <c r="G306" s="35"/>
      <c r="H306" s="36"/>
    </row>
    <row r="307" spans="1:8" s="2" customFormat="1" ht="16.899999999999999" customHeight="1">
      <c r="A307" s="35"/>
      <c r="B307" s="36"/>
      <c r="C307" s="249" t="s">
        <v>1</v>
      </c>
      <c r="D307" s="249" t="s">
        <v>5629</v>
      </c>
      <c r="E307" s="18" t="s">
        <v>1</v>
      </c>
      <c r="F307" s="250">
        <v>23.504000000000001</v>
      </c>
      <c r="G307" s="35"/>
      <c r="H307" s="36"/>
    </row>
    <row r="308" spans="1:8" s="2" customFormat="1" ht="16.899999999999999" customHeight="1">
      <c r="A308" s="35"/>
      <c r="B308" s="36"/>
      <c r="C308" s="249" t="s">
        <v>1</v>
      </c>
      <c r="D308" s="249" t="s">
        <v>5628</v>
      </c>
      <c r="E308" s="18" t="s">
        <v>1</v>
      </c>
      <c r="F308" s="250">
        <v>28.698</v>
      </c>
      <c r="G308" s="35"/>
      <c r="H308" s="36"/>
    </row>
    <row r="309" spans="1:8" s="2" customFormat="1" ht="16.899999999999999" customHeight="1">
      <c r="A309" s="35"/>
      <c r="B309" s="36"/>
      <c r="C309" s="249" t="s">
        <v>1</v>
      </c>
      <c r="D309" s="249" t="s">
        <v>5629</v>
      </c>
      <c r="E309" s="18" t="s">
        <v>1</v>
      </c>
      <c r="F309" s="250">
        <v>23.504000000000001</v>
      </c>
      <c r="G309" s="35"/>
      <c r="H309" s="36"/>
    </row>
    <row r="310" spans="1:8" s="2" customFormat="1" ht="16.899999999999999" customHeight="1">
      <c r="A310" s="35"/>
      <c r="B310" s="36"/>
      <c r="C310" s="249" t="s">
        <v>5627</v>
      </c>
      <c r="D310" s="249" t="s">
        <v>334</v>
      </c>
      <c r="E310" s="18" t="s">
        <v>1</v>
      </c>
      <c r="F310" s="250">
        <v>151.41200000000001</v>
      </c>
      <c r="G310" s="35"/>
      <c r="H310" s="36"/>
    </row>
    <row r="311" spans="1:8" s="2" customFormat="1" ht="16.899999999999999" customHeight="1">
      <c r="A311" s="35"/>
      <c r="B311" s="36"/>
      <c r="C311" s="245" t="s">
        <v>5630</v>
      </c>
      <c r="D311" s="246" t="s">
        <v>1</v>
      </c>
      <c r="E311" s="247" t="s">
        <v>1</v>
      </c>
      <c r="F311" s="248">
        <v>820.6</v>
      </c>
      <c r="G311" s="35"/>
      <c r="H311" s="36"/>
    </row>
    <row r="312" spans="1:8" s="2" customFormat="1" ht="16.899999999999999" customHeight="1">
      <c r="A312" s="35"/>
      <c r="B312" s="36"/>
      <c r="C312" s="249" t="s">
        <v>1</v>
      </c>
      <c r="D312" s="249" t="s">
        <v>180</v>
      </c>
      <c r="E312" s="18" t="s">
        <v>1</v>
      </c>
      <c r="F312" s="250">
        <v>622.4</v>
      </c>
      <c r="G312" s="35"/>
      <c r="H312" s="36"/>
    </row>
    <row r="313" spans="1:8" s="2" customFormat="1" ht="16.899999999999999" customHeight="1">
      <c r="A313" s="35"/>
      <c r="B313" s="36"/>
      <c r="C313" s="249" t="s">
        <v>1</v>
      </c>
      <c r="D313" s="249" t="s">
        <v>5631</v>
      </c>
      <c r="E313" s="18" t="s">
        <v>1</v>
      </c>
      <c r="F313" s="250">
        <v>74.55</v>
      </c>
      <c r="G313" s="35"/>
      <c r="H313" s="36"/>
    </row>
    <row r="314" spans="1:8" s="2" customFormat="1" ht="16.899999999999999" customHeight="1">
      <c r="A314" s="35"/>
      <c r="B314" s="36"/>
      <c r="C314" s="249" t="s">
        <v>1</v>
      </c>
      <c r="D314" s="249" t="s">
        <v>5632</v>
      </c>
      <c r="E314" s="18" t="s">
        <v>1</v>
      </c>
      <c r="F314" s="250">
        <v>97.5</v>
      </c>
      <c r="G314" s="35"/>
      <c r="H314" s="36"/>
    </row>
    <row r="315" spans="1:8" s="2" customFormat="1" ht="16.899999999999999" customHeight="1">
      <c r="A315" s="35"/>
      <c r="B315" s="36"/>
      <c r="C315" s="249" t="s">
        <v>1</v>
      </c>
      <c r="D315" s="249" t="s">
        <v>5633</v>
      </c>
      <c r="E315" s="18" t="s">
        <v>1</v>
      </c>
      <c r="F315" s="250">
        <v>13.2</v>
      </c>
      <c r="G315" s="35"/>
      <c r="H315" s="36"/>
    </row>
    <row r="316" spans="1:8" s="2" customFormat="1" ht="16.899999999999999" customHeight="1">
      <c r="A316" s="35"/>
      <c r="B316" s="36"/>
      <c r="C316" s="249" t="s">
        <v>1</v>
      </c>
      <c r="D316" s="249" t="s">
        <v>5634</v>
      </c>
      <c r="E316" s="18" t="s">
        <v>1</v>
      </c>
      <c r="F316" s="250">
        <v>12.95</v>
      </c>
      <c r="G316" s="35"/>
      <c r="H316" s="36"/>
    </row>
    <row r="317" spans="1:8" s="2" customFormat="1" ht="16.899999999999999" customHeight="1">
      <c r="A317" s="35"/>
      <c r="B317" s="36"/>
      <c r="C317" s="249" t="s">
        <v>5630</v>
      </c>
      <c r="D317" s="249" t="s">
        <v>334</v>
      </c>
      <c r="E317" s="18" t="s">
        <v>1</v>
      </c>
      <c r="F317" s="250">
        <v>820.6</v>
      </c>
      <c r="G317" s="35"/>
      <c r="H317" s="36"/>
    </row>
    <row r="318" spans="1:8" s="2" customFormat="1" ht="16.899999999999999" customHeight="1">
      <c r="A318" s="35"/>
      <c r="B318" s="36"/>
      <c r="C318" s="245" t="s">
        <v>1240</v>
      </c>
      <c r="D318" s="246" t="s">
        <v>1</v>
      </c>
      <c r="E318" s="247" t="s">
        <v>1</v>
      </c>
      <c r="F318" s="248">
        <v>536.75699999999995</v>
      </c>
      <c r="G318" s="35"/>
      <c r="H318" s="36"/>
    </row>
    <row r="319" spans="1:8" s="2" customFormat="1" ht="16.899999999999999" customHeight="1">
      <c r="A319" s="35"/>
      <c r="B319" s="36"/>
      <c r="C319" s="249" t="s">
        <v>1</v>
      </c>
      <c r="D319" s="249" t="s">
        <v>1239</v>
      </c>
      <c r="E319" s="18" t="s">
        <v>1</v>
      </c>
      <c r="F319" s="250">
        <v>509.697</v>
      </c>
      <c r="G319" s="35"/>
      <c r="H319" s="36"/>
    </row>
    <row r="320" spans="1:8" s="2" customFormat="1" ht="16.899999999999999" customHeight="1">
      <c r="A320" s="35"/>
      <c r="B320" s="36"/>
      <c r="C320" s="249" t="s">
        <v>1</v>
      </c>
      <c r="D320" s="249" t="s">
        <v>159</v>
      </c>
      <c r="E320" s="18" t="s">
        <v>1</v>
      </c>
      <c r="F320" s="250">
        <v>27.06</v>
      </c>
      <c r="G320" s="35"/>
      <c r="H320" s="36"/>
    </row>
    <row r="321" spans="1:8" s="2" customFormat="1" ht="16.899999999999999" customHeight="1">
      <c r="A321" s="35"/>
      <c r="B321" s="36"/>
      <c r="C321" s="249" t="s">
        <v>1240</v>
      </c>
      <c r="D321" s="249" t="s">
        <v>334</v>
      </c>
      <c r="E321" s="18" t="s">
        <v>1</v>
      </c>
      <c r="F321" s="250">
        <v>536.75699999999995</v>
      </c>
      <c r="G321" s="35"/>
      <c r="H321" s="36"/>
    </row>
    <row r="322" spans="1:8" s="2" customFormat="1" ht="16.899999999999999" customHeight="1">
      <c r="A322" s="35"/>
      <c r="B322" s="36"/>
      <c r="C322" s="245" t="s">
        <v>263</v>
      </c>
      <c r="D322" s="246" t="s">
        <v>1</v>
      </c>
      <c r="E322" s="247" t="s">
        <v>1</v>
      </c>
      <c r="F322" s="248">
        <v>290.87099999999998</v>
      </c>
      <c r="G322" s="35"/>
      <c r="H322" s="36"/>
    </row>
    <row r="323" spans="1:8" s="2" customFormat="1" ht="16.899999999999999" customHeight="1">
      <c r="A323" s="35"/>
      <c r="B323" s="36"/>
      <c r="C323" s="249" t="s">
        <v>1</v>
      </c>
      <c r="D323" s="249" t="s">
        <v>185</v>
      </c>
      <c r="E323" s="18" t="s">
        <v>1</v>
      </c>
      <c r="F323" s="250">
        <v>190.25</v>
      </c>
      <c r="G323" s="35"/>
      <c r="H323" s="36"/>
    </row>
    <row r="324" spans="1:8" s="2" customFormat="1" ht="16.899999999999999" customHeight="1">
      <c r="A324" s="35"/>
      <c r="B324" s="36"/>
      <c r="C324" s="249" t="s">
        <v>1</v>
      </c>
      <c r="D324" s="249" t="s">
        <v>187</v>
      </c>
      <c r="E324" s="18" t="s">
        <v>1</v>
      </c>
      <c r="F324" s="250">
        <v>100.621</v>
      </c>
      <c r="G324" s="35"/>
      <c r="H324" s="36"/>
    </row>
    <row r="325" spans="1:8" s="2" customFormat="1" ht="16.899999999999999" customHeight="1">
      <c r="A325" s="35"/>
      <c r="B325" s="36"/>
      <c r="C325" s="249" t="s">
        <v>263</v>
      </c>
      <c r="D325" s="249" t="s">
        <v>334</v>
      </c>
      <c r="E325" s="18" t="s">
        <v>1</v>
      </c>
      <c r="F325" s="250">
        <v>290.87099999999998</v>
      </c>
      <c r="G325" s="35"/>
      <c r="H325" s="36"/>
    </row>
    <row r="326" spans="1:8" s="2" customFormat="1" ht="16.899999999999999" customHeight="1">
      <c r="A326" s="35"/>
      <c r="B326" s="36"/>
      <c r="C326" s="251" t="s">
        <v>5606</v>
      </c>
      <c r="D326" s="35"/>
      <c r="E326" s="35"/>
      <c r="F326" s="35"/>
      <c r="G326" s="35"/>
      <c r="H326" s="36"/>
    </row>
    <row r="327" spans="1:8" s="2" customFormat="1" ht="16.899999999999999" customHeight="1">
      <c r="A327" s="35"/>
      <c r="B327" s="36"/>
      <c r="C327" s="249" t="s">
        <v>1062</v>
      </c>
      <c r="D327" s="249" t="s">
        <v>1063</v>
      </c>
      <c r="E327" s="18" t="s">
        <v>378</v>
      </c>
      <c r="F327" s="250">
        <v>290.87099999999998</v>
      </c>
      <c r="G327" s="35"/>
      <c r="H327" s="36"/>
    </row>
    <row r="328" spans="1:8" s="2" customFormat="1" ht="16.899999999999999" customHeight="1">
      <c r="A328" s="35"/>
      <c r="B328" s="36"/>
      <c r="C328" s="249" t="s">
        <v>1066</v>
      </c>
      <c r="D328" s="249" t="s">
        <v>1067</v>
      </c>
      <c r="E328" s="18" t="s">
        <v>378</v>
      </c>
      <c r="F328" s="250">
        <v>523.56799999999998</v>
      </c>
      <c r="G328" s="35"/>
      <c r="H328" s="36"/>
    </row>
    <row r="329" spans="1:8" s="2" customFormat="1" ht="16.899999999999999" customHeight="1">
      <c r="A329" s="35"/>
      <c r="B329" s="36"/>
      <c r="C329" s="245" t="s">
        <v>5635</v>
      </c>
      <c r="D329" s="246" t="s">
        <v>1</v>
      </c>
      <c r="E329" s="247" t="s">
        <v>1</v>
      </c>
      <c r="F329" s="248">
        <v>228.21</v>
      </c>
      <c r="G329" s="35"/>
      <c r="H329" s="36"/>
    </row>
    <row r="330" spans="1:8" s="2" customFormat="1" ht="16.899999999999999" customHeight="1">
      <c r="A330" s="35"/>
      <c r="B330" s="36"/>
      <c r="C330" s="249" t="s">
        <v>1</v>
      </c>
      <c r="D330" s="249" t="s">
        <v>5636</v>
      </c>
      <c r="E330" s="18" t="s">
        <v>1</v>
      </c>
      <c r="F330" s="250">
        <v>97.5</v>
      </c>
      <c r="G330" s="35"/>
      <c r="H330" s="36"/>
    </row>
    <row r="331" spans="1:8" s="2" customFormat="1" ht="16.899999999999999" customHeight="1">
      <c r="A331" s="35"/>
      <c r="B331" s="36"/>
      <c r="C331" s="249" t="s">
        <v>1</v>
      </c>
      <c r="D331" s="249" t="s">
        <v>5637</v>
      </c>
      <c r="E331" s="18" t="s">
        <v>1</v>
      </c>
      <c r="F331" s="250">
        <v>13.2</v>
      </c>
      <c r="G331" s="35"/>
      <c r="H331" s="36"/>
    </row>
    <row r="332" spans="1:8" s="2" customFormat="1" ht="16.899999999999999" customHeight="1">
      <c r="A332" s="35"/>
      <c r="B332" s="36"/>
      <c r="C332" s="249" t="s">
        <v>5638</v>
      </c>
      <c r="D332" s="249" t="s">
        <v>5639</v>
      </c>
      <c r="E332" s="18" t="s">
        <v>1</v>
      </c>
      <c r="F332" s="250">
        <v>45.9</v>
      </c>
      <c r="G332" s="35"/>
      <c r="H332" s="36"/>
    </row>
    <row r="333" spans="1:8" s="2" customFormat="1" ht="16.899999999999999" customHeight="1">
      <c r="A333" s="35"/>
      <c r="B333" s="36"/>
      <c r="C333" s="249" t="s">
        <v>5640</v>
      </c>
      <c r="D333" s="249" t="s">
        <v>5641</v>
      </c>
      <c r="E333" s="18" t="s">
        <v>1</v>
      </c>
      <c r="F333" s="250">
        <v>58.66</v>
      </c>
      <c r="G333" s="35"/>
      <c r="H333" s="36"/>
    </row>
    <row r="334" spans="1:8" s="2" customFormat="1" ht="16.899999999999999" customHeight="1">
      <c r="A334" s="35"/>
      <c r="B334" s="36"/>
      <c r="C334" s="249" t="s">
        <v>5642</v>
      </c>
      <c r="D334" s="249" t="s">
        <v>5643</v>
      </c>
      <c r="E334" s="18" t="s">
        <v>1</v>
      </c>
      <c r="F334" s="250">
        <v>12.95</v>
      </c>
      <c r="G334" s="35"/>
      <c r="H334" s="36"/>
    </row>
    <row r="335" spans="1:8" s="2" customFormat="1" ht="16.899999999999999" customHeight="1">
      <c r="A335" s="35"/>
      <c r="B335" s="36"/>
      <c r="C335" s="249" t="s">
        <v>5635</v>
      </c>
      <c r="D335" s="249" t="s">
        <v>334</v>
      </c>
      <c r="E335" s="18" t="s">
        <v>1</v>
      </c>
      <c r="F335" s="250">
        <v>228.21</v>
      </c>
      <c r="G335" s="35"/>
      <c r="H335" s="36"/>
    </row>
    <row r="336" spans="1:8" s="2" customFormat="1" ht="16.899999999999999" customHeight="1">
      <c r="A336" s="35"/>
      <c r="B336" s="36"/>
      <c r="C336" s="245" t="s">
        <v>5644</v>
      </c>
      <c r="D336" s="246" t="s">
        <v>1</v>
      </c>
      <c r="E336" s="247" t="s">
        <v>1</v>
      </c>
      <c r="F336" s="248">
        <v>101</v>
      </c>
      <c r="G336" s="35"/>
      <c r="H336" s="36"/>
    </row>
    <row r="337" spans="1:8" s="2" customFormat="1" ht="16.899999999999999" customHeight="1">
      <c r="A337" s="35"/>
      <c r="B337" s="36"/>
      <c r="C337" s="245" t="s">
        <v>5645</v>
      </c>
      <c r="D337" s="246" t="s">
        <v>1</v>
      </c>
      <c r="E337" s="247" t="s">
        <v>1</v>
      </c>
      <c r="F337" s="248">
        <v>102</v>
      </c>
      <c r="G337" s="35"/>
      <c r="H337" s="36"/>
    </row>
    <row r="338" spans="1:8" s="2" customFormat="1" ht="16.899999999999999" customHeight="1">
      <c r="A338" s="35"/>
      <c r="B338" s="36"/>
      <c r="C338" s="245" t="s">
        <v>5646</v>
      </c>
      <c r="D338" s="246" t="s">
        <v>1</v>
      </c>
      <c r="E338" s="247" t="s">
        <v>1</v>
      </c>
      <c r="F338" s="248">
        <v>1850</v>
      </c>
      <c r="G338" s="35"/>
      <c r="H338" s="36"/>
    </row>
    <row r="339" spans="1:8" s="2" customFormat="1" ht="16.899999999999999" customHeight="1">
      <c r="A339" s="35"/>
      <c r="B339" s="36"/>
      <c r="C339" s="245" t="s">
        <v>162</v>
      </c>
      <c r="D339" s="246" t="s">
        <v>1</v>
      </c>
      <c r="E339" s="247" t="s">
        <v>1</v>
      </c>
      <c r="F339" s="248">
        <v>1979.1</v>
      </c>
      <c r="G339" s="35"/>
      <c r="H339" s="36"/>
    </row>
    <row r="340" spans="1:8" s="2" customFormat="1" ht="16.899999999999999" customHeight="1">
      <c r="A340" s="35"/>
      <c r="B340" s="36"/>
      <c r="C340" s="249" t="s">
        <v>1</v>
      </c>
      <c r="D340" s="249" t="s">
        <v>600</v>
      </c>
      <c r="E340" s="18" t="s">
        <v>1</v>
      </c>
      <c r="F340" s="250">
        <v>1575.7929999999999</v>
      </c>
      <c r="G340" s="35"/>
      <c r="H340" s="36"/>
    </row>
    <row r="341" spans="1:8" s="2" customFormat="1" ht="16.899999999999999" customHeight="1">
      <c r="A341" s="35"/>
      <c r="B341" s="36"/>
      <c r="C341" s="249" t="s">
        <v>1</v>
      </c>
      <c r="D341" s="249" t="s">
        <v>601</v>
      </c>
      <c r="E341" s="18" t="s">
        <v>1</v>
      </c>
      <c r="F341" s="250">
        <v>254.50700000000001</v>
      </c>
      <c r="G341" s="35"/>
      <c r="H341" s="36"/>
    </row>
    <row r="342" spans="1:8" s="2" customFormat="1" ht="16.899999999999999" customHeight="1">
      <c r="A342" s="35"/>
      <c r="B342" s="36"/>
      <c r="C342" s="249" t="s">
        <v>1</v>
      </c>
      <c r="D342" s="249" t="s">
        <v>602</v>
      </c>
      <c r="E342" s="18" t="s">
        <v>1</v>
      </c>
      <c r="F342" s="250">
        <v>148.80000000000001</v>
      </c>
      <c r="G342" s="35"/>
      <c r="H342" s="36"/>
    </row>
    <row r="343" spans="1:8" s="2" customFormat="1" ht="16.899999999999999" customHeight="1">
      <c r="A343" s="35"/>
      <c r="B343" s="36"/>
      <c r="C343" s="249" t="s">
        <v>162</v>
      </c>
      <c r="D343" s="249" t="s">
        <v>334</v>
      </c>
      <c r="E343" s="18" t="s">
        <v>1</v>
      </c>
      <c r="F343" s="250">
        <v>1979.1</v>
      </c>
      <c r="G343" s="35"/>
      <c r="H343" s="36"/>
    </row>
    <row r="344" spans="1:8" s="2" customFormat="1" ht="16.899999999999999" customHeight="1">
      <c r="A344" s="35"/>
      <c r="B344" s="36"/>
      <c r="C344" s="251" t="s">
        <v>5606</v>
      </c>
      <c r="D344" s="35"/>
      <c r="E344" s="35"/>
      <c r="F344" s="35"/>
      <c r="G344" s="35"/>
      <c r="H344" s="36"/>
    </row>
    <row r="345" spans="1:8" s="2" customFormat="1" ht="22.5">
      <c r="A345" s="35"/>
      <c r="B345" s="36"/>
      <c r="C345" s="249" t="s">
        <v>597</v>
      </c>
      <c r="D345" s="249" t="s">
        <v>598</v>
      </c>
      <c r="E345" s="18" t="s">
        <v>378</v>
      </c>
      <c r="F345" s="250">
        <v>1979.1</v>
      </c>
      <c r="G345" s="35"/>
      <c r="H345" s="36"/>
    </row>
    <row r="346" spans="1:8" s="2" customFormat="1" ht="22.5">
      <c r="A346" s="35"/>
      <c r="B346" s="36"/>
      <c r="C346" s="249" t="s">
        <v>604</v>
      </c>
      <c r="D346" s="249" t="s">
        <v>605</v>
      </c>
      <c r="E346" s="18" t="s">
        <v>378</v>
      </c>
      <c r="F346" s="250">
        <v>3958.2</v>
      </c>
      <c r="G346" s="35"/>
      <c r="H346" s="36"/>
    </row>
    <row r="347" spans="1:8" s="2" customFormat="1" ht="22.5">
      <c r="A347" s="35"/>
      <c r="B347" s="36"/>
      <c r="C347" s="249" t="s">
        <v>609</v>
      </c>
      <c r="D347" s="249" t="s">
        <v>610</v>
      </c>
      <c r="E347" s="18" t="s">
        <v>378</v>
      </c>
      <c r="F347" s="250">
        <v>1979.1</v>
      </c>
      <c r="G347" s="35"/>
      <c r="H347" s="36"/>
    </row>
    <row r="348" spans="1:8" s="2" customFormat="1" ht="16.899999999999999" customHeight="1">
      <c r="A348" s="35"/>
      <c r="B348" s="36"/>
      <c r="C348" s="249" t="s">
        <v>613</v>
      </c>
      <c r="D348" s="249" t="s">
        <v>614</v>
      </c>
      <c r="E348" s="18" t="s">
        <v>378</v>
      </c>
      <c r="F348" s="250">
        <v>1979.1</v>
      </c>
      <c r="G348" s="35"/>
      <c r="H348" s="36"/>
    </row>
    <row r="349" spans="1:8" s="2" customFormat="1" ht="16.899999999999999" customHeight="1">
      <c r="A349" s="35"/>
      <c r="B349" s="36"/>
      <c r="C349" s="249" t="s">
        <v>617</v>
      </c>
      <c r="D349" s="249" t="s">
        <v>618</v>
      </c>
      <c r="E349" s="18" t="s">
        <v>378</v>
      </c>
      <c r="F349" s="250">
        <v>1979.1</v>
      </c>
      <c r="G349" s="35"/>
      <c r="H349" s="36"/>
    </row>
    <row r="350" spans="1:8" s="2" customFormat="1" ht="16.899999999999999" customHeight="1">
      <c r="A350" s="35"/>
      <c r="B350" s="36"/>
      <c r="C350" s="245" t="s">
        <v>165</v>
      </c>
      <c r="D350" s="246" t="s">
        <v>1</v>
      </c>
      <c r="E350" s="247" t="s">
        <v>1</v>
      </c>
      <c r="F350" s="248">
        <v>231.386</v>
      </c>
      <c r="G350" s="35"/>
      <c r="H350" s="36"/>
    </row>
    <row r="351" spans="1:8" s="2" customFormat="1" ht="16.899999999999999" customHeight="1">
      <c r="A351" s="35"/>
      <c r="B351" s="36"/>
      <c r="C351" s="249" t="s">
        <v>1</v>
      </c>
      <c r="D351" s="249" t="s">
        <v>2312</v>
      </c>
      <c r="E351" s="18" t="s">
        <v>1</v>
      </c>
      <c r="F351" s="250">
        <v>134.96</v>
      </c>
      <c r="G351" s="35"/>
      <c r="H351" s="36"/>
    </row>
    <row r="352" spans="1:8" s="2" customFormat="1" ht="16.899999999999999" customHeight="1">
      <c r="A352" s="35"/>
      <c r="B352" s="36"/>
      <c r="C352" s="249" t="s">
        <v>1</v>
      </c>
      <c r="D352" s="249" t="s">
        <v>2313</v>
      </c>
      <c r="E352" s="18" t="s">
        <v>1</v>
      </c>
      <c r="F352" s="250">
        <v>92.12</v>
      </c>
      <c r="G352" s="35"/>
      <c r="H352" s="36"/>
    </row>
    <row r="353" spans="1:8" s="2" customFormat="1" ht="16.899999999999999" customHeight="1">
      <c r="A353" s="35"/>
      <c r="B353" s="36"/>
      <c r="C353" s="249" t="s">
        <v>1</v>
      </c>
      <c r="D353" s="249" t="s">
        <v>2315</v>
      </c>
      <c r="E353" s="18" t="s">
        <v>1</v>
      </c>
      <c r="F353" s="250">
        <v>4.306</v>
      </c>
      <c r="G353" s="35"/>
      <c r="H353" s="36"/>
    </row>
    <row r="354" spans="1:8" s="2" customFormat="1" ht="16.899999999999999" customHeight="1">
      <c r="A354" s="35"/>
      <c r="B354" s="36"/>
      <c r="C354" s="249" t="s">
        <v>165</v>
      </c>
      <c r="D354" s="249" t="s">
        <v>334</v>
      </c>
      <c r="E354" s="18" t="s">
        <v>1</v>
      </c>
      <c r="F354" s="250">
        <v>231.386</v>
      </c>
      <c r="G354" s="35"/>
      <c r="H354" s="36"/>
    </row>
    <row r="355" spans="1:8" s="2" customFormat="1" ht="16.899999999999999" customHeight="1">
      <c r="A355" s="35"/>
      <c r="B355" s="36"/>
      <c r="C355" s="251" t="s">
        <v>5606</v>
      </c>
      <c r="D355" s="35"/>
      <c r="E355" s="35"/>
      <c r="F355" s="35"/>
      <c r="G355" s="35"/>
      <c r="H355" s="36"/>
    </row>
    <row r="356" spans="1:8" s="2" customFormat="1" ht="16.899999999999999" customHeight="1">
      <c r="A356" s="35"/>
      <c r="B356" s="36"/>
      <c r="C356" s="249" t="s">
        <v>2309</v>
      </c>
      <c r="D356" s="249" t="s">
        <v>2310</v>
      </c>
      <c r="E356" s="18" t="s">
        <v>378</v>
      </c>
      <c r="F356" s="250">
        <v>231.386</v>
      </c>
      <c r="G356" s="35"/>
      <c r="H356" s="36"/>
    </row>
    <row r="357" spans="1:8" s="2" customFormat="1" ht="16.899999999999999" customHeight="1">
      <c r="A357" s="35"/>
      <c r="B357" s="36"/>
      <c r="C357" s="249" t="s">
        <v>2321</v>
      </c>
      <c r="D357" s="249" t="s">
        <v>2322</v>
      </c>
      <c r="E357" s="18" t="s">
        <v>378</v>
      </c>
      <c r="F357" s="250">
        <v>6559.06</v>
      </c>
      <c r="G357" s="35"/>
      <c r="H357" s="36"/>
    </row>
    <row r="358" spans="1:8" s="2" customFormat="1" ht="16.899999999999999" customHeight="1">
      <c r="A358" s="35"/>
      <c r="B358" s="36"/>
      <c r="C358" s="249" t="s">
        <v>2317</v>
      </c>
      <c r="D358" s="249" t="s">
        <v>2318</v>
      </c>
      <c r="E358" s="18" t="s">
        <v>378</v>
      </c>
      <c r="F358" s="250">
        <v>231.386</v>
      </c>
      <c r="G358" s="35"/>
      <c r="H358" s="36"/>
    </row>
    <row r="359" spans="1:8" s="2" customFormat="1" ht="16.899999999999999" customHeight="1">
      <c r="A359" s="35"/>
      <c r="B359" s="36"/>
      <c r="C359" s="245" t="s">
        <v>168</v>
      </c>
      <c r="D359" s="246" t="s">
        <v>1</v>
      </c>
      <c r="E359" s="247" t="s">
        <v>1</v>
      </c>
      <c r="F359" s="248">
        <v>6559.06</v>
      </c>
      <c r="G359" s="35"/>
      <c r="H359" s="36"/>
    </row>
    <row r="360" spans="1:8" s="2" customFormat="1" ht="16.899999999999999" customHeight="1">
      <c r="A360" s="35"/>
      <c r="B360" s="36"/>
      <c r="C360" s="249" t="s">
        <v>1</v>
      </c>
      <c r="D360" s="249" t="s">
        <v>2324</v>
      </c>
      <c r="E360" s="18" t="s">
        <v>1</v>
      </c>
      <c r="F360" s="250">
        <v>45.936</v>
      </c>
      <c r="G360" s="35"/>
      <c r="H360" s="36"/>
    </row>
    <row r="361" spans="1:8" s="2" customFormat="1" ht="16.899999999999999" customHeight="1">
      <c r="A361" s="35"/>
      <c r="B361" s="36"/>
      <c r="C361" s="249" t="s">
        <v>1</v>
      </c>
      <c r="D361" s="249" t="s">
        <v>165</v>
      </c>
      <c r="E361" s="18" t="s">
        <v>1</v>
      </c>
      <c r="F361" s="250">
        <v>231.386</v>
      </c>
      <c r="G361" s="35"/>
      <c r="H361" s="36"/>
    </row>
    <row r="362" spans="1:8" s="2" customFormat="1" ht="16.899999999999999" customHeight="1">
      <c r="A362" s="35"/>
      <c r="B362" s="36"/>
      <c r="C362" s="249" t="s">
        <v>1</v>
      </c>
      <c r="D362" s="249" t="s">
        <v>253</v>
      </c>
      <c r="E362" s="18" t="s">
        <v>1</v>
      </c>
      <c r="F362" s="250">
        <v>185.886</v>
      </c>
      <c r="G362" s="35"/>
      <c r="H362" s="36"/>
    </row>
    <row r="363" spans="1:8" s="2" customFormat="1" ht="16.899999999999999" customHeight="1">
      <c r="A363" s="35"/>
      <c r="B363" s="36"/>
      <c r="C363" s="249" t="s">
        <v>1</v>
      </c>
      <c r="D363" s="249" t="s">
        <v>2325</v>
      </c>
      <c r="E363" s="18" t="s">
        <v>1</v>
      </c>
      <c r="F363" s="250">
        <v>5014.7020000000002</v>
      </c>
      <c r="G363" s="35"/>
      <c r="H363" s="36"/>
    </row>
    <row r="364" spans="1:8" s="2" customFormat="1" ht="16.899999999999999" customHeight="1">
      <c r="A364" s="35"/>
      <c r="B364" s="36"/>
      <c r="C364" s="249" t="s">
        <v>1</v>
      </c>
      <c r="D364" s="249" t="s">
        <v>209</v>
      </c>
      <c r="E364" s="18" t="s">
        <v>1</v>
      </c>
      <c r="F364" s="250">
        <v>753.35</v>
      </c>
      <c r="G364" s="35"/>
      <c r="H364" s="36"/>
    </row>
    <row r="365" spans="1:8" s="2" customFormat="1" ht="16.899999999999999" customHeight="1">
      <c r="A365" s="35"/>
      <c r="B365" s="36"/>
      <c r="C365" s="249" t="s">
        <v>1</v>
      </c>
      <c r="D365" s="249" t="s">
        <v>247</v>
      </c>
      <c r="E365" s="18" t="s">
        <v>1</v>
      </c>
      <c r="F365" s="250">
        <v>327.8</v>
      </c>
      <c r="G365" s="35"/>
      <c r="H365" s="36"/>
    </row>
    <row r="366" spans="1:8" s="2" customFormat="1" ht="16.899999999999999" customHeight="1">
      <c r="A366" s="35"/>
      <c r="B366" s="36"/>
      <c r="C366" s="249" t="s">
        <v>168</v>
      </c>
      <c r="D366" s="249" t="s">
        <v>334</v>
      </c>
      <c r="E366" s="18" t="s">
        <v>1</v>
      </c>
      <c r="F366" s="250">
        <v>6559.06</v>
      </c>
      <c r="G366" s="35"/>
      <c r="H366" s="36"/>
    </row>
    <row r="367" spans="1:8" s="2" customFormat="1" ht="16.899999999999999" customHeight="1">
      <c r="A367" s="35"/>
      <c r="B367" s="36"/>
      <c r="C367" s="251" t="s">
        <v>5606</v>
      </c>
      <c r="D367" s="35"/>
      <c r="E367" s="35"/>
      <c r="F367" s="35"/>
      <c r="G367" s="35"/>
      <c r="H367" s="36"/>
    </row>
    <row r="368" spans="1:8" s="2" customFormat="1" ht="16.899999999999999" customHeight="1">
      <c r="A368" s="35"/>
      <c r="B368" s="36"/>
      <c r="C368" s="249" t="s">
        <v>2321</v>
      </c>
      <c r="D368" s="249" t="s">
        <v>2322</v>
      </c>
      <c r="E368" s="18" t="s">
        <v>378</v>
      </c>
      <c r="F368" s="250">
        <v>6559.06</v>
      </c>
      <c r="G368" s="35"/>
      <c r="H368" s="36"/>
    </row>
    <row r="369" spans="1:8" s="2" customFormat="1" ht="16.899999999999999" customHeight="1">
      <c r="A369" s="35"/>
      <c r="B369" s="36"/>
      <c r="C369" s="249" t="s">
        <v>2327</v>
      </c>
      <c r="D369" s="249" t="s">
        <v>2328</v>
      </c>
      <c r="E369" s="18" t="s">
        <v>378</v>
      </c>
      <c r="F369" s="250">
        <v>6559.06</v>
      </c>
      <c r="G369" s="35"/>
      <c r="H369" s="36"/>
    </row>
    <row r="370" spans="1:8" s="2" customFormat="1" ht="16.899999999999999" customHeight="1">
      <c r="A370" s="35"/>
      <c r="B370" s="36"/>
      <c r="C370" s="249" t="s">
        <v>2331</v>
      </c>
      <c r="D370" s="249" t="s">
        <v>2332</v>
      </c>
      <c r="E370" s="18" t="s">
        <v>378</v>
      </c>
      <c r="F370" s="250">
        <v>6559.06</v>
      </c>
      <c r="G370" s="35"/>
      <c r="H370" s="36"/>
    </row>
    <row r="371" spans="1:8" s="2" customFormat="1" ht="16.899999999999999" customHeight="1">
      <c r="A371" s="35"/>
      <c r="B371" s="36"/>
      <c r="C371" s="245" t="s">
        <v>5647</v>
      </c>
      <c r="D371" s="246" t="s">
        <v>1</v>
      </c>
      <c r="E371" s="247" t="s">
        <v>1</v>
      </c>
      <c r="F371" s="248">
        <v>1801</v>
      </c>
      <c r="G371" s="35"/>
      <c r="H371" s="36"/>
    </row>
    <row r="372" spans="1:8" s="2" customFormat="1" ht="16.899999999999999" customHeight="1">
      <c r="A372" s="35"/>
      <c r="B372" s="36"/>
      <c r="C372" s="249" t="s">
        <v>1</v>
      </c>
      <c r="D372" s="249" t="s">
        <v>5648</v>
      </c>
      <c r="E372" s="18" t="s">
        <v>1</v>
      </c>
      <c r="F372" s="250">
        <v>1801</v>
      </c>
      <c r="G372" s="35"/>
      <c r="H372" s="36"/>
    </row>
    <row r="373" spans="1:8" s="2" customFormat="1" ht="16.899999999999999" customHeight="1">
      <c r="A373" s="35"/>
      <c r="B373" s="36"/>
      <c r="C373" s="249" t="s">
        <v>5647</v>
      </c>
      <c r="D373" s="249" t="s">
        <v>334</v>
      </c>
      <c r="E373" s="18" t="s">
        <v>1</v>
      </c>
      <c r="F373" s="250">
        <v>1801</v>
      </c>
      <c r="G373" s="35"/>
      <c r="H373" s="36"/>
    </row>
    <row r="374" spans="1:8" s="2" customFormat="1" ht="16.899999999999999" customHeight="1">
      <c r="A374" s="35"/>
      <c r="B374" s="36"/>
      <c r="C374" s="245" t="s">
        <v>170</v>
      </c>
      <c r="D374" s="246" t="s">
        <v>1</v>
      </c>
      <c r="E374" s="247" t="s">
        <v>1</v>
      </c>
      <c r="F374" s="248">
        <v>4.306</v>
      </c>
      <c r="G374" s="35"/>
      <c r="H374" s="36"/>
    </row>
    <row r="375" spans="1:8" s="2" customFormat="1" ht="16.899999999999999" customHeight="1">
      <c r="A375" s="35"/>
      <c r="B375" s="36"/>
      <c r="C375" s="249" t="s">
        <v>252</v>
      </c>
      <c r="D375" s="249" t="s">
        <v>2258</v>
      </c>
      <c r="E375" s="18" t="s">
        <v>1</v>
      </c>
      <c r="F375" s="250">
        <v>4.306</v>
      </c>
      <c r="G375" s="35"/>
      <c r="H375" s="36"/>
    </row>
    <row r="376" spans="1:8" s="2" customFormat="1" ht="16.899999999999999" customHeight="1">
      <c r="A376" s="35"/>
      <c r="B376" s="36"/>
      <c r="C376" s="249" t="s">
        <v>170</v>
      </c>
      <c r="D376" s="249" t="s">
        <v>334</v>
      </c>
      <c r="E376" s="18" t="s">
        <v>1</v>
      </c>
      <c r="F376" s="250">
        <v>4.306</v>
      </c>
      <c r="G376" s="35"/>
      <c r="H376" s="36"/>
    </row>
    <row r="377" spans="1:8" s="2" customFormat="1" ht="16.899999999999999" customHeight="1">
      <c r="A377" s="35"/>
      <c r="B377" s="36"/>
      <c r="C377" s="251" t="s">
        <v>5606</v>
      </c>
      <c r="D377" s="35"/>
      <c r="E377" s="35"/>
      <c r="F377" s="35"/>
      <c r="G377" s="35"/>
      <c r="H377" s="36"/>
    </row>
    <row r="378" spans="1:8" s="2" customFormat="1" ht="16.899999999999999" customHeight="1">
      <c r="A378" s="35"/>
      <c r="B378" s="36"/>
      <c r="C378" s="249" t="s">
        <v>2255</v>
      </c>
      <c r="D378" s="249" t="s">
        <v>2256</v>
      </c>
      <c r="E378" s="18" t="s">
        <v>378</v>
      </c>
      <c r="F378" s="250">
        <v>4.306</v>
      </c>
      <c r="G378" s="35"/>
      <c r="H378" s="36"/>
    </row>
    <row r="379" spans="1:8" s="2" customFormat="1" ht="16.899999999999999" customHeight="1">
      <c r="A379" s="35"/>
      <c r="B379" s="36"/>
      <c r="C379" s="249" t="s">
        <v>2286</v>
      </c>
      <c r="D379" s="249" t="s">
        <v>2287</v>
      </c>
      <c r="E379" s="18" t="s">
        <v>378</v>
      </c>
      <c r="F379" s="250">
        <v>1202.117</v>
      </c>
      <c r="G379" s="35"/>
      <c r="H379" s="36"/>
    </row>
    <row r="380" spans="1:8" s="2" customFormat="1" ht="16.899999999999999" customHeight="1">
      <c r="A380" s="35"/>
      <c r="B380" s="36"/>
      <c r="C380" s="249" t="s">
        <v>2260</v>
      </c>
      <c r="D380" s="249" t="s">
        <v>2261</v>
      </c>
      <c r="E380" s="18" t="s">
        <v>378</v>
      </c>
      <c r="F380" s="250">
        <v>1226.5039999999999</v>
      </c>
      <c r="G380" s="35"/>
      <c r="H380" s="36"/>
    </row>
    <row r="381" spans="1:8" s="2" customFormat="1" ht="16.899999999999999" customHeight="1">
      <c r="A381" s="35"/>
      <c r="B381" s="36"/>
      <c r="C381" s="245" t="s">
        <v>5649</v>
      </c>
      <c r="D381" s="246" t="s">
        <v>1</v>
      </c>
      <c r="E381" s="247" t="s">
        <v>1</v>
      </c>
      <c r="F381" s="248">
        <v>953</v>
      </c>
      <c r="G381" s="35"/>
      <c r="H381" s="36"/>
    </row>
    <row r="382" spans="1:8" s="2" customFormat="1" ht="16.899999999999999" customHeight="1">
      <c r="A382" s="35"/>
      <c r="B382" s="36"/>
      <c r="C382" s="249" t="s">
        <v>1</v>
      </c>
      <c r="D382" s="249" t="s">
        <v>5650</v>
      </c>
      <c r="E382" s="18" t="s">
        <v>1</v>
      </c>
      <c r="F382" s="250">
        <v>953</v>
      </c>
      <c r="G382" s="35"/>
      <c r="H382" s="36"/>
    </row>
    <row r="383" spans="1:8" s="2" customFormat="1" ht="16.899999999999999" customHeight="1">
      <c r="A383" s="35"/>
      <c r="B383" s="36"/>
      <c r="C383" s="249" t="s">
        <v>5649</v>
      </c>
      <c r="D383" s="249" t="s">
        <v>334</v>
      </c>
      <c r="E383" s="18" t="s">
        <v>1</v>
      </c>
      <c r="F383" s="250">
        <v>953</v>
      </c>
      <c r="G383" s="35"/>
      <c r="H383" s="36"/>
    </row>
    <row r="384" spans="1:8" s="2" customFormat="1" ht="16.899999999999999" customHeight="1">
      <c r="A384" s="35"/>
      <c r="B384" s="36"/>
      <c r="C384" s="245" t="s">
        <v>5651</v>
      </c>
      <c r="D384" s="246" t="s">
        <v>1</v>
      </c>
      <c r="E384" s="247" t="s">
        <v>1</v>
      </c>
      <c r="F384" s="248">
        <v>953</v>
      </c>
      <c r="G384" s="35"/>
      <c r="H384" s="36"/>
    </row>
    <row r="385" spans="1:8" s="2" customFormat="1" ht="16.899999999999999" customHeight="1">
      <c r="A385" s="35"/>
      <c r="B385" s="36"/>
      <c r="C385" s="249" t="s">
        <v>5651</v>
      </c>
      <c r="D385" s="249" t="s">
        <v>5652</v>
      </c>
      <c r="E385" s="18" t="s">
        <v>1</v>
      </c>
      <c r="F385" s="250">
        <v>953</v>
      </c>
      <c r="G385" s="35"/>
      <c r="H385" s="36"/>
    </row>
    <row r="386" spans="1:8" s="2" customFormat="1" ht="16.899999999999999" customHeight="1">
      <c r="A386" s="35"/>
      <c r="B386" s="36"/>
      <c r="C386" s="245" t="s">
        <v>172</v>
      </c>
      <c r="D386" s="246" t="s">
        <v>1</v>
      </c>
      <c r="E386" s="247" t="s">
        <v>1</v>
      </c>
      <c r="F386" s="248">
        <v>88.677000000000007</v>
      </c>
      <c r="G386" s="35"/>
      <c r="H386" s="36"/>
    </row>
    <row r="387" spans="1:8" s="2" customFormat="1" ht="16.899999999999999" customHeight="1">
      <c r="A387" s="35"/>
      <c r="B387" s="36"/>
      <c r="C387" s="249" t="s">
        <v>1</v>
      </c>
      <c r="D387" s="249" t="s">
        <v>202</v>
      </c>
      <c r="E387" s="18" t="s">
        <v>1</v>
      </c>
      <c r="F387" s="250">
        <v>83.236999999999995</v>
      </c>
      <c r="G387" s="35"/>
      <c r="H387" s="36"/>
    </row>
    <row r="388" spans="1:8" s="2" customFormat="1" ht="16.899999999999999" customHeight="1">
      <c r="A388" s="35"/>
      <c r="B388" s="36"/>
      <c r="C388" s="249" t="s">
        <v>1</v>
      </c>
      <c r="D388" s="249" t="s">
        <v>156</v>
      </c>
      <c r="E388" s="18" t="s">
        <v>1</v>
      </c>
      <c r="F388" s="250">
        <v>5.44</v>
      </c>
      <c r="G388" s="35"/>
      <c r="H388" s="36"/>
    </row>
    <row r="389" spans="1:8" s="2" customFormat="1" ht="16.899999999999999" customHeight="1">
      <c r="A389" s="35"/>
      <c r="B389" s="36"/>
      <c r="C389" s="249" t="s">
        <v>172</v>
      </c>
      <c r="D389" s="249" t="s">
        <v>334</v>
      </c>
      <c r="E389" s="18" t="s">
        <v>1</v>
      </c>
      <c r="F389" s="250">
        <v>88.677000000000007</v>
      </c>
      <c r="G389" s="35"/>
      <c r="H389" s="36"/>
    </row>
    <row r="390" spans="1:8" s="2" customFormat="1" ht="16.899999999999999" customHeight="1">
      <c r="A390" s="35"/>
      <c r="B390" s="36"/>
      <c r="C390" s="251" t="s">
        <v>5606</v>
      </c>
      <c r="D390" s="35"/>
      <c r="E390" s="35"/>
      <c r="F390" s="35"/>
      <c r="G390" s="35"/>
      <c r="H390" s="36"/>
    </row>
    <row r="391" spans="1:8" s="2" customFormat="1" ht="16.899999999999999" customHeight="1">
      <c r="A391" s="35"/>
      <c r="B391" s="36"/>
      <c r="C391" s="249" t="s">
        <v>990</v>
      </c>
      <c r="D391" s="249" t="s">
        <v>991</v>
      </c>
      <c r="E391" s="18" t="s">
        <v>378</v>
      </c>
      <c r="F391" s="250">
        <v>88.677000000000007</v>
      </c>
      <c r="G391" s="35"/>
      <c r="H391" s="36"/>
    </row>
    <row r="392" spans="1:8" s="2" customFormat="1" ht="16.899999999999999" customHeight="1">
      <c r="A392" s="35"/>
      <c r="B392" s="36"/>
      <c r="C392" s="249" t="s">
        <v>994</v>
      </c>
      <c r="D392" s="249" t="s">
        <v>995</v>
      </c>
      <c r="E392" s="18" t="s">
        <v>378</v>
      </c>
      <c r="F392" s="250">
        <v>90.450999999999993</v>
      </c>
      <c r="G392" s="35"/>
      <c r="H392" s="36"/>
    </row>
    <row r="393" spans="1:8" s="2" customFormat="1" ht="16.899999999999999" customHeight="1">
      <c r="A393" s="35"/>
      <c r="B393" s="36"/>
      <c r="C393" s="245" t="s">
        <v>5653</v>
      </c>
      <c r="D393" s="246" t="s">
        <v>1</v>
      </c>
      <c r="E393" s="247" t="s">
        <v>1</v>
      </c>
      <c r="F393" s="248">
        <v>440.673</v>
      </c>
      <c r="G393" s="35"/>
      <c r="H393" s="36"/>
    </row>
    <row r="394" spans="1:8" s="2" customFormat="1" ht="16.899999999999999" customHeight="1">
      <c r="A394" s="35"/>
      <c r="B394" s="36"/>
      <c r="C394" s="245" t="s">
        <v>174</v>
      </c>
      <c r="D394" s="246" t="s">
        <v>1</v>
      </c>
      <c r="E394" s="247" t="s">
        <v>1</v>
      </c>
      <c r="F394" s="248">
        <v>8.06</v>
      </c>
      <c r="G394" s="35"/>
      <c r="H394" s="36"/>
    </row>
    <row r="395" spans="1:8" s="2" customFormat="1" ht="16.899999999999999" customHeight="1">
      <c r="A395" s="35"/>
      <c r="B395" s="36"/>
      <c r="C395" s="249" t="s">
        <v>174</v>
      </c>
      <c r="D395" s="249" t="s">
        <v>262</v>
      </c>
      <c r="E395" s="18" t="s">
        <v>1</v>
      </c>
      <c r="F395" s="250">
        <v>8.06</v>
      </c>
      <c r="G395" s="35"/>
      <c r="H395" s="36"/>
    </row>
    <row r="396" spans="1:8" s="2" customFormat="1" ht="16.899999999999999" customHeight="1">
      <c r="A396" s="35"/>
      <c r="B396" s="36"/>
      <c r="C396" s="245" t="s">
        <v>176</v>
      </c>
      <c r="D396" s="246" t="s">
        <v>1</v>
      </c>
      <c r="E396" s="247" t="s">
        <v>1</v>
      </c>
      <c r="F396" s="248">
        <v>703.43</v>
      </c>
      <c r="G396" s="35"/>
      <c r="H396" s="36"/>
    </row>
    <row r="397" spans="1:8" s="2" customFormat="1" ht="16.899999999999999" customHeight="1">
      <c r="A397" s="35"/>
      <c r="B397" s="36"/>
      <c r="C397" s="249" t="s">
        <v>1</v>
      </c>
      <c r="D397" s="249" t="s">
        <v>2197</v>
      </c>
      <c r="E397" s="18" t="s">
        <v>1</v>
      </c>
      <c r="F397" s="250">
        <v>0</v>
      </c>
      <c r="G397" s="35"/>
      <c r="H397" s="36"/>
    </row>
    <row r="398" spans="1:8" s="2" customFormat="1" ht="16.899999999999999" customHeight="1">
      <c r="A398" s="35"/>
      <c r="B398" s="36"/>
      <c r="C398" s="249" t="s">
        <v>1</v>
      </c>
      <c r="D398" s="249" t="s">
        <v>2198</v>
      </c>
      <c r="E398" s="18" t="s">
        <v>1</v>
      </c>
      <c r="F398" s="250">
        <v>220.69</v>
      </c>
      <c r="G398" s="35"/>
      <c r="H398" s="36"/>
    </row>
    <row r="399" spans="1:8" s="2" customFormat="1" ht="16.899999999999999" customHeight="1">
      <c r="A399" s="35"/>
      <c r="B399" s="36"/>
      <c r="C399" s="249" t="s">
        <v>1</v>
      </c>
      <c r="D399" s="249" t="s">
        <v>2199</v>
      </c>
      <c r="E399" s="18" t="s">
        <v>1</v>
      </c>
      <c r="F399" s="250">
        <v>345.72</v>
      </c>
      <c r="G399" s="35"/>
      <c r="H399" s="36"/>
    </row>
    <row r="400" spans="1:8" s="2" customFormat="1" ht="16.899999999999999" customHeight="1">
      <c r="A400" s="35"/>
      <c r="B400" s="36"/>
      <c r="C400" s="249" t="s">
        <v>1</v>
      </c>
      <c r="D400" s="249" t="s">
        <v>2200</v>
      </c>
      <c r="E400" s="18" t="s">
        <v>1</v>
      </c>
      <c r="F400" s="250">
        <v>21.15</v>
      </c>
      <c r="G400" s="35"/>
      <c r="H400" s="36"/>
    </row>
    <row r="401" spans="1:8" s="2" customFormat="1" ht="16.899999999999999" customHeight="1">
      <c r="A401" s="35"/>
      <c r="B401" s="36"/>
      <c r="C401" s="249" t="s">
        <v>1</v>
      </c>
      <c r="D401" s="249" t="s">
        <v>2201</v>
      </c>
      <c r="E401" s="18" t="s">
        <v>1</v>
      </c>
      <c r="F401" s="250">
        <v>17.88</v>
      </c>
      <c r="G401" s="35"/>
      <c r="H401" s="36"/>
    </row>
    <row r="402" spans="1:8" s="2" customFormat="1" ht="16.899999999999999" customHeight="1">
      <c r="A402" s="35"/>
      <c r="B402" s="36"/>
      <c r="C402" s="249" t="s">
        <v>1</v>
      </c>
      <c r="D402" s="249" t="s">
        <v>2202</v>
      </c>
      <c r="E402" s="18" t="s">
        <v>1</v>
      </c>
      <c r="F402" s="250">
        <v>55.59</v>
      </c>
      <c r="G402" s="35"/>
      <c r="H402" s="36"/>
    </row>
    <row r="403" spans="1:8" s="2" customFormat="1" ht="16.899999999999999" customHeight="1">
      <c r="A403" s="35"/>
      <c r="B403" s="36"/>
      <c r="C403" s="249" t="s">
        <v>1</v>
      </c>
      <c r="D403" s="249" t="s">
        <v>2203</v>
      </c>
      <c r="E403" s="18" t="s">
        <v>1</v>
      </c>
      <c r="F403" s="250">
        <v>42.4</v>
      </c>
      <c r="G403" s="35"/>
      <c r="H403" s="36"/>
    </row>
    <row r="404" spans="1:8" s="2" customFormat="1" ht="16.899999999999999" customHeight="1">
      <c r="A404" s="35"/>
      <c r="B404" s="36"/>
      <c r="C404" s="249" t="s">
        <v>176</v>
      </c>
      <c r="D404" s="249" t="s">
        <v>412</v>
      </c>
      <c r="E404" s="18" t="s">
        <v>1</v>
      </c>
      <c r="F404" s="250">
        <v>703.43</v>
      </c>
      <c r="G404" s="35"/>
      <c r="H404" s="36"/>
    </row>
    <row r="405" spans="1:8" s="2" customFormat="1" ht="16.899999999999999" customHeight="1">
      <c r="A405" s="35"/>
      <c r="B405" s="36"/>
      <c r="C405" s="251" t="s">
        <v>5606</v>
      </c>
      <c r="D405" s="35"/>
      <c r="E405" s="35"/>
      <c r="F405" s="35"/>
      <c r="G405" s="35"/>
      <c r="H405" s="36"/>
    </row>
    <row r="406" spans="1:8" s="2" customFormat="1" ht="16.899999999999999" customHeight="1">
      <c r="A406" s="35"/>
      <c r="B406" s="36"/>
      <c r="C406" s="249" t="s">
        <v>2194</v>
      </c>
      <c r="D406" s="249" t="s">
        <v>2195</v>
      </c>
      <c r="E406" s="18" t="s">
        <v>2186</v>
      </c>
      <c r="F406" s="250">
        <v>1761.6</v>
      </c>
      <c r="G406" s="35"/>
      <c r="H406" s="36"/>
    </row>
    <row r="407" spans="1:8" s="2" customFormat="1" ht="16.899999999999999" customHeight="1">
      <c r="A407" s="35"/>
      <c r="B407" s="36"/>
      <c r="C407" s="249" t="s">
        <v>2210</v>
      </c>
      <c r="D407" s="249" t="s">
        <v>2211</v>
      </c>
      <c r="E407" s="18" t="s">
        <v>2186</v>
      </c>
      <c r="F407" s="250">
        <v>703.43</v>
      </c>
      <c r="G407" s="35"/>
      <c r="H407" s="36"/>
    </row>
    <row r="408" spans="1:8" s="2" customFormat="1" ht="16.899999999999999" customHeight="1">
      <c r="A408" s="35"/>
      <c r="B408" s="36"/>
      <c r="C408" s="245" t="s">
        <v>178</v>
      </c>
      <c r="D408" s="246" t="s">
        <v>1</v>
      </c>
      <c r="E408" s="247" t="s">
        <v>1</v>
      </c>
      <c r="F408" s="248">
        <v>1058.17</v>
      </c>
      <c r="G408" s="35"/>
      <c r="H408" s="36"/>
    </row>
    <row r="409" spans="1:8" s="2" customFormat="1" ht="16.899999999999999" customHeight="1">
      <c r="A409" s="35"/>
      <c r="B409" s="36"/>
      <c r="C409" s="249" t="s">
        <v>1</v>
      </c>
      <c r="D409" s="249" t="s">
        <v>2204</v>
      </c>
      <c r="E409" s="18" t="s">
        <v>1</v>
      </c>
      <c r="F409" s="250">
        <v>375.18</v>
      </c>
      <c r="G409" s="35"/>
      <c r="H409" s="36"/>
    </row>
    <row r="410" spans="1:8" s="2" customFormat="1" ht="16.899999999999999" customHeight="1">
      <c r="A410" s="35"/>
      <c r="B410" s="36"/>
      <c r="C410" s="249" t="s">
        <v>1</v>
      </c>
      <c r="D410" s="249" t="s">
        <v>2205</v>
      </c>
      <c r="E410" s="18" t="s">
        <v>1</v>
      </c>
      <c r="F410" s="250">
        <v>51.76</v>
      </c>
      <c r="G410" s="35"/>
      <c r="H410" s="36"/>
    </row>
    <row r="411" spans="1:8" s="2" customFormat="1" ht="16.899999999999999" customHeight="1">
      <c r="A411" s="35"/>
      <c r="B411" s="36"/>
      <c r="C411" s="249" t="s">
        <v>1</v>
      </c>
      <c r="D411" s="249" t="s">
        <v>2206</v>
      </c>
      <c r="E411" s="18" t="s">
        <v>1</v>
      </c>
      <c r="F411" s="250">
        <v>31.34</v>
      </c>
      <c r="G411" s="35"/>
      <c r="H411" s="36"/>
    </row>
    <row r="412" spans="1:8" s="2" customFormat="1" ht="16.899999999999999" customHeight="1">
      <c r="A412" s="35"/>
      <c r="B412" s="36"/>
      <c r="C412" s="249" t="s">
        <v>1</v>
      </c>
      <c r="D412" s="249" t="s">
        <v>2207</v>
      </c>
      <c r="E412" s="18" t="s">
        <v>1</v>
      </c>
      <c r="F412" s="250">
        <v>176.69</v>
      </c>
      <c r="G412" s="35"/>
      <c r="H412" s="36"/>
    </row>
    <row r="413" spans="1:8" s="2" customFormat="1" ht="16.899999999999999" customHeight="1">
      <c r="A413" s="35"/>
      <c r="B413" s="36"/>
      <c r="C413" s="249" t="s">
        <v>1</v>
      </c>
      <c r="D413" s="249" t="s">
        <v>2208</v>
      </c>
      <c r="E413" s="18" t="s">
        <v>1</v>
      </c>
      <c r="F413" s="250">
        <v>423.2</v>
      </c>
      <c r="G413" s="35"/>
      <c r="H413" s="36"/>
    </row>
    <row r="414" spans="1:8" s="2" customFormat="1" ht="16.899999999999999" customHeight="1">
      <c r="A414" s="35"/>
      <c r="B414" s="36"/>
      <c r="C414" s="249" t="s">
        <v>178</v>
      </c>
      <c r="D414" s="249" t="s">
        <v>412</v>
      </c>
      <c r="E414" s="18" t="s">
        <v>1</v>
      </c>
      <c r="F414" s="250">
        <v>1058.17</v>
      </c>
      <c r="G414" s="35"/>
      <c r="H414" s="36"/>
    </row>
    <row r="415" spans="1:8" s="2" customFormat="1" ht="16.899999999999999" customHeight="1">
      <c r="A415" s="35"/>
      <c r="B415" s="36"/>
      <c r="C415" s="251" t="s">
        <v>5606</v>
      </c>
      <c r="D415" s="35"/>
      <c r="E415" s="35"/>
      <c r="F415" s="35"/>
      <c r="G415" s="35"/>
      <c r="H415" s="36"/>
    </row>
    <row r="416" spans="1:8" s="2" customFormat="1" ht="16.899999999999999" customHeight="1">
      <c r="A416" s="35"/>
      <c r="B416" s="36"/>
      <c r="C416" s="249" t="s">
        <v>2194</v>
      </c>
      <c r="D416" s="249" t="s">
        <v>2195</v>
      </c>
      <c r="E416" s="18" t="s">
        <v>2186</v>
      </c>
      <c r="F416" s="250">
        <v>1761.6</v>
      </c>
      <c r="G416" s="35"/>
      <c r="H416" s="36"/>
    </row>
    <row r="417" spans="1:8" s="2" customFormat="1" ht="16.899999999999999" customHeight="1">
      <c r="A417" s="35"/>
      <c r="B417" s="36"/>
      <c r="C417" s="249" t="s">
        <v>2214</v>
      </c>
      <c r="D417" s="249" t="s">
        <v>2215</v>
      </c>
      <c r="E417" s="18" t="s">
        <v>2186</v>
      </c>
      <c r="F417" s="250">
        <v>1058.17</v>
      </c>
      <c r="G417" s="35"/>
      <c r="H417" s="36"/>
    </row>
    <row r="418" spans="1:8" s="2" customFormat="1" ht="16.899999999999999" customHeight="1">
      <c r="A418" s="35"/>
      <c r="B418" s="36"/>
      <c r="C418" s="245" t="s">
        <v>5654</v>
      </c>
      <c r="D418" s="246" t="s">
        <v>1</v>
      </c>
      <c r="E418" s="247" t="s">
        <v>1</v>
      </c>
      <c r="F418" s="248">
        <v>1890</v>
      </c>
      <c r="G418" s="35"/>
      <c r="H418" s="36"/>
    </row>
    <row r="419" spans="1:8" s="2" customFormat="1" ht="16.899999999999999" customHeight="1">
      <c r="A419" s="35"/>
      <c r="B419" s="36"/>
      <c r="C419" s="249" t="s">
        <v>1</v>
      </c>
      <c r="D419" s="249" t="s">
        <v>5655</v>
      </c>
      <c r="E419" s="18" t="s">
        <v>1</v>
      </c>
      <c r="F419" s="250">
        <v>1890</v>
      </c>
      <c r="G419" s="35"/>
      <c r="H419" s="36"/>
    </row>
    <row r="420" spans="1:8" s="2" customFormat="1" ht="16.899999999999999" customHeight="1">
      <c r="A420" s="35"/>
      <c r="B420" s="36"/>
      <c r="C420" s="249" t="s">
        <v>5654</v>
      </c>
      <c r="D420" s="249" t="s">
        <v>334</v>
      </c>
      <c r="E420" s="18" t="s">
        <v>1</v>
      </c>
      <c r="F420" s="250">
        <v>1890</v>
      </c>
      <c r="G420" s="35"/>
      <c r="H420" s="36"/>
    </row>
    <row r="421" spans="1:8" s="2" customFormat="1" ht="16.899999999999999" customHeight="1">
      <c r="A421" s="35"/>
      <c r="B421" s="36"/>
      <c r="C421" s="245" t="s">
        <v>5656</v>
      </c>
      <c r="D421" s="246" t="s">
        <v>1</v>
      </c>
      <c r="E421" s="247" t="s">
        <v>1</v>
      </c>
      <c r="F421" s="248">
        <v>0</v>
      </c>
      <c r="G421" s="35"/>
      <c r="H421" s="36"/>
    </row>
    <row r="422" spans="1:8" s="2" customFormat="1" ht="16.899999999999999" customHeight="1">
      <c r="A422" s="35"/>
      <c r="B422" s="36"/>
      <c r="C422" s="245" t="s">
        <v>5657</v>
      </c>
      <c r="D422" s="246" t="s">
        <v>1</v>
      </c>
      <c r="E422" s="247" t="s">
        <v>1</v>
      </c>
      <c r="F422" s="248">
        <v>2504.52</v>
      </c>
      <c r="G422" s="35"/>
      <c r="H422" s="36"/>
    </row>
    <row r="423" spans="1:8" s="2" customFormat="1" ht="16.899999999999999" customHeight="1">
      <c r="A423" s="35"/>
      <c r="B423" s="36"/>
      <c r="C423" s="249" t="s">
        <v>1</v>
      </c>
      <c r="D423" s="249" t="s">
        <v>5658</v>
      </c>
      <c r="E423" s="18" t="s">
        <v>1</v>
      </c>
      <c r="F423" s="250">
        <v>558.06600000000003</v>
      </c>
      <c r="G423" s="35"/>
      <c r="H423" s="36"/>
    </row>
    <row r="424" spans="1:8" s="2" customFormat="1" ht="16.899999999999999" customHeight="1">
      <c r="A424" s="35"/>
      <c r="B424" s="36"/>
      <c r="C424" s="249" t="s">
        <v>1</v>
      </c>
      <c r="D424" s="249" t="s">
        <v>5659</v>
      </c>
      <c r="E424" s="18" t="s">
        <v>1</v>
      </c>
      <c r="F424" s="250">
        <v>1641.1220000000001</v>
      </c>
      <c r="G424" s="35"/>
      <c r="H424" s="36"/>
    </row>
    <row r="425" spans="1:8" s="2" customFormat="1" ht="16.899999999999999" customHeight="1">
      <c r="A425" s="35"/>
      <c r="B425" s="36"/>
      <c r="C425" s="249" t="s">
        <v>1</v>
      </c>
      <c r="D425" s="249" t="s">
        <v>5660</v>
      </c>
      <c r="E425" s="18" t="s">
        <v>1</v>
      </c>
      <c r="F425" s="250">
        <v>15.456</v>
      </c>
      <c r="G425" s="35"/>
      <c r="H425" s="36"/>
    </row>
    <row r="426" spans="1:8" s="2" customFormat="1" ht="16.899999999999999" customHeight="1">
      <c r="A426" s="35"/>
      <c r="B426" s="36"/>
      <c r="C426" s="249" t="s">
        <v>1</v>
      </c>
      <c r="D426" s="249" t="s">
        <v>460</v>
      </c>
      <c r="E426" s="18" t="s">
        <v>1</v>
      </c>
      <c r="F426" s="250">
        <v>11.57</v>
      </c>
      <c r="G426" s="35"/>
      <c r="H426" s="36"/>
    </row>
    <row r="427" spans="1:8" s="2" customFormat="1" ht="16.899999999999999" customHeight="1">
      <c r="A427" s="35"/>
      <c r="B427" s="36"/>
      <c r="C427" s="249" t="s">
        <v>1</v>
      </c>
      <c r="D427" s="249" t="s">
        <v>5661</v>
      </c>
      <c r="E427" s="18" t="s">
        <v>1</v>
      </c>
      <c r="F427" s="250">
        <v>104.708</v>
      </c>
      <c r="G427" s="35"/>
      <c r="H427" s="36"/>
    </row>
    <row r="428" spans="1:8" s="2" customFormat="1" ht="16.899999999999999" customHeight="1">
      <c r="A428" s="35"/>
      <c r="B428" s="36"/>
      <c r="C428" s="249" t="s">
        <v>1</v>
      </c>
      <c r="D428" s="249" t="s">
        <v>5662</v>
      </c>
      <c r="E428" s="18" t="s">
        <v>1</v>
      </c>
      <c r="F428" s="250">
        <v>173.59800000000001</v>
      </c>
      <c r="G428" s="35"/>
      <c r="H428" s="36"/>
    </row>
    <row r="429" spans="1:8" s="2" customFormat="1" ht="16.899999999999999" customHeight="1">
      <c r="A429" s="35"/>
      <c r="B429" s="36"/>
      <c r="C429" s="249" t="s">
        <v>5657</v>
      </c>
      <c r="D429" s="249" t="s">
        <v>5663</v>
      </c>
      <c r="E429" s="18" t="s">
        <v>1</v>
      </c>
      <c r="F429" s="250">
        <v>2504.52</v>
      </c>
      <c r="G429" s="35"/>
      <c r="H429" s="36"/>
    </row>
    <row r="430" spans="1:8" s="2" customFormat="1" ht="16.899999999999999" customHeight="1">
      <c r="A430" s="35"/>
      <c r="B430" s="36"/>
      <c r="C430" s="245" t="s">
        <v>5664</v>
      </c>
      <c r="D430" s="246" t="s">
        <v>1</v>
      </c>
      <c r="E430" s="247" t="s">
        <v>1</v>
      </c>
      <c r="F430" s="248">
        <v>1316</v>
      </c>
      <c r="G430" s="35"/>
      <c r="H430" s="36"/>
    </row>
    <row r="431" spans="1:8" s="2" customFormat="1" ht="16.899999999999999" customHeight="1">
      <c r="A431" s="35"/>
      <c r="B431" s="36"/>
      <c r="C431" s="249" t="s">
        <v>1</v>
      </c>
      <c r="D431" s="249" t="s">
        <v>5665</v>
      </c>
      <c r="E431" s="18" t="s">
        <v>1</v>
      </c>
      <c r="F431" s="250">
        <v>1316</v>
      </c>
      <c r="G431" s="35"/>
      <c r="H431" s="36"/>
    </row>
    <row r="432" spans="1:8" s="2" customFormat="1" ht="16.899999999999999" customHeight="1">
      <c r="A432" s="35"/>
      <c r="B432" s="36"/>
      <c r="C432" s="249" t="s">
        <v>5664</v>
      </c>
      <c r="D432" s="249" t="s">
        <v>334</v>
      </c>
      <c r="E432" s="18" t="s">
        <v>1</v>
      </c>
      <c r="F432" s="250">
        <v>1316</v>
      </c>
      <c r="G432" s="35"/>
      <c r="H432" s="36"/>
    </row>
    <row r="433" spans="1:8" s="2" customFormat="1" ht="16.899999999999999" customHeight="1">
      <c r="A433" s="35"/>
      <c r="B433" s="36"/>
      <c r="C433" s="245" t="s">
        <v>5666</v>
      </c>
      <c r="D433" s="246" t="s">
        <v>1</v>
      </c>
      <c r="E433" s="247" t="s">
        <v>1</v>
      </c>
      <c r="F433" s="248">
        <v>102</v>
      </c>
      <c r="G433" s="35"/>
      <c r="H433" s="36"/>
    </row>
    <row r="434" spans="1:8" s="2" customFormat="1" ht="16.899999999999999" customHeight="1">
      <c r="A434" s="35"/>
      <c r="B434" s="36"/>
      <c r="C434" s="249" t="s">
        <v>1</v>
      </c>
      <c r="D434" s="249" t="s">
        <v>883</v>
      </c>
      <c r="E434" s="18" t="s">
        <v>1</v>
      </c>
      <c r="F434" s="250">
        <v>102</v>
      </c>
      <c r="G434" s="35"/>
      <c r="H434" s="36"/>
    </row>
    <row r="435" spans="1:8" s="2" customFormat="1" ht="16.899999999999999" customHeight="1">
      <c r="A435" s="35"/>
      <c r="B435" s="36"/>
      <c r="C435" s="249" t="s">
        <v>5666</v>
      </c>
      <c r="D435" s="249" t="s">
        <v>334</v>
      </c>
      <c r="E435" s="18" t="s">
        <v>1</v>
      </c>
      <c r="F435" s="250">
        <v>102</v>
      </c>
      <c r="G435" s="35"/>
      <c r="H435" s="36"/>
    </row>
    <row r="436" spans="1:8" s="2" customFormat="1" ht="16.899999999999999" customHeight="1">
      <c r="A436" s="35"/>
      <c r="B436" s="36"/>
      <c r="C436" s="245" t="s">
        <v>5667</v>
      </c>
      <c r="D436" s="246" t="s">
        <v>1</v>
      </c>
      <c r="E436" s="247" t="s">
        <v>1</v>
      </c>
      <c r="F436" s="248">
        <v>2664.0070000000001</v>
      </c>
      <c r="G436" s="35"/>
      <c r="H436" s="36"/>
    </row>
    <row r="437" spans="1:8" s="2" customFormat="1" ht="16.899999999999999" customHeight="1">
      <c r="A437" s="35"/>
      <c r="B437" s="36"/>
      <c r="C437" s="249" t="s">
        <v>1</v>
      </c>
      <c r="D437" s="249" t="s">
        <v>5668</v>
      </c>
      <c r="E437" s="18" t="s">
        <v>1</v>
      </c>
      <c r="F437" s="250">
        <v>177.72</v>
      </c>
      <c r="G437" s="35"/>
      <c r="H437" s="36"/>
    </row>
    <row r="438" spans="1:8" s="2" customFormat="1" ht="16.899999999999999" customHeight="1">
      <c r="A438" s="35"/>
      <c r="B438" s="36"/>
      <c r="C438" s="249" t="s">
        <v>1</v>
      </c>
      <c r="D438" s="249" t="s">
        <v>5669</v>
      </c>
      <c r="E438" s="18" t="s">
        <v>1</v>
      </c>
      <c r="F438" s="250">
        <v>-12.6</v>
      </c>
      <c r="G438" s="35"/>
      <c r="H438" s="36"/>
    </row>
    <row r="439" spans="1:8" s="2" customFormat="1" ht="16.899999999999999" customHeight="1">
      <c r="A439" s="35"/>
      <c r="B439" s="36"/>
      <c r="C439" s="249" t="s">
        <v>1</v>
      </c>
      <c r="D439" s="249" t="s">
        <v>5670</v>
      </c>
      <c r="E439" s="18" t="s">
        <v>1</v>
      </c>
      <c r="F439" s="250">
        <v>34.634999999999998</v>
      </c>
      <c r="G439" s="35"/>
      <c r="H439" s="36"/>
    </row>
    <row r="440" spans="1:8" s="2" customFormat="1" ht="16.899999999999999" customHeight="1">
      <c r="A440" s="35"/>
      <c r="B440" s="36"/>
      <c r="C440" s="249" t="s">
        <v>1</v>
      </c>
      <c r="D440" s="249" t="s">
        <v>5671</v>
      </c>
      <c r="E440" s="18" t="s">
        <v>1</v>
      </c>
      <c r="F440" s="250">
        <v>24.58</v>
      </c>
      <c r="G440" s="35"/>
      <c r="H440" s="36"/>
    </row>
    <row r="441" spans="1:8" s="2" customFormat="1" ht="16.899999999999999" customHeight="1">
      <c r="A441" s="35"/>
      <c r="B441" s="36"/>
      <c r="C441" s="249" t="s">
        <v>1</v>
      </c>
      <c r="D441" s="249" t="s">
        <v>5672</v>
      </c>
      <c r="E441" s="18" t="s">
        <v>1</v>
      </c>
      <c r="F441" s="250">
        <v>24.58</v>
      </c>
      <c r="G441" s="35"/>
      <c r="H441" s="36"/>
    </row>
    <row r="442" spans="1:8" s="2" customFormat="1" ht="16.899999999999999" customHeight="1">
      <c r="A442" s="35"/>
      <c r="B442" s="36"/>
      <c r="C442" s="249" t="s">
        <v>1</v>
      </c>
      <c r="D442" s="249" t="s">
        <v>5673</v>
      </c>
      <c r="E442" s="18" t="s">
        <v>1</v>
      </c>
      <c r="F442" s="250">
        <v>22.34</v>
      </c>
      <c r="G442" s="35"/>
      <c r="H442" s="36"/>
    </row>
    <row r="443" spans="1:8" s="2" customFormat="1" ht="16.899999999999999" customHeight="1">
      <c r="A443" s="35"/>
      <c r="B443" s="36"/>
      <c r="C443" s="249" t="s">
        <v>1</v>
      </c>
      <c r="D443" s="249" t="s">
        <v>5674</v>
      </c>
      <c r="E443" s="18" t="s">
        <v>1</v>
      </c>
      <c r="F443" s="250">
        <v>50.454999999999998</v>
      </c>
      <c r="G443" s="35"/>
      <c r="H443" s="36"/>
    </row>
    <row r="444" spans="1:8" s="2" customFormat="1" ht="16.899999999999999" customHeight="1">
      <c r="A444" s="35"/>
      <c r="B444" s="36"/>
      <c r="C444" s="249" t="s">
        <v>1</v>
      </c>
      <c r="D444" s="249" t="s">
        <v>5675</v>
      </c>
      <c r="E444" s="18" t="s">
        <v>1</v>
      </c>
      <c r="F444" s="250">
        <v>75.754999999999995</v>
      </c>
      <c r="G444" s="35"/>
      <c r="H444" s="36"/>
    </row>
    <row r="445" spans="1:8" s="2" customFormat="1" ht="16.899999999999999" customHeight="1">
      <c r="A445" s="35"/>
      <c r="B445" s="36"/>
      <c r="C445" s="249" t="s">
        <v>1</v>
      </c>
      <c r="D445" s="249" t="s">
        <v>5676</v>
      </c>
      <c r="E445" s="18" t="s">
        <v>1</v>
      </c>
      <c r="F445" s="250">
        <v>58.1</v>
      </c>
      <c r="G445" s="35"/>
      <c r="H445" s="36"/>
    </row>
    <row r="446" spans="1:8" s="2" customFormat="1" ht="16.899999999999999" customHeight="1">
      <c r="A446" s="35"/>
      <c r="B446" s="36"/>
      <c r="C446" s="249" t="s">
        <v>1</v>
      </c>
      <c r="D446" s="249" t="s">
        <v>5677</v>
      </c>
      <c r="E446" s="18" t="s">
        <v>1</v>
      </c>
      <c r="F446" s="250">
        <v>51.35</v>
      </c>
      <c r="G446" s="35"/>
      <c r="H446" s="36"/>
    </row>
    <row r="447" spans="1:8" s="2" customFormat="1" ht="16.899999999999999" customHeight="1">
      <c r="A447" s="35"/>
      <c r="B447" s="36"/>
      <c r="C447" s="249" t="s">
        <v>1</v>
      </c>
      <c r="D447" s="249" t="s">
        <v>5678</v>
      </c>
      <c r="E447" s="18" t="s">
        <v>1</v>
      </c>
      <c r="F447" s="250">
        <v>50.69</v>
      </c>
      <c r="G447" s="35"/>
      <c r="H447" s="36"/>
    </row>
    <row r="448" spans="1:8" s="2" customFormat="1" ht="16.899999999999999" customHeight="1">
      <c r="A448" s="35"/>
      <c r="B448" s="36"/>
      <c r="C448" s="249" t="s">
        <v>1</v>
      </c>
      <c r="D448" s="249" t="s">
        <v>5679</v>
      </c>
      <c r="E448" s="18" t="s">
        <v>1</v>
      </c>
      <c r="F448" s="250">
        <v>95.373999999999995</v>
      </c>
      <c r="G448" s="35"/>
      <c r="H448" s="36"/>
    </row>
    <row r="449" spans="1:8" s="2" customFormat="1" ht="16.899999999999999" customHeight="1">
      <c r="A449" s="35"/>
      <c r="B449" s="36"/>
      <c r="C449" s="249" t="s">
        <v>1</v>
      </c>
      <c r="D449" s="249" t="s">
        <v>5680</v>
      </c>
      <c r="E449" s="18" t="s">
        <v>1</v>
      </c>
      <c r="F449" s="250">
        <v>38.06</v>
      </c>
      <c r="G449" s="35"/>
      <c r="H449" s="36"/>
    </row>
    <row r="450" spans="1:8" s="2" customFormat="1" ht="16.899999999999999" customHeight="1">
      <c r="A450" s="35"/>
      <c r="B450" s="36"/>
      <c r="C450" s="249" t="s">
        <v>1</v>
      </c>
      <c r="D450" s="249" t="s">
        <v>5681</v>
      </c>
      <c r="E450" s="18" t="s">
        <v>1</v>
      </c>
      <c r="F450" s="250">
        <v>42.89</v>
      </c>
      <c r="G450" s="35"/>
      <c r="H450" s="36"/>
    </row>
    <row r="451" spans="1:8" s="2" customFormat="1" ht="16.899999999999999" customHeight="1">
      <c r="A451" s="35"/>
      <c r="B451" s="36"/>
      <c r="C451" s="249" t="s">
        <v>1</v>
      </c>
      <c r="D451" s="249" t="s">
        <v>5682</v>
      </c>
      <c r="E451" s="18" t="s">
        <v>1</v>
      </c>
      <c r="F451" s="250">
        <v>66.62</v>
      </c>
      <c r="G451" s="35"/>
      <c r="H451" s="36"/>
    </row>
    <row r="452" spans="1:8" s="2" customFormat="1" ht="16.899999999999999" customHeight="1">
      <c r="A452" s="35"/>
      <c r="B452" s="36"/>
      <c r="C452" s="249" t="s">
        <v>1</v>
      </c>
      <c r="D452" s="249" t="s">
        <v>5683</v>
      </c>
      <c r="E452" s="18" t="s">
        <v>1</v>
      </c>
      <c r="F452" s="250">
        <v>65.25</v>
      </c>
      <c r="G452" s="35"/>
      <c r="H452" s="36"/>
    </row>
    <row r="453" spans="1:8" s="2" customFormat="1" ht="16.899999999999999" customHeight="1">
      <c r="A453" s="35"/>
      <c r="B453" s="36"/>
      <c r="C453" s="249" t="s">
        <v>1</v>
      </c>
      <c r="D453" s="249" t="s">
        <v>5684</v>
      </c>
      <c r="E453" s="18" t="s">
        <v>1</v>
      </c>
      <c r="F453" s="250">
        <v>93.222999999999999</v>
      </c>
      <c r="G453" s="35"/>
      <c r="H453" s="36"/>
    </row>
    <row r="454" spans="1:8" s="2" customFormat="1" ht="16.899999999999999" customHeight="1">
      <c r="A454" s="35"/>
      <c r="B454" s="36"/>
      <c r="C454" s="249" t="s">
        <v>1</v>
      </c>
      <c r="D454" s="249" t="s">
        <v>5685</v>
      </c>
      <c r="E454" s="18" t="s">
        <v>1</v>
      </c>
      <c r="F454" s="250">
        <v>50.65</v>
      </c>
      <c r="G454" s="35"/>
      <c r="H454" s="36"/>
    </row>
    <row r="455" spans="1:8" s="2" customFormat="1" ht="16.899999999999999" customHeight="1">
      <c r="A455" s="35"/>
      <c r="B455" s="36"/>
      <c r="C455" s="249" t="s">
        <v>1</v>
      </c>
      <c r="D455" s="249" t="s">
        <v>5686</v>
      </c>
      <c r="E455" s="18" t="s">
        <v>1</v>
      </c>
      <c r="F455" s="250">
        <v>52.314999999999998</v>
      </c>
      <c r="G455" s="35"/>
      <c r="H455" s="36"/>
    </row>
    <row r="456" spans="1:8" s="2" customFormat="1" ht="16.899999999999999" customHeight="1">
      <c r="A456" s="35"/>
      <c r="B456" s="36"/>
      <c r="C456" s="249" t="s">
        <v>1</v>
      </c>
      <c r="D456" s="249" t="s">
        <v>5687</v>
      </c>
      <c r="E456" s="18" t="s">
        <v>1</v>
      </c>
      <c r="F456" s="250">
        <v>39.344999999999999</v>
      </c>
      <c r="G456" s="35"/>
      <c r="H456" s="36"/>
    </row>
    <row r="457" spans="1:8" s="2" customFormat="1" ht="16.899999999999999" customHeight="1">
      <c r="A457" s="35"/>
      <c r="B457" s="36"/>
      <c r="C457" s="249" t="s">
        <v>1</v>
      </c>
      <c r="D457" s="249" t="s">
        <v>5688</v>
      </c>
      <c r="E457" s="18" t="s">
        <v>1</v>
      </c>
      <c r="F457" s="250">
        <v>39.344999999999999</v>
      </c>
      <c r="G457" s="35"/>
      <c r="H457" s="36"/>
    </row>
    <row r="458" spans="1:8" s="2" customFormat="1" ht="16.899999999999999" customHeight="1">
      <c r="A458" s="35"/>
      <c r="B458" s="36"/>
      <c r="C458" s="249" t="s">
        <v>1</v>
      </c>
      <c r="D458" s="249" t="s">
        <v>5689</v>
      </c>
      <c r="E458" s="18" t="s">
        <v>1</v>
      </c>
      <c r="F458" s="250">
        <v>44.965000000000003</v>
      </c>
      <c r="G458" s="35"/>
      <c r="H458" s="36"/>
    </row>
    <row r="459" spans="1:8" s="2" customFormat="1" ht="16.899999999999999" customHeight="1">
      <c r="A459" s="35"/>
      <c r="B459" s="36"/>
      <c r="C459" s="249" t="s">
        <v>1</v>
      </c>
      <c r="D459" s="249" t="s">
        <v>5690</v>
      </c>
      <c r="E459" s="18" t="s">
        <v>1</v>
      </c>
      <c r="F459" s="250">
        <v>36.359000000000002</v>
      </c>
      <c r="G459" s="35"/>
      <c r="H459" s="36"/>
    </row>
    <row r="460" spans="1:8" s="2" customFormat="1" ht="16.899999999999999" customHeight="1">
      <c r="A460" s="35"/>
      <c r="B460" s="36"/>
      <c r="C460" s="249" t="s">
        <v>1</v>
      </c>
      <c r="D460" s="249" t="s">
        <v>5691</v>
      </c>
      <c r="E460" s="18" t="s">
        <v>1</v>
      </c>
      <c r="F460" s="250">
        <v>36.359000000000002</v>
      </c>
      <c r="G460" s="35"/>
      <c r="H460" s="36"/>
    </row>
    <row r="461" spans="1:8" s="2" customFormat="1" ht="16.899999999999999" customHeight="1">
      <c r="A461" s="35"/>
      <c r="B461" s="36"/>
      <c r="C461" s="249" t="s">
        <v>1</v>
      </c>
      <c r="D461" s="249" t="s">
        <v>5692</v>
      </c>
      <c r="E461" s="18" t="s">
        <v>1</v>
      </c>
      <c r="F461" s="250">
        <v>155.78</v>
      </c>
      <c r="G461" s="35"/>
      <c r="H461" s="36"/>
    </row>
    <row r="462" spans="1:8" s="2" customFormat="1" ht="16.899999999999999" customHeight="1">
      <c r="A462" s="35"/>
      <c r="B462" s="36"/>
      <c r="C462" s="249" t="s">
        <v>1</v>
      </c>
      <c r="D462" s="249" t="s">
        <v>5693</v>
      </c>
      <c r="E462" s="18" t="s">
        <v>1</v>
      </c>
      <c r="F462" s="250">
        <v>36.86</v>
      </c>
      <c r="G462" s="35"/>
      <c r="H462" s="36"/>
    </row>
    <row r="463" spans="1:8" s="2" customFormat="1" ht="16.899999999999999" customHeight="1">
      <c r="A463" s="35"/>
      <c r="B463" s="36"/>
      <c r="C463" s="249" t="s">
        <v>1</v>
      </c>
      <c r="D463" s="249" t="s">
        <v>5694</v>
      </c>
      <c r="E463" s="18" t="s">
        <v>1</v>
      </c>
      <c r="F463" s="250">
        <v>36.86</v>
      </c>
      <c r="G463" s="35"/>
      <c r="H463" s="36"/>
    </row>
    <row r="464" spans="1:8" s="2" customFormat="1" ht="16.899999999999999" customHeight="1">
      <c r="A464" s="35"/>
      <c r="B464" s="36"/>
      <c r="C464" s="249" t="s">
        <v>1</v>
      </c>
      <c r="D464" s="249" t="s">
        <v>5695</v>
      </c>
      <c r="E464" s="18" t="s">
        <v>1</v>
      </c>
      <c r="F464" s="250">
        <v>28.6</v>
      </c>
      <c r="G464" s="35"/>
      <c r="H464" s="36"/>
    </row>
    <row r="465" spans="1:8" s="2" customFormat="1" ht="16.899999999999999" customHeight="1">
      <c r="A465" s="35"/>
      <c r="B465" s="36"/>
      <c r="C465" s="249" t="s">
        <v>1</v>
      </c>
      <c r="D465" s="249" t="s">
        <v>5696</v>
      </c>
      <c r="E465" s="18" t="s">
        <v>1</v>
      </c>
      <c r="F465" s="250">
        <v>47.03</v>
      </c>
      <c r="G465" s="35"/>
      <c r="H465" s="36"/>
    </row>
    <row r="466" spans="1:8" s="2" customFormat="1" ht="16.899999999999999" customHeight="1">
      <c r="A466" s="35"/>
      <c r="B466" s="36"/>
      <c r="C466" s="249" t="s">
        <v>1</v>
      </c>
      <c r="D466" s="249" t="s">
        <v>5697</v>
      </c>
      <c r="E466" s="18" t="s">
        <v>1</v>
      </c>
      <c r="F466" s="250">
        <v>72.704999999999998</v>
      </c>
      <c r="G466" s="35"/>
      <c r="H466" s="36"/>
    </row>
    <row r="467" spans="1:8" s="2" customFormat="1" ht="16.899999999999999" customHeight="1">
      <c r="A467" s="35"/>
      <c r="B467" s="36"/>
      <c r="C467" s="249" t="s">
        <v>1</v>
      </c>
      <c r="D467" s="249" t="s">
        <v>5698</v>
      </c>
      <c r="E467" s="18" t="s">
        <v>1</v>
      </c>
      <c r="F467" s="250">
        <v>58.75</v>
      </c>
      <c r="G467" s="35"/>
      <c r="H467" s="36"/>
    </row>
    <row r="468" spans="1:8" s="2" customFormat="1" ht="16.899999999999999" customHeight="1">
      <c r="A468" s="35"/>
      <c r="B468" s="36"/>
      <c r="C468" s="249" t="s">
        <v>1</v>
      </c>
      <c r="D468" s="249" t="s">
        <v>5699</v>
      </c>
      <c r="E468" s="18" t="s">
        <v>1</v>
      </c>
      <c r="F468" s="250">
        <v>20.231000000000002</v>
      </c>
      <c r="G468" s="35"/>
      <c r="H468" s="36"/>
    </row>
    <row r="469" spans="1:8" s="2" customFormat="1" ht="16.899999999999999" customHeight="1">
      <c r="A469" s="35"/>
      <c r="B469" s="36"/>
      <c r="C469" s="249" t="s">
        <v>1</v>
      </c>
      <c r="D469" s="249" t="s">
        <v>5700</v>
      </c>
      <c r="E469" s="18" t="s">
        <v>1</v>
      </c>
      <c r="F469" s="250">
        <v>31.096</v>
      </c>
      <c r="G469" s="35"/>
      <c r="H469" s="36"/>
    </row>
    <row r="470" spans="1:8" s="2" customFormat="1" ht="16.899999999999999" customHeight="1">
      <c r="A470" s="35"/>
      <c r="B470" s="36"/>
      <c r="C470" s="249" t="s">
        <v>1</v>
      </c>
      <c r="D470" s="249" t="s">
        <v>5701</v>
      </c>
      <c r="E470" s="18" t="s">
        <v>1</v>
      </c>
      <c r="F470" s="250">
        <v>66.45</v>
      </c>
      <c r="G470" s="35"/>
      <c r="H470" s="36"/>
    </row>
    <row r="471" spans="1:8" s="2" customFormat="1" ht="16.899999999999999" customHeight="1">
      <c r="A471" s="35"/>
      <c r="B471" s="36"/>
      <c r="C471" s="249" t="s">
        <v>1</v>
      </c>
      <c r="D471" s="249" t="s">
        <v>5702</v>
      </c>
      <c r="E471" s="18" t="s">
        <v>1</v>
      </c>
      <c r="F471" s="250">
        <v>34.54</v>
      </c>
      <c r="G471" s="35"/>
      <c r="H471" s="36"/>
    </row>
    <row r="472" spans="1:8" s="2" customFormat="1" ht="16.899999999999999" customHeight="1">
      <c r="A472" s="35"/>
      <c r="B472" s="36"/>
      <c r="C472" s="249" t="s">
        <v>1</v>
      </c>
      <c r="D472" s="249" t="s">
        <v>5703</v>
      </c>
      <c r="E472" s="18" t="s">
        <v>1</v>
      </c>
      <c r="F472" s="250">
        <v>30.411999999999999</v>
      </c>
      <c r="G472" s="35"/>
      <c r="H472" s="36"/>
    </row>
    <row r="473" spans="1:8" s="2" customFormat="1" ht="16.899999999999999" customHeight="1">
      <c r="A473" s="35"/>
      <c r="B473" s="36"/>
      <c r="C473" s="249" t="s">
        <v>1</v>
      </c>
      <c r="D473" s="249" t="s">
        <v>5704</v>
      </c>
      <c r="E473" s="18" t="s">
        <v>1</v>
      </c>
      <c r="F473" s="250">
        <v>27.12</v>
      </c>
      <c r="G473" s="35"/>
      <c r="H473" s="36"/>
    </row>
    <row r="474" spans="1:8" s="2" customFormat="1" ht="16.899999999999999" customHeight="1">
      <c r="A474" s="35"/>
      <c r="B474" s="36"/>
      <c r="C474" s="249" t="s">
        <v>1</v>
      </c>
      <c r="D474" s="249" t="s">
        <v>5705</v>
      </c>
      <c r="E474" s="18" t="s">
        <v>1</v>
      </c>
      <c r="F474" s="250">
        <v>39.781999999999996</v>
      </c>
      <c r="G474" s="35"/>
      <c r="H474" s="36"/>
    </row>
    <row r="475" spans="1:8" s="2" customFormat="1" ht="16.899999999999999" customHeight="1">
      <c r="A475" s="35"/>
      <c r="B475" s="36"/>
      <c r="C475" s="249" t="s">
        <v>1</v>
      </c>
      <c r="D475" s="249" t="s">
        <v>5706</v>
      </c>
      <c r="E475" s="18" t="s">
        <v>1</v>
      </c>
      <c r="F475" s="250">
        <v>35.747</v>
      </c>
      <c r="G475" s="35"/>
      <c r="H475" s="36"/>
    </row>
    <row r="476" spans="1:8" s="2" customFormat="1" ht="16.899999999999999" customHeight="1">
      <c r="A476" s="35"/>
      <c r="B476" s="36"/>
      <c r="C476" s="249" t="s">
        <v>1</v>
      </c>
      <c r="D476" s="249" t="s">
        <v>5707</v>
      </c>
      <c r="E476" s="18" t="s">
        <v>1</v>
      </c>
      <c r="F476" s="250">
        <v>35.747</v>
      </c>
      <c r="G476" s="35"/>
      <c r="H476" s="36"/>
    </row>
    <row r="477" spans="1:8" s="2" customFormat="1" ht="16.899999999999999" customHeight="1">
      <c r="A477" s="35"/>
      <c r="B477" s="36"/>
      <c r="C477" s="249" t="s">
        <v>1</v>
      </c>
      <c r="D477" s="249" t="s">
        <v>5708</v>
      </c>
      <c r="E477" s="18" t="s">
        <v>1</v>
      </c>
      <c r="F477" s="250">
        <v>43.31</v>
      </c>
      <c r="G477" s="35"/>
      <c r="H477" s="36"/>
    </row>
    <row r="478" spans="1:8" s="2" customFormat="1" ht="16.899999999999999" customHeight="1">
      <c r="A478" s="35"/>
      <c r="B478" s="36"/>
      <c r="C478" s="249" t="s">
        <v>1</v>
      </c>
      <c r="D478" s="249" t="s">
        <v>5709</v>
      </c>
      <c r="E478" s="18" t="s">
        <v>1</v>
      </c>
      <c r="F478" s="250">
        <v>91.47</v>
      </c>
      <c r="G478" s="35"/>
      <c r="H478" s="36"/>
    </row>
    <row r="479" spans="1:8" s="2" customFormat="1" ht="16.899999999999999" customHeight="1">
      <c r="A479" s="35"/>
      <c r="B479" s="36"/>
      <c r="C479" s="249" t="s">
        <v>1</v>
      </c>
      <c r="D479" s="249" t="s">
        <v>5710</v>
      </c>
      <c r="E479" s="18" t="s">
        <v>1</v>
      </c>
      <c r="F479" s="250">
        <v>42.29</v>
      </c>
      <c r="G479" s="35"/>
      <c r="H479" s="36"/>
    </row>
    <row r="480" spans="1:8" s="2" customFormat="1" ht="16.899999999999999" customHeight="1">
      <c r="A480" s="35"/>
      <c r="B480" s="36"/>
      <c r="C480" s="249" t="s">
        <v>1</v>
      </c>
      <c r="D480" s="249" t="s">
        <v>5711</v>
      </c>
      <c r="E480" s="18" t="s">
        <v>1</v>
      </c>
      <c r="F480" s="250">
        <v>38.195</v>
      </c>
      <c r="G480" s="35"/>
      <c r="H480" s="36"/>
    </row>
    <row r="481" spans="1:8" s="2" customFormat="1" ht="16.899999999999999" customHeight="1">
      <c r="A481" s="35"/>
      <c r="B481" s="36"/>
      <c r="C481" s="249" t="s">
        <v>1</v>
      </c>
      <c r="D481" s="249" t="s">
        <v>5712</v>
      </c>
      <c r="E481" s="18" t="s">
        <v>1</v>
      </c>
      <c r="F481" s="250">
        <v>38.195</v>
      </c>
      <c r="G481" s="35"/>
      <c r="H481" s="36"/>
    </row>
    <row r="482" spans="1:8" s="2" customFormat="1" ht="16.899999999999999" customHeight="1">
      <c r="A482" s="35"/>
      <c r="B482" s="36"/>
      <c r="C482" s="249" t="s">
        <v>1</v>
      </c>
      <c r="D482" s="249" t="s">
        <v>5713</v>
      </c>
      <c r="E482" s="18" t="s">
        <v>1</v>
      </c>
      <c r="F482" s="250">
        <v>35.747</v>
      </c>
      <c r="G482" s="35"/>
      <c r="H482" s="36"/>
    </row>
    <row r="483" spans="1:8" s="2" customFormat="1" ht="16.899999999999999" customHeight="1">
      <c r="A483" s="35"/>
      <c r="B483" s="36"/>
      <c r="C483" s="249" t="s">
        <v>1</v>
      </c>
      <c r="D483" s="249" t="s">
        <v>5714</v>
      </c>
      <c r="E483" s="18" t="s">
        <v>1</v>
      </c>
      <c r="F483" s="250">
        <v>43.31</v>
      </c>
      <c r="G483" s="35"/>
      <c r="H483" s="36"/>
    </row>
    <row r="484" spans="1:8" s="2" customFormat="1" ht="16.899999999999999" customHeight="1">
      <c r="A484" s="35"/>
      <c r="B484" s="36"/>
      <c r="C484" s="249" t="s">
        <v>1</v>
      </c>
      <c r="D484" s="249" t="s">
        <v>5715</v>
      </c>
      <c r="E484" s="18" t="s">
        <v>1</v>
      </c>
      <c r="F484" s="250">
        <v>35.747</v>
      </c>
      <c r="G484" s="35"/>
      <c r="H484" s="36"/>
    </row>
    <row r="485" spans="1:8" s="2" customFormat="1" ht="16.899999999999999" customHeight="1">
      <c r="A485" s="35"/>
      <c r="B485" s="36"/>
      <c r="C485" s="249" t="s">
        <v>1</v>
      </c>
      <c r="D485" s="249" t="s">
        <v>5716</v>
      </c>
      <c r="E485" s="18" t="s">
        <v>1</v>
      </c>
      <c r="F485" s="250">
        <v>49.895000000000003</v>
      </c>
      <c r="G485" s="35"/>
      <c r="H485" s="36"/>
    </row>
    <row r="486" spans="1:8" s="2" customFormat="1" ht="16.899999999999999" customHeight="1">
      <c r="A486" s="35"/>
      <c r="B486" s="36"/>
      <c r="C486" s="249" t="s">
        <v>1</v>
      </c>
      <c r="D486" s="249" t="s">
        <v>5717</v>
      </c>
      <c r="E486" s="18" t="s">
        <v>1</v>
      </c>
      <c r="F486" s="250">
        <v>11.606</v>
      </c>
      <c r="G486" s="35"/>
      <c r="H486" s="36"/>
    </row>
    <row r="487" spans="1:8" s="2" customFormat="1" ht="16.899999999999999" customHeight="1">
      <c r="A487" s="35"/>
      <c r="B487" s="36"/>
      <c r="C487" s="249" t="s">
        <v>1</v>
      </c>
      <c r="D487" s="249" t="s">
        <v>5718</v>
      </c>
      <c r="E487" s="18" t="s">
        <v>1</v>
      </c>
      <c r="F487" s="250">
        <v>16.315999999999999</v>
      </c>
      <c r="G487" s="35"/>
      <c r="H487" s="36"/>
    </row>
    <row r="488" spans="1:8" s="2" customFormat="1" ht="16.899999999999999" customHeight="1">
      <c r="A488" s="35"/>
      <c r="B488" s="36"/>
      <c r="C488" s="249" t="s">
        <v>1</v>
      </c>
      <c r="D488" s="249" t="s">
        <v>5719</v>
      </c>
      <c r="E488" s="18" t="s">
        <v>1</v>
      </c>
      <c r="F488" s="250">
        <v>43.55</v>
      </c>
      <c r="G488" s="35"/>
      <c r="H488" s="36"/>
    </row>
    <row r="489" spans="1:8" s="2" customFormat="1" ht="16.899999999999999" customHeight="1">
      <c r="A489" s="35"/>
      <c r="B489" s="36"/>
      <c r="C489" s="249" t="s">
        <v>1</v>
      </c>
      <c r="D489" s="249" t="s">
        <v>5720</v>
      </c>
      <c r="E489" s="18" t="s">
        <v>1</v>
      </c>
      <c r="F489" s="250">
        <v>278.64</v>
      </c>
      <c r="G489" s="35"/>
      <c r="H489" s="36"/>
    </row>
    <row r="490" spans="1:8" s="2" customFormat="1" ht="16.899999999999999" customHeight="1">
      <c r="A490" s="35"/>
      <c r="B490" s="36"/>
      <c r="C490" s="249" t="s">
        <v>1</v>
      </c>
      <c r="D490" s="249" t="s">
        <v>5721</v>
      </c>
      <c r="E490" s="18" t="s">
        <v>1</v>
      </c>
      <c r="F490" s="250">
        <v>70.09</v>
      </c>
      <c r="G490" s="35"/>
      <c r="H490" s="36"/>
    </row>
    <row r="491" spans="1:8" s="2" customFormat="1" ht="16.899999999999999" customHeight="1">
      <c r="A491" s="35"/>
      <c r="B491" s="36"/>
      <c r="C491" s="249" t="s">
        <v>1</v>
      </c>
      <c r="D491" s="249" t="s">
        <v>5722</v>
      </c>
      <c r="E491" s="18" t="s">
        <v>1</v>
      </c>
      <c r="F491" s="250">
        <v>58.75</v>
      </c>
      <c r="G491" s="35"/>
      <c r="H491" s="36"/>
    </row>
    <row r="492" spans="1:8" s="2" customFormat="1" ht="16.899999999999999" customHeight="1">
      <c r="A492" s="35"/>
      <c r="B492" s="36"/>
      <c r="C492" s="249" t="s">
        <v>1</v>
      </c>
      <c r="D492" s="249" t="s">
        <v>5723</v>
      </c>
      <c r="E492" s="18" t="s">
        <v>1</v>
      </c>
      <c r="F492" s="250">
        <v>219.39</v>
      </c>
      <c r="G492" s="35"/>
      <c r="H492" s="36"/>
    </row>
    <row r="493" spans="1:8" s="2" customFormat="1" ht="16.899999999999999" customHeight="1">
      <c r="A493" s="35"/>
      <c r="B493" s="36"/>
      <c r="C493" s="249" t="s">
        <v>1</v>
      </c>
      <c r="D493" s="249" t="s">
        <v>5724</v>
      </c>
      <c r="E493" s="18" t="s">
        <v>1</v>
      </c>
      <c r="F493" s="250">
        <v>32.680999999999997</v>
      </c>
      <c r="G493" s="35"/>
      <c r="H493" s="36"/>
    </row>
    <row r="494" spans="1:8" s="2" customFormat="1" ht="16.899999999999999" customHeight="1">
      <c r="A494" s="35"/>
      <c r="B494" s="36"/>
      <c r="C494" s="249" t="s">
        <v>1</v>
      </c>
      <c r="D494" s="249" t="s">
        <v>5725</v>
      </c>
      <c r="E494" s="18" t="s">
        <v>1</v>
      </c>
      <c r="F494" s="250">
        <v>43.63</v>
      </c>
      <c r="G494" s="35"/>
      <c r="H494" s="36"/>
    </row>
    <row r="495" spans="1:8" s="2" customFormat="1" ht="16.899999999999999" customHeight="1">
      <c r="A495" s="35"/>
      <c r="B495" s="36"/>
      <c r="C495" s="249" t="s">
        <v>1</v>
      </c>
      <c r="D495" s="249" t="s">
        <v>5726</v>
      </c>
      <c r="E495" s="18" t="s">
        <v>1</v>
      </c>
      <c r="F495" s="250">
        <v>90.4</v>
      </c>
      <c r="G495" s="35"/>
      <c r="H495" s="36"/>
    </row>
    <row r="496" spans="1:8" s="2" customFormat="1" ht="16.899999999999999" customHeight="1">
      <c r="A496" s="35"/>
      <c r="B496" s="36"/>
      <c r="C496" s="249" t="s">
        <v>1</v>
      </c>
      <c r="D496" s="249" t="s">
        <v>5727</v>
      </c>
      <c r="E496" s="18" t="s">
        <v>1</v>
      </c>
      <c r="F496" s="250">
        <v>60.982999999999997</v>
      </c>
      <c r="G496" s="35"/>
      <c r="H496" s="36"/>
    </row>
    <row r="497" spans="1:8" s="2" customFormat="1" ht="16.899999999999999" customHeight="1">
      <c r="A497" s="35"/>
      <c r="B497" s="36"/>
      <c r="C497" s="249" t="s">
        <v>1</v>
      </c>
      <c r="D497" s="249" t="s">
        <v>5728</v>
      </c>
      <c r="E497" s="18" t="s">
        <v>1</v>
      </c>
      <c r="F497" s="250">
        <v>40.000999999999998</v>
      </c>
      <c r="G497" s="35"/>
      <c r="H497" s="36"/>
    </row>
    <row r="498" spans="1:8" s="2" customFormat="1" ht="16.899999999999999" customHeight="1">
      <c r="A498" s="35"/>
      <c r="B498" s="36"/>
      <c r="C498" s="249" t="s">
        <v>1</v>
      </c>
      <c r="D498" s="249" t="s">
        <v>5729</v>
      </c>
      <c r="E498" s="18" t="s">
        <v>1</v>
      </c>
      <c r="F498" s="250">
        <v>27.952999999999999</v>
      </c>
      <c r="G498" s="35"/>
      <c r="H498" s="36"/>
    </row>
    <row r="499" spans="1:8" s="2" customFormat="1" ht="16.899999999999999" customHeight="1">
      <c r="A499" s="35"/>
      <c r="B499" s="36"/>
      <c r="C499" s="249" t="s">
        <v>1</v>
      </c>
      <c r="D499" s="249" t="s">
        <v>5730</v>
      </c>
      <c r="E499" s="18" t="s">
        <v>1</v>
      </c>
      <c r="F499" s="250">
        <v>28.047000000000001</v>
      </c>
      <c r="G499" s="35"/>
      <c r="H499" s="36"/>
    </row>
    <row r="500" spans="1:8" s="2" customFormat="1" ht="16.899999999999999" customHeight="1">
      <c r="A500" s="35"/>
      <c r="B500" s="36"/>
      <c r="C500" s="249" t="s">
        <v>1</v>
      </c>
      <c r="D500" s="249" t="s">
        <v>5731</v>
      </c>
      <c r="E500" s="18" t="s">
        <v>1</v>
      </c>
      <c r="F500" s="250">
        <v>34.206000000000003</v>
      </c>
      <c r="G500" s="35"/>
      <c r="H500" s="36"/>
    </row>
    <row r="501" spans="1:8" s="2" customFormat="1" ht="16.899999999999999" customHeight="1">
      <c r="A501" s="35"/>
      <c r="B501" s="36"/>
      <c r="C501" s="249" t="s">
        <v>1</v>
      </c>
      <c r="D501" s="249" t="s">
        <v>5732</v>
      </c>
      <c r="E501" s="18" t="s">
        <v>1</v>
      </c>
      <c r="F501" s="250">
        <v>43.567999999999998</v>
      </c>
      <c r="G501" s="35"/>
      <c r="H501" s="36"/>
    </row>
    <row r="502" spans="1:8" s="2" customFormat="1" ht="16.899999999999999" customHeight="1">
      <c r="A502" s="35"/>
      <c r="B502" s="36"/>
      <c r="C502" s="249" t="s">
        <v>1</v>
      </c>
      <c r="D502" s="249" t="s">
        <v>5733</v>
      </c>
      <c r="E502" s="18" t="s">
        <v>1</v>
      </c>
      <c r="F502" s="250">
        <v>40.628999999999998</v>
      </c>
      <c r="G502" s="35"/>
      <c r="H502" s="36"/>
    </row>
    <row r="503" spans="1:8" s="2" customFormat="1" ht="16.899999999999999" customHeight="1">
      <c r="A503" s="35"/>
      <c r="B503" s="36"/>
      <c r="C503" s="249" t="s">
        <v>1</v>
      </c>
      <c r="D503" s="249" t="s">
        <v>5734</v>
      </c>
      <c r="E503" s="18" t="s">
        <v>1</v>
      </c>
      <c r="F503" s="250">
        <v>34.070999999999998</v>
      </c>
      <c r="G503" s="35"/>
      <c r="H503" s="36"/>
    </row>
    <row r="504" spans="1:8" s="2" customFormat="1" ht="16.899999999999999" customHeight="1">
      <c r="A504" s="35"/>
      <c r="B504" s="36"/>
      <c r="C504" s="249" t="s">
        <v>1</v>
      </c>
      <c r="D504" s="249" t="s">
        <v>5735</v>
      </c>
      <c r="E504" s="18" t="s">
        <v>1</v>
      </c>
      <c r="F504" s="250">
        <v>54.09</v>
      </c>
      <c r="G504" s="35"/>
      <c r="H504" s="36"/>
    </row>
    <row r="505" spans="1:8" s="2" customFormat="1" ht="16.899999999999999" customHeight="1">
      <c r="A505" s="35"/>
      <c r="B505" s="36"/>
      <c r="C505" s="249" t="s">
        <v>1</v>
      </c>
      <c r="D505" s="249" t="s">
        <v>5736</v>
      </c>
      <c r="E505" s="18" t="s">
        <v>1</v>
      </c>
      <c r="F505" s="250">
        <v>54.09</v>
      </c>
      <c r="G505" s="35"/>
      <c r="H505" s="36"/>
    </row>
    <row r="506" spans="1:8" s="2" customFormat="1" ht="16.899999999999999" customHeight="1">
      <c r="A506" s="35"/>
      <c r="B506" s="36"/>
      <c r="C506" s="249" t="s">
        <v>1</v>
      </c>
      <c r="D506" s="249" t="s">
        <v>5737</v>
      </c>
      <c r="E506" s="18" t="s">
        <v>1</v>
      </c>
      <c r="F506" s="250">
        <v>65.805000000000007</v>
      </c>
      <c r="G506" s="35"/>
      <c r="H506" s="36"/>
    </row>
    <row r="507" spans="1:8" s="2" customFormat="1" ht="16.899999999999999" customHeight="1">
      <c r="A507" s="35"/>
      <c r="B507" s="36"/>
      <c r="C507" s="249" t="s">
        <v>1</v>
      </c>
      <c r="D507" s="249" t="s">
        <v>5738</v>
      </c>
      <c r="E507" s="18" t="s">
        <v>1</v>
      </c>
      <c r="F507" s="250">
        <v>48.51</v>
      </c>
      <c r="G507" s="35"/>
      <c r="H507" s="36"/>
    </row>
    <row r="508" spans="1:8" s="2" customFormat="1" ht="16.899999999999999" customHeight="1">
      <c r="A508" s="35"/>
      <c r="B508" s="36"/>
      <c r="C508" s="249" t="s">
        <v>1</v>
      </c>
      <c r="D508" s="249" t="s">
        <v>5739</v>
      </c>
      <c r="E508" s="18" t="s">
        <v>1</v>
      </c>
      <c r="F508" s="250">
        <v>162.54</v>
      </c>
      <c r="G508" s="35"/>
      <c r="H508" s="36"/>
    </row>
    <row r="509" spans="1:8" s="2" customFormat="1" ht="16.899999999999999" customHeight="1">
      <c r="A509" s="35"/>
      <c r="B509" s="36"/>
      <c r="C509" s="249" t="s">
        <v>1</v>
      </c>
      <c r="D509" s="249" t="s">
        <v>5740</v>
      </c>
      <c r="E509" s="18" t="s">
        <v>1</v>
      </c>
      <c r="F509" s="250">
        <v>69.069999999999993</v>
      </c>
      <c r="G509" s="35"/>
      <c r="H509" s="36"/>
    </row>
    <row r="510" spans="1:8" s="2" customFormat="1" ht="16.899999999999999" customHeight="1">
      <c r="A510" s="35"/>
      <c r="B510" s="36"/>
      <c r="C510" s="249" t="s">
        <v>1</v>
      </c>
      <c r="D510" s="249" t="s">
        <v>5741</v>
      </c>
      <c r="E510" s="18" t="s">
        <v>1</v>
      </c>
      <c r="F510" s="250">
        <v>31.141999999999999</v>
      </c>
      <c r="G510" s="35"/>
      <c r="H510" s="36"/>
    </row>
    <row r="511" spans="1:8" s="2" customFormat="1" ht="16.899999999999999" customHeight="1">
      <c r="A511" s="35"/>
      <c r="B511" s="36"/>
      <c r="C511" s="249" t="s">
        <v>1</v>
      </c>
      <c r="D511" s="249" t="s">
        <v>5742</v>
      </c>
      <c r="E511" s="18" t="s">
        <v>1</v>
      </c>
      <c r="F511" s="250">
        <v>33.229999999999997</v>
      </c>
      <c r="G511" s="35"/>
      <c r="H511" s="36"/>
    </row>
    <row r="512" spans="1:8" s="2" customFormat="1" ht="16.899999999999999" customHeight="1">
      <c r="A512" s="35"/>
      <c r="B512" s="36"/>
      <c r="C512" s="249" t="s">
        <v>1</v>
      </c>
      <c r="D512" s="249" t="s">
        <v>5743</v>
      </c>
      <c r="E512" s="18" t="s">
        <v>1</v>
      </c>
      <c r="F512" s="250">
        <v>71.405000000000001</v>
      </c>
      <c r="G512" s="35"/>
      <c r="H512" s="36"/>
    </row>
    <row r="513" spans="1:8" s="2" customFormat="1" ht="16.899999999999999" customHeight="1">
      <c r="A513" s="35"/>
      <c r="B513" s="36"/>
      <c r="C513" s="249" t="s">
        <v>1</v>
      </c>
      <c r="D513" s="249" t="s">
        <v>5744</v>
      </c>
      <c r="E513" s="18" t="s">
        <v>1</v>
      </c>
      <c r="F513" s="250">
        <v>66.31</v>
      </c>
      <c r="G513" s="35"/>
      <c r="H513" s="36"/>
    </row>
    <row r="514" spans="1:8" s="2" customFormat="1" ht="16.899999999999999" customHeight="1">
      <c r="A514" s="35"/>
      <c r="B514" s="36"/>
      <c r="C514" s="249" t="s">
        <v>1</v>
      </c>
      <c r="D514" s="249" t="s">
        <v>5745</v>
      </c>
      <c r="E514" s="18" t="s">
        <v>1</v>
      </c>
      <c r="F514" s="250">
        <v>67.072999999999993</v>
      </c>
      <c r="G514" s="35"/>
      <c r="H514" s="36"/>
    </row>
    <row r="515" spans="1:8" s="2" customFormat="1" ht="16.899999999999999" customHeight="1">
      <c r="A515" s="35"/>
      <c r="B515" s="36"/>
      <c r="C515" s="249" t="s">
        <v>1</v>
      </c>
      <c r="D515" s="249" t="s">
        <v>5746</v>
      </c>
      <c r="E515" s="18" t="s">
        <v>1</v>
      </c>
      <c r="F515" s="250">
        <v>53.081000000000003</v>
      </c>
      <c r="G515" s="35"/>
      <c r="H515" s="36"/>
    </row>
    <row r="516" spans="1:8" s="2" customFormat="1" ht="16.899999999999999" customHeight="1">
      <c r="A516" s="35"/>
      <c r="B516" s="36"/>
      <c r="C516" s="249" t="s">
        <v>1</v>
      </c>
      <c r="D516" s="249" t="s">
        <v>5747</v>
      </c>
      <c r="E516" s="18" t="s">
        <v>1</v>
      </c>
      <c r="F516" s="250">
        <v>59.478000000000002</v>
      </c>
      <c r="G516" s="35"/>
      <c r="H516" s="36"/>
    </row>
    <row r="517" spans="1:8" s="2" customFormat="1" ht="16.899999999999999" customHeight="1">
      <c r="A517" s="35"/>
      <c r="B517" s="36"/>
      <c r="C517" s="249" t="s">
        <v>1</v>
      </c>
      <c r="D517" s="249" t="s">
        <v>5748</v>
      </c>
      <c r="E517" s="18" t="s">
        <v>1</v>
      </c>
      <c r="F517" s="250">
        <v>86.48</v>
      </c>
      <c r="G517" s="35"/>
      <c r="H517" s="36"/>
    </row>
    <row r="518" spans="1:8" s="2" customFormat="1" ht="16.899999999999999" customHeight="1">
      <c r="A518" s="35"/>
      <c r="B518" s="36"/>
      <c r="C518" s="249" t="s">
        <v>1</v>
      </c>
      <c r="D518" s="249" t="s">
        <v>5749</v>
      </c>
      <c r="E518" s="18" t="s">
        <v>1</v>
      </c>
      <c r="F518" s="250">
        <v>42.7</v>
      </c>
      <c r="G518" s="35"/>
      <c r="H518" s="36"/>
    </row>
    <row r="519" spans="1:8" s="2" customFormat="1" ht="16.899999999999999" customHeight="1">
      <c r="A519" s="35"/>
      <c r="B519" s="36"/>
      <c r="C519" s="249" t="s">
        <v>1</v>
      </c>
      <c r="D519" s="249" t="s">
        <v>5750</v>
      </c>
      <c r="E519" s="18" t="s">
        <v>1</v>
      </c>
      <c r="F519" s="250">
        <v>31.141999999999999</v>
      </c>
      <c r="G519" s="35"/>
      <c r="H519" s="36"/>
    </row>
    <row r="520" spans="1:8" s="2" customFormat="1" ht="16.899999999999999" customHeight="1">
      <c r="A520" s="35"/>
      <c r="B520" s="36"/>
      <c r="C520" s="249" t="s">
        <v>1</v>
      </c>
      <c r="D520" s="249" t="s">
        <v>5751</v>
      </c>
      <c r="E520" s="18" t="s">
        <v>1</v>
      </c>
      <c r="F520" s="250">
        <v>22.48</v>
      </c>
      <c r="G520" s="35"/>
      <c r="H520" s="36"/>
    </row>
    <row r="521" spans="1:8" s="2" customFormat="1" ht="16.899999999999999" customHeight="1">
      <c r="A521" s="35"/>
      <c r="B521" s="36"/>
      <c r="C521" s="249" t="s">
        <v>1</v>
      </c>
      <c r="D521" s="249" t="s">
        <v>5752</v>
      </c>
      <c r="E521" s="18" t="s">
        <v>1</v>
      </c>
      <c r="F521" s="250">
        <v>38.720999999999997</v>
      </c>
      <c r="G521" s="35"/>
      <c r="H521" s="36"/>
    </row>
    <row r="522" spans="1:8" s="2" customFormat="1" ht="16.899999999999999" customHeight="1">
      <c r="A522" s="35"/>
      <c r="B522" s="36"/>
      <c r="C522" s="249" t="s">
        <v>1</v>
      </c>
      <c r="D522" s="249" t="s">
        <v>5753</v>
      </c>
      <c r="E522" s="18" t="s">
        <v>1</v>
      </c>
      <c r="F522" s="250">
        <v>36.673000000000002</v>
      </c>
      <c r="G522" s="35"/>
      <c r="H522" s="36"/>
    </row>
    <row r="523" spans="1:8" s="2" customFormat="1" ht="16.899999999999999" customHeight="1">
      <c r="A523" s="35"/>
      <c r="B523" s="36"/>
      <c r="C523" s="249" t="s">
        <v>1</v>
      </c>
      <c r="D523" s="249" t="s">
        <v>5754</v>
      </c>
      <c r="E523" s="18" t="s">
        <v>1</v>
      </c>
      <c r="F523" s="250">
        <v>43.680999999999997</v>
      </c>
      <c r="G523" s="35"/>
      <c r="H523" s="36"/>
    </row>
    <row r="524" spans="1:8" s="2" customFormat="1" ht="16.899999999999999" customHeight="1">
      <c r="A524" s="35"/>
      <c r="B524" s="36"/>
      <c r="C524" s="249" t="s">
        <v>1</v>
      </c>
      <c r="D524" s="249" t="s">
        <v>5755</v>
      </c>
      <c r="E524" s="18" t="s">
        <v>1</v>
      </c>
      <c r="F524" s="250">
        <v>67.834999999999994</v>
      </c>
      <c r="G524" s="35"/>
      <c r="H524" s="36"/>
    </row>
    <row r="525" spans="1:8" s="2" customFormat="1" ht="16.899999999999999" customHeight="1">
      <c r="A525" s="35"/>
      <c r="B525" s="36"/>
      <c r="C525" s="249" t="s">
        <v>1</v>
      </c>
      <c r="D525" s="249" t="s">
        <v>5756</v>
      </c>
      <c r="E525" s="18" t="s">
        <v>1</v>
      </c>
      <c r="F525" s="250">
        <v>65.548000000000002</v>
      </c>
      <c r="G525" s="35"/>
      <c r="H525" s="36"/>
    </row>
    <row r="526" spans="1:8" s="2" customFormat="1" ht="16.899999999999999" customHeight="1">
      <c r="A526" s="35"/>
      <c r="B526" s="36"/>
      <c r="C526" s="249" t="s">
        <v>1</v>
      </c>
      <c r="D526" s="249" t="s">
        <v>5757</v>
      </c>
      <c r="E526" s="18" t="s">
        <v>1</v>
      </c>
      <c r="F526" s="250">
        <v>50.69</v>
      </c>
      <c r="G526" s="35"/>
      <c r="H526" s="36"/>
    </row>
    <row r="527" spans="1:8" s="2" customFormat="1" ht="16.899999999999999" customHeight="1">
      <c r="A527" s="35"/>
      <c r="B527" s="36"/>
      <c r="C527" s="249" t="s">
        <v>1</v>
      </c>
      <c r="D527" s="249" t="s">
        <v>5758</v>
      </c>
      <c r="E527" s="18" t="s">
        <v>1</v>
      </c>
      <c r="F527" s="250">
        <v>82.426000000000002</v>
      </c>
      <c r="G527" s="35"/>
      <c r="H527" s="36"/>
    </row>
    <row r="528" spans="1:8" s="2" customFormat="1" ht="16.899999999999999" customHeight="1">
      <c r="A528" s="35"/>
      <c r="B528" s="36"/>
      <c r="C528" s="249" t="s">
        <v>1</v>
      </c>
      <c r="D528" s="249" t="s">
        <v>5759</v>
      </c>
      <c r="E528" s="18" t="s">
        <v>1</v>
      </c>
      <c r="F528" s="250">
        <v>50.65</v>
      </c>
      <c r="G528" s="35"/>
      <c r="H528" s="36"/>
    </row>
    <row r="529" spans="1:8" s="2" customFormat="1" ht="16.899999999999999" customHeight="1">
      <c r="A529" s="35"/>
      <c r="B529" s="36"/>
      <c r="C529" s="249" t="s">
        <v>1</v>
      </c>
      <c r="D529" s="249" t="s">
        <v>5760</v>
      </c>
      <c r="E529" s="18" t="s">
        <v>1</v>
      </c>
      <c r="F529" s="250">
        <v>52.314999999999998</v>
      </c>
      <c r="G529" s="35"/>
      <c r="H529" s="36"/>
    </row>
    <row r="530" spans="1:8" s="2" customFormat="1" ht="16.899999999999999" customHeight="1">
      <c r="A530" s="35"/>
      <c r="B530" s="36"/>
      <c r="C530" s="249" t="s">
        <v>1</v>
      </c>
      <c r="D530" s="249" t="s">
        <v>5761</v>
      </c>
      <c r="E530" s="18" t="s">
        <v>1</v>
      </c>
      <c r="F530" s="250">
        <v>52.984000000000002</v>
      </c>
      <c r="G530" s="35"/>
      <c r="H530" s="36"/>
    </row>
    <row r="531" spans="1:8" s="2" customFormat="1" ht="16.899999999999999" customHeight="1">
      <c r="A531" s="35"/>
      <c r="B531" s="36"/>
      <c r="C531" s="249" t="s">
        <v>1</v>
      </c>
      <c r="D531" s="249" t="s">
        <v>5762</v>
      </c>
      <c r="E531" s="18" t="s">
        <v>1</v>
      </c>
      <c r="F531" s="250">
        <v>43.765000000000001</v>
      </c>
      <c r="G531" s="35"/>
      <c r="H531" s="36"/>
    </row>
    <row r="532" spans="1:8" s="2" customFormat="1" ht="16.899999999999999" customHeight="1">
      <c r="A532" s="35"/>
      <c r="B532" s="36"/>
      <c r="C532" s="249" t="s">
        <v>1</v>
      </c>
      <c r="D532" s="249" t="s">
        <v>5763</v>
      </c>
      <c r="E532" s="18" t="s">
        <v>1</v>
      </c>
      <c r="F532" s="250">
        <v>47.953000000000003</v>
      </c>
      <c r="G532" s="35"/>
      <c r="H532" s="36"/>
    </row>
    <row r="533" spans="1:8" s="2" customFormat="1" ht="16.899999999999999" customHeight="1">
      <c r="A533" s="35"/>
      <c r="B533" s="36"/>
      <c r="C533" s="249" t="s">
        <v>1</v>
      </c>
      <c r="D533" s="249" t="s">
        <v>5764</v>
      </c>
      <c r="E533" s="18" t="s">
        <v>1</v>
      </c>
      <c r="F533" s="250">
        <v>44.045999999999999</v>
      </c>
      <c r="G533" s="35"/>
      <c r="H533" s="36"/>
    </row>
    <row r="534" spans="1:8" s="2" customFormat="1" ht="16.899999999999999" customHeight="1">
      <c r="A534" s="35"/>
      <c r="B534" s="36"/>
      <c r="C534" s="249" t="s">
        <v>1</v>
      </c>
      <c r="D534" s="249" t="s">
        <v>5765</v>
      </c>
      <c r="E534" s="18" t="s">
        <v>1</v>
      </c>
      <c r="F534" s="250">
        <v>35.643000000000001</v>
      </c>
      <c r="G534" s="35"/>
      <c r="H534" s="36"/>
    </row>
    <row r="535" spans="1:8" s="2" customFormat="1" ht="16.899999999999999" customHeight="1">
      <c r="A535" s="35"/>
      <c r="B535" s="36"/>
      <c r="C535" s="249" t="s">
        <v>1</v>
      </c>
      <c r="D535" s="249" t="s">
        <v>5766</v>
      </c>
      <c r="E535" s="18" t="s">
        <v>1</v>
      </c>
      <c r="F535" s="250">
        <v>-2235.616</v>
      </c>
      <c r="G535" s="35"/>
      <c r="H535" s="36"/>
    </row>
    <row r="536" spans="1:8" s="2" customFormat="1" ht="16.899999999999999" customHeight="1">
      <c r="A536" s="35"/>
      <c r="B536" s="36"/>
      <c r="C536" s="249" t="s">
        <v>1</v>
      </c>
      <c r="D536" s="249" t="s">
        <v>5767</v>
      </c>
      <c r="E536" s="18" t="s">
        <v>1</v>
      </c>
      <c r="F536" s="250">
        <v>-440.673</v>
      </c>
      <c r="G536" s="35"/>
      <c r="H536" s="36"/>
    </row>
    <row r="537" spans="1:8" s="2" customFormat="1" ht="16.899999999999999" customHeight="1">
      <c r="A537" s="35"/>
      <c r="B537" s="36"/>
      <c r="C537" s="249" t="s">
        <v>5667</v>
      </c>
      <c r="D537" s="249" t="s">
        <v>334</v>
      </c>
      <c r="E537" s="18" t="s">
        <v>1</v>
      </c>
      <c r="F537" s="250">
        <v>2664.0070000000001</v>
      </c>
      <c r="G537" s="35"/>
      <c r="H537" s="36"/>
    </row>
    <row r="538" spans="1:8" s="2" customFormat="1" ht="16.899999999999999" customHeight="1">
      <c r="A538" s="35"/>
      <c r="B538" s="36"/>
      <c r="C538" s="245" t="s">
        <v>5768</v>
      </c>
      <c r="D538" s="246" t="s">
        <v>1</v>
      </c>
      <c r="E538" s="247" t="s">
        <v>1</v>
      </c>
      <c r="F538" s="248">
        <v>696.15</v>
      </c>
      <c r="G538" s="35"/>
      <c r="H538" s="36"/>
    </row>
    <row r="539" spans="1:8" s="2" customFormat="1" ht="16.899999999999999" customHeight="1">
      <c r="A539" s="35"/>
      <c r="B539" s="36"/>
      <c r="C539" s="245" t="s">
        <v>5769</v>
      </c>
      <c r="D539" s="246" t="s">
        <v>1</v>
      </c>
      <c r="E539" s="247" t="s">
        <v>1</v>
      </c>
      <c r="F539" s="248">
        <v>65.849999999999994</v>
      </c>
      <c r="G539" s="35"/>
      <c r="H539" s="36"/>
    </row>
    <row r="540" spans="1:8" s="2" customFormat="1" ht="16.899999999999999" customHeight="1">
      <c r="A540" s="35"/>
      <c r="B540" s="36"/>
      <c r="C540" s="249" t="s">
        <v>1</v>
      </c>
      <c r="D540" s="249" t="s">
        <v>5613</v>
      </c>
      <c r="E540" s="18" t="s">
        <v>1</v>
      </c>
      <c r="F540" s="250">
        <v>65.849999999999994</v>
      </c>
      <c r="G540" s="35"/>
      <c r="H540" s="36"/>
    </row>
    <row r="541" spans="1:8" s="2" customFormat="1" ht="16.899999999999999" customHeight="1">
      <c r="A541" s="35"/>
      <c r="B541" s="36"/>
      <c r="C541" s="249" t="s">
        <v>5769</v>
      </c>
      <c r="D541" s="249" t="s">
        <v>412</v>
      </c>
      <c r="E541" s="18" t="s">
        <v>1</v>
      </c>
      <c r="F541" s="250">
        <v>65.849999999999994</v>
      </c>
      <c r="G541" s="35"/>
      <c r="H541" s="36"/>
    </row>
    <row r="542" spans="1:8" s="2" customFormat="1" ht="16.899999999999999" customHeight="1">
      <c r="A542" s="35"/>
      <c r="B542" s="36"/>
      <c r="C542" s="245" t="s">
        <v>5638</v>
      </c>
      <c r="D542" s="246" t="s">
        <v>1</v>
      </c>
      <c r="E542" s="247" t="s">
        <v>1</v>
      </c>
      <c r="F542" s="248">
        <v>45.9</v>
      </c>
      <c r="G542" s="35"/>
      <c r="H542" s="36"/>
    </row>
    <row r="543" spans="1:8" s="2" customFormat="1" ht="16.899999999999999" customHeight="1">
      <c r="A543" s="35"/>
      <c r="B543" s="36"/>
      <c r="C543" s="249" t="s">
        <v>5638</v>
      </c>
      <c r="D543" s="249" t="s">
        <v>5639</v>
      </c>
      <c r="E543" s="18" t="s">
        <v>1</v>
      </c>
      <c r="F543" s="250">
        <v>45.9</v>
      </c>
      <c r="G543" s="35"/>
      <c r="H543" s="36"/>
    </row>
    <row r="544" spans="1:8" s="2" customFormat="1" ht="16.899999999999999" customHeight="1">
      <c r="A544" s="35"/>
      <c r="B544" s="36"/>
      <c r="C544" s="245" t="s">
        <v>5770</v>
      </c>
      <c r="D544" s="246" t="s">
        <v>1</v>
      </c>
      <c r="E544" s="247" t="s">
        <v>1</v>
      </c>
      <c r="F544" s="248">
        <v>117.51</v>
      </c>
      <c r="G544" s="35"/>
      <c r="H544" s="36"/>
    </row>
    <row r="545" spans="1:8" s="2" customFormat="1" ht="16.899999999999999" customHeight="1">
      <c r="A545" s="35"/>
      <c r="B545" s="36"/>
      <c r="C545" s="249" t="s">
        <v>5638</v>
      </c>
      <c r="D545" s="249" t="s">
        <v>5639</v>
      </c>
      <c r="E545" s="18" t="s">
        <v>1</v>
      </c>
      <c r="F545" s="250">
        <v>45.9</v>
      </c>
      <c r="G545" s="35"/>
      <c r="H545" s="36"/>
    </row>
    <row r="546" spans="1:8" s="2" customFormat="1" ht="16.899999999999999" customHeight="1">
      <c r="A546" s="35"/>
      <c r="B546" s="36"/>
      <c r="C546" s="249" t="s">
        <v>5640</v>
      </c>
      <c r="D546" s="249" t="s">
        <v>5641</v>
      </c>
      <c r="E546" s="18" t="s">
        <v>1</v>
      </c>
      <c r="F546" s="250">
        <v>58.66</v>
      </c>
      <c r="G546" s="35"/>
      <c r="H546" s="36"/>
    </row>
    <row r="547" spans="1:8" s="2" customFormat="1" ht="16.899999999999999" customHeight="1">
      <c r="A547" s="35"/>
      <c r="B547" s="36"/>
      <c r="C547" s="249" t="s">
        <v>5642</v>
      </c>
      <c r="D547" s="249" t="s">
        <v>5643</v>
      </c>
      <c r="E547" s="18" t="s">
        <v>1</v>
      </c>
      <c r="F547" s="250">
        <v>12.95</v>
      </c>
      <c r="G547" s="35"/>
      <c r="H547" s="36"/>
    </row>
    <row r="548" spans="1:8" s="2" customFormat="1" ht="16.899999999999999" customHeight="1">
      <c r="A548" s="35"/>
      <c r="B548" s="36"/>
      <c r="C548" s="249" t="s">
        <v>5770</v>
      </c>
      <c r="D548" s="249" t="s">
        <v>5771</v>
      </c>
      <c r="E548" s="18" t="s">
        <v>1</v>
      </c>
      <c r="F548" s="250">
        <v>117.51</v>
      </c>
      <c r="G548" s="35"/>
      <c r="H548" s="36"/>
    </row>
    <row r="549" spans="1:8" s="2" customFormat="1" ht="16.899999999999999" customHeight="1">
      <c r="A549" s="35"/>
      <c r="B549" s="36"/>
      <c r="C549" s="245" t="s">
        <v>5640</v>
      </c>
      <c r="D549" s="246" t="s">
        <v>1</v>
      </c>
      <c r="E549" s="247" t="s">
        <v>1</v>
      </c>
      <c r="F549" s="248">
        <v>58.66</v>
      </c>
      <c r="G549" s="35"/>
      <c r="H549" s="36"/>
    </row>
    <row r="550" spans="1:8" s="2" customFormat="1" ht="16.899999999999999" customHeight="1">
      <c r="A550" s="35"/>
      <c r="B550" s="36"/>
      <c r="C550" s="249" t="s">
        <v>5640</v>
      </c>
      <c r="D550" s="249" t="s">
        <v>5641</v>
      </c>
      <c r="E550" s="18" t="s">
        <v>1</v>
      </c>
      <c r="F550" s="250">
        <v>58.66</v>
      </c>
      <c r="G550" s="35"/>
      <c r="H550" s="36"/>
    </row>
    <row r="551" spans="1:8" s="2" customFormat="1" ht="16.899999999999999" customHeight="1">
      <c r="A551" s="35"/>
      <c r="B551" s="36"/>
      <c r="C551" s="245" t="s">
        <v>5642</v>
      </c>
      <c r="D551" s="246" t="s">
        <v>1</v>
      </c>
      <c r="E551" s="247" t="s">
        <v>1</v>
      </c>
      <c r="F551" s="248">
        <v>12.95</v>
      </c>
      <c r="G551" s="35"/>
      <c r="H551" s="36"/>
    </row>
    <row r="552" spans="1:8" s="2" customFormat="1" ht="16.899999999999999" customHeight="1">
      <c r="A552" s="35"/>
      <c r="B552" s="36"/>
      <c r="C552" s="249" t="s">
        <v>5642</v>
      </c>
      <c r="D552" s="249" t="s">
        <v>5643</v>
      </c>
      <c r="E552" s="18" t="s">
        <v>1</v>
      </c>
      <c r="F552" s="250">
        <v>12.95</v>
      </c>
      <c r="G552" s="35"/>
      <c r="H552" s="36"/>
    </row>
    <row r="553" spans="1:8" s="2" customFormat="1" ht="16.899999999999999" customHeight="1">
      <c r="A553" s="35"/>
      <c r="B553" s="36"/>
      <c r="C553" s="245" t="s">
        <v>180</v>
      </c>
      <c r="D553" s="246" t="s">
        <v>1</v>
      </c>
      <c r="E553" s="247" t="s">
        <v>1</v>
      </c>
      <c r="F553" s="248">
        <v>622.4</v>
      </c>
      <c r="G553" s="35"/>
      <c r="H553" s="36"/>
    </row>
    <row r="554" spans="1:8" s="2" customFormat="1" ht="16.899999999999999" customHeight="1">
      <c r="A554" s="35"/>
      <c r="B554" s="36"/>
      <c r="C554" s="249" t="s">
        <v>1</v>
      </c>
      <c r="D554" s="249" t="s">
        <v>2245</v>
      </c>
      <c r="E554" s="18" t="s">
        <v>1</v>
      </c>
      <c r="F554" s="250">
        <v>309.39999999999998</v>
      </c>
      <c r="G554" s="35"/>
      <c r="H554" s="36"/>
    </row>
    <row r="555" spans="1:8" s="2" customFormat="1" ht="16.899999999999999" customHeight="1">
      <c r="A555" s="35"/>
      <c r="B555" s="36"/>
      <c r="C555" s="249" t="s">
        <v>1</v>
      </c>
      <c r="D555" s="249" t="s">
        <v>2246</v>
      </c>
      <c r="E555" s="18" t="s">
        <v>1</v>
      </c>
      <c r="F555" s="250">
        <v>313</v>
      </c>
      <c r="G555" s="35"/>
      <c r="H555" s="36"/>
    </row>
    <row r="556" spans="1:8" s="2" customFormat="1" ht="16.899999999999999" customHeight="1">
      <c r="A556" s="35"/>
      <c r="B556" s="36"/>
      <c r="C556" s="249" t="s">
        <v>180</v>
      </c>
      <c r="D556" s="249" t="s">
        <v>2247</v>
      </c>
      <c r="E556" s="18" t="s">
        <v>1</v>
      </c>
      <c r="F556" s="250">
        <v>622.4</v>
      </c>
      <c r="G556" s="35"/>
      <c r="H556" s="36"/>
    </row>
    <row r="557" spans="1:8" s="2" customFormat="1" ht="16.899999999999999" customHeight="1">
      <c r="A557" s="35"/>
      <c r="B557" s="36"/>
      <c r="C557" s="251" t="s">
        <v>5606</v>
      </c>
      <c r="D557" s="35"/>
      <c r="E557" s="35"/>
      <c r="F557" s="35"/>
      <c r="G557" s="35"/>
      <c r="H557" s="36"/>
    </row>
    <row r="558" spans="1:8" s="2" customFormat="1" ht="16.899999999999999" customHeight="1">
      <c r="A558" s="35"/>
      <c r="B558" s="36"/>
      <c r="C558" s="249" t="s">
        <v>2242</v>
      </c>
      <c r="D558" s="249" t="s">
        <v>2243</v>
      </c>
      <c r="E558" s="18" t="s">
        <v>378</v>
      </c>
      <c r="F558" s="250">
        <v>1126.8209999999999</v>
      </c>
      <c r="G558" s="35"/>
      <c r="H558" s="36"/>
    </row>
    <row r="559" spans="1:8" s="2" customFormat="1" ht="16.899999999999999" customHeight="1">
      <c r="A559" s="35"/>
      <c r="B559" s="36"/>
      <c r="C559" s="249" t="s">
        <v>999</v>
      </c>
      <c r="D559" s="249" t="s">
        <v>1000</v>
      </c>
      <c r="E559" s="18" t="s">
        <v>378</v>
      </c>
      <c r="F559" s="250">
        <v>1201.442</v>
      </c>
      <c r="G559" s="35"/>
      <c r="H559" s="36"/>
    </row>
    <row r="560" spans="1:8" s="2" customFormat="1" ht="16.899999999999999" customHeight="1">
      <c r="A560" s="35"/>
      <c r="B560" s="36"/>
      <c r="C560" s="249" t="s">
        <v>1455</v>
      </c>
      <c r="D560" s="249" t="s">
        <v>1456</v>
      </c>
      <c r="E560" s="18" t="s">
        <v>378</v>
      </c>
      <c r="F560" s="250">
        <v>1074.971</v>
      </c>
      <c r="G560" s="35"/>
      <c r="H560" s="36"/>
    </row>
    <row r="561" spans="1:8" s="2" customFormat="1" ht="16.899999999999999" customHeight="1">
      <c r="A561" s="35"/>
      <c r="B561" s="36"/>
      <c r="C561" s="249" t="s">
        <v>1463</v>
      </c>
      <c r="D561" s="249" t="s">
        <v>1464</v>
      </c>
      <c r="E561" s="18" t="s">
        <v>378</v>
      </c>
      <c r="F561" s="250">
        <v>622.4</v>
      </c>
      <c r="G561" s="35"/>
      <c r="H561" s="36"/>
    </row>
    <row r="562" spans="1:8" s="2" customFormat="1" ht="16.899999999999999" customHeight="1">
      <c r="A562" s="35"/>
      <c r="B562" s="36"/>
      <c r="C562" s="249" t="s">
        <v>1004</v>
      </c>
      <c r="D562" s="249" t="s">
        <v>1005</v>
      </c>
      <c r="E562" s="18" t="s">
        <v>378</v>
      </c>
      <c r="F562" s="250">
        <v>749.21100000000001</v>
      </c>
      <c r="G562" s="35"/>
      <c r="H562" s="36"/>
    </row>
    <row r="563" spans="1:8" s="2" customFormat="1" ht="16.899999999999999" customHeight="1">
      <c r="A563" s="35"/>
      <c r="B563" s="36"/>
      <c r="C563" s="245" t="s">
        <v>182</v>
      </c>
      <c r="D563" s="246" t="s">
        <v>1</v>
      </c>
      <c r="E563" s="247" t="s">
        <v>1</v>
      </c>
      <c r="F563" s="248">
        <v>150.19999999999999</v>
      </c>
      <c r="G563" s="35"/>
      <c r="H563" s="36"/>
    </row>
    <row r="564" spans="1:8" s="2" customFormat="1" ht="16.899999999999999" customHeight="1">
      <c r="A564" s="35"/>
      <c r="B564" s="36"/>
      <c r="C564" s="249" t="s">
        <v>182</v>
      </c>
      <c r="D564" s="249" t="s">
        <v>155</v>
      </c>
      <c r="E564" s="18" t="s">
        <v>1</v>
      </c>
      <c r="F564" s="250">
        <v>150.19999999999999</v>
      </c>
      <c r="G564" s="35"/>
      <c r="H564" s="36"/>
    </row>
    <row r="565" spans="1:8" s="2" customFormat="1" ht="16.899999999999999" customHeight="1">
      <c r="A565" s="35"/>
      <c r="B565" s="36"/>
      <c r="C565" s="251" t="s">
        <v>5606</v>
      </c>
      <c r="D565" s="35"/>
      <c r="E565" s="35"/>
      <c r="F565" s="35"/>
      <c r="G565" s="35"/>
      <c r="H565" s="36"/>
    </row>
    <row r="566" spans="1:8" s="2" customFormat="1" ht="16.899999999999999" customHeight="1">
      <c r="A566" s="35"/>
      <c r="B566" s="36"/>
      <c r="C566" s="249" t="s">
        <v>2242</v>
      </c>
      <c r="D566" s="249" t="s">
        <v>2243</v>
      </c>
      <c r="E566" s="18" t="s">
        <v>378</v>
      </c>
      <c r="F566" s="250">
        <v>1126.8209999999999</v>
      </c>
      <c r="G566" s="35"/>
      <c r="H566" s="36"/>
    </row>
    <row r="567" spans="1:8" s="2" customFormat="1" ht="16.899999999999999" customHeight="1">
      <c r="A567" s="35"/>
      <c r="B567" s="36"/>
      <c r="C567" s="249" t="s">
        <v>999</v>
      </c>
      <c r="D567" s="249" t="s">
        <v>1000</v>
      </c>
      <c r="E567" s="18" t="s">
        <v>378</v>
      </c>
      <c r="F567" s="250">
        <v>1201.442</v>
      </c>
      <c r="G567" s="35"/>
      <c r="H567" s="36"/>
    </row>
    <row r="568" spans="1:8" s="2" customFormat="1" ht="16.899999999999999" customHeight="1">
      <c r="A568" s="35"/>
      <c r="B568" s="36"/>
      <c r="C568" s="249" t="s">
        <v>1459</v>
      </c>
      <c r="D568" s="249" t="s">
        <v>1460</v>
      </c>
      <c r="E568" s="18" t="s">
        <v>378</v>
      </c>
      <c r="F568" s="250">
        <v>150.19999999999999</v>
      </c>
      <c r="G568" s="35"/>
      <c r="H568" s="36"/>
    </row>
    <row r="569" spans="1:8" s="2" customFormat="1" ht="16.899999999999999" customHeight="1">
      <c r="A569" s="35"/>
      <c r="B569" s="36"/>
      <c r="C569" s="249" t="s">
        <v>1455</v>
      </c>
      <c r="D569" s="249" t="s">
        <v>1456</v>
      </c>
      <c r="E569" s="18" t="s">
        <v>378</v>
      </c>
      <c r="F569" s="250">
        <v>1074.971</v>
      </c>
      <c r="G569" s="35"/>
      <c r="H569" s="36"/>
    </row>
    <row r="570" spans="1:8" s="2" customFormat="1" ht="16.899999999999999" customHeight="1">
      <c r="A570" s="35"/>
      <c r="B570" s="36"/>
      <c r="C570" s="249" t="s">
        <v>1016</v>
      </c>
      <c r="D570" s="249" t="s">
        <v>1017</v>
      </c>
      <c r="E570" s="18" t="s">
        <v>378</v>
      </c>
      <c r="F570" s="250">
        <v>153.20400000000001</v>
      </c>
      <c r="G570" s="35"/>
      <c r="H570" s="36"/>
    </row>
    <row r="571" spans="1:8" s="2" customFormat="1" ht="16.899999999999999" customHeight="1">
      <c r="A571" s="35"/>
      <c r="B571" s="36"/>
      <c r="C571" s="245" t="s">
        <v>5631</v>
      </c>
      <c r="D571" s="246" t="s">
        <v>1</v>
      </c>
      <c r="E571" s="247" t="s">
        <v>1</v>
      </c>
      <c r="F571" s="248">
        <v>74.55</v>
      </c>
      <c r="G571" s="35"/>
      <c r="H571" s="36"/>
    </row>
    <row r="572" spans="1:8" s="2" customFormat="1" ht="16.899999999999999" customHeight="1">
      <c r="A572" s="35"/>
      <c r="B572" s="36"/>
      <c r="C572" s="249" t="s">
        <v>1</v>
      </c>
      <c r="D572" s="249" t="s">
        <v>5612</v>
      </c>
      <c r="E572" s="18" t="s">
        <v>1</v>
      </c>
      <c r="F572" s="250">
        <v>74.55</v>
      </c>
      <c r="G572" s="35"/>
      <c r="H572" s="36"/>
    </row>
    <row r="573" spans="1:8" s="2" customFormat="1" ht="16.899999999999999" customHeight="1">
      <c r="A573" s="35"/>
      <c r="B573" s="36"/>
      <c r="C573" s="249" t="s">
        <v>5631</v>
      </c>
      <c r="D573" s="249" t="s">
        <v>412</v>
      </c>
      <c r="E573" s="18" t="s">
        <v>1</v>
      </c>
      <c r="F573" s="250">
        <v>74.55</v>
      </c>
      <c r="G573" s="35"/>
      <c r="H573" s="36"/>
    </row>
    <row r="574" spans="1:8" s="2" customFormat="1" ht="16.899999999999999" customHeight="1">
      <c r="A574" s="35"/>
      <c r="B574" s="36"/>
      <c r="C574" s="245" t="s">
        <v>183</v>
      </c>
      <c r="D574" s="246" t="s">
        <v>1</v>
      </c>
      <c r="E574" s="247" t="s">
        <v>1</v>
      </c>
      <c r="F574" s="248">
        <v>11.5</v>
      </c>
      <c r="G574" s="35"/>
      <c r="H574" s="36"/>
    </row>
    <row r="575" spans="1:8" s="2" customFormat="1" ht="16.899999999999999" customHeight="1">
      <c r="A575" s="35"/>
      <c r="B575" s="36"/>
      <c r="C575" s="249" t="s">
        <v>1</v>
      </c>
      <c r="D575" s="249" t="s">
        <v>184</v>
      </c>
      <c r="E575" s="18" t="s">
        <v>1</v>
      </c>
      <c r="F575" s="250">
        <v>11.5</v>
      </c>
      <c r="G575" s="35"/>
      <c r="H575" s="36"/>
    </row>
    <row r="576" spans="1:8" s="2" customFormat="1" ht="16.899999999999999" customHeight="1">
      <c r="A576" s="35"/>
      <c r="B576" s="36"/>
      <c r="C576" s="249" t="s">
        <v>183</v>
      </c>
      <c r="D576" s="249" t="s">
        <v>412</v>
      </c>
      <c r="E576" s="18" t="s">
        <v>1</v>
      </c>
      <c r="F576" s="250">
        <v>11.5</v>
      </c>
      <c r="G576" s="35"/>
      <c r="H576" s="36"/>
    </row>
    <row r="577" spans="1:8" s="2" customFormat="1" ht="16.899999999999999" customHeight="1">
      <c r="A577" s="35"/>
      <c r="B577" s="36"/>
      <c r="C577" s="251" t="s">
        <v>5606</v>
      </c>
      <c r="D577" s="35"/>
      <c r="E577" s="35"/>
      <c r="F577" s="35"/>
      <c r="G577" s="35"/>
      <c r="H577" s="36"/>
    </row>
    <row r="578" spans="1:8" s="2" customFormat="1" ht="16.899999999999999" customHeight="1">
      <c r="A578" s="35"/>
      <c r="B578" s="36"/>
      <c r="C578" s="249" t="s">
        <v>2242</v>
      </c>
      <c r="D578" s="249" t="s">
        <v>2243</v>
      </c>
      <c r="E578" s="18" t="s">
        <v>378</v>
      </c>
      <c r="F578" s="250">
        <v>1126.8209999999999</v>
      </c>
      <c r="G578" s="35"/>
      <c r="H578" s="36"/>
    </row>
    <row r="579" spans="1:8" s="2" customFormat="1" ht="16.899999999999999" customHeight="1">
      <c r="A579" s="35"/>
      <c r="B579" s="36"/>
      <c r="C579" s="249" t="s">
        <v>999</v>
      </c>
      <c r="D579" s="249" t="s">
        <v>1000</v>
      </c>
      <c r="E579" s="18" t="s">
        <v>378</v>
      </c>
      <c r="F579" s="250">
        <v>1201.442</v>
      </c>
      <c r="G579" s="35"/>
      <c r="H579" s="36"/>
    </row>
    <row r="580" spans="1:8" s="2" customFormat="1" ht="22.5">
      <c r="A580" s="35"/>
      <c r="B580" s="36"/>
      <c r="C580" s="249" t="s">
        <v>1180</v>
      </c>
      <c r="D580" s="249" t="s">
        <v>1181</v>
      </c>
      <c r="E580" s="18" t="s">
        <v>378</v>
      </c>
      <c r="F580" s="250">
        <v>23</v>
      </c>
      <c r="G580" s="35"/>
      <c r="H580" s="36"/>
    </row>
    <row r="581" spans="1:8" s="2" customFormat="1" ht="16.899999999999999" customHeight="1">
      <c r="A581" s="35"/>
      <c r="B581" s="36"/>
      <c r="C581" s="249" t="s">
        <v>1455</v>
      </c>
      <c r="D581" s="249" t="s">
        <v>1456</v>
      </c>
      <c r="E581" s="18" t="s">
        <v>378</v>
      </c>
      <c r="F581" s="250">
        <v>1074.971</v>
      </c>
      <c r="G581" s="35"/>
      <c r="H581" s="36"/>
    </row>
    <row r="582" spans="1:8" s="2" customFormat="1" ht="16.899999999999999" customHeight="1">
      <c r="A582" s="35"/>
      <c r="B582" s="36"/>
      <c r="C582" s="249" t="s">
        <v>1467</v>
      </c>
      <c r="D582" s="249" t="s">
        <v>1468</v>
      </c>
      <c r="E582" s="18" t="s">
        <v>378</v>
      </c>
      <c r="F582" s="250">
        <v>11.5</v>
      </c>
      <c r="G582" s="35"/>
      <c r="H582" s="36"/>
    </row>
    <row r="583" spans="1:8" s="2" customFormat="1" ht="16.899999999999999" customHeight="1">
      <c r="A583" s="35"/>
      <c r="B583" s="36"/>
      <c r="C583" s="249" t="s">
        <v>1004</v>
      </c>
      <c r="D583" s="249" t="s">
        <v>1005</v>
      </c>
      <c r="E583" s="18" t="s">
        <v>378</v>
      </c>
      <c r="F583" s="250">
        <v>749.21100000000001</v>
      </c>
      <c r="G583" s="35"/>
      <c r="H583" s="36"/>
    </row>
    <row r="584" spans="1:8" s="2" customFormat="1" ht="16.899999999999999" customHeight="1">
      <c r="A584" s="35"/>
      <c r="B584" s="36"/>
      <c r="C584" s="245" t="s">
        <v>5632</v>
      </c>
      <c r="D584" s="246" t="s">
        <v>1</v>
      </c>
      <c r="E584" s="247" t="s">
        <v>1</v>
      </c>
      <c r="F584" s="248">
        <v>97.5</v>
      </c>
      <c r="G584" s="35"/>
      <c r="H584" s="36"/>
    </row>
    <row r="585" spans="1:8" s="2" customFormat="1" ht="16.899999999999999" customHeight="1">
      <c r="A585" s="35"/>
      <c r="B585" s="36"/>
      <c r="C585" s="249" t="s">
        <v>1</v>
      </c>
      <c r="D585" s="249" t="s">
        <v>5636</v>
      </c>
      <c r="E585" s="18" t="s">
        <v>1</v>
      </c>
      <c r="F585" s="250">
        <v>97.5</v>
      </c>
      <c r="G585" s="35"/>
      <c r="H585" s="36"/>
    </row>
    <row r="586" spans="1:8" s="2" customFormat="1" ht="16.899999999999999" customHeight="1">
      <c r="A586" s="35"/>
      <c r="B586" s="36"/>
      <c r="C586" s="249" t="s">
        <v>5632</v>
      </c>
      <c r="D586" s="249" t="s">
        <v>412</v>
      </c>
      <c r="E586" s="18" t="s">
        <v>1</v>
      </c>
      <c r="F586" s="250">
        <v>97.5</v>
      </c>
      <c r="G586" s="35"/>
      <c r="H586" s="36"/>
    </row>
    <row r="587" spans="1:8" s="2" customFormat="1" ht="16.899999999999999" customHeight="1">
      <c r="A587" s="35"/>
      <c r="B587" s="36"/>
      <c r="C587" s="245" t="s">
        <v>185</v>
      </c>
      <c r="D587" s="246" t="s">
        <v>1</v>
      </c>
      <c r="E587" s="247" t="s">
        <v>1</v>
      </c>
      <c r="F587" s="248">
        <v>190.25</v>
      </c>
      <c r="G587" s="35"/>
      <c r="H587" s="36"/>
    </row>
    <row r="588" spans="1:8" s="2" customFormat="1" ht="16.899999999999999" customHeight="1">
      <c r="A588" s="35"/>
      <c r="B588" s="36"/>
      <c r="C588" s="249" t="s">
        <v>1</v>
      </c>
      <c r="D588" s="249" t="s">
        <v>2248</v>
      </c>
      <c r="E588" s="18" t="s">
        <v>1</v>
      </c>
      <c r="F588" s="250">
        <v>190.25</v>
      </c>
      <c r="G588" s="35"/>
      <c r="H588" s="36"/>
    </row>
    <row r="589" spans="1:8" s="2" customFormat="1" ht="16.899999999999999" customHeight="1">
      <c r="A589" s="35"/>
      <c r="B589" s="36"/>
      <c r="C589" s="249" t="s">
        <v>185</v>
      </c>
      <c r="D589" s="249" t="s">
        <v>412</v>
      </c>
      <c r="E589" s="18" t="s">
        <v>1</v>
      </c>
      <c r="F589" s="250">
        <v>190.25</v>
      </c>
      <c r="G589" s="35"/>
      <c r="H589" s="36"/>
    </row>
    <row r="590" spans="1:8" s="2" customFormat="1" ht="16.899999999999999" customHeight="1">
      <c r="A590" s="35"/>
      <c r="B590" s="36"/>
      <c r="C590" s="251" t="s">
        <v>5606</v>
      </c>
      <c r="D590" s="35"/>
      <c r="E590" s="35"/>
      <c r="F590" s="35"/>
      <c r="G590" s="35"/>
      <c r="H590" s="36"/>
    </row>
    <row r="591" spans="1:8" s="2" customFormat="1" ht="16.899999999999999" customHeight="1">
      <c r="A591" s="35"/>
      <c r="B591" s="36"/>
      <c r="C591" s="249" t="s">
        <v>2242</v>
      </c>
      <c r="D591" s="249" t="s">
        <v>2243</v>
      </c>
      <c r="E591" s="18" t="s">
        <v>378</v>
      </c>
      <c r="F591" s="250">
        <v>1126.8209999999999</v>
      </c>
      <c r="G591" s="35"/>
      <c r="H591" s="36"/>
    </row>
    <row r="592" spans="1:8" s="2" customFormat="1" ht="16.899999999999999" customHeight="1">
      <c r="A592" s="35"/>
      <c r="B592" s="36"/>
      <c r="C592" s="249" t="s">
        <v>999</v>
      </c>
      <c r="D592" s="249" t="s">
        <v>1000</v>
      </c>
      <c r="E592" s="18" t="s">
        <v>378</v>
      </c>
      <c r="F592" s="250">
        <v>1201.442</v>
      </c>
      <c r="G592" s="35"/>
      <c r="H592" s="36"/>
    </row>
    <row r="593" spans="1:8" s="2" customFormat="1" ht="16.899999999999999" customHeight="1">
      <c r="A593" s="35"/>
      <c r="B593" s="36"/>
      <c r="C593" s="249" t="s">
        <v>1062</v>
      </c>
      <c r="D593" s="249" t="s">
        <v>1063</v>
      </c>
      <c r="E593" s="18" t="s">
        <v>378</v>
      </c>
      <c r="F593" s="250">
        <v>290.87099999999998</v>
      </c>
      <c r="G593" s="35"/>
      <c r="H593" s="36"/>
    </row>
    <row r="594" spans="1:8" s="2" customFormat="1" ht="22.5">
      <c r="A594" s="35"/>
      <c r="B594" s="36"/>
      <c r="C594" s="249" t="s">
        <v>1185</v>
      </c>
      <c r="D594" s="249" t="s">
        <v>1186</v>
      </c>
      <c r="E594" s="18" t="s">
        <v>378</v>
      </c>
      <c r="F594" s="250">
        <v>290.87099999999998</v>
      </c>
      <c r="G594" s="35"/>
      <c r="H594" s="36"/>
    </row>
    <row r="595" spans="1:8" s="2" customFormat="1" ht="16.899999999999999" customHeight="1">
      <c r="A595" s="35"/>
      <c r="B595" s="36"/>
      <c r="C595" s="249" t="s">
        <v>1455</v>
      </c>
      <c r="D595" s="249" t="s">
        <v>1456</v>
      </c>
      <c r="E595" s="18" t="s">
        <v>378</v>
      </c>
      <c r="F595" s="250">
        <v>1074.971</v>
      </c>
      <c r="G595" s="35"/>
      <c r="H595" s="36"/>
    </row>
    <row r="596" spans="1:8" s="2" customFormat="1" ht="16.899999999999999" customHeight="1">
      <c r="A596" s="35"/>
      <c r="B596" s="36"/>
      <c r="C596" s="249" t="s">
        <v>1011</v>
      </c>
      <c r="D596" s="249" t="s">
        <v>1012</v>
      </c>
      <c r="E596" s="18" t="s">
        <v>378</v>
      </c>
      <c r="F596" s="250">
        <v>194.05500000000001</v>
      </c>
      <c r="G596" s="35"/>
      <c r="H596" s="36"/>
    </row>
    <row r="597" spans="1:8" s="2" customFormat="1" ht="16.899999999999999" customHeight="1">
      <c r="A597" s="35"/>
      <c r="B597" s="36"/>
      <c r="C597" s="245" t="s">
        <v>5633</v>
      </c>
      <c r="D597" s="246" t="s">
        <v>1</v>
      </c>
      <c r="E597" s="247" t="s">
        <v>1</v>
      </c>
      <c r="F597" s="248">
        <v>13.2</v>
      </c>
      <c r="G597" s="35"/>
      <c r="H597" s="36"/>
    </row>
    <row r="598" spans="1:8" s="2" customFormat="1" ht="16.899999999999999" customHeight="1">
      <c r="A598" s="35"/>
      <c r="B598" s="36"/>
      <c r="C598" s="249" t="s">
        <v>1</v>
      </c>
      <c r="D598" s="249" t="s">
        <v>5637</v>
      </c>
      <c r="E598" s="18" t="s">
        <v>1</v>
      </c>
      <c r="F598" s="250">
        <v>13.2</v>
      </c>
      <c r="G598" s="35"/>
      <c r="H598" s="36"/>
    </row>
    <row r="599" spans="1:8" s="2" customFormat="1" ht="16.899999999999999" customHeight="1">
      <c r="A599" s="35"/>
      <c r="B599" s="36"/>
      <c r="C599" s="249" t="s">
        <v>5633</v>
      </c>
      <c r="D599" s="249" t="s">
        <v>412</v>
      </c>
      <c r="E599" s="18" t="s">
        <v>1</v>
      </c>
      <c r="F599" s="250">
        <v>13.2</v>
      </c>
      <c r="G599" s="35"/>
      <c r="H599" s="36"/>
    </row>
    <row r="600" spans="1:8" s="2" customFormat="1" ht="16.899999999999999" customHeight="1">
      <c r="A600" s="35"/>
      <c r="B600" s="36"/>
      <c r="C600" s="245" t="s">
        <v>187</v>
      </c>
      <c r="D600" s="246" t="s">
        <v>1</v>
      </c>
      <c r="E600" s="247" t="s">
        <v>1</v>
      </c>
      <c r="F600" s="248">
        <v>100.621</v>
      </c>
      <c r="G600" s="35"/>
      <c r="H600" s="36"/>
    </row>
    <row r="601" spans="1:8" s="2" customFormat="1" ht="16.899999999999999" customHeight="1">
      <c r="A601" s="35"/>
      <c r="B601" s="36"/>
      <c r="C601" s="249" t="s">
        <v>1</v>
      </c>
      <c r="D601" s="249" t="s">
        <v>2249</v>
      </c>
      <c r="E601" s="18" t="s">
        <v>1</v>
      </c>
      <c r="F601" s="250">
        <v>86.5</v>
      </c>
      <c r="G601" s="35"/>
      <c r="H601" s="36"/>
    </row>
    <row r="602" spans="1:8" s="2" customFormat="1" ht="16.899999999999999" customHeight="1">
      <c r="A602" s="35"/>
      <c r="B602" s="36"/>
      <c r="C602" s="249" t="s">
        <v>1</v>
      </c>
      <c r="D602" s="249" t="s">
        <v>2250</v>
      </c>
      <c r="E602" s="18" t="s">
        <v>1</v>
      </c>
      <c r="F602" s="250">
        <v>14.121</v>
      </c>
      <c r="G602" s="35"/>
      <c r="H602" s="36"/>
    </row>
    <row r="603" spans="1:8" s="2" customFormat="1" ht="16.899999999999999" customHeight="1">
      <c r="A603" s="35"/>
      <c r="B603" s="36"/>
      <c r="C603" s="249" t="s">
        <v>187</v>
      </c>
      <c r="D603" s="249" t="s">
        <v>2251</v>
      </c>
      <c r="E603" s="18" t="s">
        <v>1</v>
      </c>
      <c r="F603" s="250">
        <v>100.621</v>
      </c>
      <c r="G603" s="35"/>
      <c r="H603" s="36"/>
    </row>
    <row r="604" spans="1:8" s="2" customFormat="1" ht="16.899999999999999" customHeight="1">
      <c r="A604" s="35"/>
      <c r="B604" s="36"/>
      <c r="C604" s="251" t="s">
        <v>5606</v>
      </c>
      <c r="D604" s="35"/>
      <c r="E604" s="35"/>
      <c r="F604" s="35"/>
      <c r="G604" s="35"/>
      <c r="H604" s="36"/>
    </row>
    <row r="605" spans="1:8" s="2" customFormat="1" ht="16.899999999999999" customHeight="1">
      <c r="A605" s="35"/>
      <c r="B605" s="36"/>
      <c r="C605" s="249" t="s">
        <v>2242</v>
      </c>
      <c r="D605" s="249" t="s">
        <v>2243</v>
      </c>
      <c r="E605" s="18" t="s">
        <v>378</v>
      </c>
      <c r="F605" s="250">
        <v>1126.8209999999999</v>
      </c>
      <c r="G605" s="35"/>
      <c r="H605" s="36"/>
    </row>
    <row r="606" spans="1:8" s="2" customFormat="1" ht="16.899999999999999" customHeight="1">
      <c r="A606" s="35"/>
      <c r="B606" s="36"/>
      <c r="C606" s="249" t="s">
        <v>560</v>
      </c>
      <c r="D606" s="249" t="s">
        <v>561</v>
      </c>
      <c r="E606" s="18" t="s">
        <v>378</v>
      </c>
      <c r="F606" s="250">
        <v>1052.05</v>
      </c>
      <c r="G606" s="35"/>
      <c r="H606" s="36"/>
    </row>
    <row r="607" spans="1:8" s="2" customFormat="1" ht="16.899999999999999" customHeight="1">
      <c r="A607" s="35"/>
      <c r="B607" s="36"/>
      <c r="C607" s="249" t="s">
        <v>999</v>
      </c>
      <c r="D607" s="249" t="s">
        <v>1000</v>
      </c>
      <c r="E607" s="18" t="s">
        <v>378</v>
      </c>
      <c r="F607" s="250">
        <v>1201.442</v>
      </c>
      <c r="G607" s="35"/>
      <c r="H607" s="36"/>
    </row>
    <row r="608" spans="1:8" s="2" customFormat="1" ht="16.899999999999999" customHeight="1">
      <c r="A608" s="35"/>
      <c r="B608" s="36"/>
      <c r="C608" s="249" t="s">
        <v>1062</v>
      </c>
      <c r="D608" s="249" t="s">
        <v>1063</v>
      </c>
      <c r="E608" s="18" t="s">
        <v>378</v>
      </c>
      <c r="F608" s="250">
        <v>290.87099999999998</v>
      </c>
      <c r="G608" s="35"/>
      <c r="H608" s="36"/>
    </row>
    <row r="609" spans="1:8" s="2" customFormat="1" ht="22.5">
      <c r="A609" s="35"/>
      <c r="B609" s="36"/>
      <c r="C609" s="249" t="s">
        <v>1185</v>
      </c>
      <c r="D609" s="249" t="s">
        <v>1186</v>
      </c>
      <c r="E609" s="18" t="s">
        <v>378</v>
      </c>
      <c r="F609" s="250">
        <v>290.87099999999998</v>
      </c>
      <c r="G609" s="35"/>
      <c r="H609" s="36"/>
    </row>
    <row r="610" spans="1:8" s="2" customFormat="1" ht="16.899999999999999" customHeight="1">
      <c r="A610" s="35"/>
      <c r="B610" s="36"/>
      <c r="C610" s="249" t="s">
        <v>1455</v>
      </c>
      <c r="D610" s="249" t="s">
        <v>1456</v>
      </c>
      <c r="E610" s="18" t="s">
        <v>378</v>
      </c>
      <c r="F610" s="250">
        <v>1074.971</v>
      </c>
      <c r="G610" s="35"/>
      <c r="H610" s="36"/>
    </row>
    <row r="611" spans="1:8" s="2" customFormat="1" ht="16.899999999999999" customHeight="1">
      <c r="A611" s="35"/>
      <c r="B611" s="36"/>
      <c r="C611" s="249" t="s">
        <v>1004</v>
      </c>
      <c r="D611" s="249" t="s">
        <v>1005</v>
      </c>
      <c r="E611" s="18" t="s">
        <v>378</v>
      </c>
      <c r="F611" s="250">
        <v>749.21100000000001</v>
      </c>
      <c r="G611" s="35"/>
      <c r="H611" s="36"/>
    </row>
    <row r="612" spans="1:8" s="2" customFormat="1" ht="16.899999999999999" customHeight="1">
      <c r="A612" s="35"/>
      <c r="B612" s="36"/>
      <c r="C612" s="245" t="s">
        <v>189</v>
      </c>
      <c r="D612" s="246" t="s">
        <v>1</v>
      </c>
      <c r="E612" s="247" t="s">
        <v>1</v>
      </c>
      <c r="F612" s="248">
        <v>51.85</v>
      </c>
      <c r="G612" s="35"/>
      <c r="H612" s="36"/>
    </row>
    <row r="613" spans="1:8" s="2" customFormat="1" ht="16.899999999999999" customHeight="1">
      <c r="A613" s="35"/>
      <c r="B613" s="36"/>
      <c r="C613" s="249" t="s">
        <v>1</v>
      </c>
      <c r="D613" s="249" t="s">
        <v>2252</v>
      </c>
      <c r="E613" s="18" t="s">
        <v>1</v>
      </c>
      <c r="F613" s="250">
        <v>25.925000000000001</v>
      </c>
      <c r="G613" s="35"/>
      <c r="H613" s="36"/>
    </row>
    <row r="614" spans="1:8" s="2" customFormat="1" ht="16.899999999999999" customHeight="1">
      <c r="A614" s="35"/>
      <c r="B614" s="36"/>
      <c r="C614" s="249" t="s">
        <v>1</v>
      </c>
      <c r="D614" s="249" t="s">
        <v>2252</v>
      </c>
      <c r="E614" s="18" t="s">
        <v>1</v>
      </c>
      <c r="F614" s="250">
        <v>25.925000000000001</v>
      </c>
      <c r="G614" s="35"/>
      <c r="H614" s="36"/>
    </row>
    <row r="615" spans="1:8" s="2" customFormat="1" ht="16.899999999999999" customHeight="1">
      <c r="A615" s="35"/>
      <c r="B615" s="36"/>
      <c r="C615" s="249" t="s">
        <v>189</v>
      </c>
      <c r="D615" s="249" t="s">
        <v>2253</v>
      </c>
      <c r="E615" s="18" t="s">
        <v>1</v>
      </c>
      <c r="F615" s="250">
        <v>51.85</v>
      </c>
      <c r="G615" s="35"/>
      <c r="H615" s="36"/>
    </row>
    <row r="616" spans="1:8" s="2" customFormat="1" ht="16.899999999999999" customHeight="1">
      <c r="A616" s="35"/>
      <c r="B616" s="36"/>
      <c r="C616" s="251" t="s">
        <v>5606</v>
      </c>
      <c r="D616" s="35"/>
      <c r="E616" s="35"/>
      <c r="F616" s="35"/>
      <c r="G616" s="35"/>
      <c r="H616" s="36"/>
    </row>
    <row r="617" spans="1:8" s="2" customFormat="1" ht="16.899999999999999" customHeight="1">
      <c r="A617" s="35"/>
      <c r="B617" s="36"/>
      <c r="C617" s="249" t="s">
        <v>2242</v>
      </c>
      <c r="D617" s="249" t="s">
        <v>2243</v>
      </c>
      <c r="E617" s="18" t="s">
        <v>378</v>
      </c>
      <c r="F617" s="250">
        <v>1126.8209999999999</v>
      </c>
      <c r="G617" s="35"/>
      <c r="H617" s="36"/>
    </row>
    <row r="618" spans="1:8" s="2" customFormat="1" ht="16.899999999999999" customHeight="1">
      <c r="A618" s="35"/>
      <c r="B618" s="36"/>
      <c r="C618" s="249" t="s">
        <v>592</v>
      </c>
      <c r="D618" s="249" t="s">
        <v>593</v>
      </c>
      <c r="E618" s="18" t="s">
        <v>378</v>
      </c>
      <c r="F618" s="250">
        <v>79.75</v>
      </c>
      <c r="G618" s="35"/>
      <c r="H618" s="36"/>
    </row>
    <row r="619" spans="1:8" s="2" customFormat="1" ht="16.899999999999999" customHeight="1">
      <c r="A619" s="35"/>
      <c r="B619" s="36"/>
      <c r="C619" s="245" t="s">
        <v>2279</v>
      </c>
      <c r="D619" s="246" t="s">
        <v>1</v>
      </c>
      <c r="E619" s="247" t="s">
        <v>1</v>
      </c>
      <c r="F619" s="248">
        <v>25.85</v>
      </c>
      <c r="G619" s="35"/>
      <c r="H619" s="36"/>
    </row>
    <row r="620" spans="1:8" s="2" customFormat="1" ht="16.899999999999999" customHeight="1">
      <c r="A620" s="35"/>
      <c r="B620" s="36"/>
      <c r="C620" s="249" t="s">
        <v>1</v>
      </c>
      <c r="D620" s="249" t="s">
        <v>2278</v>
      </c>
      <c r="E620" s="18" t="s">
        <v>1</v>
      </c>
      <c r="F620" s="250">
        <v>25.85</v>
      </c>
      <c r="G620" s="35"/>
      <c r="H620" s="36"/>
    </row>
    <row r="621" spans="1:8" s="2" customFormat="1" ht="16.899999999999999" customHeight="1">
      <c r="A621" s="35"/>
      <c r="B621" s="36"/>
      <c r="C621" s="249" t="s">
        <v>2279</v>
      </c>
      <c r="D621" s="249" t="s">
        <v>412</v>
      </c>
      <c r="E621" s="18" t="s">
        <v>1</v>
      </c>
      <c r="F621" s="250">
        <v>25.85</v>
      </c>
      <c r="G621" s="35"/>
      <c r="H621" s="36"/>
    </row>
    <row r="622" spans="1:8" s="2" customFormat="1" ht="16.899999999999999" customHeight="1">
      <c r="A622" s="35"/>
      <c r="B622" s="36"/>
      <c r="C622" s="245" t="s">
        <v>191</v>
      </c>
      <c r="D622" s="246" t="s">
        <v>1</v>
      </c>
      <c r="E622" s="247" t="s">
        <v>1</v>
      </c>
      <c r="F622" s="248">
        <v>88.677000000000007</v>
      </c>
      <c r="G622" s="35"/>
      <c r="H622" s="36"/>
    </row>
    <row r="623" spans="1:8" s="2" customFormat="1" ht="16.899999999999999" customHeight="1">
      <c r="A623" s="35"/>
      <c r="B623" s="36"/>
      <c r="C623" s="249" t="s">
        <v>1</v>
      </c>
      <c r="D623" s="249" t="s">
        <v>202</v>
      </c>
      <c r="E623" s="18" t="s">
        <v>1</v>
      </c>
      <c r="F623" s="250">
        <v>83.236999999999995</v>
      </c>
      <c r="G623" s="35"/>
      <c r="H623" s="36"/>
    </row>
    <row r="624" spans="1:8" s="2" customFormat="1" ht="16.899999999999999" customHeight="1">
      <c r="A624" s="35"/>
      <c r="B624" s="36"/>
      <c r="C624" s="249" t="s">
        <v>1</v>
      </c>
      <c r="D624" s="249" t="s">
        <v>156</v>
      </c>
      <c r="E624" s="18" t="s">
        <v>1</v>
      </c>
      <c r="F624" s="250">
        <v>5.44</v>
      </c>
      <c r="G624" s="35"/>
      <c r="H624" s="36"/>
    </row>
    <row r="625" spans="1:8" s="2" customFormat="1" ht="16.899999999999999" customHeight="1">
      <c r="A625" s="35"/>
      <c r="B625" s="36"/>
      <c r="C625" s="249" t="s">
        <v>191</v>
      </c>
      <c r="D625" s="249" t="s">
        <v>334</v>
      </c>
      <c r="E625" s="18" t="s">
        <v>1</v>
      </c>
      <c r="F625" s="250">
        <v>88.677000000000007</v>
      </c>
      <c r="G625" s="35"/>
      <c r="H625" s="36"/>
    </row>
    <row r="626" spans="1:8" s="2" customFormat="1" ht="16.899999999999999" customHeight="1">
      <c r="A626" s="35"/>
      <c r="B626" s="36"/>
      <c r="C626" s="251" t="s">
        <v>5606</v>
      </c>
      <c r="D626" s="35"/>
      <c r="E626" s="35"/>
      <c r="F626" s="35"/>
      <c r="G626" s="35"/>
      <c r="H626" s="36"/>
    </row>
    <row r="627" spans="1:8" s="2" customFormat="1" ht="22.5">
      <c r="A627" s="35"/>
      <c r="B627" s="36"/>
      <c r="C627" s="249" t="s">
        <v>941</v>
      </c>
      <c r="D627" s="249" t="s">
        <v>942</v>
      </c>
      <c r="E627" s="18" t="s">
        <v>378</v>
      </c>
      <c r="F627" s="250">
        <v>88.677000000000007</v>
      </c>
      <c r="G627" s="35"/>
      <c r="H627" s="36"/>
    </row>
    <row r="628" spans="1:8" s="2" customFormat="1" ht="16.899999999999999" customHeight="1">
      <c r="A628" s="35"/>
      <c r="B628" s="36"/>
      <c r="C628" s="249" t="s">
        <v>841</v>
      </c>
      <c r="D628" s="249" t="s">
        <v>842</v>
      </c>
      <c r="E628" s="18" t="s">
        <v>378</v>
      </c>
      <c r="F628" s="250">
        <v>111.357</v>
      </c>
      <c r="G628" s="35"/>
      <c r="H628" s="36"/>
    </row>
    <row r="629" spans="1:8" s="2" customFormat="1" ht="16.899999999999999" customHeight="1">
      <c r="A629" s="35"/>
      <c r="B629" s="36"/>
      <c r="C629" s="249" t="s">
        <v>948</v>
      </c>
      <c r="D629" s="249" t="s">
        <v>949</v>
      </c>
      <c r="E629" s="18" t="s">
        <v>378</v>
      </c>
      <c r="F629" s="250">
        <v>106.41200000000001</v>
      </c>
      <c r="G629" s="35"/>
      <c r="H629" s="36"/>
    </row>
    <row r="630" spans="1:8" s="2" customFormat="1" ht="16.899999999999999" customHeight="1">
      <c r="A630" s="35"/>
      <c r="B630" s="36"/>
      <c r="C630" s="249" t="s">
        <v>860</v>
      </c>
      <c r="D630" s="249" t="s">
        <v>861</v>
      </c>
      <c r="E630" s="18" t="s">
        <v>378</v>
      </c>
      <c r="F630" s="250">
        <v>106.41200000000001</v>
      </c>
      <c r="G630" s="35"/>
      <c r="H630" s="36"/>
    </row>
    <row r="631" spans="1:8" s="2" customFormat="1" ht="16.899999999999999" customHeight="1">
      <c r="A631" s="35"/>
      <c r="B631" s="36"/>
      <c r="C631" s="245" t="s">
        <v>192</v>
      </c>
      <c r="D631" s="246" t="s">
        <v>1</v>
      </c>
      <c r="E631" s="247" t="s">
        <v>1</v>
      </c>
      <c r="F631" s="248">
        <v>1113.18</v>
      </c>
      <c r="G631" s="35"/>
      <c r="H631" s="36"/>
    </row>
    <row r="632" spans="1:8" s="2" customFormat="1" ht="16.899999999999999" customHeight="1">
      <c r="A632" s="35"/>
      <c r="B632" s="36"/>
      <c r="C632" s="249" t="s">
        <v>1</v>
      </c>
      <c r="D632" s="249" t="s">
        <v>232</v>
      </c>
      <c r="E632" s="18" t="s">
        <v>1</v>
      </c>
      <c r="F632" s="250">
        <v>583.72</v>
      </c>
      <c r="G632" s="35"/>
      <c r="H632" s="36"/>
    </row>
    <row r="633" spans="1:8" s="2" customFormat="1" ht="16.899999999999999" customHeight="1">
      <c r="A633" s="35"/>
      <c r="B633" s="36"/>
      <c r="C633" s="249" t="s">
        <v>1</v>
      </c>
      <c r="D633" s="249" t="s">
        <v>224</v>
      </c>
      <c r="E633" s="18" t="s">
        <v>1</v>
      </c>
      <c r="F633" s="250">
        <v>166.3</v>
      </c>
      <c r="G633" s="35"/>
      <c r="H633" s="36"/>
    </row>
    <row r="634" spans="1:8" s="2" customFormat="1" ht="16.899999999999999" customHeight="1">
      <c r="A634" s="35"/>
      <c r="B634" s="36"/>
      <c r="C634" s="249" t="s">
        <v>1</v>
      </c>
      <c r="D634" s="249" t="s">
        <v>226</v>
      </c>
      <c r="E634" s="18" t="s">
        <v>1</v>
      </c>
      <c r="F634" s="250">
        <v>121.5</v>
      </c>
      <c r="G634" s="35"/>
      <c r="H634" s="36"/>
    </row>
    <row r="635" spans="1:8" s="2" customFormat="1" ht="16.899999999999999" customHeight="1">
      <c r="A635" s="35"/>
      <c r="B635" s="36"/>
      <c r="C635" s="249" t="s">
        <v>1</v>
      </c>
      <c r="D635" s="249" t="s">
        <v>218</v>
      </c>
      <c r="E635" s="18" t="s">
        <v>1</v>
      </c>
      <c r="F635" s="250">
        <v>5</v>
      </c>
      <c r="G635" s="35"/>
      <c r="H635" s="36"/>
    </row>
    <row r="636" spans="1:8" s="2" customFormat="1" ht="16.899999999999999" customHeight="1">
      <c r="A636" s="35"/>
      <c r="B636" s="36"/>
      <c r="C636" s="249" t="s">
        <v>1</v>
      </c>
      <c r="D636" s="249" t="s">
        <v>238</v>
      </c>
      <c r="E636" s="18" t="s">
        <v>1</v>
      </c>
      <c r="F636" s="250">
        <v>140.16</v>
      </c>
      <c r="G636" s="35"/>
      <c r="H636" s="36"/>
    </row>
    <row r="637" spans="1:8" s="2" customFormat="1" ht="16.899999999999999" customHeight="1">
      <c r="A637" s="35"/>
      <c r="B637" s="36"/>
      <c r="C637" s="249" t="s">
        <v>1</v>
      </c>
      <c r="D637" s="249" t="s">
        <v>234</v>
      </c>
      <c r="E637" s="18" t="s">
        <v>1</v>
      </c>
      <c r="F637" s="250">
        <v>27.4</v>
      </c>
      <c r="G637" s="35"/>
      <c r="H637" s="36"/>
    </row>
    <row r="638" spans="1:8" s="2" customFormat="1" ht="16.899999999999999" customHeight="1">
      <c r="A638" s="35"/>
      <c r="B638" s="36"/>
      <c r="C638" s="249" t="s">
        <v>1</v>
      </c>
      <c r="D638" s="249" t="s">
        <v>818</v>
      </c>
      <c r="E638" s="18" t="s">
        <v>1</v>
      </c>
      <c r="F638" s="250">
        <v>27.62</v>
      </c>
      <c r="G638" s="35"/>
      <c r="H638" s="36"/>
    </row>
    <row r="639" spans="1:8" s="2" customFormat="1" ht="16.899999999999999" customHeight="1">
      <c r="A639" s="35"/>
      <c r="B639" s="36"/>
      <c r="C639" s="249" t="s">
        <v>1</v>
      </c>
      <c r="D639" s="249" t="s">
        <v>244</v>
      </c>
      <c r="E639" s="18" t="s">
        <v>1</v>
      </c>
      <c r="F639" s="250">
        <v>26.68</v>
      </c>
      <c r="G639" s="35"/>
      <c r="H639" s="36"/>
    </row>
    <row r="640" spans="1:8" s="2" customFormat="1" ht="16.899999999999999" customHeight="1">
      <c r="A640" s="35"/>
      <c r="B640" s="36"/>
      <c r="C640" s="249" t="s">
        <v>1</v>
      </c>
      <c r="D640" s="249" t="s">
        <v>240</v>
      </c>
      <c r="E640" s="18" t="s">
        <v>1</v>
      </c>
      <c r="F640" s="250">
        <v>9.9</v>
      </c>
      <c r="G640" s="35"/>
      <c r="H640" s="36"/>
    </row>
    <row r="641" spans="1:8" s="2" customFormat="1" ht="16.899999999999999" customHeight="1">
      <c r="A641" s="35"/>
      <c r="B641" s="36"/>
      <c r="C641" s="249" t="s">
        <v>1</v>
      </c>
      <c r="D641" s="249" t="s">
        <v>242</v>
      </c>
      <c r="E641" s="18" t="s">
        <v>1</v>
      </c>
      <c r="F641" s="250">
        <v>4.9000000000000004</v>
      </c>
      <c r="G641" s="35"/>
      <c r="H641" s="36"/>
    </row>
    <row r="642" spans="1:8" s="2" customFormat="1" ht="16.899999999999999" customHeight="1">
      <c r="A642" s="35"/>
      <c r="B642" s="36"/>
      <c r="C642" s="249" t="s">
        <v>192</v>
      </c>
      <c r="D642" s="249" t="s">
        <v>412</v>
      </c>
      <c r="E642" s="18" t="s">
        <v>1</v>
      </c>
      <c r="F642" s="250">
        <v>1113.18</v>
      </c>
      <c r="G642" s="35"/>
      <c r="H642" s="36"/>
    </row>
    <row r="643" spans="1:8" s="2" customFormat="1" ht="16.899999999999999" customHeight="1">
      <c r="A643" s="35"/>
      <c r="B643" s="36"/>
      <c r="C643" s="251" t="s">
        <v>5606</v>
      </c>
      <c r="D643" s="35"/>
      <c r="E643" s="35"/>
      <c r="F643" s="35"/>
      <c r="G643" s="35"/>
      <c r="H643" s="36"/>
    </row>
    <row r="644" spans="1:8" s="2" customFormat="1" ht="16.899999999999999" customHeight="1">
      <c r="A644" s="35"/>
      <c r="B644" s="36"/>
      <c r="C644" s="249" t="s">
        <v>815</v>
      </c>
      <c r="D644" s="249" t="s">
        <v>816</v>
      </c>
      <c r="E644" s="18" t="s">
        <v>378</v>
      </c>
      <c r="F644" s="250">
        <v>1239.3710000000001</v>
      </c>
      <c r="G644" s="35"/>
      <c r="H644" s="36"/>
    </row>
    <row r="645" spans="1:8" s="2" customFormat="1" ht="16.899999999999999" customHeight="1">
      <c r="A645" s="35"/>
      <c r="B645" s="36"/>
      <c r="C645" s="249" t="s">
        <v>825</v>
      </c>
      <c r="D645" s="249" t="s">
        <v>826</v>
      </c>
      <c r="E645" s="18" t="s">
        <v>378</v>
      </c>
      <c r="F645" s="250">
        <v>1646.3240000000001</v>
      </c>
      <c r="G645" s="35"/>
      <c r="H645" s="36"/>
    </row>
    <row r="646" spans="1:8" s="2" customFormat="1" ht="16.899999999999999" customHeight="1">
      <c r="A646" s="35"/>
      <c r="B646" s="36"/>
      <c r="C646" s="245" t="s">
        <v>194</v>
      </c>
      <c r="D646" s="246" t="s">
        <v>1</v>
      </c>
      <c r="E646" s="247" t="s">
        <v>1</v>
      </c>
      <c r="F646" s="248">
        <v>126.191</v>
      </c>
      <c r="G646" s="35"/>
      <c r="H646" s="36"/>
    </row>
    <row r="647" spans="1:8" s="2" customFormat="1" ht="16.899999999999999" customHeight="1">
      <c r="A647" s="35"/>
      <c r="B647" s="36"/>
      <c r="C647" s="249" t="s">
        <v>1</v>
      </c>
      <c r="D647" s="249" t="s">
        <v>819</v>
      </c>
      <c r="E647" s="18" t="s">
        <v>1</v>
      </c>
      <c r="F647" s="250">
        <v>7.6630000000000003</v>
      </c>
      <c r="G647" s="35"/>
      <c r="H647" s="36"/>
    </row>
    <row r="648" spans="1:8" s="2" customFormat="1" ht="16.899999999999999" customHeight="1">
      <c r="A648" s="35"/>
      <c r="B648" s="36"/>
      <c r="C648" s="249" t="s">
        <v>1</v>
      </c>
      <c r="D648" s="249" t="s">
        <v>820</v>
      </c>
      <c r="E648" s="18" t="s">
        <v>1</v>
      </c>
      <c r="F648" s="250">
        <v>5.1079999999999997</v>
      </c>
      <c r="G648" s="35"/>
      <c r="H648" s="36"/>
    </row>
    <row r="649" spans="1:8" s="2" customFormat="1" ht="16.899999999999999" customHeight="1">
      <c r="A649" s="35"/>
      <c r="B649" s="36"/>
      <c r="C649" s="249" t="s">
        <v>1</v>
      </c>
      <c r="D649" s="249" t="s">
        <v>821</v>
      </c>
      <c r="E649" s="18" t="s">
        <v>1</v>
      </c>
      <c r="F649" s="250">
        <v>31.826000000000001</v>
      </c>
      <c r="G649" s="35"/>
      <c r="H649" s="36"/>
    </row>
    <row r="650" spans="1:8" s="2" customFormat="1" ht="16.899999999999999" customHeight="1">
      <c r="A650" s="35"/>
      <c r="B650" s="36"/>
      <c r="C650" s="249" t="s">
        <v>1</v>
      </c>
      <c r="D650" s="249" t="s">
        <v>822</v>
      </c>
      <c r="E650" s="18" t="s">
        <v>1</v>
      </c>
      <c r="F650" s="250">
        <v>56.052</v>
      </c>
      <c r="G650" s="35"/>
      <c r="H650" s="36"/>
    </row>
    <row r="651" spans="1:8" s="2" customFormat="1" ht="16.899999999999999" customHeight="1">
      <c r="A651" s="35"/>
      <c r="B651" s="36"/>
      <c r="C651" s="249" t="s">
        <v>1</v>
      </c>
      <c r="D651" s="249" t="s">
        <v>823</v>
      </c>
      <c r="E651" s="18" t="s">
        <v>1</v>
      </c>
      <c r="F651" s="250">
        <v>25.542000000000002</v>
      </c>
      <c r="G651" s="35"/>
      <c r="H651" s="36"/>
    </row>
    <row r="652" spans="1:8" s="2" customFormat="1" ht="16.899999999999999" customHeight="1">
      <c r="A652" s="35"/>
      <c r="B652" s="36"/>
      <c r="C652" s="249" t="s">
        <v>194</v>
      </c>
      <c r="D652" s="249" t="s">
        <v>412</v>
      </c>
      <c r="E652" s="18" t="s">
        <v>1</v>
      </c>
      <c r="F652" s="250">
        <v>126.191</v>
      </c>
      <c r="G652" s="35"/>
      <c r="H652" s="36"/>
    </row>
    <row r="653" spans="1:8" s="2" customFormat="1" ht="16.899999999999999" customHeight="1">
      <c r="A653" s="35"/>
      <c r="B653" s="36"/>
      <c r="C653" s="251" t="s">
        <v>5606</v>
      </c>
      <c r="D653" s="35"/>
      <c r="E653" s="35"/>
      <c r="F653" s="35"/>
      <c r="G653" s="35"/>
      <c r="H653" s="36"/>
    </row>
    <row r="654" spans="1:8" s="2" customFormat="1" ht="16.899999999999999" customHeight="1">
      <c r="A654" s="35"/>
      <c r="B654" s="36"/>
      <c r="C654" s="249" t="s">
        <v>815</v>
      </c>
      <c r="D654" s="249" t="s">
        <v>816</v>
      </c>
      <c r="E654" s="18" t="s">
        <v>378</v>
      </c>
      <c r="F654" s="250">
        <v>1239.3710000000001</v>
      </c>
      <c r="G654" s="35"/>
      <c r="H654" s="36"/>
    </row>
    <row r="655" spans="1:8" s="2" customFormat="1" ht="16.899999999999999" customHeight="1">
      <c r="A655" s="35"/>
      <c r="B655" s="36"/>
      <c r="C655" s="249" t="s">
        <v>825</v>
      </c>
      <c r="D655" s="249" t="s">
        <v>826</v>
      </c>
      <c r="E655" s="18" t="s">
        <v>378</v>
      </c>
      <c r="F655" s="250">
        <v>1646.3240000000001</v>
      </c>
      <c r="G655" s="35"/>
      <c r="H655" s="36"/>
    </row>
    <row r="656" spans="1:8" s="2" customFormat="1" ht="16.899999999999999" customHeight="1">
      <c r="A656" s="35"/>
      <c r="B656" s="36"/>
      <c r="C656" s="245" t="s">
        <v>196</v>
      </c>
      <c r="D656" s="246" t="s">
        <v>1</v>
      </c>
      <c r="E656" s="247" t="s">
        <v>1</v>
      </c>
      <c r="F656" s="248">
        <v>1126.8209999999999</v>
      </c>
      <c r="G656" s="35"/>
      <c r="H656" s="36"/>
    </row>
    <row r="657" spans="1:8" s="2" customFormat="1" ht="16.899999999999999" customHeight="1">
      <c r="A657" s="35"/>
      <c r="B657" s="36"/>
      <c r="C657" s="249" t="s">
        <v>1</v>
      </c>
      <c r="D657" s="249" t="s">
        <v>2245</v>
      </c>
      <c r="E657" s="18" t="s">
        <v>1</v>
      </c>
      <c r="F657" s="250">
        <v>309.39999999999998</v>
      </c>
      <c r="G657" s="35"/>
      <c r="H657" s="36"/>
    </row>
    <row r="658" spans="1:8" s="2" customFormat="1" ht="16.899999999999999" customHeight="1">
      <c r="A658" s="35"/>
      <c r="B658" s="36"/>
      <c r="C658" s="249" t="s">
        <v>1</v>
      </c>
      <c r="D658" s="249" t="s">
        <v>2246</v>
      </c>
      <c r="E658" s="18" t="s">
        <v>1</v>
      </c>
      <c r="F658" s="250">
        <v>313</v>
      </c>
      <c r="G658" s="35"/>
      <c r="H658" s="36"/>
    </row>
    <row r="659" spans="1:8" s="2" customFormat="1" ht="16.899999999999999" customHeight="1">
      <c r="A659" s="35"/>
      <c r="B659" s="36"/>
      <c r="C659" s="249" t="s">
        <v>182</v>
      </c>
      <c r="D659" s="249" t="s">
        <v>155</v>
      </c>
      <c r="E659" s="18" t="s">
        <v>1</v>
      </c>
      <c r="F659" s="250">
        <v>150.19999999999999</v>
      </c>
      <c r="G659" s="35"/>
      <c r="H659" s="36"/>
    </row>
    <row r="660" spans="1:8" s="2" customFormat="1" ht="16.899999999999999" customHeight="1">
      <c r="A660" s="35"/>
      <c r="B660" s="36"/>
      <c r="C660" s="249" t="s">
        <v>1</v>
      </c>
      <c r="D660" s="249" t="s">
        <v>184</v>
      </c>
      <c r="E660" s="18" t="s">
        <v>1</v>
      </c>
      <c r="F660" s="250">
        <v>11.5</v>
      </c>
      <c r="G660" s="35"/>
      <c r="H660" s="36"/>
    </row>
    <row r="661" spans="1:8" s="2" customFormat="1" ht="16.899999999999999" customHeight="1">
      <c r="A661" s="35"/>
      <c r="B661" s="36"/>
      <c r="C661" s="249" t="s">
        <v>1</v>
      </c>
      <c r="D661" s="249" t="s">
        <v>2248</v>
      </c>
      <c r="E661" s="18" t="s">
        <v>1</v>
      </c>
      <c r="F661" s="250">
        <v>190.25</v>
      </c>
      <c r="G661" s="35"/>
      <c r="H661" s="36"/>
    </row>
    <row r="662" spans="1:8" s="2" customFormat="1" ht="16.899999999999999" customHeight="1">
      <c r="A662" s="35"/>
      <c r="B662" s="36"/>
      <c r="C662" s="249" t="s">
        <v>1</v>
      </c>
      <c r="D662" s="249" t="s">
        <v>2249</v>
      </c>
      <c r="E662" s="18" t="s">
        <v>1</v>
      </c>
      <c r="F662" s="250">
        <v>86.5</v>
      </c>
      <c r="G662" s="35"/>
      <c r="H662" s="36"/>
    </row>
    <row r="663" spans="1:8" s="2" customFormat="1" ht="16.899999999999999" customHeight="1">
      <c r="A663" s="35"/>
      <c r="B663" s="36"/>
      <c r="C663" s="249" t="s">
        <v>1</v>
      </c>
      <c r="D663" s="249" t="s">
        <v>2250</v>
      </c>
      <c r="E663" s="18" t="s">
        <v>1</v>
      </c>
      <c r="F663" s="250">
        <v>14.121</v>
      </c>
      <c r="G663" s="35"/>
      <c r="H663" s="36"/>
    </row>
    <row r="664" spans="1:8" s="2" customFormat="1" ht="16.899999999999999" customHeight="1">
      <c r="A664" s="35"/>
      <c r="B664" s="36"/>
      <c r="C664" s="249" t="s">
        <v>1</v>
      </c>
      <c r="D664" s="249" t="s">
        <v>2252</v>
      </c>
      <c r="E664" s="18" t="s">
        <v>1</v>
      </c>
      <c r="F664" s="250">
        <v>25.925000000000001</v>
      </c>
      <c r="G664" s="35"/>
      <c r="H664" s="36"/>
    </row>
    <row r="665" spans="1:8" s="2" customFormat="1" ht="16.899999999999999" customHeight="1">
      <c r="A665" s="35"/>
      <c r="B665" s="36"/>
      <c r="C665" s="249" t="s">
        <v>1</v>
      </c>
      <c r="D665" s="249" t="s">
        <v>2252</v>
      </c>
      <c r="E665" s="18" t="s">
        <v>1</v>
      </c>
      <c r="F665" s="250">
        <v>25.925000000000001</v>
      </c>
      <c r="G665" s="35"/>
      <c r="H665" s="36"/>
    </row>
    <row r="666" spans="1:8" s="2" customFormat="1" ht="16.899999999999999" customHeight="1">
      <c r="A666" s="35"/>
      <c r="B666" s="36"/>
      <c r="C666" s="249" t="s">
        <v>196</v>
      </c>
      <c r="D666" s="249" t="s">
        <v>334</v>
      </c>
      <c r="E666" s="18" t="s">
        <v>1</v>
      </c>
      <c r="F666" s="250">
        <v>1126.8209999999999</v>
      </c>
      <c r="G666" s="35"/>
      <c r="H666" s="36"/>
    </row>
    <row r="667" spans="1:8" s="2" customFormat="1" ht="16.899999999999999" customHeight="1">
      <c r="A667" s="35"/>
      <c r="B667" s="36"/>
      <c r="C667" s="251" t="s">
        <v>5606</v>
      </c>
      <c r="D667" s="35"/>
      <c r="E667" s="35"/>
      <c r="F667" s="35"/>
      <c r="G667" s="35"/>
      <c r="H667" s="36"/>
    </row>
    <row r="668" spans="1:8" s="2" customFormat="1" ht="16.899999999999999" customHeight="1">
      <c r="A668" s="35"/>
      <c r="B668" s="36"/>
      <c r="C668" s="249" t="s">
        <v>2242</v>
      </c>
      <c r="D668" s="249" t="s">
        <v>2243</v>
      </c>
      <c r="E668" s="18" t="s">
        <v>378</v>
      </c>
      <c r="F668" s="250">
        <v>1126.8209999999999</v>
      </c>
      <c r="G668" s="35"/>
      <c r="H668" s="36"/>
    </row>
    <row r="669" spans="1:8" s="2" customFormat="1" ht="16.899999999999999" customHeight="1">
      <c r="A669" s="35"/>
      <c r="B669" s="36"/>
      <c r="C669" s="249" t="s">
        <v>560</v>
      </c>
      <c r="D669" s="249" t="s">
        <v>561</v>
      </c>
      <c r="E669" s="18" t="s">
        <v>378</v>
      </c>
      <c r="F669" s="250">
        <v>1052.05</v>
      </c>
      <c r="G669" s="35"/>
      <c r="H669" s="36"/>
    </row>
    <row r="670" spans="1:8" s="2" customFormat="1" ht="16.899999999999999" customHeight="1">
      <c r="A670" s="35"/>
      <c r="B670" s="36"/>
      <c r="C670" s="249" t="s">
        <v>2237</v>
      </c>
      <c r="D670" s="249" t="s">
        <v>2238</v>
      </c>
      <c r="E670" s="18" t="s">
        <v>441</v>
      </c>
      <c r="F670" s="250">
        <v>1014.139</v>
      </c>
      <c r="G670" s="35"/>
      <c r="H670" s="36"/>
    </row>
    <row r="671" spans="1:8" s="2" customFormat="1" ht="16.899999999999999" customHeight="1">
      <c r="A671" s="35"/>
      <c r="B671" s="36"/>
      <c r="C671" s="249" t="s">
        <v>2267</v>
      </c>
      <c r="D671" s="249" t="s">
        <v>2268</v>
      </c>
      <c r="E671" s="18" t="s">
        <v>378</v>
      </c>
      <c r="F671" s="250">
        <v>1126.8209999999999</v>
      </c>
      <c r="G671" s="35"/>
      <c r="H671" s="36"/>
    </row>
    <row r="672" spans="1:8" s="2" customFormat="1" ht="16.899999999999999" customHeight="1">
      <c r="A672" s="35"/>
      <c r="B672" s="36"/>
      <c r="C672" s="249" t="s">
        <v>2271</v>
      </c>
      <c r="D672" s="249" t="s">
        <v>2272</v>
      </c>
      <c r="E672" s="18" t="s">
        <v>378</v>
      </c>
      <c r="F672" s="250">
        <v>1126.8209999999999</v>
      </c>
      <c r="G672" s="35"/>
      <c r="H672" s="36"/>
    </row>
    <row r="673" spans="1:8" s="2" customFormat="1" ht="16.899999999999999" customHeight="1">
      <c r="A673" s="35"/>
      <c r="B673" s="36"/>
      <c r="C673" s="249" t="s">
        <v>2286</v>
      </c>
      <c r="D673" s="249" t="s">
        <v>2287</v>
      </c>
      <c r="E673" s="18" t="s">
        <v>378</v>
      </c>
      <c r="F673" s="250">
        <v>1202.117</v>
      </c>
      <c r="G673" s="35"/>
      <c r="H673" s="36"/>
    </row>
    <row r="674" spans="1:8" s="2" customFormat="1" ht="16.899999999999999" customHeight="1">
      <c r="A674" s="35"/>
      <c r="B674" s="36"/>
      <c r="C674" s="249" t="s">
        <v>2260</v>
      </c>
      <c r="D674" s="249" t="s">
        <v>2261</v>
      </c>
      <c r="E674" s="18" t="s">
        <v>378</v>
      </c>
      <c r="F674" s="250">
        <v>1226.5039999999999</v>
      </c>
      <c r="G674" s="35"/>
      <c r="H674" s="36"/>
    </row>
    <row r="675" spans="1:8" s="2" customFormat="1" ht="16.899999999999999" customHeight="1">
      <c r="A675" s="35"/>
      <c r="B675" s="36"/>
      <c r="C675" s="245" t="s">
        <v>5772</v>
      </c>
      <c r="D675" s="246" t="s">
        <v>1</v>
      </c>
      <c r="E675" s="247" t="s">
        <v>1</v>
      </c>
      <c r="F675" s="248">
        <v>307</v>
      </c>
      <c r="G675" s="35"/>
      <c r="H675" s="36"/>
    </row>
    <row r="676" spans="1:8" s="2" customFormat="1" ht="16.899999999999999" customHeight="1">
      <c r="A676" s="35"/>
      <c r="B676" s="36"/>
      <c r="C676" s="249" t="s">
        <v>1</v>
      </c>
      <c r="D676" s="249" t="s">
        <v>5773</v>
      </c>
      <c r="E676" s="18" t="s">
        <v>1</v>
      </c>
      <c r="F676" s="250">
        <v>153.5</v>
      </c>
      <c r="G676" s="35"/>
      <c r="H676" s="36"/>
    </row>
    <row r="677" spans="1:8" s="2" customFormat="1" ht="16.899999999999999" customHeight="1">
      <c r="A677" s="35"/>
      <c r="B677" s="36"/>
      <c r="C677" s="249" t="s">
        <v>1</v>
      </c>
      <c r="D677" s="249" t="s">
        <v>5774</v>
      </c>
      <c r="E677" s="18" t="s">
        <v>1</v>
      </c>
      <c r="F677" s="250">
        <v>153.5</v>
      </c>
      <c r="G677" s="35"/>
      <c r="H677" s="36"/>
    </row>
    <row r="678" spans="1:8" s="2" customFormat="1" ht="16.899999999999999" customHeight="1">
      <c r="A678" s="35"/>
      <c r="B678" s="36"/>
      <c r="C678" s="249" t="s">
        <v>5772</v>
      </c>
      <c r="D678" s="249" t="s">
        <v>334</v>
      </c>
      <c r="E678" s="18" t="s">
        <v>1</v>
      </c>
      <c r="F678" s="250">
        <v>307</v>
      </c>
      <c r="G678" s="35"/>
      <c r="H678" s="36"/>
    </row>
    <row r="679" spans="1:8" s="2" customFormat="1" ht="16.899999999999999" customHeight="1">
      <c r="A679" s="35"/>
      <c r="B679" s="36"/>
      <c r="C679" s="245" t="s">
        <v>5775</v>
      </c>
      <c r="D679" s="246" t="s">
        <v>1</v>
      </c>
      <c r="E679" s="247" t="s">
        <v>1</v>
      </c>
      <c r="F679" s="248">
        <v>60</v>
      </c>
      <c r="G679" s="35"/>
      <c r="H679" s="36"/>
    </row>
    <row r="680" spans="1:8" s="2" customFormat="1" ht="16.899999999999999" customHeight="1">
      <c r="A680" s="35"/>
      <c r="B680" s="36"/>
      <c r="C680" s="249" t="s">
        <v>1</v>
      </c>
      <c r="D680" s="249" t="s">
        <v>5776</v>
      </c>
      <c r="E680" s="18" t="s">
        <v>1</v>
      </c>
      <c r="F680" s="250">
        <v>60</v>
      </c>
      <c r="G680" s="35"/>
      <c r="H680" s="36"/>
    </row>
    <row r="681" spans="1:8" s="2" customFormat="1" ht="16.899999999999999" customHeight="1">
      <c r="A681" s="35"/>
      <c r="B681" s="36"/>
      <c r="C681" s="249" t="s">
        <v>5775</v>
      </c>
      <c r="D681" s="249" t="s">
        <v>334</v>
      </c>
      <c r="E681" s="18" t="s">
        <v>1</v>
      </c>
      <c r="F681" s="250">
        <v>60</v>
      </c>
      <c r="G681" s="35"/>
      <c r="H681" s="36"/>
    </row>
    <row r="682" spans="1:8" s="2" customFormat="1" ht="16.899999999999999" customHeight="1">
      <c r="A682" s="35"/>
      <c r="B682" s="36"/>
      <c r="C682" s="245" t="s">
        <v>1429</v>
      </c>
      <c r="D682" s="246" t="s">
        <v>5777</v>
      </c>
      <c r="E682" s="247" t="s">
        <v>1</v>
      </c>
      <c r="F682" s="248">
        <v>1081.1500000000001</v>
      </c>
      <c r="G682" s="35"/>
      <c r="H682" s="36"/>
    </row>
    <row r="683" spans="1:8" s="2" customFormat="1" ht="16.899999999999999" customHeight="1">
      <c r="A683" s="35"/>
      <c r="B683" s="36"/>
      <c r="C683" s="249" t="s">
        <v>1</v>
      </c>
      <c r="D683" s="249" t="s">
        <v>634</v>
      </c>
      <c r="E683" s="18" t="s">
        <v>1</v>
      </c>
      <c r="F683" s="250">
        <v>587.65</v>
      </c>
      <c r="G683" s="35"/>
      <c r="H683" s="36"/>
    </row>
    <row r="684" spans="1:8" s="2" customFormat="1" ht="16.899999999999999" customHeight="1">
      <c r="A684" s="35"/>
      <c r="B684" s="36"/>
      <c r="C684" s="249" t="s">
        <v>1</v>
      </c>
      <c r="D684" s="249" t="s">
        <v>635</v>
      </c>
      <c r="E684" s="18" t="s">
        <v>1</v>
      </c>
      <c r="F684" s="250">
        <v>235.5</v>
      </c>
      <c r="G684" s="35"/>
      <c r="H684" s="36"/>
    </row>
    <row r="685" spans="1:8" s="2" customFormat="1" ht="16.899999999999999" customHeight="1">
      <c r="A685" s="35"/>
      <c r="B685" s="36"/>
      <c r="C685" s="249" t="s">
        <v>1</v>
      </c>
      <c r="D685" s="249" t="s">
        <v>636</v>
      </c>
      <c r="E685" s="18" t="s">
        <v>1</v>
      </c>
      <c r="F685" s="250">
        <v>258</v>
      </c>
      <c r="G685" s="35"/>
      <c r="H685" s="36"/>
    </row>
    <row r="686" spans="1:8" s="2" customFormat="1" ht="16.899999999999999" customHeight="1">
      <c r="A686" s="35"/>
      <c r="B686" s="36"/>
      <c r="C686" s="249" t="s">
        <v>1429</v>
      </c>
      <c r="D686" s="249" t="s">
        <v>412</v>
      </c>
      <c r="E686" s="18" t="s">
        <v>1</v>
      </c>
      <c r="F686" s="250">
        <v>1081.1500000000001</v>
      </c>
      <c r="G686" s="35"/>
      <c r="H686" s="36"/>
    </row>
    <row r="687" spans="1:8" s="2" customFormat="1" ht="16.899999999999999" customHeight="1">
      <c r="A687" s="35"/>
      <c r="B687" s="36"/>
      <c r="C687" s="245" t="s">
        <v>198</v>
      </c>
      <c r="D687" s="246" t="s">
        <v>1</v>
      </c>
      <c r="E687" s="247" t="s">
        <v>1</v>
      </c>
      <c r="F687" s="248">
        <v>23.225000000000001</v>
      </c>
      <c r="G687" s="35"/>
      <c r="H687" s="36"/>
    </row>
    <row r="688" spans="1:8" s="2" customFormat="1" ht="16.899999999999999" customHeight="1">
      <c r="A688" s="35"/>
      <c r="B688" s="36"/>
      <c r="C688" s="249" t="s">
        <v>1</v>
      </c>
      <c r="D688" s="249" t="s">
        <v>668</v>
      </c>
      <c r="E688" s="18" t="s">
        <v>1</v>
      </c>
      <c r="F688" s="250">
        <v>23.225000000000001</v>
      </c>
      <c r="G688" s="35"/>
      <c r="H688" s="36"/>
    </row>
    <row r="689" spans="1:8" s="2" customFormat="1" ht="16.899999999999999" customHeight="1">
      <c r="A689" s="35"/>
      <c r="B689" s="36"/>
      <c r="C689" s="249" t="s">
        <v>198</v>
      </c>
      <c r="D689" s="249" t="s">
        <v>412</v>
      </c>
      <c r="E689" s="18" t="s">
        <v>1</v>
      </c>
      <c r="F689" s="250">
        <v>23.225000000000001</v>
      </c>
      <c r="G689" s="35"/>
      <c r="H689" s="36"/>
    </row>
    <row r="690" spans="1:8" s="2" customFormat="1" ht="16.899999999999999" customHeight="1">
      <c r="A690" s="35"/>
      <c r="B690" s="36"/>
      <c r="C690" s="251" t="s">
        <v>5606</v>
      </c>
      <c r="D690" s="35"/>
      <c r="E690" s="35"/>
      <c r="F690" s="35"/>
      <c r="G690" s="35"/>
      <c r="H690" s="36"/>
    </row>
    <row r="691" spans="1:8" s="2" customFormat="1" ht="22.5">
      <c r="A691" s="35"/>
      <c r="B691" s="36"/>
      <c r="C691" s="249" t="s">
        <v>665</v>
      </c>
      <c r="D691" s="249" t="s">
        <v>666</v>
      </c>
      <c r="E691" s="18" t="s">
        <v>338</v>
      </c>
      <c r="F691" s="250">
        <v>9.2899999999999991</v>
      </c>
      <c r="G691" s="35"/>
      <c r="H691" s="36"/>
    </row>
    <row r="692" spans="1:8" s="2" customFormat="1" ht="16.899999999999999" customHeight="1">
      <c r="A692" s="35"/>
      <c r="B692" s="36"/>
      <c r="C692" s="245" t="s">
        <v>5778</v>
      </c>
      <c r="D692" s="246" t="s">
        <v>1</v>
      </c>
      <c r="E692" s="247" t="s">
        <v>1</v>
      </c>
      <c r="F692" s="248">
        <v>172.97499999999999</v>
      </c>
      <c r="G692" s="35"/>
      <c r="H692" s="36"/>
    </row>
    <row r="693" spans="1:8" s="2" customFormat="1" ht="16.899999999999999" customHeight="1">
      <c r="A693" s="35"/>
      <c r="B693" s="36"/>
      <c r="C693" s="249" t="s">
        <v>1</v>
      </c>
      <c r="D693" s="249" t="s">
        <v>5779</v>
      </c>
      <c r="E693" s="18" t="s">
        <v>1</v>
      </c>
      <c r="F693" s="250">
        <v>172.97499999999999</v>
      </c>
      <c r="G693" s="35"/>
      <c r="H693" s="36"/>
    </row>
    <row r="694" spans="1:8" s="2" customFormat="1" ht="16.899999999999999" customHeight="1">
      <c r="A694" s="35"/>
      <c r="B694" s="36"/>
      <c r="C694" s="249" t="s">
        <v>5778</v>
      </c>
      <c r="D694" s="249" t="s">
        <v>334</v>
      </c>
      <c r="E694" s="18" t="s">
        <v>1</v>
      </c>
      <c r="F694" s="250">
        <v>172.97499999999999</v>
      </c>
      <c r="G694" s="35"/>
      <c r="H694" s="36"/>
    </row>
    <row r="695" spans="1:8" s="2" customFormat="1" ht="16.899999999999999" customHeight="1">
      <c r="A695" s="35"/>
      <c r="B695" s="36"/>
      <c r="C695" s="245" t="s">
        <v>5780</v>
      </c>
      <c r="D695" s="246" t="s">
        <v>1</v>
      </c>
      <c r="E695" s="247" t="s">
        <v>1</v>
      </c>
      <c r="F695" s="248">
        <v>181.035</v>
      </c>
      <c r="G695" s="35"/>
      <c r="H695" s="36"/>
    </row>
    <row r="696" spans="1:8" s="2" customFormat="1" ht="16.899999999999999" customHeight="1">
      <c r="A696" s="35"/>
      <c r="B696" s="36"/>
      <c r="C696" s="245" t="s">
        <v>200</v>
      </c>
      <c r="D696" s="246" t="s">
        <v>1</v>
      </c>
      <c r="E696" s="247" t="s">
        <v>1</v>
      </c>
      <c r="F696" s="248">
        <v>385.29</v>
      </c>
      <c r="G696" s="35"/>
      <c r="H696" s="36"/>
    </row>
    <row r="697" spans="1:8" s="2" customFormat="1" ht="16.899999999999999" customHeight="1">
      <c r="A697" s="35"/>
      <c r="B697" s="36"/>
      <c r="C697" s="249" t="s">
        <v>1</v>
      </c>
      <c r="D697" s="249" t="s">
        <v>1833</v>
      </c>
      <c r="E697" s="18" t="s">
        <v>1</v>
      </c>
      <c r="F697" s="250">
        <v>211.4</v>
      </c>
      <c r="G697" s="35"/>
      <c r="H697" s="36"/>
    </row>
    <row r="698" spans="1:8" s="2" customFormat="1" ht="16.899999999999999" customHeight="1">
      <c r="A698" s="35"/>
      <c r="B698" s="36"/>
      <c r="C698" s="249" t="s">
        <v>1</v>
      </c>
      <c r="D698" s="249" t="s">
        <v>1834</v>
      </c>
      <c r="E698" s="18" t="s">
        <v>1</v>
      </c>
      <c r="F698" s="250">
        <v>173.89</v>
      </c>
      <c r="G698" s="35"/>
      <c r="H698" s="36"/>
    </row>
    <row r="699" spans="1:8" s="2" customFormat="1" ht="16.899999999999999" customHeight="1">
      <c r="A699" s="35"/>
      <c r="B699" s="36"/>
      <c r="C699" s="249" t="s">
        <v>200</v>
      </c>
      <c r="D699" s="249" t="s">
        <v>412</v>
      </c>
      <c r="E699" s="18" t="s">
        <v>1</v>
      </c>
      <c r="F699" s="250">
        <v>385.29</v>
      </c>
      <c r="G699" s="35"/>
      <c r="H699" s="36"/>
    </row>
    <row r="700" spans="1:8" s="2" customFormat="1" ht="16.899999999999999" customHeight="1">
      <c r="A700" s="35"/>
      <c r="B700" s="36"/>
      <c r="C700" s="251" t="s">
        <v>5606</v>
      </c>
      <c r="D700" s="35"/>
      <c r="E700" s="35"/>
      <c r="F700" s="35"/>
      <c r="G700" s="35"/>
      <c r="H700" s="36"/>
    </row>
    <row r="701" spans="1:8" s="2" customFormat="1" ht="22.5">
      <c r="A701" s="35"/>
      <c r="B701" s="36"/>
      <c r="C701" s="249" t="s">
        <v>1830</v>
      </c>
      <c r="D701" s="249" t="s">
        <v>1831</v>
      </c>
      <c r="E701" s="18" t="s">
        <v>378</v>
      </c>
      <c r="F701" s="250">
        <v>592.93399999999997</v>
      </c>
      <c r="G701" s="35"/>
      <c r="H701" s="36"/>
    </row>
    <row r="702" spans="1:8" s="2" customFormat="1" ht="16.899999999999999" customHeight="1">
      <c r="A702" s="35"/>
      <c r="B702" s="36"/>
      <c r="C702" s="249" t="s">
        <v>1236</v>
      </c>
      <c r="D702" s="249" t="s">
        <v>1237</v>
      </c>
      <c r="E702" s="18" t="s">
        <v>378</v>
      </c>
      <c r="F702" s="250">
        <v>536.75699999999995</v>
      </c>
      <c r="G702" s="35"/>
      <c r="H702" s="36"/>
    </row>
    <row r="703" spans="1:8" s="2" customFormat="1" ht="16.899999999999999" customHeight="1">
      <c r="A703" s="35"/>
      <c r="B703" s="36"/>
      <c r="C703" s="245" t="s">
        <v>202</v>
      </c>
      <c r="D703" s="246" t="s">
        <v>1</v>
      </c>
      <c r="E703" s="247" t="s">
        <v>1</v>
      </c>
      <c r="F703" s="248">
        <v>83.236999999999995</v>
      </c>
      <c r="G703" s="35"/>
      <c r="H703" s="36"/>
    </row>
    <row r="704" spans="1:8" s="2" customFormat="1" ht="16.899999999999999" customHeight="1">
      <c r="A704" s="35"/>
      <c r="B704" s="36"/>
      <c r="C704" s="249" t="s">
        <v>1</v>
      </c>
      <c r="D704" s="249" t="s">
        <v>1835</v>
      </c>
      <c r="E704" s="18" t="s">
        <v>1</v>
      </c>
      <c r="F704" s="250">
        <v>5.617</v>
      </c>
      <c r="G704" s="35"/>
      <c r="H704" s="36"/>
    </row>
    <row r="705" spans="1:8" s="2" customFormat="1" ht="16.899999999999999" customHeight="1">
      <c r="A705" s="35"/>
      <c r="B705" s="36"/>
      <c r="C705" s="249" t="s">
        <v>1</v>
      </c>
      <c r="D705" s="249" t="s">
        <v>1836</v>
      </c>
      <c r="E705" s="18" t="s">
        <v>1</v>
      </c>
      <c r="F705" s="250">
        <v>26.8</v>
      </c>
      <c r="G705" s="35"/>
      <c r="H705" s="36"/>
    </row>
    <row r="706" spans="1:8" s="2" customFormat="1" ht="16.899999999999999" customHeight="1">
      <c r="A706" s="35"/>
      <c r="B706" s="36"/>
      <c r="C706" s="249" t="s">
        <v>1</v>
      </c>
      <c r="D706" s="249" t="s">
        <v>1837</v>
      </c>
      <c r="E706" s="18" t="s">
        <v>1</v>
      </c>
      <c r="F706" s="250">
        <v>50.82</v>
      </c>
      <c r="G706" s="35"/>
      <c r="H706" s="36"/>
    </row>
    <row r="707" spans="1:8" s="2" customFormat="1" ht="16.899999999999999" customHeight="1">
      <c r="A707" s="35"/>
      <c r="B707" s="36"/>
      <c r="C707" s="249" t="s">
        <v>202</v>
      </c>
      <c r="D707" s="249" t="s">
        <v>412</v>
      </c>
      <c r="E707" s="18" t="s">
        <v>1</v>
      </c>
      <c r="F707" s="250">
        <v>83.236999999999995</v>
      </c>
      <c r="G707" s="35"/>
      <c r="H707" s="36"/>
    </row>
    <row r="708" spans="1:8" s="2" customFormat="1" ht="16.899999999999999" customHeight="1">
      <c r="A708" s="35"/>
      <c r="B708" s="36"/>
      <c r="C708" s="251" t="s">
        <v>5606</v>
      </c>
      <c r="D708" s="35"/>
      <c r="E708" s="35"/>
      <c r="F708" s="35"/>
      <c r="G708" s="35"/>
      <c r="H708" s="36"/>
    </row>
    <row r="709" spans="1:8" s="2" customFormat="1" ht="22.5">
      <c r="A709" s="35"/>
      <c r="B709" s="36"/>
      <c r="C709" s="249" t="s">
        <v>1830</v>
      </c>
      <c r="D709" s="249" t="s">
        <v>1831</v>
      </c>
      <c r="E709" s="18" t="s">
        <v>378</v>
      </c>
      <c r="F709" s="250">
        <v>592.93399999999997</v>
      </c>
      <c r="G709" s="35"/>
      <c r="H709" s="36"/>
    </row>
    <row r="710" spans="1:8" s="2" customFormat="1" ht="22.5">
      <c r="A710" s="35"/>
      <c r="B710" s="36"/>
      <c r="C710" s="249" t="s">
        <v>941</v>
      </c>
      <c r="D710" s="249" t="s">
        <v>942</v>
      </c>
      <c r="E710" s="18" t="s">
        <v>378</v>
      </c>
      <c r="F710" s="250">
        <v>88.677000000000007</v>
      </c>
      <c r="G710" s="35"/>
      <c r="H710" s="36"/>
    </row>
    <row r="711" spans="1:8" s="2" customFormat="1" ht="16.899999999999999" customHeight="1">
      <c r="A711" s="35"/>
      <c r="B711" s="36"/>
      <c r="C711" s="249" t="s">
        <v>990</v>
      </c>
      <c r="D711" s="249" t="s">
        <v>991</v>
      </c>
      <c r="E711" s="18" t="s">
        <v>378</v>
      </c>
      <c r="F711" s="250">
        <v>88.677000000000007</v>
      </c>
      <c r="G711" s="35"/>
      <c r="H711" s="36"/>
    </row>
    <row r="712" spans="1:8" s="2" customFormat="1" ht="16.899999999999999" customHeight="1">
      <c r="A712" s="35"/>
      <c r="B712" s="36"/>
      <c r="C712" s="245" t="s">
        <v>204</v>
      </c>
      <c r="D712" s="246" t="s">
        <v>1</v>
      </c>
      <c r="E712" s="247" t="s">
        <v>1</v>
      </c>
      <c r="F712" s="248">
        <v>124.407</v>
      </c>
      <c r="G712" s="35"/>
      <c r="H712" s="36"/>
    </row>
    <row r="713" spans="1:8" s="2" customFormat="1" ht="16.899999999999999" customHeight="1">
      <c r="A713" s="35"/>
      <c r="B713" s="36"/>
      <c r="C713" s="249" t="s">
        <v>1</v>
      </c>
      <c r="D713" s="249" t="s">
        <v>1838</v>
      </c>
      <c r="E713" s="18" t="s">
        <v>1</v>
      </c>
      <c r="F713" s="250">
        <v>119.46</v>
      </c>
      <c r="G713" s="35"/>
      <c r="H713" s="36"/>
    </row>
    <row r="714" spans="1:8" s="2" customFormat="1" ht="16.899999999999999" customHeight="1">
      <c r="A714" s="35"/>
      <c r="B714" s="36"/>
      <c r="C714" s="249" t="s">
        <v>1</v>
      </c>
      <c r="D714" s="249" t="s">
        <v>1839</v>
      </c>
      <c r="E714" s="18" t="s">
        <v>1</v>
      </c>
      <c r="F714" s="250">
        <v>2.4769999999999999</v>
      </c>
      <c r="G714" s="35"/>
      <c r="H714" s="36"/>
    </row>
    <row r="715" spans="1:8" s="2" customFormat="1" ht="16.899999999999999" customHeight="1">
      <c r="A715" s="35"/>
      <c r="B715" s="36"/>
      <c r="C715" s="249" t="s">
        <v>1</v>
      </c>
      <c r="D715" s="249" t="s">
        <v>1840</v>
      </c>
      <c r="E715" s="18" t="s">
        <v>1</v>
      </c>
      <c r="F715" s="250">
        <v>2.4700000000000002</v>
      </c>
      <c r="G715" s="35"/>
      <c r="H715" s="36"/>
    </row>
    <row r="716" spans="1:8" s="2" customFormat="1" ht="16.899999999999999" customHeight="1">
      <c r="A716" s="35"/>
      <c r="B716" s="36"/>
      <c r="C716" s="249" t="s">
        <v>204</v>
      </c>
      <c r="D716" s="249" t="s">
        <v>412</v>
      </c>
      <c r="E716" s="18" t="s">
        <v>1</v>
      </c>
      <c r="F716" s="250">
        <v>124.407</v>
      </c>
      <c r="G716" s="35"/>
      <c r="H716" s="36"/>
    </row>
    <row r="717" spans="1:8" s="2" customFormat="1" ht="16.899999999999999" customHeight="1">
      <c r="A717" s="35"/>
      <c r="B717" s="36"/>
      <c r="C717" s="251" t="s">
        <v>5606</v>
      </c>
      <c r="D717" s="35"/>
      <c r="E717" s="35"/>
      <c r="F717" s="35"/>
      <c r="G717" s="35"/>
      <c r="H717" s="36"/>
    </row>
    <row r="718" spans="1:8" s="2" customFormat="1" ht="22.5">
      <c r="A718" s="35"/>
      <c r="B718" s="36"/>
      <c r="C718" s="249" t="s">
        <v>1830</v>
      </c>
      <c r="D718" s="249" t="s">
        <v>1831</v>
      </c>
      <c r="E718" s="18" t="s">
        <v>378</v>
      </c>
      <c r="F718" s="250">
        <v>592.93399999999997</v>
      </c>
      <c r="G718" s="35"/>
      <c r="H718" s="36"/>
    </row>
    <row r="719" spans="1:8" s="2" customFormat="1" ht="16.899999999999999" customHeight="1">
      <c r="A719" s="35"/>
      <c r="B719" s="36"/>
      <c r="C719" s="249" t="s">
        <v>1236</v>
      </c>
      <c r="D719" s="249" t="s">
        <v>1237</v>
      </c>
      <c r="E719" s="18" t="s">
        <v>378</v>
      </c>
      <c r="F719" s="250">
        <v>536.75699999999995</v>
      </c>
      <c r="G719" s="35"/>
      <c r="H719" s="36"/>
    </row>
    <row r="720" spans="1:8" s="2" customFormat="1" ht="16.899999999999999" customHeight="1">
      <c r="A720" s="35"/>
      <c r="B720" s="36"/>
      <c r="C720" s="245" t="s">
        <v>206</v>
      </c>
      <c r="D720" s="246" t="s">
        <v>1</v>
      </c>
      <c r="E720" s="247" t="s">
        <v>1</v>
      </c>
      <c r="F720" s="248">
        <v>592.93399999999997</v>
      </c>
      <c r="G720" s="35"/>
      <c r="H720" s="36"/>
    </row>
    <row r="721" spans="1:8" s="2" customFormat="1" ht="16.899999999999999" customHeight="1">
      <c r="A721" s="35"/>
      <c r="B721" s="36"/>
      <c r="C721" s="249" t="s">
        <v>1</v>
      </c>
      <c r="D721" s="249" t="s">
        <v>1833</v>
      </c>
      <c r="E721" s="18" t="s">
        <v>1</v>
      </c>
      <c r="F721" s="250">
        <v>211.4</v>
      </c>
      <c r="G721" s="35"/>
      <c r="H721" s="36"/>
    </row>
    <row r="722" spans="1:8" s="2" customFormat="1" ht="16.899999999999999" customHeight="1">
      <c r="A722" s="35"/>
      <c r="B722" s="36"/>
      <c r="C722" s="249" t="s">
        <v>1</v>
      </c>
      <c r="D722" s="249" t="s">
        <v>1834</v>
      </c>
      <c r="E722" s="18" t="s">
        <v>1</v>
      </c>
      <c r="F722" s="250">
        <v>173.89</v>
      </c>
      <c r="G722" s="35"/>
      <c r="H722" s="36"/>
    </row>
    <row r="723" spans="1:8" s="2" customFormat="1" ht="16.899999999999999" customHeight="1">
      <c r="A723" s="35"/>
      <c r="B723" s="36"/>
      <c r="C723" s="249" t="s">
        <v>1</v>
      </c>
      <c r="D723" s="249" t="s">
        <v>1835</v>
      </c>
      <c r="E723" s="18" t="s">
        <v>1</v>
      </c>
      <c r="F723" s="250">
        <v>5.617</v>
      </c>
      <c r="G723" s="35"/>
      <c r="H723" s="36"/>
    </row>
    <row r="724" spans="1:8" s="2" customFormat="1" ht="16.899999999999999" customHeight="1">
      <c r="A724" s="35"/>
      <c r="B724" s="36"/>
      <c r="C724" s="249" t="s">
        <v>1</v>
      </c>
      <c r="D724" s="249" t="s">
        <v>1836</v>
      </c>
      <c r="E724" s="18" t="s">
        <v>1</v>
      </c>
      <c r="F724" s="250">
        <v>26.8</v>
      </c>
      <c r="G724" s="35"/>
      <c r="H724" s="36"/>
    </row>
    <row r="725" spans="1:8" s="2" customFormat="1" ht="16.899999999999999" customHeight="1">
      <c r="A725" s="35"/>
      <c r="B725" s="36"/>
      <c r="C725" s="249" t="s">
        <v>1</v>
      </c>
      <c r="D725" s="249" t="s">
        <v>1837</v>
      </c>
      <c r="E725" s="18" t="s">
        <v>1</v>
      </c>
      <c r="F725" s="250">
        <v>50.82</v>
      </c>
      <c r="G725" s="35"/>
      <c r="H725" s="36"/>
    </row>
    <row r="726" spans="1:8" s="2" customFormat="1" ht="16.899999999999999" customHeight="1">
      <c r="A726" s="35"/>
      <c r="B726" s="36"/>
      <c r="C726" s="249" t="s">
        <v>1</v>
      </c>
      <c r="D726" s="249" t="s">
        <v>1838</v>
      </c>
      <c r="E726" s="18" t="s">
        <v>1</v>
      </c>
      <c r="F726" s="250">
        <v>119.46</v>
      </c>
      <c r="G726" s="35"/>
      <c r="H726" s="36"/>
    </row>
    <row r="727" spans="1:8" s="2" customFormat="1" ht="16.899999999999999" customHeight="1">
      <c r="A727" s="35"/>
      <c r="B727" s="36"/>
      <c r="C727" s="249" t="s">
        <v>1</v>
      </c>
      <c r="D727" s="249" t="s">
        <v>1839</v>
      </c>
      <c r="E727" s="18" t="s">
        <v>1</v>
      </c>
      <c r="F727" s="250">
        <v>2.4769999999999999</v>
      </c>
      <c r="G727" s="35"/>
      <c r="H727" s="36"/>
    </row>
    <row r="728" spans="1:8" s="2" customFormat="1" ht="16.899999999999999" customHeight="1">
      <c r="A728" s="35"/>
      <c r="B728" s="36"/>
      <c r="C728" s="249" t="s">
        <v>1</v>
      </c>
      <c r="D728" s="249" t="s">
        <v>1840</v>
      </c>
      <c r="E728" s="18" t="s">
        <v>1</v>
      </c>
      <c r="F728" s="250">
        <v>2.4700000000000002</v>
      </c>
      <c r="G728" s="35"/>
      <c r="H728" s="36"/>
    </row>
    <row r="729" spans="1:8" s="2" customFormat="1" ht="16.899999999999999" customHeight="1">
      <c r="A729" s="35"/>
      <c r="B729" s="36"/>
      <c r="C729" s="249" t="s">
        <v>206</v>
      </c>
      <c r="D729" s="249" t="s">
        <v>334</v>
      </c>
      <c r="E729" s="18" t="s">
        <v>1</v>
      </c>
      <c r="F729" s="250">
        <v>592.93399999999997</v>
      </c>
      <c r="G729" s="35"/>
      <c r="H729" s="36"/>
    </row>
    <row r="730" spans="1:8" s="2" customFormat="1" ht="16.899999999999999" customHeight="1">
      <c r="A730" s="35"/>
      <c r="B730" s="36"/>
      <c r="C730" s="251" t="s">
        <v>5606</v>
      </c>
      <c r="D730" s="35"/>
      <c r="E730" s="35"/>
      <c r="F730" s="35"/>
      <c r="G730" s="35"/>
      <c r="H730" s="36"/>
    </row>
    <row r="731" spans="1:8" s="2" customFormat="1" ht="22.5">
      <c r="A731" s="35"/>
      <c r="B731" s="36"/>
      <c r="C731" s="249" t="s">
        <v>1830</v>
      </c>
      <c r="D731" s="249" t="s">
        <v>1831</v>
      </c>
      <c r="E731" s="18" t="s">
        <v>378</v>
      </c>
      <c r="F731" s="250">
        <v>592.93399999999997</v>
      </c>
      <c r="G731" s="35"/>
      <c r="H731" s="36"/>
    </row>
    <row r="732" spans="1:8" s="2" customFormat="1" ht="16.899999999999999" customHeight="1">
      <c r="A732" s="35"/>
      <c r="B732" s="36"/>
      <c r="C732" s="249" t="s">
        <v>1139</v>
      </c>
      <c r="D732" s="249" t="s">
        <v>1140</v>
      </c>
      <c r="E732" s="18" t="s">
        <v>378</v>
      </c>
      <c r="F732" s="250">
        <v>592.93399999999997</v>
      </c>
      <c r="G732" s="35"/>
      <c r="H732" s="36"/>
    </row>
    <row r="733" spans="1:8" s="2" customFormat="1" ht="16.899999999999999" customHeight="1">
      <c r="A733" s="35"/>
      <c r="B733" s="36"/>
      <c r="C733" s="249" t="s">
        <v>1144</v>
      </c>
      <c r="D733" s="249" t="s">
        <v>1145</v>
      </c>
      <c r="E733" s="18" t="s">
        <v>378</v>
      </c>
      <c r="F733" s="250">
        <v>711.53499999999997</v>
      </c>
      <c r="G733" s="35"/>
      <c r="H733" s="36"/>
    </row>
    <row r="734" spans="1:8" s="2" customFormat="1" ht="16.899999999999999" customHeight="1">
      <c r="A734" s="35"/>
      <c r="B734" s="36"/>
      <c r="C734" s="245" t="s">
        <v>5781</v>
      </c>
      <c r="D734" s="246" t="s">
        <v>1</v>
      </c>
      <c r="E734" s="247" t="s">
        <v>1</v>
      </c>
      <c r="F734" s="248">
        <v>1091.729</v>
      </c>
      <c r="G734" s="35"/>
      <c r="H734" s="36"/>
    </row>
    <row r="735" spans="1:8" s="2" customFormat="1" ht="16.899999999999999" customHeight="1">
      <c r="A735" s="35"/>
      <c r="B735" s="36"/>
      <c r="C735" s="249" t="s">
        <v>5782</v>
      </c>
      <c r="D735" s="249" t="s">
        <v>5783</v>
      </c>
      <c r="E735" s="18" t="s">
        <v>1</v>
      </c>
      <c r="F735" s="250">
        <v>949.00800000000004</v>
      </c>
      <c r="G735" s="35"/>
      <c r="H735" s="36"/>
    </row>
    <row r="736" spans="1:8" s="2" customFormat="1" ht="16.899999999999999" customHeight="1">
      <c r="A736" s="35"/>
      <c r="B736" s="36"/>
      <c r="C736" s="249" t="s">
        <v>5784</v>
      </c>
      <c r="D736" s="249" t="s">
        <v>5785</v>
      </c>
      <c r="E736" s="18" t="s">
        <v>1</v>
      </c>
      <c r="F736" s="250">
        <v>116.15</v>
      </c>
      <c r="G736" s="35"/>
      <c r="H736" s="36"/>
    </row>
    <row r="737" spans="1:8" s="2" customFormat="1" ht="16.899999999999999" customHeight="1">
      <c r="A737" s="35"/>
      <c r="B737" s="36"/>
      <c r="C737" s="249" t="s">
        <v>5786</v>
      </c>
      <c r="D737" s="249" t="s">
        <v>5787</v>
      </c>
      <c r="E737" s="18" t="s">
        <v>1</v>
      </c>
      <c r="F737" s="250">
        <v>15.12</v>
      </c>
      <c r="G737" s="35"/>
      <c r="H737" s="36"/>
    </row>
    <row r="738" spans="1:8" s="2" customFormat="1" ht="16.899999999999999" customHeight="1">
      <c r="A738" s="35"/>
      <c r="B738" s="36"/>
      <c r="C738" s="249" t="s">
        <v>1</v>
      </c>
      <c r="D738" s="249" t="s">
        <v>5788</v>
      </c>
      <c r="E738" s="18" t="s">
        <v>1</v>
      </c>
      <c r="F738" s="250">
        <v>8.6159999999999997</v>
      </c>
      <c r="G738" s="35"/>
      <c r="H738" s="36"/>
    </row>
    <row r="739" spans="1:8" s="2" customFormat="1" ht="16.899999999999999" customHeight="1">
      <c r="A739" s="35"/>
      <c r="B739" s="36"/>
      <c r="C739" s="249" t="s">
        <v>1</v>
      </c>
      <c r="D739" s="249" t="s">
        <v>5789</v>
      </c>
      <c r="E739" s="18" t="s">
        <v>1</v>
      </c>
      <c r="F739" s="250">
        <v>2.835</v>
      </c>
      <c r="G739" s="35"/>
      <c r="H739" s="36"/>
    </row>
    <row r="740" spans="1:8" s="2" customFormat="1" ht="16.899999999999999" customHeight="1">
      <c r="A740" s="35"/>
      <c r="B740" s="36"/>
      <c r="C740" s="249" t="s">
        <v>5781</v>
      </c>
      <c r="D740" s="249" t="s">
        <v>334</v>
      </c>
      <c r="E740" s="18" t="s">
        <v>1</v>
      </c>
      <c r="F740" s="250">
        <v>1091.729</v>
      </c>
      <c r="G740" s="35"/>
      <c r="H740" s="36"/>
    </row>
    <row r="741" spans="1:8" s="2" customFormat="1" ht="16.899999999999999" customHeight="1">
      <c r="A741" s="35"/>
      <c r="B741" s="36"/>
      <c r="C741" s="245" t="s">
        <v>5790</v>
      </c>
      <c r="D741" s="246" t="s">
        <v>1</v>
      </c>
      <c r="E741" s="247" t="s">
        <v>1</v>
      </c>
      <c r="F741" s="248">
        <v>775.08</v>
      </c>
      <c r="G741" s="35"/>
      <c r="H741" s="36"/>
    </row>
    <row r="742" spans="1:8" s="2" customFormat="1" ht="16.899999999999999" customHeight="1">
      <c r="A742" s="35"/>
      <c r="B742" s="36"/>
      <c r="C742" s="249" t="s">
        <v>1</v>
      </c>
      <c r="D742" s="249" t="s">
        <v>5791</v>
      </c>
      <c r="E742" s="18" t="s">
        <v>1</v>
      </c>
      <c r="F742" s="250">
        <v>151.1</v>
      </c>
      <c r="G742" s="35"/>
      <c r="H742" s="36"/>
    </row>
    <row r="743" spans="1:8" s="2" customFormat="1" ht="16.899999999999999" customHeight="1">
      <c r="A743" s="35"/>
      <c r="B743" s="36"/>
      <c r="C743" s="249" t="s">
        <v>1</v>
      </c>
      <c r="D743" s="249" t="s">
        <v>5792</v>
      </c>
      <c r="E743" s="18" t="s">
        <v>1</v>
      </c>
      <c r="F743" s="250">
        <v>125.05</v>
      </c>
      <c r="G743" s="35"/>
      <c r="H743" s="36"/>
    </row>
    <row r="744" spans="1:8" s="2" customFormat="1" ht="16.899999999999999" customHeight="1">
      <c r="A744" s="35"/>
      <c r="B744" s="36"/>
      <c r="C744" s="249" t="s">
        <v>1</v>
      </c>
      <c r="D744" s="249" t="s">
        <v>5793</v>
      </c>
      <c r="E744" s="18" t="s">
        <v>1</v>
      </c>
      <c r="F744" s="250">
        <v>157.06</v>
      </c>
      <c r="G744" s="35"/>
      <c r="H744" s="36"/>
    </row>
    <row r="745" spans="1:8" s="2" customFormat="1" ht="16.899999999999999" customHeight="1">
      <c r="A745" s="35"/>
      <c r="B745" s="36"/>
      <c r="C745" s="249" t="s">
        <v>1</v>
      </c>
      <c r="D745" s="249" t="s">
        <v>5794</v>
      </c>
      <c r="E745" s="18" t="s">
        <v>1</v>
      </c>
      <c r="F745" s="250">
        <v>139.4</v>
      </c>
      <c r="G745" s="35"/>
      <c r="H745" s="36"/>
    </row>
    <row r="746" spans="1:8" s="2" customFormat="1" ht="16.899999999999999" customHeight="1">
      <c r="A746" s="35"/>
      <c r="B746" s="36"/>
      <c r="C746" s="249" t="s">
        <v>1</v>
      </c>
      <c r="D746" s="249" t="s">
        <v>5795</v>
      </c>
      <c r="E746" s="18" t="s">
        <v>1</v>
      </c>
      <c r="F746" s="250">
        <v>99.25</v>
      </c>
      <c r="G746" s="35"/>
      <c r="H746" s="36"/>
    </row>
    <row r="747" spans="1:8" s="2" customFormat="1" ht="16.899999999999999" customHeight="1">
      <c r="A747" s="35"/>
      <c r="B747" s="36"/>
      <c r="C747" s="249" t="s">
        <v>1</v>
      </c>
      <c r="D747" s="249" t="s">
        <v>5796</v>
      </c>
      <c r="E747" s="18" t="s">
        <v>1</v>
      </c>
      <c r="F747" s="250">
        <v>162.1</v>
      </c>
      <c r="G747" s="35"/>
      <c r="H747" s="36"/>
    </row>
    <row r="748" spans="1:8" s="2" customFormat="1" ht="16.899999999999999" customHeight="1">
      <c r="A748" s="35"/>
      <c r="B748" s="36"/>
      <c r="C748" s="249" t="s">
        <v>1</v>
      </c>
      <c r="D748" s="249" t="s">
        <v>5797</v>
      </c>
      <c r="E748" s="18" t="s">
        <v>1</v>
      </c>
      <c r="F748" s="250">
        <v>173.91</v>
      </c>
      <c r="G748" s="35"/>
      <c r="H748" s="36"/>
    </row>
    <row r="749" spans="1:8" s="2" customFormat="1" ht="16.899999999999999" customHeight="1">
      <c r="A749" s="35"/>
      <c r="B749" s="36"/>
      <c r="C749" s="249" t="s">
        <v>1</v>
      </c>
      <c r="D749" s="249" t="s">
        <v>5798</v>
      </c>
      <c r="E749" s="18" t="s">
        <v>1</v>
      </c>
      <c r="F749" s="250">
        <v>211.95</v>
      </c>
      <c r="G749" s="35"/>
      <c r="H749" s="36"/>
    </row>
    <row r="750" spans="1:8" s="2" customFormat="1" ht="16.899999999999999" customHeight="1">
      <c r="A750" s="35"/>
      <c r="B750" s="36"/>
      <c r="C750" s="249" t="s">
        <v>1</v>
      </c>
      <c r="D750" s="249" t="s">
        <v>5799</v>
      </c>
      <c r="E750" s="18" t="s">
        <v>1</v>
      </c>
      <c r="F750" s="250">
        <v>220.36</v>
      </c>
      <c r="G750" s="35"/>
      <c r="H750" s="36"/>
    </row>
    <row r="751" spans="1:8" s="2" customFormat="1" ht="16.899999999999999" customHeight="1">
      <c r="A751" s="35"/>
      <c r="B751" s="36"/>
      <c r="C751" s="249" t="s">
        <v>1</v>
      </c>
      <c r="D751" s="249" t="s">
        <v>5800</v>
      </c>
      <c r="E751" s="18" t="s">
        <v>1</v>
      </c>
      <c r="F751" s="250">
        <v>167.25</v>
      </c>
      <c r="G751" s="35"/>
      <c r="H751" s="36"/>
    </row>
    <row r="752" spans="1:8" s="2" customFormat="1" ht="16.899999999999999" customHeight="1">
      <c r="A752" s="35"/>
      <c r="B752" s="36"/>
      <c r="C752" s="249" t="s">
        <v>1</v>
      </c>
      <c r="D752" s="249" t="s">
        <v>5801</v>
      </c>
      <c r="E752" s="18" t="s">
        <v>1</v>
      </c>
      <c r="F752" s="250">
        <v>81.900000000000006</v>
      </c>
      <c r="G752" s="35"/>
      <c r="H752" s="36"/>
    </row>
    <row r="753" spans="1:8" s="2" customFormat="1" ht="16.899999999999999" customHeight="1">
      <c r="A753" s="35"/>
      <c r="B753" s="36"/>
      <c r="C753" s="249" t="s">
        <v>1</v>
      </c>
      <c r="D753" s="249" t="s">
        <v>5802</v>
      </c>
      <c r="E753" s="18" t="s">
        <v>1</v>
      </c>
      <c r="F753" s="250">
        <v>-172.97499999999999</v>
      </c>
      <c r="G753" s="35"/>
      <c r="H753" s="36"/>
    </row>
    <row r="754" spans="1:8" s="2" customFormat="1" ht="16.899999999999999" customHeight="1">
      <c r="A754" s="35"/>
      <c r="B754" s="36"/>
      <c r="C754" s="249" t="s">
        <v>1</v>
      </c>
      <c r="D754" s="249" t="s">
        <v>5802</v>
      </c>
      <c r="E754" s="18" t="s">
        <v>1</v>
      </c>
      <c r="F754" s="250">
        <v>-172.97499999999999</v>
      </c>
      <c r="G754" s="35"/>
      <c r="H754" s="36"/>
    </row>
    <row r="755" spans="1:8" s="2" customFormat="1" ht="16.899999999999999" customHeight="1">
      <c r="A755" s="35"/>
      <c r="B755" s="36"/>
      <c r="C755" s="249" t="s">
        <v>1</v>
      </c>
      <c r="D755" s="249" t="s">
        <v>5803</v>
      </c>
      <c r="E755" s="18" t="s">
        <v>1</v>
      </c>
      <c r="F755" s="250">
        <v>-307</v>
      </c>
      <c r="G755" s="35"/>
      <c r="H755" s="36"/>
    </row>
    <row r="756" spans="1:8" s="2" customFormat="1" ht="16.899999999999999" customHeight="1">
      <c r="A756" s="35"/>
      <c r="B756" s="36"/>
      <c r="C756" s="249" t="s">
        <v>1</v>
      </c>
      <c r="D756" s="249" t="s">
        <v>5804</v>
      </c>
      <c r="E756" s="18" t="s">
        <v>1</v>
      </c>
      <c r="F756" s="250">
        <v>-261.3</v>
      </c>
      <c r="G756" s="35"/>
      <c r="H756" s="36"/>
    </row>
    <row r="757" spans="1:8" s="2" customFormat="1" ht="16.899999999999999" customHeight="1">
      <c r="A757" s="35"/>
      <c r="B757" s="36"/>
      <c r="C757" s="249" t="s">
        <v>5790</v>
      </c>
      <c r="D757" s="249" t="s">
        <v>334</v>
      </c>
      <c r="E757" s="18" t="s">
        <v>1</v>
      </c>
      <c r="F757" s="250">
        <v>775.08</v>
      </c>
      <c r="G757" s="35"/>
      <c r="H757" s="36"/>
    </row>
    <row r="758" spans="1:8" s="2" customFormat="1" ht="16.899999999999999" customHeight="1">
      <c r="A758" s="35"/>
      <c r="B758" s="36"/>
      <c r="C758" s="245" t="s">
        <v>5805</v>
      </c>
      <c r="D758" s="246" t="s">
        <v>1</v>
      </c>
      <c r="E758" s="247" t="s">
        <v>1</v>
      </c>
      <c r="F758" s="248">
        <v>231.94</v>
      </c>
      <c r="G758" s="35"/>
      <c r="H758" s="36"/>
    </row>
    <row r="759" spans="1:8" s="2" customFormat="1" ht="16.899999999999999" customHeight="1">
      <c r="A759" s="35"/>
      <c r="B759" s="36"/>
      <c r="C759" s="245" t="s">
        <v>209</v>
      </c>
      <c r="D759" s="246" t="s">
        <v>1</v>
      </c>
      <c r="E759" s="247" t="s">
        <v>1</v>
      </c>
      <c r="F759" s="248">
        <v>753.35</v>
      </c>
      <c r="G759" s="35"/>
      <c r="H759" s="36"/>
    </row>
    <row r="760" spans="1:8" s="2" customFormat="1" ht="16.899999999999999" customHeight="1">
      <c r="A760" s="35"/>
      <c r="B760" s="36"/>
      <c r="C760" s="249" t="s">
        <v>1</v>
      </c>
      <c r="D760" s="249" t="s">
        <v>634</v>
      </c>
      <c r="E760" s="18" t="s">
        <v>1</v>
      </c>
      <c r="F760" s="250">
        <v>587.65</v>
      </c>
      <c r="G760" s="35"/>
      <c r="H760" s="36"/>
    </row>
    <row r="761" spans="1:8" s="2" customFormat="1" ht="16.899999999999999" customHeight="1">
      <c r="A761" s="35"/>
      <c r="B761" s="36"/>
      <c r="C761" s="249" t="s">
        <v>1</v>
      </c>
      <c r="D761" s="249" t="s">
        <v>635</v>
      </c>
      <c r="E761" s="18" t="s">
        <v>1</v>
      </c>
      <c r="F761" s="250">
        <v>235.5</v>
      </c>
      <c r="G761" s="35"/>
      <c r="H761" s="36"/>
    </row>
    <row r="762" spans="1:8" s="2" customFormat="1" ht="16.899999999999999" customHeight="1">
      <c r="A762" s="35"/>
      <c r="B762" s="36"/>
      <c r="C762" s="249" t="s">
        <v>1</v>
      </c>
      <c r="D762" s="249" t="s">
        <v>636</v>
      </c>
      <c r="E762" s="18" t="s">
        <v>1</v>
      </c>
      <c r="F762" s="250">
        <v>258</v>
      </c>
      <c r="G762" s="35"/>
      <c r="H762" s="36"/>
    </row>
    <row r="763" spans="1:8" s="2" customFormat="1" ht="16.899999999999999" customHeight="1">
      <c r="A763" s="35"/>
      <c r="B763" s="36"/>
      <c r="C763" s="249" t="s">
        <v>1</v>
      </c>
      <c r="D763" s="249" t="s">
        <v>1430</v>
      </c>
      <c r="E763" s="18" t="s">
        <v>1</v>
      </c>
      <c r="F763" s="250">
        <v>-327.8</v>
      </c>
      <c r="G763" s="35"/>
      <c r="H763" s="36"/>
    </row>
    <row r="764" spans="1:8" s="2" customFormat="1" ht="16.899999999999999" customHeight="1">
      <c r="A764" s="35"/>
      <c r="B764" s="36"/>
      <c r="C764" s="249" t="s">
        <v>209</v>
      </c>
      <c r="D764" s="249" t="s">
        <v>334</v>
      </c>
      <c r="E764" s="18" t="s">
        <v>1</v>
      </c>
      <c r="F764" s="250">
        <v>753.35</v>
      </c>
      <c r="G764" s="35"/>
      <c r="H764" s="36"/>
    </row>
    <row r="765" spans="1:8" s="2" customFormat="1" ht="16.899999999999999" customHeight="1">
      <c r="A765" s="35"/>
      <c r="B765" s="36"/>
      <c r="C765" s="251" t="s">
        <v>5606</v>
      </c>
      <c r="D765" s="35"/>
      <c r="E765" s="35"/>
      <c r="F765" s="35"/>
      <c r="G765" s="35"/>
      <c r="H765" s="36"/>
    </row>
    <row r="766" spans="1:8" s="2" customFormat="1" ht="33.75">
      <c r="A766" s="35"/>
      <c r="B766" s="36"/>
      <c r="C766" s="249" t="s">
        <v>1426</v>
      </c>
      <c r="D766" s="249" t="s">
        <v>1427</v>
      </c>
      <c r="E766" s="18" t="s">
        <v>378</v>
      </c>
      <c r="F766" s="250">
        <v>753.35</v>
      </c>
      <c r="G766" s="35"/>
      <c r="H766" s="36"/>
    </row>
    <row r="767" spans="1:8" s="2" customFormat="1" ht="16.899999999999999" customHeight="1">
      <c r="A767" s="35"/>
      <c r="B767" s="36"/>
      <c r="C767" s="249" t="s">
        <v>2321</v>
      </c>
      <c r="D767" s="249" t="s">
        <v>2322</v>
      </c>
      <c r="E767" s="18" t="s">
        <v>378</v>
      </c>
      <c r="F767" s="250">
        <v>6559.06</v>
      </c>
      <c r="G767" s="35"/>
      <c r="H767" s="36"/>
    </row>
    <row r="768" spans="1:8" s="2" customFormat="1" ht="16.899999999999999" customHeight="1">
      <c r="A768" s="35"/>
      <c r="B768" s="36"/>
      <c r="C768" s="245" t="s">
        <v>2128</v>
      </c>
      <c r="D768" s="246" t="s">
        <v>1</v>
      </c>
      <c r="E768" s="247" t="s">
        <v>1</v>
      </c>
      <c r="F768" s="248">
        <v>217.345</v>
      </c>
      <c r="G768" s="35"/>
      <c r="H768" s="36"/>
    </row>
    <row r="769" spans="1:8" s="2" customFormat="1" ht="16.899999999999999" customHeight="1">
      <c r="A769" s="35"/>
      <c r="B769" s="36"/>
      <c r="C769" s="249" t="s">
        <v>1</v>
      </c>
      <c r="D769" s="249" t="s">
        <v>2120</v>
      </c>
      <c r="E769" s="18" t="s">
        <v>1</v>
      </c>
      <c r="F769" s="250">
        <v>40.479999999999997</v>
      </c>
      <c r="G769" s="35"/>
      <c r="H769" s="36"/>
    </row>
    <row r="770" spans="1:8" s="2" customFormat="1" ht="16.899999999999999" customHeight="1">
      <c r="A770" s="35"/>
      <c r="B770" s="36"/>
      <c r="C770" s="249" t="s">
        <v>1</v>
      </c>
      <c r="D770" s="249" t="s">
        <v>2121</v>
      </c>
      <c r="E770" s="18" t="s">
        <v>1</v>
      </c>
      <c r="F770" s="250">
        <v>137.779</v>
      </c>
      <c r="G770" s="35"/>
      <c r="H770" s="36"/>
    </row>
    <row r="771" spans="1:8" s="2" customFormat="1" ht="16.899999999999999" customHeight="1">
      <c r="A771" s="35"/>
      <c r="B771" s="36"/>
      <c r="C771" s="249" t="s">
        <v>1</v>
      </c>
      <c r="D771" s="249" t="s">
        <v>2122</v>
      </c>
      <c r="E771" s="18" t="s">
        <v>1</v>
      </c>
      <c r="F771" s="250">
        <v>9.6780000000000008</v>
      </c>
      <c r="G771" s="35"/>
      <c r="H771" s="36"/>
    </row>
    <row r="772" spans="1:8" s="2" customFormat="1" ht="16.899999999999999" customHeight="1">
      <c r="A772" s="35"/>
      <c r="B772" s="36"/>
      <c r="C772" s="249" t="s">
        <v>1</v>
      </c>
      <c r="D772" s="249" t="s">
        <v>2123</v>
      </c>
      <c r="E772" s="18" t="s">
        <v>1</v>
      </c>
      <c r="F772" s="250">
        <v>2.6110000000000002</v>
      </c>
      <c r="G772" s="35"/>
      <c r="H772" s="36"/>
    </row>
    <row r="773" spans="1:8" s="2" customFormat="1" ht="16.899999999999999" customHeight="1">
      <c r="A773" s="35"/>
      <c r="B773" s="36"/>
      <c r="C773" s="249" t="s">
        <v>1</v>
      </c>
      <c r="D773" s="249" t="s">
        <v>2124</v>
      </c>
      <c r="E773" s="18" t="s">
        <v>1</v>
      </c>
      <c r="F773" s="250">
        <v>0.79500000000000004</v>
      </c>
      <c r="G773" s="35"/>
      <c r="H773" s="36"/>
    </row>
    <row r="774" spans="1:8" s="2" customFormat="1" ht="16.899999999999999" customHeight="1">
      <c r="A774" s="35"/>
      <c r="B774" s="36"/>
      <c r="C774" s="249" t="s">
        <v>1</v>
      </c>
      <c r="D774" s="249" t="s">
        <v>2125</v>
      </c>
      <c r="E774" s="18" t="s">
        <v>1</v>
      </c>
      <c r="F774" s="250">
        <v>17.797999999999998</v>
      </c>
      <c r="G774" s="35"/>
      <c r="H774" s="36"/>
    </row>
    <row r="775" spans="1:8" s="2" customFormat="1" ht="16.899999999999999" customHeight="1">
      <c r="A775" s="35"/>
      <c r="B775" s="36"/>
      <c r="C775" s="249" t="s">
        <v>1</v>
      </c>
      <c r="D775" s="249" t="s">
        <v>2126</v>
      </c>
      <c r="E775" s="18" t="s">
        <v>1</v>
      </c>
      <c r="F775" s="250">
        <v>3.9550000000000001</v>
      </c>
      <c r="G775" s="35"/>
      <c r="H775" s="36"/>
    </row>
    <row r="776" spans="1:8" s="2" customFormat="1" ht="16.899999999999999" customHeight="1">
      <c r="A776" s="35"/>
      <c r="B776" s="36"/>
      <c r="C776" s="249" t="s">
        <v>1</v>
      </c>
      <c r="D776" s="249" t="s">
        <v>2127</v>
      </c>
      <c r="E776" s="18" t="s">
        <v>1</v>
      </c>
      <c r="F776" s="250">
        <v>4.2489999999999997</v>
      </c>
      <c r="G776" s="35"/>
      <c r="H776" s="36"/>
    </row>
    <row r="777" spans="1:8" s="2" customFormat="1" ht="16.899999999999999" customHeight="1">
      <c r="A777" s="35"/>
      <c r="B777" s="36"/>
      <c r="C777" s="249" t="s">
        <v>2128</v>
      </c>
      <c r="D777" s="249" t="s">
        <v>2129</v>
      </c>
      <c r="E777" s="18" t="s">
        <v>1</v>
      </c>
      <c r="F777" s="250">
        <v>217.345</v>
      </c>
      <c r="G777" s="35"/>
      <c r="H777" s="36"/>
    </row>
    <row r="778" spans="1:8" s="2" customFormat="1" ht="16.899999999999999" customHeight="1">
      <c r="A778" s="35"/>
      <c r="B778" s="36"/>
      <c r="C778" s="245" t="s">
        <v>5806</v>
      </c>
      <c r="D778" s="246" t="s">
        <v>1</v>
      </c>
      <c r="E778" s="247" t="s">
        <v>1</v>
      </c>
      <c r="F778" s="248">
        <v>2223</v>
      </c>
      <c r="G778" s="35"/>
      <c r="H778" s="36"/>
    </row>
    <row r="779" spans="1:8" s="2" customFormat="1" ht="16.899999999999999" customHeight="1">
      <c r="A779" s="35"/>
      <c r="B779" s="36"/>
      <c r="C779" s="245" t="s">
        <v>5807</v>
      </c>
      <c r="D779" s="246" t="s">
        <v>1</v>
      </c>
      <c r="E779" s="247" t="s">
        <v>1</v>
      </c>
      <c r="F779" s="248">
        <v>1224.4829999999999</v>
      </c>
      <c r="G779" s="35"/>
      <c r="H779" s="36"/>
    </row>
    <row r="780" spans="1:8" s="2" customFormat="1" ht="16.899999999999999" customHeight="1">
      <c r="A780" s="35"/>
      <c r="B780" s="36"/>
      <c r="C780" s="249" t="s">
        <v>1</v>
      </c>
      <c r="D780" s="249" t="s">
        <v>5808</v>
      </c>
      <c r="E780" s="18" t="s">
        <v>1</v>
      </c>
      <c r="F780" s="250">
        <v>1080.278</v>
      </c>
      <c r="G780" s="35"/>
      <c r="H780" s="36"/>
    </row>
    <row r="781" spans="1:8" s="2" customFormat="1" ht="16.899999999999999" customHeight="1">
      <c r="A781" s="35"/>
      <c r="B781" s="36"/>
      <c r="C781" s="249" t="s">
        <v>1</v>
      </c>
      <c r="D781" s="249" t="s">
        <v>5809</v>
      </c>
      <c r="E781" s="18" t="s">
        <v>1</v>
      </c>
      <c r="F781" s="250">
        <v>116.15</v>
      </c>
      <c r="G781" s="35"/>
      <c r="H781" s="36"/>
    </row>
    <row r="782" spans="1:8" s="2" customFormat="1" ht="16.899999999999999" customHeight="1">
      <c r="A782" s="35"/>
      <c r="B782" s="36"/>
      <c r="C782" s="249" t="s">
        <v>1</v>
      </c>
      <c r="D782" s="249" t="s">
        <v>5810</v>
      </c>
      <c r="E782" s="18" t="s">
        <v>1</v>
      </c>
      <c r="F782" s="250">
        <v>14.592000000000001</v>
      </c>
      <c r="G782" s="35"/>
      <c r="H782" s="36"/>
    </row>
    <row r="783" spans="1:8" s="2" customFormat="1" ht="16.899999999999999" customHeight="1">
      <c r="A783" s="35"/>
      <c r="B783" s="36"/>
      <c r="C783" s="249" t="s">
        <v>1</v>
      </c>
      <c r="D783" s="249" t="s">
        <v>5811</v>
      </c>
      <c r="E783" s="18" t="s">
        <v>1</v>
      </c>
      <c r="F783" s="250">
        <v>13.462999999999999</v>
      </c>
      <c r="G783" s="35"/>
      <c r="H783" s="36"/>
    </row>
    <row r="784" spans="1:8" s="2" customFormat="1" ht="16.899999999999999" customHeight="1">
      <c r="A784" s="35"/>
      <c r="B784" s="36"/>
      <c r="C784" s="249" t="s">
        <v>5807</v>
      </c>
      <c r="D784" s="249" t="s">
        <v>334</v>
      </c>
      <c r="E784" s="18" t="s">
        <v>1</v>
      </c>
      <c r="F784" s="250">
        <v>1224.4829999999999</v>
      </c>
      <c r="G784" s="35"/>
      <c r="H784" s="36"/>
    </row>
    <row r="785" spans="1:8" s="2" customFormat="1" ht="16.899999999999999" customHeight="1">
      <c r="A785" s="35"/>
      <c r="B785" s="36"/>
      <c r="C785" s="245" t="s">
        <v>211</v>
      </c>
      <c r="D785" s="246" t="s">
        <v>1</v>
      </c>
      <c r="E785" s="247" t="s">
        <v>1</v>
      </c>
      <c r="F785" s="248">
        <v>203.6</v>
      </c>
      <c r="G785" s="35"/>
      <c r="H785" s="36"/>
    </row>
    <row r="786" spans="1:8" s="2" customFormat="1" ht="16.899999999999999" customHeight="1">
      <c r="A786" s="35"/>
      <c r="B786" s="36"/>
      <c r="C786" s="249" t="s">
        <v>1</v>
      </c>
      <c r="D786" s="249" t="s">
        <v>921</v>
      </c>
      <c r="E786" s="18" t="s">
        <v>1</v>
      </c>
      <c r="F786" s="250">
        <v>203.6</v>
      </c>
      <c r="G786" s="35"/>
      <c r="H786" s="36"/>
    </row>
    <row r="787" spans="1:8" s="2" customFormat="1" ht="16.899999999999999" customHeight="1">
      <c r="A787" s="35"/>
      <c r="B787" s="36"/>
      <c r="C787" s="249" t="s">
        <v>211</v>
      </c>
      <c r="D787" s="249" t="s">
        <v>334</v>
      </c>
      <c r="E787" s="18" t="s">
        <v>1</v>
      </c>
      <c r="F787" s="250">
        <v>203.6</v>
      </c>
      <c r="G787" s="35"/>
      <c r="H787" s="36"/>
    </row>
    <row r="788" spans="1:8" s="2" customFormat="1" ht="16.899999999999999" customHeight="1">
      <c r="A788" s="35"/>
      <c r="B788" s="36"/>
      <c r="C788" s="251" t="s">
        <v>5606</v>
      </c>
      <c r="D788" s="35"/>
      <c r="E788" s="35"/>
      <c r="F788" s="35"/>
      <c r="G788" s="35"/>
      <c r="H788" s="36"/>
    </row>
    <row r="789" spans="1:8" s="2" customFormat="1" ht="16.899999999999999" customHeight="1">
      <c r="A789" s="35"/>
      <c r="B789" s="36"/>
      <c r="C789" s="249" t="s">
        <v>911</v>
      </c>
      <c r="D789" s="249" t="s">
        <v>912</v>
      </c>
      <c r="E789" s="18" t="s">
        <v>378</v>
      </c>
      <c r="F789" s="250">
        <v>203.6</v>
      </c>
      <c r="G789" s="35"/>
      <c r="H789" s="36"/>
    </row>
    <row r="790" spans="1:8" s="2" customFormat="1" ht="16.899999999999999" customHeight="1">
      <c r="A790" s="35"/>
      <c r="B790" s="36"/>
      <c r="C790" s="249" t="s">
        <v>923</v>
      </c>
      <c r="D790" s="249" t="s">
        <v>924</v>
      </c>
      <c r="E790" s="18" t="s">
        <v>378</v>
      </c>
      <c r="F790" s="250">
        <v>234.14</v>
      </c>
      <c r="G790" s="35"/>
      <c r="H790" s="36"/>
    </row>
    <row r="791" spans="1:8" s="2" customFormat="1" ht="16.899999999999999" customHeight="1">
      <c r="A791" s="35"/>
      <c r="B791" s="36"/>
      <c r="C791" s="245" t="s">
        <v>213</v>
      </c>
      <c r="D791" s="246" t="s">
        <v>1</v>
      </c>
      <c r="E791" s="247" t="s">
        <v>1</v>
      </c>
      <c r="F791" s="248">
        <v>53.73</v>
      </c>
      <c r="G791" s="35"/>
      <c r="H791" s="36"/>
    </row>
    <row r="792" spans="1:8" s="2" customFormat="1" ht="16.899999999999999" customHeight="1">
      <c r="A792" s="35"/>
      <c r="B792" s="36"/>
      <c r="C792" s="249" t="s">
        <v>1</v>
      </c>
      <c r="D792" s="249" t="s">
        <v>690</v>
      </c>
      <c r="E792" s="18" t="s">
        <v>1</v>
      </c>
      <c r="F792" s="250">
        <v>53.73</v>
      </c>
      <c r="G792" s="35"/>
      <c r="H792" s="36"/>
    </row>
    <row r="793" spans="1:8" s="2" customFormat="1" ht="16.899999999999999" customHeight="1">
      <c r="A793" s="35"/>
      <c r="B793" s="36"/>
      <c r="C793" s="249" t="s">
        <v>213</v>
      </c>
      <c r="D793" s="249" t="s">
        <v>334</v>
      </c>
      <c r="E793" s="18" t="s">
        <v>1</v>
      </c>
      <c r="F793" s="250">
        <v>53.73</v>
      </c>
      <c r="G793" s="35"/>
      <c r="H793" s="36"/>
    </row>
    <row r="794" spans="1:8" s="2" customFormat="1" ht="16.899999999999999" customHeight="1">
      <c r="A794" s="35"/>
      <c r="B794" s="36"/>
      <c r="C794" s="251" t="s">
        <v>5606</v>
      </c>
      <c r="D794" s="35"/>
      <c r="E794" s="35"/>
      <c r="F794" s="35"/>
      <c r="G794" s="35"/>
      <c r="H794" s="36"/>
    </row>
    <row r="795" spans="1:8" s="2" customFormat="1" ht="16.899999999999999" customHeight="1">
      <c r="A795" s="35"/>
      <c r="B795" s="36"/>
      <c r="C795" s="249" t="s">
        <v>687</v>
      </c>
      <c r="D795" s="249" t="s">
        <v>688</v>
      </c>
      <c r="E795" s="18" t="s">
        <v>338</v>
      </c>
      <c r="F795" s="250">
        <v>12.895</v>
      </c>
      <c r="G795" s="35"/>
      <c r="H795" s="36"/>
    </row>
    <row r="796" spans="1:8" s="2" customFormat="1" ht="16.899999999999999" customHeight="1">
      <c r="A796" s="35"/>
      <c r="B796" s="36"/>
      <c r="C796" s="249" t="s">
        <v>701</v>
      </c>
      <c r="D796" s="249" t="s">
        <v>702</v>
      </c>
      <c r="E796" s="18" t="s">
        <v>338</v>
      </c>
      <c r="F796" s="250">
        <v>5.6420000000000003</v>
      </c>
      <c r="G796" s="35"/>
      <c r="H796" s="36"/>
    </row>
    <row r="797" spans="1:8" s="2" customFormat="1" ht="16.899999999999999" customHeight="1">
      <c r="A797" s="35"/>
      <c r="B797" s="36"/>
      <c r="C797" s="249" t="s">
        <v>693</v>
      </c>
      <c r="D797" s="249" t="s">
        <v>694</v>
      </c>
      <c r="E797" s="18" t="s">
        <v>378</v>
      </c>
      <c r="F797" s="250">
        <v>53.73</v>
      </c>
      <c r="G797" s="35"/>
      <c r="H797" s="36"/>
    </row>
    <row r="798" spans="1:8" s="2" customFormat="1" ht="16.899999999999999" customHeight="1">
      <c r="A798" s="35"/>
      <c r="B798" s="36"/>
      <c r="C798" s="245" t="s">
        <v>215</v>
      </c>
      <c r="D798" s="246" t="s">
        <v>1</v>
      </c>
      <c r="E798" s="247" t="s">
        <v>1</v>
      </c>
      <c r="F798" s="248">
        <v>153.77000000000001</v>
      </c>
      <c r="G798" s="35"/>
      <c r="H798" s="36"/>
    </row>
    <row r="799" spans="1:8" s="2" customFormat="1" ht="16.899999999999999" customHeight="1">
      <c r="A799" s="35"/>
      <c r="B799" s="36"/>
      <c r="C799" s="249" t="s">
        <v>1</v>
      </c>
      <c r="D799" s="249" t="s">
        <v>251</v>
      </c>
      <c r="E799" s="18" t="s">
        <v>1</v>
      </c>
      <c r="F799" s="250">
        <v>153.77000000000001</v>
      </c>
      <c r="G799" s="35"/>
      <c r="H799" s="36"/>
    </row>
    <row r="800" spans="1:8" s="2" customFormat="1" ht="16.899999999999999" customHeight="1">
      <c r="A800" s="35"/>
      <c r="B800" s="36"/>
      <c r="C800" s="249" t="s">
        <v>215</v>
      </c>
      <c r="D800" s="249" t="s">
        <v>334</v>
      </c>
      <c r="E800" s="18" t="s">
        <v>1</v>
      </c>
      <c r="F800" s="250">
        <v>153.77000000000001</v>
      </c>
      <c r="G800" s="35"/>
      <c r="H800" s="36"/>
    </row>
    <row r="801" spans="1:8" s="2" customFormat="1" ht="16.899999999999999" customHeight="1">
      <c r="A801" s="35"/>
      <c r="B801" s="36"/>
      <c r="C801" s="251" t="s">
        <v>5606</v>
      </c>
      <c r="D801" s="35"/>
      <c r="E801" s="35"/>
      <c r="F801" s="35"/>
      <c r="G801" s="35"/>
      <c r="H801" s="36"/>
    </row>
    <row r="802" spans="1:8" s="2" customFormat="1" ht="16.899999999999999" customHeight="1">
      <c r="A802" s="35"/>
      <c r="B802" s="36"/>
      <c r="C802" s="249" t="s">
        <v>911</v>
      </c>
      <c r="D802" s="249" t="s">
        <v>912</v>
      </c>
      <c r="E802" s="18" t="s">
        <v>378</v>
      </c>
      <c r="F802" s="250">
        <v>153.77000000000001</v>
      </c>
      <c r="G802" s="35"/>
      <c r="H802" s="36"/>
    </row>
    <row r="803" spans="1:8" s="2" customFormat="1" ht="22.5">
      <c r="A803" s="35"/>
      <c r="B803" s="36"/>
      <c r="C803" s="249" t="s">
        <v>915</v>
      </c>
      <c r="D803" s="249" t="s">
        <v>916</v>
      </c>
      <c r="E803" s="18" t="s">
        <v>378</v>
      </c>
      <c r="F803" s="250">
        <v>176.83600000000001</v>
      </c>
      <c r="G803" s="35"/>
      <c r="H803" s="36"/>
    </row>
    <row r="804" spans="1:8" s="2" customFormat="1" ht="16.899999999999999" customHeight="1">
      <c r="A804" s="35"/>
      <c r="B804" s="36"/>
      <c r="C804" s="245" t="s">
        <v>5812</v>
      </c>
      <c r="D804" s="246" t="s">
        <v>1</v>
      </c>
      <c r="E804" s="247" t="s">
        <v>1</v>
      </c>
      <c r="F804" s="248">
        <v>1081.1500000000001</v>
      </c>
      <c r="G804" s="35"/>
      <c r="H804" s="36"/>
    </row>
    <row r="805" spans="1:8" s="2" customFormat="1" ht="16.899999999999999" customHeight="1">
      <c r="A805" s="35"/>
      <c r="B805" s="36"/>
      <c r="C805" s="245" t="s">
        <v>564</v>
      </c>
      <c r="D805" s="246" t="s">
        <v>1</v>
      </c>
      <c r="E805" s="247" t="s">
        <v>1</v>
      </c>
      <c r="F805" s="248">
        <v>1052.05</v>
      </c>
      <c r="G805" s="35"/>
      <c r="H805" s="36"/>
    </row>
    <row r="806" spans="1:8" s="2" customFormat="1" ht="16.899999999999999" customHeight="1">
      <c r="A806" s="35"/>
      <c r="B806" s="36"/>
      <c r="C806" s="249" t="s">
        <v>1</v>
      </c>
      <c r="D806" s="249" t="s">
        <v>196</v>
      </c>
      <c r="E806" s="18" t="s">
        <v>1</v>
      </c>
      <c r="F806" s="250">
        <v>1126.8209999999999</v>
      </c>
      <c r="G806" s="35"/>
      <c r="H806" s="36"/>
    </row>
    <row r="807" spans="1:8" s="2" customFormat="1" ht="16.899999999999999" customHeight="1">
      <c r="A807" s="35"/>
      <c r="B807" s="36"/>
      <c r="C807" s="249" t="s">
        <v>1</v>
      </c>
      <c r="D807" s="249" t="s">
        <v>145</v>
      </c>
      <c r="E807" s="18" t="s">
        <v>1</v>
      </c>
      <c r="F807" s="250">
        <v>25.85</v>
      </c>
      <c r="G807" s="35"/>
      <c r="H807" s="36"/>
    </row>
    <row r="808" spans="1:8" s="2" customFormat="1" ht="16.899999999999999" customHeight="1">
      <c r="A808" s="35"/>
      <c r="B808" s="36"/>
      <c r="C808" s="249" t="s">
        <v>1</v>
      </c>
      <c r="D808" s="249" t="s">
        <v>563</v>
      </c>
      <c r="E808" s="18" t="s">
        <v>1</v>
      </c>
      <c r="F808" s="250">
        <v>-100.621</v>
      </c>
      <c r="G808" s="35"/>
      <c r="H808" s="36"/>
    </row>
    <row r="809" spans="1:8" s="2" customFormat="1" ht="16.899999999999999" customHeight="1">
      <c r="A809" s="35"/>
      <c r="B809" s="36"/>
      <c r="C809" s="249" t="s">
        <v>564</v>
      </c>
      <c r="D809" s="249" t="s">
        <v>334</v>
      </c>
      <c r="E809" s="18" t="s">
        <v>1</v>
      </c>
      <c r="F809" s="250">
        <v>1052.05</v>
      </c>
      <c r="G809" s="35"/>
      <c r="H809" s="36"/>
    </row>
    <row r="810" spans="1:8" s="2" customFormat="1" ht="16.899999999999999" customHeight="1">
      <c r="A810" s="35"/>
      <c r="B810" s="36"/>
      <c r="C810" s="245" t="s">
        <v>217</v>
      </c>
      <c r="D810" s="246" t="s">
        <v>1</v>
      </c>
      <c r="E810" s="247" t="s">
        <v>1</v>
      </c>
      <c r="F810" s="248">
        <v>5</v>
      </c>
      <c r="G810" s="35"/>
      <c r="H810" s="36"/>
    </row>
    <row r="811" spans="1:8" s="2" customFormat="1" ht="16.899999999999999" customHeight="1">
      <c r="A811" s="35"/>
      <c r="B811" s="36"/>
      <c r="C811" s="249" t="s">
        <v>1</v>
      </c>
      <c r="D811" s="249" t="s">
        <v>227</v>
      </c>
      <c r="E811" s="18" t="s">
        <v>1</v>
      </c>
      <c r="F811" s="250">
        <v>5</v>
      </c>
      <c r="G811" s="35"/>
      <c r="H811" s="36"/>
    </row>
    <row r="812" spans="1:8" s="2" customFormat="1" ht="16.899999999999999" customHeight="1">
      <c r="A812" s="35"/>
      <c r="B812" s="36"/>
      <c r="C812" s="249" t="s">
        <v>217</v>
      </c>
      <c r="D812" s="249" t="s">
        <v>412</v>
      </c>
      <c r="E812" s="18" t="s">
        <v>1</v>
      </c>
      <c r="F812" s="250">
        <v>5</v>
      </c>
      <c r="G812" s="35"/>
      <c r="H812" s="36"/>
    </row>
    <row r="813" spans="1:8" s="2" customFormat="1" ht="16.899999999999999" customHeight="1">
      <c r="A813" s="35"/>
      <c r="B813" s="36"/>
      <c r="C813" s="251" t="s">
        <v>5606</v>
      </c>
      <c r="D813" s="35"/>
      <c r="E813" s="35"/>
      <c r="F813" s="35"/>
      <c r="G813" s="35"/>
      <c r="H813" s="36"/>
    </row>
    <row r="814" spans="1:8" s="2" customFormat="1" ht="16.899999999999999" customHeight="1">
      <c r="A814" s="35"/>
      <c r="B814" s="36"/>
      <c r="C814" s="249" t="s">
        <v>1038</v>
      </c>
      <c r="D814" s="249" t="s">
        <v>1039</v>
      </c>
      <c r="E814" s="18" t="s">
        <v>378</v>
      </c>
      <c r="F814" s="250">
        <v>1113.81</v>
      </c>
      <c r="G814" s="35"/>
      <c r="H814" s="36"/>
    </row>
    <row r="815" spans="1:8" s="2" customFormat="1" ht="16.899999999999999" customHeight="1">
      <c r="A815" s="35"/>
      <c r="B815" s="36"/>
      <c r="C815" s="249" t="s">
        <v>1042</v>
      </c>
      <c r="D815" s="249" t="s">
        <v>1043</v>
      </c>
      <c r="E815" s="18" t="s">
        <v>378</v>
      </c>
      <c r="F815" s="250">
        <v>5.0999999999999996</v>
      </c>
      <c r="G815" s="35"/>
      <c r="H815" s="36"/>
    </row>
    <row r="816" spans="1:8" s="2" customFormat="1" ht="16.899999999999999" customHeight="1">
      <c r="A816" s="35"/>
      <c r="B816" s="36"/>
      <c r="C816" s="245" t="s">
        <v>219</v>
      </c>
      <c r="D816" s="246" t="s">
        <v>1</v>
      </c>
      <c r="E816" s="247" t="s">
        <v>1</v>
      </c>
      <c r="F816" s="248">
        <v>1108.81</v>
      </c>
      <c r="G816" s="35"/>
      <c r="H816" s="36"/>
    </row>
    <row r="817" spans="1:8" s="2" customFormat="1" ht="16.899999999999999" customHeight="1">
      <c r="A817" s="35"/>
      <c r="B817" s="36"/>
      <c r="C817" s="249" t="s">
        <v>1</v>
      </c>
      <c r="D817" s="249" t="s">
        <v>231</v>
      </c>
      <c r="E817" s="18" t="s">
        <v>1</v>
      </c>
      <c r="F817" s="250">
        <v>583.72</v>
      </c>
      <c r="G817" s="35"/>
      <c r="H817" s="36"/>
    </row>
    <row r="818" spans="1:8" s="2" customFormat="1" ht="16.899999999999999" customHeight="1">
      <c r="A818" s="35"/>
      <c r="B818" s="36"/>
      <c r="C818" s="249" t="s">
        <v>1</v>
      </c>
      <c r="D818" s="249" t="s">
        <v>223</v>
      </c>
      <c r="E818" s="18" t="s">
        <v>1</v>
      </c>
      <c r="F818" s="250">
        <v>166.3</v>
      </c>
      <c r="G818" s="35"/>
      <c r="H818" s="36"/>
    </row>
    <row r="819" spans="1:8" s="2" customFormat="1" ht="16.899999999999999" customHeight="1">
      <c r="A819" s="35"/>
      <c r="B819" s="36"/>
      <c r="C819" s="249" t="s">
        <v>1</v>
      </c>
      <c r="D819" s="249" t="s">
        <v>225</v>
      </c>
      <c r="E819" s="18" t="s">
        <v>1</v>
      </c>
      <c r="F819" s="250">
        <v>121.5</v>
      </c>
      <c r="G819" s="35"/>
      <c r="H819" s="36"/>
    </row>
    <row r="820" spans="1:8" s="2" customFormat="1" ht="16.899999999999999" customHeight="1">
      <c r="A820" s="35"/>
      <c r="B820" s="36"/>
      <c r="C820" s="249" t="s">
        <v>1</v>
      </c>
      <c r="D820" s="249" t="s">
        <v>237</v>
      </c>
      <c r="E820" s="18" t="s">
        <v>1</v>
      </c>
      <c r="F820" s="250">
        <v>140.16</v>
      </c>
      <c r="G820" s="35"/>
      <c r="H820" s="36"/>
    </row>
    <row r="821" spans="1:8" s="2" customFormat="1" ht="16.899999999999999" customHeight="1">
      <c r="A821" s="35"/>
      <c r="B821" s="36"/>
      <c r="C821" s="249" t="s">
        <v>1</v>
      </c>
      <c r="D821" s="249" t="s">
        <v>233</v>
      </c>
      <c r="E821" s="18" t="s">
        <v>1</v>
      </c>
      <c r="F821" s="250">
        <v>27.4</v>
      </c>
      <c r="G821" s="35"/>
      <c r="H821" s="36"/>
    </row>
    <row r="822" spans="1:8" s="2" customFormat="1" ht="16.899999999999999" customHeight="1">
      <c r="A822" s="35"/>
      <c r="B822" s="36"/>
      <c r="C822" s="249" t="s">
        <v>1</v>
      </c>
      <c r="D822" s="249" t="s">
        <v>235</v>
      </c>
      <c r="E822" s="18" t="s">
        <v>1</v>
      </c>
      <c r="F822" s="250">
        <v>28.25</v>
      </c>
      <c r="G822" s="35"/>
      <c r="H822" s="36"/>
    </row>
    <row r="823" spans="1:8" s="2" customFormat="1" ht="16.899999999999999" customHeight="1">
      <c r="A823" s="35"/>
      <c r="B823" s="36"/>
      <c r="C823" s="249" t="s">
        <v>1</v>
      </c>
      <c r="D823" s="249" t="s">
        <v>243</v>
      </c>
      <c r="E823" s="18" t="s">
        <v>1</v>
      </c>
      <c r="F823" s="250">
        <v>26.68</v>
      </c>
      <c r="G823" s="35"/>
      <c r="H823" s="36"/>
    </row>
    <row r="824" spans="1:8" s="2" customFormat="1" ht="16.899999999999999" customHeight="1">
      <c r="A824" s="35"/>
      <c r="B824" s="36"/>
      <c r="C824" s="249" t="s">
        <v>1</v>
      </c>
      <c r="D824" s="249" t="s">
        <v>239</v>
      </c>
      <c r="E824" s="18" t="s">
        <v>1</v>
      </c>
      <c r="F824" s="250">
        <v>9.9</v>
      </c>
      <c r="G824" s="35"/>
      <c r="H824" s="36"/>
    </row>
    <row r="825" spans="1:8" s="2" customFormat="1" ht="16.899999999999999" customHeight="1">
      <c r="A825" s="35"/>
      <c r="B825" s="36"/>
      <c r="C825" s="249" t="s">
        <v>1</v>
      </c>
      <c r="D825" s="249" t="s">
        <v>241</v>
      </c>
      <c r="E825" s="18" t="s">
        <v>1</v>
      </c>
      <c r="F825" s="250">
        <v>4.9000000000000004</v>
      </c>
      <c r="G825" s="35"/>
      <c r="H825" s="36"/>
    </row>
    <row r="826" spans="1:8" s="2" customFormat="1" ht="16.899999999999999" customHeight="1">
      <c r="A826" s="35"/>
      <c r="B826" s="36"/>
      <c r="C826" s="249" t="s">
        <v>219</v>
      </c>
      <c r="D826" s="249" t="s">
        <v>412</v>
      </c>
      <c r="E826" s="18" t="s">
        <v>1</v>
      </c>
      <c r="F826" s="250">
        <v>1108.81</v>
      </c>
      <c r="G826" s="35"/>
      <c r="H826" s="36"/>
    </row>
    <row r="827" spans="1:8" s="2" customFormat="1" ht="16.899999999999999" customHeight="1">
      <c r="A827" s="35"/>
      <c r="B827" s="36"/>
      <c r="C827" s="251" t="s">
        <v>5606</v>
      </c>
      <c r="D827" s="35"/>
      <c r="E827" s="35"/>
      <c r="F827" s="35"/>
      <c r="G827" s="35"/>
      <c r="H827" s="36"/>
    </row>
    <row r="828" spans="1:8" s="2" customFormat="1" ht="16.899999999999999" customHeight="1">
      <c r="A828" s="35"/>
      <c r="B828" s="36"/>
      <c r="C828" s="249" t="s">
        <v>1038</v>
      </c>
      <c r="D828" s="249" t="s">
        <v>1039</v>
      </c>
      <c r="E828" s="18" t="s">
        <v>378</v>
      </c>
      <c r="F828" s="250">
        <v>1113.81</v>
      </c>
      <c r="G828" s="35"/>
      <c r="H828" s="36"/>
    </row>
    <row r="829" spans="1:8" s="2" customFormat="1" ht="16.899999999999999" customHeight="1">
      <c r="A829" s="35"/>
      <c r="B829" s="36"/>
      <c r="C829" s="249" t="s">
        <v>1047</v>
      </c>
      <c r="D829" s="249" t="s">
        <v>1048</v>
      </c>
      <c r="E829" s="18" t="s">
        <v>378</v>
      </c>
      <c r="F829" s="250">
        <v>1130.9860000000001</v>
      </c>
      <c r="G829" s="35"/>
      <c r="H829" s="36"/>
    </row>
    <row r="830" spans="1:8" s="2" customFormat="1" ht="16.899999999999999" customHeight="1">
      <c r="A830" s="35"/>
      <c r="B830" s="36"/>
      <c r="C830" s="245" t="s">
        <v>2235</v>
      </c>
      <c r="D830" s="246" t="s">
        <v>1</v>
      </c>
      <c r="E830" s="247" t="s">
        <v>1</v>
      </c>
      <c r="F830" s="248">
        <v>17.7</v>
      </c>
      <c r="G830" s="35"/>
      <c r="H830" s="36"/>
    </row>
    <row r="831" spans="1:8" s="2" customFormat="1" ht="16.899999999999999" customHeight="1">
      <c r="A831" s="35"/>
      <c r="B831" s="36"/>
      <c r="C831" s="249" t="s">
        <v>2232</v>
      </c>
      <c r="D831" s="249" t="s">
        <v>2233</v>
      </c>
      <c r="E831" s="18" t="s">
        <v>1</v>
      </c>
      <c r="F831" s="250">
        <v>17.7</v>
      </c>
      <c r="G831" s="35"/>
      <c r="H831" s="36"/>
    </row>
    <row r="832" spans="1:8" s="2" customFormat="1" ht="16.899999999999999" customHeight="1">
      <c r="A832" s="35"/>
      <c r="B832" s="36"/>
      <c r="C832" s="249" t="s">
        <v>2235</v>
      </c>
      <c r="D832" s="249" t="s">
        <v>334</v>
      </c>
      <c r="E832" s="18" t="s">
        <v>1</v>
      </c>
      <c r="F832" s="250">
        <v>17.7</v>
      </c>
      <c r="G832" s="35"/>
      <c r="H832" s="36"/>
    </row>
    <row r="833" spans="1:8" s="2" customFormat="1" ht="16.899999999999999" customHeight="1">
      <c r="A833" s="35"/>
      <c r="B833" s="36"/>
      <c r="C833" s="245" t="s">
        <v>5813</v>
      </c>
      <c r="D833" s="246" t="s">
        <v>1</v>
      </c>
      <c r="E833" s="247" t="s">
        <v>1</v>
      </c>
      <c r="F833" s="248">
        <v>419.37</v>
      </c>
      <c r="G833" s="35"/>
      <c r="H833" s="36"/>
    </row>
    <row r="834" spans="1:8" s="2" customFormat="1" ht="16.899999999999999" customHeight="1">
      <c r="A834" s="35"/>
      <c r="B834" s="36"/>
      <c r="C834" s="249" t="s">
        <v>1</v>
      </c>
      <c r="D834" s="249" t="s">
        <v>5814</v>
      </c>
      <c r="E834" s="18" t="s">
        <v>1</v>
      </c>
      <c r="F834" s="250">
        <v>53.1</v>
      </c>
      <c r="G834" s="35"/>
      <c r="H834" s="36"/>
    </row>
    <row r="835" spans="1:8" s="2" customFormat="1" ht="16.899999999999999" customHeight="1">
      <c r="A835" s="35"/>
      <c r="B835" s="36"/>
      <c r="C835" s="249" t="s">
        <v>1</v>
      </c>
      <c r="D835" s="249" t="s">
        <v>5815</v>
      </c>
      <c r="E835" s="18" t="s">
        <v>1</v>
      </c>
      <c r="F835" s="250">
        <v>135.08000000000001</v>
      </c>
      <c r="G835" s="35"/>
      <c r="H835" s="36"/>
    </row>
    <row r="836" spans="1:8" s="2" customFormat="1" ht="16.899999999999999" customHeight="1">
      <c r="A836" s="35"/>
      <c r="B836" s="36"/>
      <c r="C836" s="249" t="s">
        <v>1</v>
      </c>
      <c r="D836" s="249" t="s">
        <v>5816</v>
      </c>
      <c r="E836" s="18" t="s">
        <v>1</v>
      </c>
      <c r="F836" s="250">
        <v>231.19</v>
      </c>
      <c r="G836" s="35"/>
      <c r="H836" s="36"/>
    </row>
    <row r="837" spans="1:8" s="2" customFormat="1" ht="16.899999999999999" customHeight="1">
      <c r="A837" s="35"/>
      <c r="B837" s="36"/>
      <c r="C837" s="249" t="s">
        <v>5813</v>
      </c>
      <c r="D837" s="249" t="s">
        <v>334</v>
      </c>
      <c r="E837" s="18" t="s">
        <v>1</v>
      </c>
      <c r="F837" s="250">
        <v>419.37</v>
      </c>
      <c r="G837" s="35"/>
      <c r="H837" s="36"/>
    </row>
    <row r="838" spans="1:8" s="2" customFormat="1" ht="16.899999999999999" customHeight="1">
      <c r="A838" s="35"/>
      <c r="B838" s="36"/>
      <c r="C838" s="245" t="s">
        <v>5817</v>
      </c>
      <c r="D838" s="246" t="s">
        <v>1</v>
      </c>
      <c r="E838" s="247" t="s">
        <v>1</v>
      </c>
      <c r="F838" s="248">
        <v>1080.278</v>
      </c>
      <c r="G838" s="35"/>
      <c r="H838" s="36"/>
    </row>
    <row r="839" spans="1:8" s="2" customFormat="1" ht="16.899999999999999" customHeight="1">
      <c r="A839" s="35"/>
      <c r="B839" s="36"/>
      <c r="C839" s="249" t="s">
        <v>5782</v>
      </c>
      <c r="D839" s="249" t="s">
        <v>5783</v>
      </c>
      <c r="E839" s="18" t="s">
        <v>1</v>
      </c>
      <c r="F839" s="250">
        <v>949.00800000000004</v>
      </c>
      <c r="G839" s="35"/>
      <c r="H839" s="36"/>
    </row>
    <row r="840" spans="1:8" s="2" customFormat="1" ht="16.899999999999999" customHeight="1">
      <c r="A840" s="35"/>
      <c r="B840" s="36"/>
      <c r="C840" s="249" t="s">
        <v>5784</v>
      </c>
      <c r="D840" s="249" t="s">
        <v>5785</v>
      </c>
      <c r="E840" s="18" t="s">
        <v>1</v>
      </c>
      <c r="F840" s="250">
        <v>116.15</v>
      </c>
      <c r="G840" s="35"/>
      <c r="H840" s="36"/>
    </row>
    <row r="841" spans="1:8" s="2" customFormat="1" ht="16.899999999999999" customHeight="1">
      <c r="A841" s="35"/>
      <c r="B841" s="36"/>
      <c r="C841" s="249" t="s">
        <v>5786</v>
      </c>
      <c r="D841" s="249" t="s">
        <v>5787</v>
      </c>
      <c r="E841" s="18" t="s">
        <v>1</v>
      </c>
      <c r="F841" s="250">
        <v>15.12</v>
      </c>
      <c r="G841" s="35"/>
      <c r="H841" s="36"/>
    </row>
    <row r="842" spans="1:8" s="2" customFormat="1" ht="16.899999999999999" customHeight="1">
      <c r="A842" s="35"/>
      <c r="B842" s="36"/>
      <c r="C842" s="249" t="s">
        <v>5817</v>
      </c>
      <c r="D842" s="249" t="s">
        <v>5818</v>
      </c>
      <c r="E842" s="18" t="s">
        <v>1</v>
      </c>
      <c r="F842" s="250">
        <v>1080.278</v>
      </c>
      <c r="G842" s="35"/>
      <c r="H842" s="36"/>
    </row>
    <row r="843" spans="1:8" s="2" customFormat="1" ht="16.899999999999999" customHeight="1">
      <c r="A843" s="35"/>
      <c r="B843" s="36"/>
      <c r="C843" s="245" t="s">
        <v>5819</v>
      </c>
      <c r="D843" s="246" t="s">
        <v>1</v>
      </c>
      <c r="E843" s="247" t="s">
        <v>1</v>
      </c>
      <c r="F843" s="248">
        <v>11.451000000000001</v>
      </c>
      <c r="G843" s="35"/>
      <c r="H843" s="36"/>
    </row>
    <row r="844" spans="1:8" s="2" customFormat="1" ht="16.899999999999999" customHeight="1">
      <c r="A844" s="35"/>
      <c r="B844" s="36"/>
      <c r="C844" s="249" t="s">
        <v>1</v>
      </c>
      <c r="D844" s="249" t="s">
        <v>5788</v>
      </c>
      <c r="E844" s="18" t="s">
        <v>1</v>
      </c>
      <c r="F844" s="250">
        <v>8.6159999999999997</v>
      </c>
      <c r="G844" s="35"/>
      <c r="H844" s="36"/>
    </row>
    <row r="845" spans="1:8" s="2" customFormat="1" ht="16.899999999999999" customHeight="1">
      <c r="A845" s="35"/>
      <c r="B845" s="36"/>
      <c r="C845" s="249" t="s">
        <v>1</v>
      </c>
      <c r="D845" s="249" t="s">
        <v>5789</v>
      </c>
      <c r="E845" s="18" t="s">
        <v>1</v>
      </c>
      <c r="F845" s="250">
        <v>2.835</v>
      </c>
      <c r="G845" s="35"/>
      <c r="H845" s="36"/>
    </row>
    <row r="846" spans="1:8" s="2" customFormat="1" ht="16.899999999999999" customHeight="1">
      <c r="A846" s="35"/>
      <c r="B846" s="36"/>
      <c r="C846" s="249" t="s">
        <v>5819</v>
      </c>
      <c r="D846" s="249" t="s">
        <v>5820</v>
      </c>
      <c r="E846" s="18" t="s">
        <v>1</v>
      </c>
      <c r="F846" s="250">
        <v>11.451000000000001</v>
      </c>
      <c r="G846" s="35"/>
      <c r="H846" s="36"/>
    </row>
    <row r="847" spans="1:8" s="2" customFormat="1" ht="16.899999999999999" customHeight="1">
      <c r="A847" s="35"/>
      <c r="B847" s="36"/>
      <c r="C847" s="245" t="s">
        <v>5821</v>
      </c>
      <c r="D847" s="246" t="s">
        <v>1</v>
      </c>
      <c r="E847" s="247" t="s">
        <v>1</v>
      </c>
      <c r="F847" s="248">
        <v>2325.2399999999998</v>
      </c>
      <c r="G847" s="35"/>
      <c r="H847" s="36"/>
    </row>
    <row r="848" spans="1:8" s="2" customFormat="1" ht="16.899999999999999" customHeight="1">
      <c r="A848" s="35"/>
      <c r="B848" s="36"/>
      <c r="C848" s="249" t="s">
        <v>5821</v>
      </c>
      <c r="D848" s="249" t="s">
        <v>5822</v>
      </c>
      <c r="E848" s="18" t="s">
        <v>1</v>
      </c>
      <c r="F848" s="250">
        <v>2325.2399999999998</v>
      </c>
      <c r="G848" s="35"/>
      <c r="H848" s="36"/>
    </row>
    <row r="849" spans="1:8" s="2" customFormat="1" ht="16.899999999999999" customHeight="1">
      <c r="A849" s="35"/>
      <c r="B849" s="36"/>
      <c r="C849" s="245" t="s">
        <v>221</v>
      </c>
      <c r="D849" s="246" t="s">
        <v>1</v>
      </c>
      <c r="E849" s="247" t="s">
        <v>1</v>
      </c>
      <c r="F849" s="248">
        <v>0.495</v>
      </c>
      <c r="G849" s="35"/>
      <c r="H849" s="36"/>
    </row>
    <row r="850" spans="1:8" s="2" customFormat="1" ht="16.899999999999999" customHeight="1">
      <c r="A850" s="35"/>
      <c r="B850" s="36"/>
      <c r="C850" s="249" t="s">
        <v>1</v>
      </c>
      <c r="D850" s="249" t="s">
        <v>1217</v>
      </c>
      <c r="E850" s="18" t="s">
        <v>1</v>
      </c>
      <c r="F850" s="250">
        <v>8.1000000000000003E-2</v>
      </c>
      <c r="G850" s="35"/>
      <c r="H850" s="36"/>
    </row>
    <row r="851" spans="1:8" s="2" customFormat="1" ht="16.899999999999999" customHeight="1">
      <c r="A851" s="35"/>
      <c r="B851" s="36"/>
      <c r="C851" s="249" t="s">
        <v>1</v>
      </c>
      <c r="D851" s="249" t="s">
        <v>1218</v>
      </c>
      <c r="E851" s="18" t="s">
        <v>1</v>
      </c>
      <c r="F851" s="250">
        <v>5.8000000000000003E-2</v>
      </c>
      <c r="G851" s="35"/>
      <c r="H851" s="36"/>
    </row>
    <row r="852" spans="1:8" s="2" customFormat="1" ht="16.899999999999999" customHeight="1">
      <c r="A852" s="35"/>
      <c r="B852" s="36"/>
      <c r="C852" s="249" t="s">
        <v>1</v>
      </c>
      <c r="D852" s="249" t="s">
        <v>1219</v>
      </c>
      <c r="E852" s="18" t="s">
        <v>1</v>
      </c>
      <c r="F852" s="250">
        <v>0.20599999999999999</v>
      </c>
      <c r="G852" s="35"/>
      <c r="H852" s="36"/>
    </row>
    <row r="853" spans="1:8" s="2" customFormat="1" ht="16.899999999999999" customHeight="1">
      <c r="A853" s="35"/>
      <c r="B853" s="36"/>
      <c r="C853" s="249" t="s">
        <v>1</v>
      </c>
      <c r="D853" s="249" t="s">
        <v>1220</v>
      </c>
      <c r="E853" s="18" t="s">
        <v>1</v>
      </c>
      <c r="F853" s="250">
        <v>0.13800000000000001</v>
      </c>
      <c r="G853" s="35"/>
      <c r="H853" s="36"/>
    </row>
    <row r="854" spans="1:8" s="2" customFormat="1" ht="16.899999999999999" customHeight="1">
      <c r="A854" s="35"/>
      <c r="B854" s="36"/>
      <c r="C854" s="249" t="s">
        <v>1</v>
      </c>
      <c r="D854" s="249" t="s">
        <v>1221</v>
      </c>
      <c r="E854" s="18" t="s">
        <v>1</v>
      </c>
      <c r="F854" s="250">
        <v>1.2E-2</v>
      </c>
      <c r="G854" s="35"/>
      <c r="H854" s="36"/>
    </row>
    <row r="855" spans="1:8" s="2" customFormat="1" ht="16.899999999999999" customHeight="1">
      <c r="A855" s="35"/>
      <c r="B855" s="36"/>
      <c r="C855" s="249" t="s">
        <v>221</v>
      </c>
      <c r="D855" s="249" t="s">
        <v>334</v>
      </c>
      <c r="E855" s="18" t="s">
        <v>1</v>
      </c>
      <c r="F855" s="250">
        <v>0.495</v>
      </c>
      <c r="G855" s="35"/>
      <c r="H855" s="36"/>
    </row>
    <row r="856" spans="1:8" s="2" customFormat="1" ht="16.899999999999999" customHeight="1">
      <c r="A856" s="35"/>
      <c r="B856" s="36"/>
      <c r="C856" s="251" t="s">
        <v>5606</v>
      </c>
      <c r="D856" s="35"/>
      <c r="E856" s="35"/>
      <c r="F856" s="35"/>
      <c r="G856" s="35"/>
      <c r="H856" s="36"/>
    </row>
    <row r="857" spans="1:8" s="2" customFormat="1" ht="16.899999999999999" customHeight="1">
      <c r="A857" s="35"/>
      <c r="B857" s="36"/>
      <c r="C857" s="249" t="s">
        <v>1194</v>
      </c>
      <c r="D857" s="249" t="s">
        <v>1195</v>
      </c>
      <c r="E857" s="18" t="s">
        <v>338</v>
      </c>
      <c r="F857" s="250">
        <v>0.54500000000000004</v>
      </c>
      <c r="G857" s="35"/>
      <c r="H857" s="36"/>
    </row>
    <row r="858" spans="1:8" s="2" customFormat="1" ht="16.899999999999999" customHeight="1">
      <c r="A858" s="35"/>
      <c r="B858" s="36"/>
      <c r="C858" s="245" t="s">
        <v>5823</v>
      </c>
      <c r="D858" s="246" t="s">
        <v>1</v>
      </c>
      <c r="E858" s="247" t="s">
        <v>1</v>
      </c>
      <c r="F858" s="248">
        <v>1.6</v>
      </c>
      <c r="G858" s="35"/>
      <c r="H858" s="36"/>
    </row>
    <row r="859" spans="1:8" s="2" customFormat="1" ht="16.899999999999999" customHeight="1">
      <c r="A859" s="35"/>
      <c r="B859" s="36"/>
      <c r="C859" s="249" t="s">
        <v>1</v>
      </c>
      <c r="D859" s="249" t="s">
        <v>5824</v>
      </c>
      <c r="E859" s="18" t="s">
        <v>1</v>
      </c>
      <c r="F859" s="250">
        <v>1.6</v>
      </c>
      <c r="G859" s="35"/>
      <c r="H859" s="36"/>
    </row>
    <row r="860" spans="1:8" s="2" customFormat="1" ht="16.899999999999999" customHeight="1">
      <c r="A860" s="35"/>
      <c r="B860" s="36"/>
      <c r="C860" s="249" t="s">
        <v>5823</v>
      </c>
      <c r="D860" s="249" t="s">
        <v>334</v>
      </c>
      <c r="E860" s="18" t="s">
        <v>1</v>
      </c>
      <c r="F860" s="250">
        <v>1.6</v>
      </c>
      <c r="G860" s="35"/>
      <c r="H860" s="36"/>
    </row>
    <row r="861" spans="1:8" s="2" customFormat="1" ht="16.899999999999999" customHeight="1">
      <c r="A861" s="35"/>
      <c r="B861" s="36"/>
      <c r="C861" s="245" t="s">
        <v>5825</v>
      </c>
      <c r="D861" s="246" t="s">
        <v>1</v>
      </c>
      <c r="E861" s="247" t="s">
        <v>1</v>
      </c>
      <c r="F861" s="248">
        <v>73.600999999999999</v>
      </c>
      <c r="G861" s="35"/>
      <c r="H861" s="36"/>
    </row>
    <row r="862" spans="1:8" s="2" customFormat="1" ht="16.899999999999999" customHeight="1">
      <c r="A862" s="35"/>
      <c r="B862" s="36"/>
      <c r="C862" s="249" t="s">
        <v>1</v>
      </c>
      <c r="D862" s="249" t="s">
        <v>5826</v>
      </c>
      <c r="E862" s="18" t="s">
        <v>1</v>
      </c>
      <c r="F862" s="250">
        <v>7.6849999999999996</v>
      </c>
      <c r="G862" s="35"/>
      <c r="H862" s="36"/>
    </row>
    <row r="863" spans="1:8" s="2" customFormat="1" ht="16.899999999999999" customHeight="1">
      <c r="A863" s="35"/>
      <c r="B863" s="36"/>
      <c r="C863" s="249" t="s">
        <v>1</v>
      </c>
      <c r="D863" s="249" t="s">
        <v>5827</v>
      </c>
      <c r="E863" s="18" t="s">
        <v>1</v>
      </c>
      <c r="F863" s="250">
        <v>18.405999999999999</v>
      </c>
      <c r="G863" s="35"/>
      <c r="H863" s="36"/>
    </row>
    <row r="864" spans="1:8" s="2" customFormat="1" ht="16.899999999999999" customHeight="1">
      <c r="A864" s="35"/>
      <c r="B864" s="36"/>
      <c r="C864" s="249" t="s">
        <v>1</v>
      </c>
      <c r="D864" s="249" t="s">
        <v>5828</v>
      </c>
      <c r="E864" s="18" t="s">
        <v>1</v>
      </c>
      <c r="F864" s="250">
        <v>20.423999999999999</v>
      </c>
      <c r="G864" s="35"/>
      <c r="H864" s="36"/>
    </row>
    <row r="865" spans="1:8" s="2" customFormat="1" ht="16.899999999999999" customHeight="1">
      <c r="A865" s="35"/>
      <c r="B865" s="36"/>
      <c r="C865" s="249" t="s">
        <v>1</v>
      </c>
      <c r="D865" s="249" t="s">
        <v>5829</v>
      </c>
      <c r="E865" s="18" t="s">
        <v>1</v>
      </c>
      <c r="F865" s="250">
        <v>9.7810000000000006</v>
      </c>
      <c r="G865" s="35"/>
      <c r="H865" s="36"/>
    </row>
    <row r="866" spans="1:8" s="2" customFormat="1" ht="16.899999999999999" customHeight="1">
      <c r="A866" s="35"/>
      <c r="B866" s="36"/>
      <c r="C866" s="249" t="s">
        <v>1</v>
      </c>
      <c r="D866" s="249" t="s">
        <v>5830</v>
      </c>
      <c r="E866" s="18" t="s">
        <v>1</v>
      </c>
      <c r="F866" s="250">
        <v>9.5289999999999999</v>
      </c>
      <c r="G866" s="35"/>
      <c r="H866" s="36"/>
    </row>
    <row r="867" spans="1:8" s="2" customFormat="1" ht="16.899999999999999" customHeight="1">
      <c r="A867" s="35"/>
      <c r="B867" s="36"/>
      <c r="C867" s="249" t="s">
        <v>1</v>
      </c>
      <c r="D867" s="249" t="s">
        <v>5831</v>
      </c>
      <c r="E867" s="18" t="s">
        <v>1</v>
      </c>
      <c r="F867" s="250">
        <v>7.7759999999999998</v>
      </c>
      <c r="G867" s="35"/>
      <c r="H867" s="36"/>
    </row>
    <row r="868" spans="1:8" s="2" customFormat="1" ht="16.899999999999999" customHeight="1">
      <c r="A868" s="35"/>
      <c r="B868" s="36"/>
      <c r="C868" s="249" t="s">
        <v>5825</v>
      </c>
      <c r="D868" s="249" t="s">
        <v>334</v>
      </c>
      <c r="E868" s="18" t="s">
        <v>1</v>
      </c>
      <c r="F868" s="250">
        <v>73.600999999999999</v>
      </c>
      <c r="G868" s="35"/>
      <c r="H868" s="36"/>
    </row>
    <row r="869" spans="1:8" s="2" customFormat="1" ht="16.899999999999999" customHeight="1">
      <c r="A869" s="35"/>
      <c r="B869" s="36"/>
      <c r="C869" s="245" t="s">
        <v>223</v>
      </c>
      <c r="D869" s="246" t="s">
        <v>1</v>
      </c>
      <c r="E869" s="247" t="s">
        <v>1</v>
      </c>
      <c r="F869" s="248">
        <v>166.3</v>
      </c>
      <c r="G869" s="35"/>
      <c r="H869" s="36"/>
    </row>
    <row r="870" spans="1:8" s="2" customFormat="1" ht="16.899999999999999" customHeight="1">
      <c r="A870" s="35"/>
      <c r="B870" s="36"/>
      <c r="C870" s="249" t="s">
        <v>223</v>
      </c>
      <c r="D870" s="249" t="s">
        <v>224</v>
      </c>
      <c r="E870" s="18" t="s">
        <v>1</v>
      </c>
      <c r="F870" s="250">
        <v>166.3</v>
      </c>
      <c r="G870" s="35"/>
      <c r="H870" s="36"/>
    </row>
    <row r="871" spans="1:8" s="2" customFormat="1" ht="16.899999999999999" customHeight="1">
      <c r="A871" s="35"/>
      <c r="B871" s="36"/>
      <c r="C871" s="251" t="s">
        <v>5606</v>
      </c>
      <c r="D871" s="35"/>
      <c r="E871" s="35"/>
      <c r="F871" s="35"/>
      <c r="G871" s="35"/>
      <c r="H871" s="36"/>
    </row>
    <row r="872" spans="1:8" s="2" customFormat="1" ht="16.899999999999999" customHeight="1">
      <c r="A872" s="35"/>
      <c r="B872" s="36"/>
      <c r="C872" s="249" t="s">
        <v>851</v>
      </c>
      <c r="D872" s="249" t="s">
        <v>852</v>
      </c>
      <c r="E872" s="18" t="s">
        <v>378</v>
      </c>
      <c r="F872" s="250">
        <v>1322.4010000000001</v>
      </c>
      <c r="G872" s="35"/>
      <c r="H872" s="36"/>
    </row>
    <row r="873" spans="1:8" s="2" customFormat="1" ht="16.899999999999999" customHeight="1">
      <c r="A873" s="35"/>
      <c r="B873" s="36"/>
      <c r="C873" s="249" t="s">
        <v>911</v>
      </c>
      <c r="D873" s="249" t="s">
        <v>912</v>
      </c>
      <c r="E873" s="18" t="s">
        <v>378</v>
      </c>
      <c r="F873" s="250">
        <v>203.6</v>
      </c>
      <c r="G873" s="35"/>
      <c r="H873" s="36"/>
    </row>
    <row r="874" spans="1:8" s="2" customFormat="1" ht="22.5">
      <c r="A874" s="35"/>
      <c r="B874" s="36"/>
      <c r="C874" s="249" t="s">
        <v>928</v>
      </c>
      <c r="D874" s="249" t="s">
        <v>929</v>
      </c>
      <c r="E874" s="18" t="s">
        <v>378</v>
      </c>
      <c r="F874" s="250">
        <v>203.6</v>
      </c>
      <c r="G874" s="35"/>
      <c r="H874" s="36"/>
    </row>
    <row r="875" spans="1:8" s="2" customFormat="1" ht="16.899999999999999" customHeight="1">
      <c r="A875" s="35"/>
      <c r="B875" s="36"/>
      <c r="C875" s="249" t="s">
        <v>1038</v>
      </c>
      <c r="D875" s="249" t="s">
        <v>1039</v>
      </c>
      <c r="E875" s="18" t="s">
        <v>378</v>
      </c>
      <c r="F875" s="250">
        <v>1113.81</v>
      </c>
      <c r="G875" s="35"/>
      <c r="H875" s="36"/>
    </row>
    <row r="876" spans="1:8" s="2" customFormat="1" ht="16.899999999999999" customHeight="1">
      <c r="A876" s="35"/>
      <c r="B876" s="36"/>
      <c r="C876" s="245" t="s">
        <v>225</v>
      </c>
      <c r="D876" s="246" t="s">
        <v>1</v>
      </c>
      <c r="E876" s="247" t="s">
        <v>1</v>
      </c>
      <c r="F876" s="248">
        <v>121.5</v>
      </c>
      <c r="G876" s="35"/>
      <c r="H876" s="36"/>
    </row>
    <row r="877" spans="1:8" s="2" customFormat="1" ht="16.899999999999999" customHeight="1">
      <c r="A877" s="35"/>
      <c r="B877" s="36"/>
      <c r="C877" s="249" t="s">
        <v>225</v>
      </c>
      <c r="D877" s="249" t="s">
        <v>226</v>
      </c>
      <c r="E877" s="18" t="s">
        <v>1</v>
      </c>
      <c r="F877" s="250">
        <v>121.5</v>
      </c>
      <c r="G877" s="35"/>
      <c r="H877" s="36"/>
    </row>
    <row r="878" spans="1:8" s="2" customFormat="1" ht="16.899999999999999" customHeight="1">
      <c r="A878" s="35"/>
      <c r="B878" s="36"/>
      <c r="C878" s="251" t="s">
        <v>5606</v>
      </c>
      <c r="D878" s="35"/>
      <c r="E878" s="35"/>
      <c r="F878" s="35"/>
      <c r="G878" s="35"/>
      <c r="H878" s="36"/>
    </row>
    <row r="879" spans="1:8" s="2" customFormat="1" ht="16.899999999999999" customHeight="1">
      <c r="A879" s="35"/>
      <c r="B879" s="36"/>
      <c r="C879" s="249" t="s">
        <v>851</v>
      </c>
      <c r="D879" s="249" t="s">
        <v>852</v>
      </c>
      <c r="E879" s="18" t="s">
        <v>378</v>
      </c>
      <c r="F879" s="250">
        <v>1322.4010000000001</v>
      </c>
      <c r="G879" s="35"/>
      <c r="H879" s="36"/>
    </row>
    <row r="880" spans="1:8" s="2" customFormat="1" ht="16.899999999999999" customHeight="1">
      <c r="A880" s="35"/>
      <c r="B880" s="36"/>
      <c r="C880" s="249" t="s">
        <v>1038</v>
      </c>
      <c r="D880" s="249" t="s">
        <v>1039</v>
      </c>
      <c r="E880" s="18" t="s">
        <v>378</v>
      </c>
      <c r="F880" s="250">
        <v>1113.81</v>
      </c>
      <c r="G880" s="35"/>
      <c r="H880" s="36"/>
    </row>
    <row r="881" spans="1:8" s="2" customFormat="1" ht="16.899999999999999" customHeight="1">
      <c r="A881" s="35"/>
      <c r="B881" s="36"/>
      <c r="C881" s="245" t="s">
        <v>227</v>
      </c>
      <c r="D881" s="246" t="s">
        <v>1</v>
      </c>
      <c r="E881" s="247" t="s">
        <v>1</v>
      </c>
      <c r="F881" s="248">
        <v>5</v>
      </c>
      <c r="G881" s="35"/>
      <c r="H881" s="36"/>
    </row>
    <row r="882" spans="1:8" s="2" customFormat="1" ht="16.899999999999999" customHeight="1">
      <c r="A882" s="35"/>
      <c r="B882" s="36"/>
      <c r="C882" s="249" t="s">
        <v>227</v>
      </c>
      <c r="D882" s="249" t="s">
        <v>218</v>
      </c>
      <c r="E882" s="18" t="s">
        <v>1</v>
      </c>
      <c r="F882" s="250">
        <v>5</v>
      </c>
      <c r="G882" s="35"/>
      <c r="H882" s="36"/>
    </row>
    <row r="883" spans="1:8" s="2" customFormat="1" ht="16.899999999999999" customHeight="1">
      <c r="A883" s="35"/>
      <c r="B883" s="36"/>
      <c r="C883" s="251" t="s">
        <v>5606</v>
      </c>
      <c r="D883" s="35"/>
      <c r="E883" s="35"/>
      <c r="F883" s="35"/>
      <c r="G883" s="35"/>
      <c r="H883" s="36"/>
    </row>
    <row r="884" spans="1:8" s="2" customFormat="1" ht="16.899999999999999" customHeight="1">
      <c r="A884" s="35"/>
      <c r="B884" s="36"/>
      <c r="C884" s="249" t="s">
        <v>851</v>
      </c>
      <c r="D884" s="249" t="s">
        <v>852</v>
      </c>
      <c r="E884" s="18" t="s">
        <v>378</v>
      </c>
      <c r="F884" s="250">
        <v>1322.4010000000001</v>
      </c>
      <c r="G884" s="35"/>
      <c r="H884" s="36"/>
    </row>
    <row r="885" spans="1:8" s="2" customFormat="1" ht="16.899999999999999" customHeight="1">
      <c r="A885" s="35"/>
      <c r="B885" s="36"/>
      <c r="C885" s="249" t="s">
        <v>1038</v>
      </c>
      <c r="D885" s="249" t="s">
        <v>1039</v>
      </c>
      <c r="E885" s="18" t="s">
        <v>378</v>
      </c>
      <c r="F885" s="250">
        <v>1113.81</v>
      </c>
      <c r="G885" s="35"/>
      <c r="H885" s="36"/>
    </row>
    <row r="886" spans="1:8" s="2" customFormat="1" ht="16.899999999999999" customHeight="1">
      <c r="A886" s="35"/>
      <c r="B886" s="36"/>
      <c r="C886" s="245" t="s">
        <v>228</v>
      </c>
      <c r="D886" s="246" t="s">
        <v>1</v>
      </c>
      <c r="E886" s="247" t="s">
        <v>1</v>
      </c>
      <c r="F886" s="248">
        <v>1196.21</v>
      </c>
      <c r="G886" s="35"/>
      <c r="H886" s="36"/>
    </row>
    <row r="887" spans="1:8" s="2" customFormat="1" ht="16.899999999999999" customHeight="1">
      <c r="A887" s="35"/>
      <c r="B887" s="36"/>
      <c r="C887" s="249" t="s">
        <v>231</v>
      </c>
      <c r="D887" s="249" t="s">
        <v>232</v>
      </c>
      <c r="E887" s="18" t="s">
        <v>1</v>
      </c>
      <c r="F887" s="250">
        <v>583.72</v>
      </c>
      <c r="G887" s="35"/>
      <c r="H887" s="36"/>
    </row>
    <row r="888" spans="1:8" s="2" customFormat="1" ht="16.899999999999999" customHeight="1">
      <c r="A888" s="35"/>
      <c r="B888" s="36"/>
      <c r="C888" s="249" t="s">
        <v>223</v>
      </c>
      <c r="D888" s="249" t="s">
        <v>224</v>
      </c>
      <c r="E888" s="18" t="s">
        <v>1</v>
      </c>
      <c r="F888" s="250">
        <v>166.3</v>
      </c>
      <c r="G888" s="35"/>
      <c r="H888" s="36"/>
    </row>
    <row r="889" spans="1:8" s="2" customFormat="1" ht="16.899999999999999" customHeight="1">
      <c r="A889" s="35"/>
      <c r="B889" s="36"/>
      <c r="C889" s="249" t="s">
        <v>225</v>
      </c>
      <c r="D889" s="249" t="s">
        <v>226</v>
      </c>
      <c r="E889" s="18" t="s">
        <v>1</v>
      </c>
      <c r="F889" s="250">
        <v>121.5</v>
      </c>
      <c r="G889" s="35"/>
      <c r="H889" s="36"/>
    </row>
    <row r="890" spans="1:8" s="2" customFormat="1" ht="16.899999999999999" customHeight="1">
      <c r="A890" s="35"/>
      <c r="B890" s="36"/>
      <c r="C890" s="249" t="s">
        <v>227</v>
      </c>
      <c r="D890" s="249" t="s">
        <v>218</v>
      </c>
      <c r="E890" s="18" t="s">
        <v>1</v>
      </c>
      <c r="F890" s="250">
        <v>5</v>
      </c>
      <c r="G890" s="35"/>
      <c r="H890" s="36"/>
    </row>
    <row r="891" spans="1:8" s="2" customFormat="1" ht="16.899999999999999" customHeight="1">
      <c r="A891" s="35"/>
      <c r="B891" s="36"/>
      <c r="C891" s="249" t="s">
        <v>237</v>
      </c>
      <c r="D891" s="249" t="s">
        <v>238</v>
      </c>
      <c r="E891" s="18" t="s">
        <v>1</v>
      </c>
      <c r="F891" s="250">
        <v>140.16</v>
      </c>
      <c r="G891" s="35"/>
      <c r="H891" s="36"/>
    </row>
    <row r="892" spans="1:8" s="2" customFormat="1" ht="16.899999999999999" customHeight="1">
      <c r="A892" s="35"/>
      <c r="B892" s="36"/>
      <c r="C892" s="249" t="s">
        <v>233</v>
      </c>
      <c r="D892" s="249" t="s">
        <v>234</v>
      </c>
      <c r="E892" s="18" t="s">
        <v>1</v>
      </c>
      <c r="F892" s="250">
        <v>27.4</v>
      </c>
      <c r="G892" s="35"/>
      <c r="H892" s="36"/>
    </row>
    <row r="893" spans="1:8" s="2" customFormat="1" ht="16.899999999999999" customHeight="1">
      <c r="A893" s="35"/>
      <c r="B893" s="36"/>
      <c r="C893" s="249" t="s">
        <v>235</v>
      </c>
      <c r="D893" s="249" t="s">
        <v>236</v>
      </c>
      <c r="E893" s="18" t="s">
        <v>1</v>
      </c>
      <c r="F893" s="250">
        <v>28.25</v>
      </c>
      <c r="G893" s="35"/>
      <c r="H893" s="36"/>
    </row>
    <row r="894" spans="1:8" s="2" customFormat="1" ht="16.899999999999999" customHeight="1">
      <c r="A894" s="35"/>
      <c r="B894" s="36"/>
      <c r="C894" s="249" t="s">
        <v>854</v>
      </c>
      <c r="D894" s="249" t="s">
        <v>855</v>
      </c>
      <c r="E894" s="18" t="s">
        <v>1</v>
      </c>
      <c r="F894" s="250">
        <v>73.5</v>
      </c>
      <c r="G894" s="35"/>
      <c r="H894" s="36"/>
    </row>
    <row r="895" spans="1:8" s="2" customFormat="1" ht="16.899999999999999" customHeight="1">
      <c r="A895" s="35"/>
      <c r="B895" s="36"/>
      <c r="C895" s="249" t="s">
        <v>856</v>
      </c>
      <c r="D895" s="249" t="s">
        <v>857</v>
      </c>
      <c r="E895" s="18" t="s">
        <v>1</v>
      </c>
      <c r="F895" s="250">
        <v>8.9</v>
      </c>
      <c r="G895" s="35"/>
      <c r="H895" s="36"/>
    </row>
    <row r="896" spans="1:8" s="2" customFormat="1" ht="16.899999999999999" customHeight="1">
      <c r="A896" s="35"/>
      <c r="B896" s="36"/>
      <c r="C896" s="249" t="s">
        <v>243</v>
      </c>
      <c r="D896" s="249" t="s">
        <v>244</v>
      </c>
      <c r="E896" s="18" t="s">
        <v>1</v>
      </c>
      <c r="F896" s="250">
        <v>26.68</v>
      </c>
      <c r="G896" s="35"/>
      <c r="H896" s="36"/>
    </row>
    <row r="897" spans="1:8" s="2" customFormat="1" ht="16.899999999999999" customHeight="1">
      <c r="A897" s="35"/>
      <c r="B897" s="36"/>
      <c r="C897" s="249" t="s">
        <v>239</v>
      </c>
      <c r="D897" s="249" t="s">
        <v>240</v>
      </c>
      <c r="E897" s="18" t="s">
        <v>1</v>
      </c>
      <c r="F897" s="250">
        <v>9.9</v>
      </c>
      <c r="G897" s="35"/>
      <c r="H897" s="36"/>
    </row>
    <row r="898" spans="1:8" s="2" customFormat="1" ht="16.899999999999999" customHeight="1">
      <c r="A898" s="35"/>
      <c r="B898" s="36"/>
      <c r="C898" s="249" t="s">
        <v>241</v>
      </c>
      <c r="D898" s="249" t="s">
        <v>242</v>
      </c>
      <c r="E898" s="18" t="s">
        <v>1</v>
      </c>
      <c r="F898" s="250">
        <v>4.9000000000000004</v>
      </c>
      <c r="G898" s="35"/>
      <c r="H898" s="36"/>
    </row>
    <row r="899" spans="1:8" s="2" customFormat="1" ht="16.899999999999999" customHeight="1">
      <c r="A899" s="35"/>
      <c r="B899" s="36"/>
      <c r="C899" s="249" t="s">
        <v>228</v>
      </c>
      <c r="D899" s="249" t="s">
        <v>412</v>
      </c>
      <c r="E899" s="18" t="s">
        <v>1</v>
      </c>
      <c r="F899" s="250">
        <v>1196.21</v>
      </c>
      <c r="G899" s="35"/>
      <c r="H899" s="36"/>
    </row>
    <row r="900" spans="1:8" s="2" customFormat="1" ht="16.899999999999999" customHeight="1">
      <c r="A900" s="35"/>
      <c r="B900" s="36"/>
      <c r="C900" s="251" t="s">
        <v>5606</v>
      </c>
      <c r="D900" s="35"/>
      <c r="E900" s="35"/>
      <c r="F900" s="35"/>
      <c r="G900" s="35"/>
      <c r="H900" s="36"/>
    </row>
    <row r="901" spans="1:8" s="2" customFormat="1" ht="16.899999999999999" customHeight="1">
      <c r="A901" s="35"/>
      <c r="B901" s="36"/>
      <c r="C901" s="249" t="s">
        <v>851</v>
      </c>
      <c r="D901" s="249" t="s">
        <v>852</v>
      </c>
      <c r="E901" s="18" t="s">
        <v>378</v>
      </c>
      <c r="F901" s="250">
        <v>1322.4010000000001</v>
      </c>
      <c r="G901" s="35"/>
      <c r="H901" s="36"/>
    </row>
    <row r="902" spans="1:8" s="2" customFormat="1" ht="16.899999999999999" customHeight="1">
      <c r="A902" s="35"/>
      <c r="B902" s="36"/>
      <c r="C902" s="249" t="s">
        <v>868</v>
      </c>
      <c r="D902" s="249" t="s">
        <v>869</v>
      </c>
      <c r="E902" s="18" t="s">
        <v>378</v>
      </c>
      <c r="F902" s="250">
        <v>1322.4010000000001</v>
      </c>
      <c r="G902" s="35"/>
      <c r="H902" s="36"/>
    </row>
    <row r="903" spans="1:8" s="2" customFormat="1" ht="16.899999999999999" customHeight="1">
      <c r="A903" s="35"/>
      <c r="B903" s="36"/>
      <c r="C903" s="249" t="s">
        <v>872</v>
      </c>
      <c r="D903" s="249" t="s">
        <v>873</v>
      </c>
      <c r="E903" s="18" t="s">
        <v>378</v>
      </c>
      <c r="F903" s="250">
        <v>1527.0709999999999</v>
      </c>
      <c r="G903" s="35"/>
      <c r="H903" s="36"/>
    </row>
    <row r="904" spans="1:8" s="2" customFormat="1" ht="16.899999999999999" customHeight="1">
      <c r="A904" s="35"/>
      <c r="B904" s="36"/>
      <c r="C904" s="249" t="s">
        <v>860</v>
      </c>
      <c r="D904" s="249" t="s">
        <v>861</v>
      </c>
      <c r="E904" s="18" t="s">
        <v>378</v>
      </c>
      <c r="F904" s="250">
        <v>1527.0709999999999</v>
      </c>
      <c r="G904" s="35"/>
      <c r="H904" s="36"/>
    </row>
    <row r="905" spans="1:8" s="2" customFormat="1" ht="16.899999999999999" customHeight="1">
      <c r="A905" s="35"/>
      <c r="B905" s="36"/>
      <c r="C905" s="245" t="s">
        <v>230</v>
      </c>
      <c r="D905" s="246" t="s">
        <v>1</v>
      </c>
      <c r="E905" s="247" t="s">
        <v>1</v>
      </c>
      <c r="F905" s="248">
        <v>126.191</v>
      </c>
      <c r="G905" s="35"/>
      <c r="H905" s="36"/>
    </row>
    <row r="906" spans="1:8" s="2" customFormat="1" ht="16.899999999999999" customHeight="1">
      <c r="A906" s="35"/>
      <c r="B906" s="36"/>
      <c r="C906" s="249" t="s">
        <v>1</v>
      </c>
      <c r="D906" s="249" t="s">
        <v>819</v>
      </c>
      <c r="E906" s="18" t="s">
        <v>1</v>
      </c>
      <c r="F906" s="250">
        <v>7.6630000000000003</v>
      </c>
      <c r="G906" s="35"/>
      <c r="H906" s="36"/>
    </row>
    <row r="907" spans="1:8" s="2" customFormat="1" ht="16.899999999999999" customHeight="1">
      <c r="A907" s="35"/>
      <c r="B907" s="36"/>
      <c r="C907" s="249" t="s">
        <v>1</v>
      </c>
      <c r="D907" s="249" t="s">
        <v>820</v>
      </c>
      <c r="E907" s="18" t="s">
        <v>1</v>
      </c>
      <c r="F907" s="250">
        <v>5.1079999999999997</v>
      </c>
      <c r="G907" s="35"/>
      <c r="H907" s="36"/>
    </row>
    <row r="908" spans="1:8" s="2" customFormat="1" ht="16.899999999999999" customHeight="1">
      <c r="A908" s="35"/>
      <c r="B908" s="36"/>
      <c r="C908" s="249" t="s">
        <v>1</v>
      </c>
      <c r="D908" s="249" t="s">
        <v>821</v>
      </c>
      <c r="E908" s="18" t="s">
        <v>1</v>
      </c>
      <c r="F908" s="250">
        <v>31.826000000000001</v>
      </c>
      <c r="G908" s="35"/>
      <c r="H908" s="36"/>
    </row>
    <row r="909" spans="1:8" s="2" customFormat="1" ht="16.899999999999999" customHeight="1">
      <c r="A909" s="35"/>
      <c r="B909" s="36"/>
      <c r="C909" s="249" t="s">
        <v>1</v>
      </c>
      <c r="D909" s="249" t="s">
        <v>822</v>
      </c>
      <c r="E909" s="18" t="s">
        <v>1</v>
      </c>
      <c r="F909" s="250">
        <v>56.052</v>
      </c>
      <c r="G909" s="35"/>
      <c r="H909" s="36"/>
    </row>
    <row r="910" spans="1:8" s="2" customFormat="1" ht="16.899999999999999" customHeight="1">
      <c r="A910" s="35"/>
      <c r="B910" s="36"/>
      <c r="C910" s="249" t="s">
        <v>1</v>
      </c>
      <c r="D910" s="249" t="s">
        <v>823</v>
      </c>
      <c r="E910" s="18" t="s">
        <v>1</v>
      </c>
      <c r="F910" s="250">
        <v>25.542000000000002</v>
      </c>
      <c r="G910" s="35"/>
      <c r="H910" s="36"/>
    </row>
    <row r="911" spans="1:8" s="2" customFormat="1" ht="16.899999999999999" customHeight="1">
      <c r="A911" s="35"/>
      <c r="B911" s="36"/>
      <c r="C911" s="249" t="s">
        <v>230</v>
      </c>
      <c r="D911" s="249" t="s">
        <v>412</v>
      </c>
      <c r="E911" s="18" t="s">
        <v>1</v>
      </c>
      <c r="F911" s="250">
        <v>126.191</v>
      </c>
      <c r="G911" s="35"/>
      <c r="H911" s="36"/>
    </row>
    <row r="912" spans="1:8" s="2" customFormat="1" ht="16.899999999999999" customHeight="1">
      <c r="A912" s="35"/>
      <c r="B912" s="36"/>
      <c r="C912" s="251" t="s">
        <v>5606</v>
      </c>
      <c r="D912" s="35"/>
      <c r="E912" s="35"/>
      <c r="F912" s="35"/>
      <c r="G912" s="35"/>
      <c r="H912" s="36"/>
    </row>
    <row r="913" spans="1:8" s="2" customFormat="1" ht="16.899999999999999" customHeight="1">
      <c r="A913" s="35"/>
      <c r="B913" s="36"/>
      <c r="C913" s="249" t="s">
        <v>851</v>
      </c>
      <c r="D913" s="249" t="s">
        <v>852</v>
      </c>
      <c r="E913" s="18" t="s">
        <v>378</v>
      </c>
      <c r="F913" s="250">
        <v>1322.4010000000001</v>
      </c>
      <c r="G913" s="35"/>
      <c r="H913" s="36"/>
    </row>
    <row r="914" spans="1:8" s="2" customFormat="1" ht="16.899999999999999" customHeight="1">
      <c r="A914" s="35"/>
      <c r="B914" s="36"/>
      <c r="C914" s="249" t="s">
        <v>868</v>
      </c>
      <c r="D914" s="249" t="s">
        <v>869</v>
      </c>
      <c r="E914" s="18" t="s">
        <v>378</v>
      </c>
      <c r="F914" s="250">
        <v>1322.4010000000001</v>
      </c>
      <c r="G914" s="35"/>
      <c r="H914" s="36"/>
    </row>
    <row r="915" spans="1:8" s="2" customFormat="1" ht="16.899999999999999" customHeight="1">
      <c r="A915" s="35"/>
      <c r="B915" s="36"/>
      <c r="C915" s="249" t="s">
        <v>872</v>
      </c>
      <c r="D915" s="249" t="s">
        <v>873</v>
      </c>
      <c r="E915" s="18" t="s">
        <v>378</v>
      </c>
      <c r="F915" s="250">
        <v>1527.0709999999999</v>
      </c>
      <c r="G915" s="35"/>
      <c r="H915" s="36"/>
    </row>
    <row r="916" spans="1:8" s="2" customFormat="1" ht="16.899999999999999" customHeight="1">
      <c r="A916" s="35"/>
      <c r="B916" s="36"/>
      <c r="C916" s="249" t="s">
        <v>860</v>
      </c>
      <c r="D916" s="249" t="s">
        <v>861</v>
      </c>
      <c r="E916" s="18" t="s">
        <v>378</v>
      </c>
      <c r="F916" s="250">
        <v>1527.0709999999999</v>
      </c>
      <c r="G916" s="35"/>
      <c r="H916" s="36"/>
    </row>
    <row r="917" spans="1:8" s="2" customFormat="1" ht="16.899999999999999" customHeight="1">
      <c r="A917" s="35"/>
      <c r="B917" s="36"/>
      <c r="C917" s="245" t="s">
        <v>231</v>
      </c>
      <c r="D917" s="246" t="s">
        <v>1</v>
      </c>
      <c r="E917" s="247" t="s">
        <v>1</v>
      </c>
      <c r="F917" s="248">
        <v>583.72</v>
      </c>
      <c r="G917" s="35"/>
      <c r="H917" s="36"/>
    </row>
    <row r="918" spans="1:8" s="2" customFormat="1" ht="16.899999999999999" customHeight="1">
      <c r="A918" s="35"/>
      <c r="B918" s="36"/>
      <c r="C918" s="249" t="s">
        <v>231</v>
      </c>
      <c r="D918" s="249" t="s">
        <v>232</v>
      </c>
      <c r="E918" s="18" t="s">
        <v>1</v>
      </c>
      <c r="F918" s="250">
        <v>583.72</v>
      </c>
      <c r="G918" s="35"/>
      <c r="H918" s="36"/>
    </row>
    <row r="919" spans="1:8" s="2" customFormat="1" ht="16.899999999999999" customHeight="1">
      <c r="A919" s="35"/>
      <c r="B919" s="36"/>
      <c r="C919" s="251" t="s">
        <v>5606</v>
      </c>
      <c r="D919" s="35"/>
      <c r="E919" s="35"/>
      <c r="F919" s="35"/>
      <c r="G919" s="35"/>
      <c r="H919" s="36"/>
    </row>
    <row r="920" spans="1:8" s="2" customFormat="1" ht="16.899999999999999" customHeight="1">
      <c r="A920" s="35"/>
      <c r="B920" s="36"/>
      <c r="C920" s="249" t="s">
        <v>851</v>
      </c>
      <c r="D920" s="249" t="s">
        <v>852</v>
      </c>
      <c r="E920" s="18" t="s">
        <v>378</v>
      </c>
      <c r="F920" s="250">
        <v>1322.4010000000001</v>
      </c>
      <c r="G920" s="35"/>
      <c r="H920" s="36"/>
    </row>
    <row r="921" spans="1:8" s="2" customFormat="1" ht="16.899999999999999" customHeight="1">
      <c r="A921" s="35"/>
      <c r="B921" s="36"/>
      <c r="C921" s="249" t="s">
        <v>966</v>
      </c>
      <c r="D921" s="249" t="s">
        <v>967</v>
      </c>
      <c r="E921" s="18" t="s">
        <v>441</v>
      </c>
      <c r="F921" s="250">
        <v>750.56</v>
      </c>
      <c r="G921" s="35"/>
      <c r="H921" s="36"/>
    </row>
    <row r="922" spans="1:8" s="2" customFormat="1" ht="16.899999999999999" customHeight="1">
      <c r="A922" s="35"/>
      <c r="B922" s="36"/>
      <c r="C922" s="249" t="s">
        <v>1038</v>
      </c>
      <c r="D922" s="249" t="s">
        <v>1039</v>
      </c>
      <c r="E922" s="18" t="s">
        <v>378</v>
      </c>
      <c r="F922" s="250">
        <v>1113.81</v>
      </c>
      <c r="G922" s="35"/>
      <c r="H922" s="36"/>
    </row>
    <row r="923" spans="1:8" s="2" customFormat="1" ht="16.899999999999999" customHeight="1">
      <c r="A923" s="35"/>
      <c r="B923" s="36"/>
      <c r="C923" s="245" t="s">
        <v>233</v>
      </c>
      <c r="D923" s="246" t="s">
        <v>1</v>
      </c>
      <c r="E923" s="247" t="s">
        <v>1</v>
      </c>
      <c r="F923" s="248">
        <v>27.4</v>
      </c>
      <c r="G923" s="35"/>
      <c r="H923" s="36"/>
    </row>
    <row r="924" spans="1:8" s="2" customFormat="1" ht="16.899999999999999" customHeight="1">
      <c r="A924" s="35"/>
      <c r="B924" s="36"/>
      <c r="C924" s="249" t="s">
        <v>233</v>
      </c>
      <c r="D924" s="249" t="s">
        <v>234</v>
      </c>
      <c r="E924" s="18" t="s">
        <v>1</v>
      </c>
      <c r="F924" s="250">
        <v>27.4</v>
      </c>
      <c r="G924" s="35"/>
      <c r="H924" s="36"/>
    </row>
    <row r="925" spans="1:8" s="2" customFormat="1" ht="16.899999999999999" customHeight="1">
      <c r="A925" s="35"/>
      <c r="B925" s="36"/>
      <c r="C925" s="251" t="s">
        <v>5606</v>
      </c>
      <c r="D925" s="35"/>
      <c r="E925" s="35"/>
      <c r="F925" s="35"/>
      <c r="G925" s="35"/>
      <c r="H925" s="36"/>
    </row>
    <row r="926" spans="1:8" s="2" customFormat="1" ht="16.899999999999999" customHeight="1">
      <c r="A926" s="35"/>
      <c r="B926" s="36"/>
      <c r="C926" s="249" t="s">
        <v>851</v>
      </c>
      <c r="D926" s="249" t="s">
        <v>852</v>
      </c>
      <c r="E926" s="18" t="s">
        <v>378</v>
      </c>
      <c r="F926" s="250">
        <v>1322.4010000000001</v>
      </c>
      <c r="G926" s="35"/>
      <c r="H926" s="36"/>
    </row>
    <row r="927" spans="1:8" s="2" customFormat="1" ht="16.899999999999999" customHeight="1">
      <c r="A927" s="35"/>
      <c r="B927" s="36"/>
      <c r="C927" s="249" t="s">
        <v>911</v>
      </c>
      <c r="D927" s="249" t="s">
        <v>912</v>
      </c>
      <c r="E927" s="18" t="s">
        <v>378</v>
      </c>
      <c r="F927" s="250">
        <v>203.6</v>
      </c>
      <c r="G927" s="35"/>
      <c r="H927" s="36"/>
    </row>
    <row r="928" spans="1:8" s="2" customFormat="1" ht="22.5">
      <c r="A928" s="35"/>
      <c r="B928" s="36"/>
      <c r="C928" s="249" t="s">
        <v>928</v>
      </c>
      <c r="D928" s="249" t="s">
        <v>929</v>
      </c>
      <c r="E928" s="18" t="s">
        <v>378</v>
      </c>
      <c r="F928" s="250">
        <v>203.6</v>
      </c>
      <c r="G928" s="35"/>
      <c r="H928" s="36"/>
    </row>
    <row r="929" spans="1:8" s="2" customFormat="1" ht="16.899999999999999" customHeight="1">
      <c r="A929" s="35"/>
      <c r="B929" s="36"/>
      <c r="C929" s="249" t="s">
        <v>1038</v>
      </c>
      <c r="D929" s="249" t="s">
        <v>1039</v>
      </c>
      <c r="E929" s="18" t="s">
        <v>378</v>
      </c>
      <c r="F929" s="250">
        <v>1113.81</v>
      </c>
      <c r="G929" s="35"/>
      <c r="H929" s="36"/>
    </row>
    <row r="930" spans="1:8" s="2" customFormat="1" ht="16.899999999999999" customHeight="1">
      <c r="A930" s="35"/>
      <c r="B930" s="36"/>
      <c r="C930" s="245" t="s">
        <v>235</v>
      </c>
      <c r="D930" s="246" t="s">
        <v>1</v>
      </c>
      <c r="E930" s="247" t="s">
        <v>1</v>
      </c>
      <c r="F930" s="248">
        <v>28.25</v>
      </c>
      <c r="G930" s="35"/>
      <c r="H930" s="36"/>
    </row>
    <row r="931" spans="1:8" s="2" customFormat="1" ht="16.899999999999999" customHeight="1">
      <c r="A931" s="35"/>
      <c r="B931" s="36"/>
      <c r="C931" s="249" t="s">
        <v>235</v>
      </c>
      <c r="D931" s="249" t="s">
        <v>236</v>
      </c>
      <c r="E931" s="18" t="s">
        <v>1</v>
      </c>
      <c r="F931" s="250">
        <v>28.25</v>
      </c>
      <c r="G931" s="35"/>
      <c r="H931" s="36"/>
    </row>
    <row r="932" spans="1:8" s="2" customFormat="1" ht="16.899999999999999" customHeight="1">
      <c r="A932" s="35"/>
      <c r="B932" s="36"/>
      <c r="C932" s="251" t="s">
        <v>5606</v>
      </c>
      <c r="D932" s="35"/>
      <c r="E932" s="35"/>
      <c r="F932" s="35"/>
      <c r="G932" s="35"/>
      <c r="H932" s="36"/>
    </row>
    <row r="933" spans="1:8" s="2" customFormat="1" ht="16.899999999999999" customHeight="1">
      <c r="A933" s="35"/>
      <c r="B933" s="36"/>
      <c r="C933" s="249" t="s">
        <v>851</v>
      </c>
      <c r="D933" s="249" t="s">
        <v>852</v>
      </c>
      <c r="E933" s="18" t="s">
        <v>378</v>
      </c>
      <c r="F933" s="250">
        <v>1322.4010000000001</v>
      </c>
      <c r="G933" s="35"/>
      <c r="H933" s="36"/>
    </row>
    <row r="934" spans="1:8" s="2" customFormat="1" ht="16.899999999999999" customHeight="1">
      <c r="A934" s="35"/>
      <c r="B934" s="36"/>
      <c r="C934" s="249" t="s">
        <v>1038</v>
      </c>
      <c r="D934" s="249" t="s">
        <v>1039</v>
      </c>
      <c r="E934" s="18" t="s">
        <v>378</v>
      </c>
      <c r="F934" s="250">
        <v>1113.81</v>
      </c>
      <c r="G934" s="35"/>
      <c r="H934" s="36"/>
    </row>
    <row r="935" spans="1:8" s="2" customFormat="1" ht="16.899999999999999" customHeight="1">
      <c r="A935" s="35"/>
      <c r="B935" s="36"/>
      <c r="C935" s="245" t="s">
        <v>237</v>
      </c>
      <c r="D935" s="246" t="s">
        <v>1</v>
      </c>
      <c r="E935" s="247" t="s">
        <v>1</v>
      </c>
      <c r="F935" s="248">
        <v>140.16</v>
      </c>
      <c r="G935" s="35"/>
      <c r="H935" s="36"/>
    </row>
    <row r="936" spans="1:8" s="2" customFormat="1" ht="16.899999999999999" customHeight="1">
      <c r="A936" s="35"/>
      <c r="B936" s="36"/>
      <c r="C936" s="249" t="s">
        <v>237</v>
      </c>
      <c r="D936" s="249" t="s">
        <v>238</v>
      </c>
      <c r="E936" s="18" t="s">
        <v>1</v>
      </c>
      <c r="F936" s="250">
        <v>140.16</v>
      </c>
      <c r="G936" s="35"/>
      <c r="H936" s="36"/>
    </row>
    <row r="937" spans="1:8" s="2" customFormat="1" ht="16.899999999999999" customHeight="1">
      <c r="A937" s="35"/>
      <c r="B937" s="36"/>
      <c r="C937" s="251" t="s">
        <v>5606</v>
      </c>
      <c r="D937" s="35"/>
      <c r="E937" s="35"/>
      <c r="F937" s="35"/>
      <c r="G937" s="35"/>
      <c r="H937" s="36"/>
    </row>
    <row r="938" spans="1:8" s="2" customFormat="1" ht="16.899999999999999" customHeight="1">
      <c r="A938" s="35"/>
      <c r="B938" s="36"/>
      <c r="C938" s="249" t="s">
        <v>851</v>
      </c>
      <c r="D938" s="249" t="s">
        <v>852</v>
      </c>
      <c r="E938" s="18" t="s">
        <v>378</v>
      </c>
      <c r="F938" s="250">
        <v>1322.4010000000001</v>
      </c>
      <c r="G938" s="35"/>
      <c r="H938" s="36"/>
    </row>
    <row r="939" spans="1:8" s="2" customFormat="1" ht="16.899999999999999" customHeight="1">
      <c r="A939" s="35"/>
      <c r="B939" s="36"/>
      <c r="C939" s="249" t="s">
        <v>966</v>
      </c>
      <c r="D939" s="249" t="s">
        <v>967</v>
      </c>
      <c r="E939" s="18" t="s">
        <v>441</v>
      </c>
      <c r="F939" s="250">
        <v>750.56</v>
      </c>
      <c r="G939" s="35"/>
      <c r="H939" s="36"/>
    </row>
    <row r="940" spans="1:8" s="2" customFormat="1" ht="16.899999999999999" customHeight="1">
      <c r="A940" s="35"/>
      <c r="B940" s="36"/>
      <c r="C940" s="249" t="s">
        <v>1038</v>
      </c>
      <c r="D940" s="249" t="s">
        <v>1039</v>
      </c>
      <c r="E940" s="18" t="s">
        <v>378</v>
      </c>
      <c r="F940" s="250">
        <v>1113.81</v>
      </c>
      <c r="G940" s="35"/>
      <c r="H940" s="36"/>
    </row>
    <row r="941" spans="1:8" s="2" customFormat="1" ht="16.899999999999999" customHeight="1">
      <c r="A941" s="35"/>
      <c r="B941" s="36"/>
      <c r="C941" s="245" t="s">
        <v>856</v>
      </c>
      <c r="D941" s="246" t="s">
        <v>1</v>
      </c>
      <c r="E941" s="247" t="s">
        <v>1</v>
      </c>
      <c r="F941" s="248">
        <v>8.9</v>
      </c>
      <c r="G941" s="35"/>
      <c r="H941" s="36"/>
    </row>
    <row r="942" spans="1:8" s="2" customFormat="1" ht="16.899999999999999" customHeight="1">
      <c r="A942" s="35"/>
      <c r="B942" s="36"/>
      <c r="C942" s="249" t="s">
        <v>856</v>
      </c>
      <c r="D942" s="249" t="s">
        <v>857</v>
      </c>
      <c r="E942" s="18" t="s">
        <v>1</v>
      </c>
      <c r="F942" s="250">
        <v>8.9</v>
      </c>
      <c r="G942" s="35"/>
      <c r="H942" s="36"/>
    </row>
    <row r="943" spans="1:8" s="2" customFormat="1" ht="16.899999999999999" customHeight="1">
      <c r="A943" s="35"/>
      <c r="B943" s="36"/>
      <c r="C943" s="245" t="s">
        <v>854</v>
      </c>
      <c r="D943" s="246" t="s">
        <v>1</v>
      </c>
      <c r="E943" s="247" t="s">
        <v>1</v>
      </c>
      <c r="F943" s="248">
        <v>73.5</v>
      </c>
      <c r="G943" s="35"/>
      <c r="H943" s="36"/>
    </row>
    <row r="944" spans="1:8" s="2" customFormat="1" ht="16.899999999999999" customHeight="1">
      <c r="A944" s="35"/>
      <c r="B944" s="36"/>
      <c r="C944" s="249" t="s">
        <v>854</v>
      </c>
      <c r="D944" s="249" t="s">
        <v>855</v>
      </c>
      <c r="E944" s="18" t="s">
        <v>1</v>
      </c>
      <c r="F944" s="250">
        <v>73.5</v>
      </c>
      <c r="G944" s="35"/>
      <c r="H944" s="36"/>
    </row>
    <row r="945" spans="1:8" s="2" customFormat="1" ht="16.899999999999999" customHeight="1">
      <c r="A945" s="35"/>
      <c r="B945" s="36"/>
      <c r="C945" s="245" t="s">
        <v>239</v>
      </c>
      <c r="D945" s="246" t="s">
        <v>1</v>
      </c>
      <c r="E945" s="247" t="s">
        <v>1</v>
      </c>
      <c r="F945" s="248">
        <v>9.9</v>
      </c>
      <c r="G945" s="35"/>
      <c r="H945" s="36"/>
    </row>
    <row r="946" spans="1:8" s="2" customFormat="1" ht="16.899999999999999" customHeight="1">
      <c r="A946" s="35"/>
      <c r="B946" s="36"/>
      <c r="C946" s="249" t="s">
        <v>239</v>
      </c>
      <c r="D946" s="249" t="s">
        <v>240</v>
      </c>
      <c r="E946" s="18" t="s">
        <v>1</v>
      </c>
      <c r="F946" s="250">
        <v>9.9</v>
      </c>
      <c r="G946" s="35"/>
      <c r="H946" s="36"/>
    </row>
    <row r="947" spans="1:8" s="2" customFormat="1" ht="16.899999999999999" customHeight="1">
      <c r="A947" s="35"/>
      <c r="B947" s="36"/>
      <c r="C947" s="251" t="s">
        <v>5606</v>
      </c>
      <c r="D947" s="35"/>
      <c r="E947" s="35"/>
      <c r="F947" s="35"/>
      <c r="G947" s="35"/>
      <c r="H947" s="36"/>
    </row>
    <row r="948" spans="1:8" s="2" customFormat="1" ht="16.899999999999999" customHeight="1">
      <c r="A948" s="35"/>
      <c r="B948" s="36"/>
      <c r="C948" s="249" t="s">
        <v>851</v>
      </c>
      <c r="D948" s="249" t="s">
        <v>852</v>
      </c>
      <c r="E948" s="18" t="s">
        <v>378</v>
      </c>
      <c r="F948" s="250">
        <v>1322.4010000000001</v>
      </c>
      <c r="G948" s="35"/>
      <c r="H948" s="36"/>
    </row>
    <row r="949" spans="1:8" s="2" customFormat="1" ht="16.899999999999999" customHeight="1">
      <c r="A949" s="35"/>
      <c r="B949" s="36"/>
      <c r="C949" s="249" t="s">
        <v>911</v>
      </c>
      <c r="D949" s="249" t="s">
        <v>912</v>
      </c>
      <c r="E949" s="18" t="s">
        <v>378</v>
      </c>
      <c r="F949" s="250">
        <v>203.6</v>
      </c>
      <c r="G949" s="35"/>
      <c r="H949" s="36"/>
    </row>
    <row r="950" spans="1:8" s="2" customFormat="1" ht="22.5">
      <c r="A950" s="35"/>
      <c r="B950" s="36"/>
      <c r="C950" s="249" t="s">
        <v>928</v>
      </c>
      <c r="D950" s="249" t="s">
        <v>929</v>
      </c>
      <c r="E950" s="18" t="s">
        <v>378</v>
      </c>
      <c r="F950" s="250">
        <v>203.6</v>
      </c>
      <c r="G950" s="35"/>
      <c r="H950" s="36"/>
    </row>
    <row r="951" spans="1:8" s="2" customFormat="1" ht="16.899999999999999" customHeight="1">
      <c r="A951" s="35"/>
      <c r="B951" s="36"/>
      <c r="C951" s="249" t="s">
        <v>1038</v>
      </c>
      <c r="D951" s="249" t="s">
        <v>1039</v>
      </c>
      <c r="E951" s="18" t="s">
        <v>378</v>
      </c>
      <c r="F951" s="250">
        <v>1113.81</v>
      </c>
      <c r="G951" s="35"/>
      <c r="H951" s="36"/>
    </row>
    <row r="952" spans="1:8" s="2" customFormat="1" ht="16.899999999999999" customHeight="1">
      <c r="A952" s="35"/>
      <c r="B952" s="36"/>
      <c r="C952" s="245" t="s">
        <v>241</v>
      </c>
      <c r="D952" s="246" t="s">
        <v>1</v>
      </c>
      <c r="E952" s="247" t="s">
        <v>1</v>
      </c>
      <c r="F952" s="248">
        <v>4.9000000000000004</v>
      </c>
      <c r="G952" s="35"/>
      <c r="H952" s="36"/>
    </row>
    <row r="953" spans="1:8" s="2" customFormat="1" ht="16.899999999999999" customHeight="1">
      <c r="A953" s="35"/>
      <c r="B953" s="36"/>
      <c r="C953" s="249" t="s">
        <v>241</v>
      </c>
      <c r="D953" s="249" t="s">
        <v>242</v>
      </c>
      <c r="E953" s="18" t="s">
        <v>1</v>
      </c>
      <c r="F953" s="250">
        <v>4.9000000000000004</v>
      </c>
      <c r="G953" s="35"/>
      <c r="H953" s="36"/>
    </row>
    <row r="954" spans="1:8" s="2" customFormat="1" ht="16.899999999999999" customHeight="1">
      <c r="A954" s="35"/>
      <c r="B954" s="36"/>
      <c r="C954" s="251" t="s">
        <v>5606</v>
      </c>
      <c r="D954" s="35"/>
      <c r="E954" s="35"/>
      <c r="F954" s="35"/>
      <c r="G954" s="35"/>
      <c r="H954" s="36"/>
    </row>
    <row r="955" spans="1:8" s="2" customFormat="1" ht="16.899999999999999" customHeight="1">
      <c r="A955" s="35"/>
      <c r="B955" s="36"/>
      <c r="C955" s="249" t="s">
        <v>851</v>
      </c>
      <c r="D955" s="249" t="s">
        <v>852</v>
      </c>
      <c r="E955" s="18" t="s">
        <v>378</v>
      </c>
      <c r="F955" s="250">
        <v>1322.4010000000001</v>
      </c>
      <c r="G955" s="35"/>
      <c r="H955" s="36"/>
    </row>
    <row r="956" spans="1:8" s="2" customFormat="1" ht="16.899999999999999" customHeight="1">
      <c r="A956" s="35"/>
      <c r="B956" s="36"/>
      <c r="C956" s="249" t="s">
        <v>1038</v>
      </c>
      <c r="D956" s="249" t="s">
        <v>1039</v>
      </c>
      <c r="E956" s="18" t="s">
        <v>378</v>
      </c>
      <c r="F956" s="250">
        <v>1113.81</v>
      </c>
      <c r="G956" s="35"/>
      <c r="H956" s="36"/>
    </row>
    <row r="957" spans="1:8" s="2" customFormat="1" ht="16.899999999999999" customHeight="1">
      <c r="A957" s="35"/>
      <c r="B957" s="36"/>
      <c r="C957" s="245" t="s">
        <v>243</v>
      </c>
      <c r="D957" s="246" t="s">
        <v>1</v>
      </c>
      <c r="E957" s="247" t="s">
        <v>1</v>
      </c>
      <c r="F957" s="248">
        <v>26.68</v>
      </c>
      <c r="G957" s="35"/>
      <c r="H957" s="36"/>
    </row>
    <row r="958" spans="1:8" s="2" customFormat="1" ht="16.899999999999999" customHeight="1">
      <c r="A958" s="35"/>
      <c r="B958" s="36"/>
      <c r="C958" s="249" t="s">
        <v>243</v>
      </c>
      <c r="D958" s="249" t="s">
        <v>244</v>
      </c>
      <c r="E958" s="18" t="s">
        <v>1</v>
      </c>
      <c r="F958" s="250">
        <v>26.68</v>
      </c>
      <c r="G958" s="35"/>
      <c r="H958" s="36"/>
    </row>
    <row r="959" spans="1:8" s="2" customFormat="1" ht="16.899999999999999" customHeight="1">
      <c r="A959" s="35"/>
      <c r="B959" s="36"/>
      <c r="C959" s="251" t="s">
        <v>5606</v>
      </c>
      <c r="D959" s="35"/>
      <c r="E959" s="35"/>
      <c r="F959" s="35"/>
      <c r="G959" s="35"/>
      <c r="H959" s="36"/>
    </row>
    <row r="960" spans="1:8" s="2" customFormat="1" ht="16.899999999999999" customHeight="1">
      <c r="A960" s="35"/>
      <c r="B960" s="36"/>
      <c r="C960" s="249" t="s">
        <v>851</v>
      </c>
      <c r="D960" s="249" t="s">
        <v>852</v>
      </c>
      <c r="E960" s="18" t="s">
        <v>378</v>
      </c>
      <c r="F960" s="250">
        <v>1322.4010000000001</v>
      </c>
      <c r="G960" s="35"/>
      <c r="H960" s="36"/>
    </row>
    <row r="961" spans="1:8" s="2" customFormat="1" ht="16.899999999999999" customHeight="1">
      <c r="A961" s="35"/>
      <c r="B961" s="36"/>
      <c r="C961" s="249" t="s">
        <v>966</v>
      </c>
      <c r="D961" s="249" t="s">
        <v>967</v>
      </c>
      <c r="E961" s="18" t="s">
        <v>441</v>
      </c>
      <c r="F961" s="250">
        <v>750.56</v>
      </c>
      <c r="G961" s="35"/>
      <c r="H961" s="36"/>
    </row>
    <row r="962" spans="1:8" s="2" customFormat="1" ht="16.899999999999999" customHeight="1">
      <c r="A962" s="35"/>
      <c r="B962" s="36"/>
      <c r="C962" s="249" t="s">
        <v>1038</v>
      </c>
      <c r="D962" s="249" t="s">
        <v>1039</v>
      </c>
      <c r="E962" s="18" t="s">
        <v>378</v>
      </c>
      <c r="F962" s="250">
        <v>1113.81</v>
      </c>
      <c r="G962" s="35"/>
      <c r="H962" s="36"/>
    </row>
    <row r="963" spans="1:8" s="2" customFormat="1" ht="16.899999999999999" customHeight="1">
      <c r="A963" s="35"/>
      <c r="B963" s="36"/>
      <c r="C963" s="245" t="s">
        <v>245</v>
      </c>
      <c r="D963" s="246" t="s">
        <v>1</v>
      </c>
      <c r="E963" s="247" t="s">
        <v>1</v>
      </c>
      <c r="F963" s="248">
        <v>22.68</v>
      </c>
      <c r="G963" s="35"/>
      <c r="H963" s="36"/>
    </row>
    <row r="964" spans="1:8" s="2" customFormat="1" ht="16.899999999999999" customHeight="1">
      <c r="A964" s="35"/>
      <c r="B964" s="36"/>
      <c r="C964" s="249" t="s">
        <v>1</v>
      </c>
      <c r="D964" s="249" t="s">
        <v>863</v>
      </c>
      <c r="E964" s="18" t="s">
        <v>1</v>
      </c>
      <c r="F964" s="250">
        <v>0</v>
      </c>
      <c r="G964" s="35"/>
      <c r="H964" s="36"/>
    </row>
    <row r="965" spans="1:8" s="2" customFormat="1" ht="16.899999999999999" customHeight="1">
      <c r="A965" s="35"/>
      <c r="B965" s="36"/>
      <c r="C965" s="249" t="s">
        <v>1</v>
      </c>
      <c r="D965" s="249" t="s">
        <v>876</v>
      </c>
      <c r="E965" s="18" t="s">
        <v>1</v>
      </c>
      <c r="F965" s="250">
        <v>18.899999999999999</v>
      </c>
      <c r="G965" s="35"/>
      <c r="H965" s="36"/>
    </row>
    <row r="966" spans="1:8" s="2" customFormat="1" ht="16.899999999999999" customHeight="1">
      <c r="A966" s="35"/>
      <c r="B966" s="36"/>
      <c r="C966" s="249" t="s">
        <v>1</v>
      </c>
      <c r="D966" s="249" t="s">
        <v>865</v>
      </c>
      <c r="E966" s="18" t="s">
        <v>1</v>
      </c>
      <c r="F966" s="250">
        <v>0</v>
      </c>
      <c r="G966" s="35"/>
      <c r="H966" s="36"/>
    </row>
    <row r="967" spans="1:8" s="2" customFormat="1" ht="16.899999999999999" customHeight="1">
      <c r="A967" s="35"/>
      <c r="B967" s="36"/>
      <c r="C967" s="249" t="s">
        <v>1</v>
      </c>
      <c r="D967" s="249" t="s">
        <v>877</v>
      </c>
      <c r="E967" s="18" t="s">
        <v>1</v>
      </c>
      <c r="F967" s="250">
        <v>3.78</v>
      </c>
      <c r="G967" s="35"/>
      <c r="H967" s="36"/>
    </row>
    <row r="968" spans="1:8" s="2" customFormat="1" ht="16.899999999999999" customHeight="1">
      <c r="A968" s="35"/>
      <c r="B968" s="36"/>
      <c r="C968" s="249" t="s">
        <v>245</v>
      </c>
      <c r="D968" s="249" t="s">
        <v>334</v>
      </c>
      <c r="E968" s="18" t="s">
        <v>1</v>
      </c>
      <c r="F968" s="250">
        <v>22.68</v>
      </c>
      <c r="G968" s="35"/>
      <c r="H968" s="36"/>
    </row>
    <row r="969" spans="1:8" s="2" customFormat="1" ht="16.899999999999999" customHeight="1">
      <c r="A969" s="35"/>
      <c r="B969" s="36"/>
      <c r="C969" s="251" t="s">
        <v>5606</v>
      </c>
      <c r="D969" s="35"/>
      <c r="E969" s="35"/>
      <c r="F969" s="35"/>
      <c r="G969" s="35"/>
      <c r="H969" s="36"/>
    </row>
    <row r="970" spans="1:8" s="2" customFormat="1" ht="16.899999999999999" customHeight="1">
      <c r="A970" s="35"/>
      <c r="B970" s="36"/>
      <c r="C970" s="249" t="s">
        <v>868</v>
      </c>
      <c r="D970" s="249" t="s">
        <v>869</v>
      </c>
      <c r="E970" s="18" t="s">
        <v>378</v>
      </c>
      <c r="F970" s="250">
        <v>22.68</v>
      </c>
      <c r="G970" s="35"/>
      <c r="H970" s="36"/>
    </row>
    <row r="971" spans="1:8" s="2" customFormat="1" ht="16.899999999999999" customHeight="1">
      <c r="A971" s="35"/>
      <c r="B971" s="36"/>
      <c r="C971" s="249" t="s">
        <v>860</v>
      </c>
      <c r="D971" s="249" t="s">
        <v>861</v>
      </c>
      <c r="E971" s="18" t="s">
        <v>378</v>
      </c>
      <c r="F971" s="250">
        <v>26.762</v>
      </c>
      <c r="G971" s="35"/>
      <c r="H971" s="36"/>
    </row>
    <row r="972" spans="1:8" s="2" customFormat="1" ht="16.899999999999999" customHeight="1">
      <c r="A972" s="35"/>
      <c r="B972" s="36"/>
      <c r="C972" s="245" t="s">
        <v>247</v>
      </c>
      <c r="D972" s="246" t="s">
        <v>1</v>
      </c>
      <c r="E972" s="247" t="s">
        <v>1</v>
      </c>
      <c r="F972" s="248">
        <v>327.8</v>
      </c>
      <c r="G972" s="35"/>
      <c r="H972" s="36"/>
    </row>
    <row r="973" spans="1:8" s="2" customFormat="1" ht="16.899999999999999" customHeight="1">
      <c r="A973" s="35"/>
      <c r="B973" s="36"/>
      <c r="C973" s="249" t="s">
        <v>1</v>
      </c>
      <c r="D973" s="249" t="s">
        <v>1435</v>
      </c>
      <c r="E973" s="18" t="s">
        <v>1</v>
      </c>
      <c r="F973" s="250">
        <v>104</v>
      </c>
      <c r="G973" s="35"/>
      <c r="H973" s="36"/>
    </row>
    <row r="974" spans="1:8" s="2" customFormat="1" ht="16.899999999999999" customHeight="1">
      <c r="A974" s="35"/>
      <c r="B974" s="36"/>
      <c r="C974" s="249" t="s">
        <v>1</v>
      </c>
      <c r="D974" s="249" t="s">
        <v>1436</v>
      </c>
      <c r="E974" s="18" t="s">
        <v>1</v>
      </c>
      <c r="F974" s="250">
        <v>43.8</v>
      </c>
      <c r="G974" s="35"/>
      <c r="H974" s="36"/>
    </row>
    <row r="975" spans="1:8" s="2" customFormat="1" ht="16.899999999999999" customHeight="1">
      <c r="A975" s="35"/>
      <c r="B975" s="36"/>
      <c r="C975" s="249" t="s">
        <v>1</v>
      </c>
      <c r="D975" s="249" t="s">
        <v>1437</v>
      </c>
      <c r="E975" s="18" t="s">
        <v>1</v>
      </c>
      <c r="F975" s="250">
        <v>120</v>
      </c>
      <c r="G975" s="35"/>
      <c r="H975" s="36"/>
    </row>
    <row r="976" spans="1:8" s="2" customFormat="1" ht="16.899999999999999" customHeight="1">
      <c r="A976" s="35"/>
      <c r="B976" s="36"/>
      <c r="C976" s="249" t="s">
        <v>1</v>
      </c>
      <c r="D976" s="249" t="s">
        <v>1438</v>
      </c>
      <c r="E976" s="18" t="s">
        <v>1</v>
      </c>
      <c r="F976" s="250">
        <v>60</v>
      </c>
      <c r="G976" s="35"/>
      <c r="H976" s="36"/>
    </row>
    <row r="977" spans="1:8" s="2" customFormat="1" ht="16.899999999999999" customHeight="1">
      <c r="A977" s="35"/>
      <c r="B977" s="36"/>
      <c r="C977" s="249" t="s">
        <v>247</v>
      </c>
      <c r="D977" s="249" t="s">
        <v>412</v>
      </c>
      <c r="E977" s="18" t="s">
        <v>1</v>
      </c>
      <c r="F977" s="250">
        <v>327.8</v>
      </c>
      <c r="G977" s="35"/>
      <c r="H977" s="36"/>
    </row>
    <row r="978" spans="1:8" s="2" customFormat="1" ht="16.899999999999999" customHeight="1">
      <c r="A978" s="35"/>
      <c r="B978" s="36"/>
      <c r="C978" s="251" t="s">
        <v>5606</v>
      </c>
      <c r="D978" s="35"/>
      <c r="E978" s="35"/>
      <c r="F978" s="35"/>
      <c r="G978" s="35"/>
      <c r="H978" s="36"/>
    </row>
    <row r="979" spans="1:8" s="2" customFormat="1" ht="22.5">
      <c r="A979" s="35"/>
      <c r="B979" s="36"/>
      <c r="C979" s="249" t="s">
        <v>1432</v>
      </c>
      <c r="D979" s="249" t="s">
        <v>1433</v>
      </c>
      <c r="E979" s="18" t="s">
        <v>378</v>
      </c>
      <c r="F979" s="250">
        <v>327.8</v>
      </c>
      <c r="G979" s="35"/>
      <c r="H979" s="36"/>
    </row>
    <row r="980" spans="1:8" s="2" customFormat="1" ht="33.75">
      <c r="A980" s="35"/>
      <c r="B980" s="36"/>
      <c r="C980" s="249" t="s">
        <v>1426</v>
      </c>
      <c r="D980" s="249" t="s">
        <v>1427</v>
      </c>
      <c r="E980" s="18" t="s">
        <v>378</v>
      </c>
      <c r="F980" s="250">
        <v>753.35</v>
      </c>
      <c r="G980" s="35"/>
      <c r="H980" s="36"/>
    </row>
    <row r="981" spans="1:8" s="2" customFormat="1" ht="16.899999999999999" customHeight="1">
      <c r="A981" s="35"/>
      <c r="B981" s="36"/>
      <c r="C981" s="249" t="s">
        <v>2321</v>
      </c>
      <c r="D981" s="249" t="s">
        <v>2322</v>
      </c>
      <c r="E981" s="18" t="s">
        <v>378</v>
      </c>
      <c r="F981" s="250">
        <v>6559.06</v>
      </c>
      <c r="G981" s="35"/>
      <c r="H981" s="36"/>
    </row>
    <row r="982" spans="1:8" s="2" customFormat="1" ht="16.899999999999999" customHeight="1">
      <c r="A982" s="35"/>
      <c r="B982" s="36"/>
      <c r="C982" s="245" t="s">
        <v>249</v>
      </c>
      <c r="D982" s="246" t="s">
        <v>1</v>
      </c>
      <c r="E982" s="247" t="s">
        <v>1</v>
      </c>
      <c r="F982" s="248">
        <v>29.968</v>
      </c>
      <c r="G982" s="35"/>
      <c r="H982" s="36"/>
    </row>
    <row r="983" spans="1:8" s="2" customFormat="1" ht="16.899999999999999" customHeight="1">
      <c r="A983" s="35"/>
      <c r="B983" s="36"/>
      <c r="C983" s="249" t="s">
        <v>1</v>
      </c>
      <c r="D983" s="249" t="s">
        <v>1250</v>
      </c>
      <c r="E983" s="18" t="s">
        <v>1</v>
      </c>
      <c r="F983" s="250">
        <v>29.968</v>
      </c>
      <c r="G983" s="35"/>
      <c r="H983" s="36"/>
    </row>
    <row r="984" spans="1:8" s="2" customFormat="1" ht="16.899999999999999" customHeight="1">
      <c r="A984" s="35"/>
      <c r="B984" s="36"/>
      <c r="C984" s="249" t="s">
        <v>249</v>
      </c>
      <c r="D984" s="249" t="s">
        <v>334</v>
      </c>
      <c r="E984" s="18" t="s">
        <v>1</v>
      </c>
      <c r="F984" s="250">
        <v>29.968</v>
      </c>
      <c r="G984" s="35"/>
      <c r="H984" s="36"/>
    </row>
    <row r="985" spans="1:8" s="2" customFormat="1" ht="16.899999999999999" customHeight="1">
      <c r="A985" s="35"/>
      <c r="B985" s="36"/>
      <c r="C985" s="251" t="s">
        <v>5606</v>
      </c>
      <c r="D985" s="35"/>
      <c r="E985" s="35"/>
      <c r="F985" s="35"/>
      <c r="G985" s="35"/>
      <c r="H985" s="36"/>
    </row>
    <row r="986" spans="1:8" s="2" customFormat="1" ht="22.5">
      <c r="A986" s="35"/>
      <c r="B986" s="36"/>
      <c r="C986" s="249" t="s">
        <v>1247</v>
      </c>
      <c r="D986" s="249" t="s">
        <v>1248</v>
      </c>
      <c r="E986" s="18" t="s">
        <v>378</v>
      </c>
      <c r="F986" s="250">
        <v>29.968</v>
      </c>
      <c r="G986" s="35"/>
      <c r="H986" s="36"/>
    </row>
    <row r="987" spans="1:8" s="2" customFormat="1" ht="16.899999999999999" customHeight="1">
      <c r="A987" s="35"/>
      <c r="B987" s="36"/>
      <c r="C987" s="249" t="s">
        <v>2321</v>
      </c>
      <c r="D987" s="249" t="s">
        <v>2322</v>
      </c>
      <c r="E987" s="18" t="s">
        <v>378</v>
      </c>
      <c r="F987" s="250">
        <v>6559.06</v>
      </c>
      <c r="G987" s="35"/>
      <c r="H987" s="36"/>
    </row>
    <row r="988" spans="1:8" s="2" customFormat="1" ht="16.899999999999999" customHeight="1">
      <c r="A988" s="35"/>
      <c r="B988" s="36"/>
      <c r="C988" s="245" t="s">
        <v>5832</v>
      </c>
      <c r="D988" s="246" t="s">
        <v>1</v>
      </c>
      <c r="E988" s="247" t="s">
        <v>1</v>
      </c>
      <c r="F988" s="248">
        <v>116.15</v>
      </c>
      <c r="G988" s="35"/>
      <c r="H988" s="36"/>
    </row>
    <row r="989" spans="1:8" s="2" customFormat="1" ht="16.899999999999999" customHeight="1">
      <c r="A989" s="35"/>
      <c r="B989" s="36"/>
      <c r="C989" s="249" t="s">
        <v>5832</v>
      </c>
      <c r="D989" s="249" t="s">
        <v>5784</v>
      </c>
      <c r="E989" s="18" t="s">
        <v>1</v>
      </c>
      <c r="F989" s="250">
        <v>116.15</v>
      </c>
      <c r="G989" s="35"/>
      <c r="H989" s="36"/>
    </row>
    <row r="990" spans="1:8" s="2" customFormat="1" ht="16.899999999999999" customHeight="1">
      <c r="A990" s="35"/>
      <c r="B990" s="36"/>
      <c r="C990" s="245" t="s">
        <v>251</v>
      </c>
      <c r="D990" s="246" t="s">
        <v>1</v>
      </c>
      <c r="E990" s="247" t="s">
        <v>1</v>
      </c>
      <c r="F990" s="248">
        <v>153.77000000000001</v>
      </c>
      <c r="G990" s="35"/>
      <c r="H990" s="36"/>
    </row>
    <row r="991" spans="1:8" s="2" customFormat="1" ht="16.899999999999999" customHeight="1">
      <c r="A991" s="35"/>
      <c r="B991" s="36"/>
      <c r="C991" s="249" t="s">
        <v>1</v>
      </c>
      <c r="D991" s="249" t="s">
        <v>548</v>
      </c>
      <c r="E991" s="18" t="s">
        <v>1</v>
      </c>
      <c r="F991" s="250">
        <v>0</v>
      </c>
      <c r="G991" s="35"/>
      <c r="H991" s="36"/>
    </row>
    <row r="992" spans="1:8" s="2" customFormat="1" ht="16.899999999999999" customHeight="1">
      <c r="A992" s="35"/>
      <c r="B992" s="36"/>
      <c r="C992" s="249" t="s">
        <v>1</v>
      </c>
      <c r="D992" s="249" t="s">
        <v>549</v>
      </c>
      <c r="E992" s="18" t="s">
        <v>1</v>
      </c>
      <c r="F992" s="250">
        <v>153.77000000000001</v>
      </c>
      <c r="G992" s="35"/>
      <c r="H992" s="36"/>
    </row>
    <row r="993" spans="1:8" s="2" customFormat="1" ht="16.899999999999999" customHeight="1">
      <c r="A993" s="35"/>
      <c r="B993" s="36"/>
      <c r="C993" s="249" t="s">
        <v>251</v>
      </c>
      <c r="D993" s="249" t="s">
        <v>334</v>
      </c>
      <c r="E993" s="18" t="s">
        <v>1</v>
      </c>
      <c r="F993" s="250">
        <v>153.77000000000001</v>
      </c>
      <c r="G993" s="35"/>
      <c r="H993" s="36"/>
    </row>
    <row r="994" spans="1:8" s="2" customFormat="1" ht="16.899999999999999" customHeight="1">
      <c r="A994" s="35"/>
      <c r="B994" s="36"/>
      <c r="C994" s="251" t="s">
        <v>5606</v>
      </c>
      <c r="D994" s="35"/>
      <c r="E994" s="35"/>
      <c r="F994" s="35"/>
      <c r="G994" s="35"/>
      <c r="H994" s="36"/>
    </row>
    <row r="995" spans="1:8" s="2" customFormat="1" ht="16.899999999999999" customHeight="1">
      <c r="A995" s="35"/>
      <c r="B995" s="36"/>
      <c r="C995" s="249" t="s">
        <v>545</v>
      </c>
      <c r="D995" s="249" t="s">
        <v>546</v>
      </c>
      <c r="E995" s="18" t="s">
        <v>338</v>
      </c>
      <c r="F995" s="250">
        <v>7.6890000000000001</v>
      </c>
      <c r="G995" s="35"/>
      <c r="H995" s="36"/>
    </row>
    <row r="996" spans="1:8" s="2" customFormat="1" ht="16.899999999999999" customHeight="1">
      <c r="A996" s="35"/>
      <c r="B996" s="36"/>
      <c r="C996" s="249" t="s">
        <v>911</v>
      </c>
      <c r="D996" s="249" t="s">
        <v>912</v>
      </c>
      <c r="E996" s="18" t="s">
        <v>378</v>
      </c>
      <c r="F996" s="250">
        <v>153.77000000000001</v>
      </c>
      <c r="G996" s="35"/>
      <c r="H996" s="36"/>
    </row>
    <row r="997" spans="1:8" s="2" customFormat="1" ht="16.899999999999999" customHeight="1">
      <c r="A997" s="35"/>
      <c r="B997" s="36"/>
      <c r="C997" s="245" t="s">
        <v>858</v>
      </c>
      <c r="D997" s="246" t="s">
        <v>1</v>
      </c>
      <c r="E997" s="247" t="s">
        <v>1</v>
      </c>
      <c r="F997" s="248">
        <v>1322.4010000000001</v>
      </c>
      <c r="G997" s="35"/>
      <c r="H997" s="36"/>
    </row>
    <row r="998" spans="1:8" s="2" customFormat="1" ht="16.899999999999999" customHeight="1">
      <c r="A998" s="35"/>
      <c r="B998" s="36"/>
      <c r="C998" s="249" t="s">
        <v>231</v>
      </c>
      <c r="D998" s="249" t="s">
        <v>232</v>
      </c>
      <c r="E998" s="18" t="s">
        <v>1</v>
      </c>
      <c r="F998" s="250">
        <v>583.72</v>
      </c>
      <c r="G998" s="35"/>
      <c r="H998" s="36"/>
    </row>
    <row r="999" spans="1:8" s="2" customFormat="1" ht="16.899999999999999" customHeight="1">
      <c r="A999" s="35"/>
      <c r="B999" s="36"/>
      <c r="C999" s="249" t="s">
        <v>223</v>
      </c>
      <c r="D999" s="249" t="s">
        <v>224</v>
      </c>
      <c r="E999" s="18" t="s">
        <v>1</v>
      </c>
      <c r="F999" s="250">
        <v>166.3</v>
      </c>
      <c r="G999" s="35"/>
      <c r="H999" s="36"/>
    </row>
    <row r="1000" spans="1:8" s="2" customFormat="1" ht="16.899999999999999" customHeight="1">
      <c r="A1000" s="35"/>
      <c r="B1000" s="36"/>
      <c r="C1000" s="249" t="s">
        <v>225</v>
      </c>
      <c r="D1000" s="249" t="s">
        <v>226</v>
      </c>
      <c r="E1000" s="18" t="s">
        <v>1</v>
      </c>
      <c r="F1000" s="250">
        <v>121.5</v>
      </c>
      <c r="G1000" s="35"/>
      <c r="H1000" s="36"/>
    </row>
    <row r="1001" spans="1:8" s="2" customFormat="1" ht="16.899999999999999" customHeight="1">
      <c r="A1001" s="35"/>
      <c r="B1001" s="36"/>
      <c r="C1001" s="249" t="s">
        <v>227</v>
      </c>
      <c r="D1001" s="249" t="s">
        <v>218</v>
      </c>
      <c r="E1001" s="18" t="s">
        <v>1</v>
      </c>
      <c r="F1001" s="250">
        <v>5</v>
      </c>
      <c r="G1001" s="35"/>
      <c r="H1001" s="36"/>
    </row>
    <row r="1002" spans="1:8" s="2" customFormat="1" ht="16.899999999999999" customHeight="1">
      <c r="A1002" s="35"/>
      <c r="B1002" s="36"/>
      <c r="C1002" s="249" t="s">
        <v>237</v>
      </c>
      <c r="D1002" s="249" t="s">
        <v>238</v>
      </c>
      <c r="E1002" s="18" t="s">
        <v>1</v>
      </c>
      <c r="F1002" s="250">
        <v>140.16</v>
      </c>
      <c r="G1002" s="35"/>
      <c r="H1002" s="36"/>
    </row>
    <row r="1003" spans="1:8" s="2" customFormat="1" ht="16.899999999999999" customHeight="1">
      <c r="A1003" s="35"/>
      <c r="B1003" s="36"/>
      <c r="C1003" s="249" t="s">
        <v>233</v>
      </c>
      <c r="D1003" s="249" t="s">
        <v>234</v>
      </c>
      <c r="E1003" s="18" t="s">
        <v>1</v>
      </c>
      <c r="F1003" s="250">
        <v>27.4</v>
      </c>
      <c r="G1003" s="35"/>
      <c r="H1003" s="36"/>
    </row>
    <row r="1004" spans="1:8" s="2" customFormat="1" ht="16.899999999999999" customHeight="1">
      <c r="A1004" s="35"/>
      <c r="B1004" s="36"/>
      <c r="C1004" s="249" t="s">
        <v>235</v>
      </c>
      <c r="D1004" s="249" t="s">
        <v>236</v>
      </c>
      <c r="E1004" s="18" t="s">
        <v>1</v>
      </c>
      <c r="F1004" s="250">
        <v>28.25</v>
      </c>
      <c r="G1004" s="35"/>
      <c r="H1004" s="36"/>
    </row>
    <row r="1005" spans="1:8" s="2" customFormat="1" ht="16.899999999999999" customHeight="1">
      <c r="A1005" s="35"/>
      <c r="B1005" s="36"/>
      <c r="C1005" s="249" t="s">
        <v>854</v>
      </c>
      <c r="D1005" s="249" t="s">
        <v>855</v>
      </c>
      <c r="E1005" s="18" t="s">
        <v>1</v>
      </c>
      <c r="F1005" s="250">
        <v>73.5</v>
      </c>
      <c r="G1005" s="35"/>
      <c r="H1005" s="36"/>
    </row>
    <row r="1006" spans="1:8" s="2" customFormat="1" ht="16.899999999999999" customHeight="1">
      <c r="A1006" s="35"/>
      <c r="B1006" s="36"/>
      <c r="C1006" s="249" t="s">
        <v>856</v>
      </c>
      <c r="D1006" s="249" t="s">
        <v>857</v>
      </c>
      <c r="E1006" s="18" t="s">
        <v>1</v>
      </c>
      <c r="F1006" s="250">
        <v>8.9</v>
      </c>
      <c r="G1006" s="35"/>
      <c r="H1006" s="36"/>
    </row>
    <row r="1007" spans="1:8" s="2" customFormat="1" ht="16.899999999999999" customHeight="1">
      <c r="A1007" s="35"/>
      <c r="B1007" s="36"/>
      <c r="C1007" s="249" t="s">
        <v>243</v>
      </c>
      <c r="D1007" s="249" t="s">
        <v>244</v>
      </c>
      <c r="E1007" s="18" t="s">
        <v>1</v>
      </c>
      <c r="F1007" s="250">
        <v>26.68</v>
      </c>
      <c r="G1007" s="35"/>
      <c r="H1007" s="36"/>
    </row>
    <row r="1008" spans="1:8" s="2" customFormat="1" ht="16.899999999999999" customHeight="1">
      <c r="A1008" s="35"/>
      <c r="B1008" s="36"/>
      <c r="C1008" s="249" t="s">
        <v>239</v>
      </c>
      <c r="D1008" s="249" t="s">
        <v>240</v>
      </c>
      <c r="E1008" s="18" t="s">
        <v>1</v>
      </c>
      <c r="F1008" s="250">
        <v>9.9</v>
      </c>
      <c r="G1008" s="35"/>
      <c r="H1008" s="36"/>
    </row>
    <row r="1009" spans="1:8" s="2" customFormat="1" ht="16.899999999999999" customHeight="1">
      <c r="A1009" s="35"/>
      <c r="B1009" s="36"/>
      <c r="C1009" s="249" t="s">
        <v>241</v>
      </c>
      <c r="D1009" s="249" t="s">
        <v>242</v>
      </c>
      <c r="E1009" s="18" t="s">
        <v>1</v>
      </c>
      <c r="F1009" s="250">
        <v>4.9000000000000004</v>
      </c>
      <c r="G1009" s="35"/>
      <c r="H1009" s="36"/>
    </row>
    <row r="1010" spans="1:8" s="2" customFormat="1" ht="16.899999999999999" customHeight="1">
      <c r="A1010" s="35"/>
      <c r="B1010" s="36"/>
      <c r="C1010" s="249" t="s">
        <v>1</v>
      </c>
      <c r="D1010" s="249" t="s">
        <v>819</v>
      </c>
      <c r="E1010" s="18" t="s">
        <v>1</v>
      </c>
      <c r="F1010" s="250">
        <v>7.6630000000000003</v>
      </c>
      <c r="G1010" s="35"/>
      <c r="H1010" s="36"/>
    </row>
    <row r="1011" spans="1:8" s="2" customFormat="1" ht="16.899999999999999" customHeight="1">
      <c r="A1011" s="35"/>
      <c r="B1011" s="36"/>
      <c r="C1011" s="249" t="s">
        <v>1</v>
      </c>
      <c r="D1011" s="249" t="s">
        <v>820</v>
      </c>
      <c r="E1011" s="18" t="s">
        <v>1</v>
      </c>
      <c r="F1011" s="250">
        <v>5.1079999999999997</v>
      </c>
      <c r="G1011" s="35"/>
      <c r="H1011" s="36"/>
    </row>
    <row r="1012" spans="1:8" s="2" customFormat="1" ht="16.899999999999999" customHeight="1">
      <c r="A1012" s="35"/>
      <c r="B1012" s="36"/>
      <c r="C1012" s="249" t="s">
        <v>1</v>
      </c>
      <c r="D1012" s="249" t="s">
        <v>821</v>
      </c>
      <c r="E1012" s="18" t="s">
        <v>1</v>
      </c>
      <c r="F1012" s="250">
        <v>31.826000000000001</v>
      </c>
      <c r="G1012" s="35"/>
      <c r="H1012" s="36"/>
    </row>
    <row r="1013" spans="1:8" s="2" customFormat="1" ht="16.899999999999999" customHeight="1">
      <c r="A1013" s="35"/>
      <c r="B1013" s="36"/>
      <c r="C1013" s="249" t="s">
        <v>1</v>
      </c>
      <c r="D1013" s="249" t="s">
        <v>822</v>
      </c>
      <c r="E1013" s="18" t="s">
        <v>1</v>
      </c>
      <c r="F1013" s="250">
        <v>56.052</v>
      </c>
      <c r="G1013" s="35"/>
      <c r="H1013" s="36"/>
    </row>
    <row r="1014" spans="1:8" s="2" customFormat="1" ht="16.899999999999999" customHeight="1">
      <c r="A1014" s="35"/>
      <c r="B1014" s="36"/>
      <c r="C1014" s="249" t="s">
        <v>1</v>
      </c>
      <c r="D1014" s="249" t="s">
        <v>823</v>
      </c>
      <c r="E1014" s="18" t="s">
        <v>1</v>
      </c>
      <c r="F1014" s="250">
        <v>25.542000000000002</v>
      </c>
      <c r="G1014" s="35"/>
      <c r="H1014" s="36"/>
    </row>
    <row r="1015" spans="1:8" s="2" customFormat="1" ht="16.899999999999999" customHeight="1">
      <c r="A1015" s="35"/>
      <c r="B1015" s="36"/>
      <c r="C1015" s="249" t="s">
        <v>858</v>
      </c>
      <c r="D1015" s="249" t="s">
        <v>334</v>
      </c>
      <c r="E1015" s="18" t="s">
        <v>1</v>
      </c>
      <c r="F1015" s="250">
        <v>1322.4010000000001</v>
      </c>
      <c r="G1015" s="35"/>
      <c r="H1015" s="36"/>
    </row>
    <row r="1016" spans="1:8" s="2" customFormat="1" ht="16.899999999999999" customHeight="1">
      <c r="A1016" s="35"/>
      <c r="B1016" s="36"/>
      <c r="C1016" s="245" t="s">
        <v>5833</v>
      </c>
      <c r="D1016" s="246" t="s">
        <v>1</v>
      </c>
      <c r="E1016" s="247" t="s">
        <v>1</v>
      </c>
      <c r="F1016" s="248">
        <v>1080.278</v>
      </c>
      <c r="G1016" s="35"/>
      <c r="H1016" s="36"/>
    </row>
    <row r="1017" spans="1:8" s="2" customFormat="1" ht="16.899999999999999" customHeight="1">
      <c r="A1017" s="35"/>
      <c r="B1017" s="36"/>
      <c r="C1017" s="249" t="s">
        <v>1</v>
      </c>
      <c r="D1017" s="249" t="s">
        <v>5783</v>
      </c>
      <c r="E1017" s="18" t="s">
        <v>1</v>
      </c>
      <c r="F1017" s="250">
        <v>949.00800000000004</v>
      </c>
      <c r="G1017" s="35"/>
      <c r="H1017" s="36"/>
    </row>
    <row r="1018" spans="1:8" s="2" customFormat="1" ht="16.899999999999999" customHeight="1">
      <c r="A1018" s="35"/>
      <c r="B1018" s="36"/>
      <c r="C1018" s="249" t="s">
        <v>1</v>
      </c>
      <c r="D1018" s="249" t="s">
        <v>5785</v>
      </c>
      <c r="E1018" s="18" t="s">
        <v>1</v>
      </c>
      <c r="F1018" s="250">
        <v>116.15</v>
      </c>
      <c r="G1018" s="35"/>
      <c r="H1018" s="36"/>
    </row>
    <row r="1019" spans="1:8" s="2" customFormat="1" ht="16.899999999999999" customHeight="1">
      <c r="A1019" s="35"/>
      <c r="B1019" s="36"/>
      <c r="C1019" s="249" t="s">
        <v>1</v>
      </c>
      <c r="D1019" s="249" t="s">
        <v>5787</v>
      </c>
      <c r="E1019" s="18" t="s">
        <v>1</v>
      </c>
      <c r="F1019" s="250">
        <v>15.12</v>
      </c>
      <c r="G1019" s="35"/>
      <c r="H1019" s="36"/>
    </row>
    <row r="1020" spans="1:8" s="2" customFormat="1" ht="16.899999999999999" customHeight="1">
      <c r="A1020" s="35"/>
      <c r="B1020" s="36"/>
      <c r="C1020" s="249" t="s">
        <v>5833</v>
      </c>
      <c r="D1020" s="249" t="s">
        <v>334</v>
      </c>
      <c r="E1020" s="18" t="s">
        <v>1</v>
      </c>
      <c r="F1020" s="250">
        <v>1080.278</v>
      </c>
      <c r="G1020" s="35"/>
      <c r="H1020" s="36"/>
    </row>
    <row r="1021" spans="1:8" s="2" customFormat="1" ht="16.899999999999999" customHeight="1">
      <c r="A1021" s="35"/>
      <c r="B1021" s="36"/>
      <c r="C1021" s="245" t="s">
        <v>5782</v>
      </c>
      <c r="D1021" s="246" t="s">
        <v>1</v>
      </c>
      <c r="E1021" s="247" t="s">
        <v>1</v>
      </c>
      <c r="F1021" s="248">
        <v>949.00800000000004</v>
      </c>
      <c r="G1021" s="35"/>
      <c r="H1021" s="36"/>
    </row>
    <row r="1022" spans="1:8" s="2" customFormat="1" ht="16.899999999999999" customHeight="1">
      <c r="A1022" s="35"/>
      <c r="B1022" s="36"/>
      <c r="C1022" s="249" t="s">
        <v>5782</v>
      </c>
      <c r="D1022" s="249" t="s">
        <v>5783</v>
      </c>
      <c r="E1022" s="18" t="s">
        <v>1</v>
      </c>
      <c r="F1022" s="250">
        <v>949.00800000000004</v>
      </c>
      <c r="G1022" s="35"/>
      <c r="H1022" s="36"/>
    </row>
    <row r="1023" spans="1:8" s="2" customFormat="1" ht="16.899999999999999" customHeight="1">
      <c r="A1023" s="35"/>
      <c r="B1023" s="36"/>
      <c r="C1023" s="245" t="s">
        <v>5834</v>
      </c>
      <c r="D1023" s="246" t="s">
        <v>1</v>
      </c>
      <c r="E1023" s="247" t="s">
        <v>1</v>
      </c>
      <c r="F1023" s="248">
        <v>778</v>
      </c>
      <c r="G1023" s="35"/>
      <c r="H1023" s="36"/>
    </row>
    <row r="1024" spans="1:8" s="2" customFormat="1" ht="16.899999999999999" customHeight="1">
      <c r="A1024" s="35"/>
      <c r="B1024" s="36"/>
      <c r="C1024" s="245" t="s">
        <v>5835</v>
      </c>
      <c r="D1024" s="246" t="s">
        <v>1</v>
      </c>
      <c r="E1024" s="247" t="s">
        <v>1</v>
      </c>
      <c r="F1024" s="248">
        <v>121.5</v>
      </c>
      <c r="G1024" s="35"/>
      <c r="H1024" s="36"/>
    </row>
    <row r="1025" spans="1:8" s="2" customFormat="1" ht="16.899999999999999" customHeight="1">
      <c r="A1025" s="35"/>
      <c r="B1025" s="36"/>
      <c r="C1025" s="245" t="s">
        <v>5836</v>
      </c>
      <c r="D1025" s="246" t="s">
        <v>1</v>
      </c>
      <c r="E1025" s="247" t="s">
        <v>1</v>
      </c>
      <c r="F1025" s="248">
        <v>610</v>
      </c>
      <c r="G1025" s="35"/>
      <c r="H1025" s="36"/>
    </row>
    <row r="1026" spans="1:8" s="2" customFormat="1" ht="16.899999999999999" customHeight="1">
      <c r="A1026" s="35"/>
      <c r="B1026" s="36"/>
      <c r="C1026" s="245" t="s">
        <v>5784</v>
      </c>
      <c r="D1026" s="246" t="s">
        <v>1</v>
      </c>
      <c r="E1026" s="247" t="s">
        <v>1</v>
      </c>
      <c r="F1026" s="248">
        <v>116.15</v>
      </c>
      <c r="G1026" s="35"/>
      <c r="H1026" s="36"/>
    </row>
    <row r="1027" spans="1:8" s="2" customFormat="1" ht="16.899999999999999" customHeight="1">
      <c r="A1027" s="35"/>
      <c r="B1027" s="36"/>
      <c r="C1027" s="249" t="s">
        <v>5784</v>
      </c>
      <c r="D1027" s="249" t="s">
        <v>5785</v>
      </c>
      <c r="E1027" s="18" t="s">
        <v>1</v>
      </c>
      <c r="F1027" s="250">
        <v>116.15</v>
      </c>
      <c r="G1027" s="35"/>
      <c r="H1027" s="36"/>
    </row>
    <row r="1028" spans="1:8" s="2" customFormat="1" ht="16.899999999999999" customHeight="1">
      <c r="A1028" s="35"/>
      <c r="B1028" s="36"/>
      <c r="C1028" s="245" t="s">
        <v>5786</v>
      </c>
      <c r="D1028" s="246" t="s">
        <v>1</v>
      </c>
      <c r="E1028" s="247" t="s">
        <v>1</v>
      </c>
      <c r="F1028" s="248">
        <v>15.12</v>
      </c>
      <c r="G1028" s="35"/>
      <c r="H1028" s="36"/>
    </row>
    <row r="1029" spans="1:8" s="2" customFormat="1" ht="16.899999999999999" customHeight="1">
      <c r="A1029" s="35"/>
      <c r="B1029" s="36"/>
      <c r="C1029" s="249" t="s">
        <v>5786</v>
      </c>
      <c r="D1029" s="249" t="s">
        <v>5787</v>
      </c>
      <c r="E1029" s="18" t="s">
        <v>1</v>
      </c>
      <c r="F1029" s="250">
        <v>15.12</v>
      </c>
      <c r="G1029" s="35"/>
      <c r="H1029" s="36"/>
    </row>
    <row r="1030" spans="1:8" s="2" customFormat="1" ht="16.899999999999999" customHeight="1">
      <c r="A1030" s="35"/>
      <c r="B1030" s="36"/>
      <c r="C1030" s="245" t="s">
        <v>5837</v>
      </c>
      <c r="D1030" s="246" t="s">
        <v>1</v>
      </c>
      <c r="E1030" s="247" t="s">
        <v>1</v>
      </c>
      <c r="F1030" s="248">
        <v>350</v>
      </c>
      <c r="G1030" s="35"/>
      <c r="H1030" s="36"/>
    </row>
    <row r="1031" spans="1:8" s="2" customFormat="1" ht="16.899999999999999" customHeight="1">
      <c r="A1031" s="35"/>
      <c r="B1031" s="36"/>
      <c r="C1031" s="249" t="s">
        <v>1</v>
      </c>
      <c r="D1031" s="249" t="s">
        <v>2222</v>
      </c>
      <c r="E1031" s="18" t="s">
        <v>1</v>
      </c>
      <c r="F1031" s="250">
        <v>350</v>
      </c>
      <c r="G1031" s="35"/>
      <c r="H1031" s="36"/>
    </row>
    <row r="1032" spans="1:8" s="2" customFormat="1" ht="16.899999999999999" customHeight="1">
      <c r="A1032" s="35"/>
      <c r="B1032" s="36"/>
      <c r="C1032" s="249" t="s">
        <v>5837</v>
      </c>
      <c r="D1032" s="249" t="s">
        <v>334</v>
      </c>
      <c r="E1032" s="18" t="s">
        <v>1</v>
      </c>
      <c r="F1032" s="250">
        <v>350</v>
      </c>
      <c r="G1032" s="35"/>
      <c r="H1032" s="36"/>
    </row>
    <row r="1033" spans="1:8" s="2" customFormat="1" ht="16.899999999999999" customHeight="1">
      <c r="A1033" s="35"/>
      <c r="B1033" s="36"/>
      <c r="C1033" s="245" t="s">
        <v>252</v>
      </c>
      <c r="D1033" s="246" t="s">
        <v>1</v>
      </c>
      <c r="E1033" s="247" t="s">
        <v>1</v>
      </c>
      <c r="F1033" s="248">
        <v>4.306</v>
      </c>
      <c r="G1033" s="35"/>
      <c r="H1033" s="36"/>
    </row>
    <row r="1034" spans="1:8" s="2" customFormat="1" ht="16.899999999999999" customHeight="1">
      <c r="A1034" s="35"/>
      <c r="B1034" s="36"/>
      <c r="C1034" s="249" t="s">
        <v>252</v>
      </c>
      <c r="D1034" s="249" t="s">
        <v>2258</v>
      </c>
      <c r="E1034" s="18" t="s">
        <v>1</v>
      </c>
      <c r="F1034" s="250">
        <v>4.306</v>
      </c>
      <c r="G1034" s="35"/>
      <c r="H1034" s="36"/>
    </row>
    <row r="1035" spans="1:8" s="2" customFormat="1" ht="16.899999999999999" customHeight="1">
      <c r="A1035" s="35"/>
      <c r="B1035" s="36"/>
      <c r="C1035" s="251" t="s">
        <v>5606</v>
      </c>
      <c r="D1035" s="35"/>
      <c r="E1035" s="35"/>
      <c r="F1035" s="35"/>
      <c r="G1035" s="35"/>
      <c r="H1035" s="36"/>
    </row>
    <row r="1036" spans="1:8" s="2" customFormat="1" ht="16.899999999999999" customHeight="1">
      <c r="A1036" s="35"/>
      <c r="B1036" s="36"/>
      <c r="C1036" s="249" t="s">
        <v>2255</v>
      </c>
      <c r="D1036" s="249" t="s">
        <v>2256</v>
      </c>
      <c r="E1036" s="18" t="s">
        <v>378</v>
      </c>
      <c r="F1036" s="250">
        <v>4.306</v>
      </c>
      <c r="G1036" s="35"/>
      <c r="H1036" s="36"/>
    </row>
    <row r="1037" spans="1:8" s="2" customFormat="1" ht="16.899999999999999" customHeight="1">
      <c r="A1037" s="35"/>
      <c r="B1037" s="36"/>
      <c r="C1037" s="249" t="s">
        <v>2309</v>
      </c>
      <c r="D1037" s="249" t="s">
        <v>2310</v>
      </c>
      <c r="E1037" s="18" t="s">
        <v>378</v>
      </c>
      <c r="F1037" s="250">
        <v>231.386</v>
      </c>
      <c r="G1037" s="35"/>
      <c r="H1037" s="36"/>
    </row>
    <row r="1038" spans="1:8" s="2" customFormat="1" ht="16.899999999999999" customHeight="1">
      <c r="A1038" s="35"/>
      <c r="B1038" s="36"/>
      <c r="C1038" s="245" t="s">
        <v>253</v>
      </c>
      <c r="D1038" s="246" t="s">
        <v>1</v>
      </c>
      <c r="E1038" s="247" t="s">
        <v>1</v>
      </c>
      <c r="F1038" s="248">
        <v>185.886</v>
      </c>
      <c r="G1038" s="35"/>
      <c r="H1038" s="36"/>
    </row>
    <row r="1039" spans="1:8" s="2" customFormat="1" ht="16.899999999999999" customHeight="1">
      <c r="A1039" s="35"/>
      <c r="B1039" s="36"/>
      <c r="C1039" s="249" t="s">
        <v>1</v>
      </c>
      <c r="D1039" s="249" t="s">
        <v>460</v>
      </c>
      <c r="E1039" s="18" t="s">
        <v>1</v>
      </c>
      <c r="F1039" s="250">
        <v>11.57</v>
      </c>
      <c r="G1039" s="35"/>
      <c r="H1039" s="36"/>
    </row>
    <row r="1040" spans="1:8" s="2" customFormat="1" ht="16.899999999999999" customHeight="1">
      <c r="A1040" s="35"/>
      <c r="B1040" s="36"/>
      <c r="C1040" s="249" t="s">
        <v>1</v>
      </c>
      <c r="D1040" s="249" t="s">
        <v>461</v>
      </c>
      <c r="E1040" s="18" t="s">
        <v>1</v>
      </c>
      <c r="F1040" s="250">
        <v>12.523999999999999</v>
      </c>
      <c r="G1040" s="35"/>
      <c r="H1040" s="36"/>
    </row>
    <row r="1041" spans="1:8" s="2" customFormat="1" ht="16.899999999999999" customHeight="1">
      <c r="A1041" s="35"/>
      <c r="B1041" s="36"/>
      <c r="C1041" s="249" t="s">
        <v>1</v>
      </c>
      <c r="D1041" s="249" t="s">
        <v>462</v>
      </c>
      <c r="E1041" s="18" t="s">
        <v>1</v>
      </c>
      <c r="F1041" s="250">
        <v>161.792</v>
      </c>
      <c r="G1041" s="35"/>
      <c r="H1041" s="36"/>
    </row>
    <row r="1042" spans="1:8" s="2" customFormat="1" ht="16.899999999999999" customHeight="1">
      <c r="A1042" s="35"/>
      <c r="B1042" s="36"/>
      <c r="C1042" s="249" t="s">
        <v>253</v>
      </c>
      <c r="D1042" s="249" t="s">
        <v>334</v>
      </c>
      <c r="E1042" s="18" t="s">
        <v>1</v>
      </c>
      <c r="F1042" s="250">
        <v>185.886</v>
      </c>
      <c r="G1042" s="35"/>
      <c r="H1042" s="36"/>
    </row>
    <row r="1043" spans="1:8" s="2" customFormat="1" ht="16.899999999999999" customHeight="1">
      <c r="A1043" s="35"/>
      <c r="B1043" s="36"/>
      <c r="C1043" s="251" t="s">
        <v>5606</v>
      </c>
      <c r="D1043" s="35"/>
      <c r="E1043" s="35"/>
      <c r="F1043" s="35"/>
      <c r="G1043" s="35"/>
      <c r="H1043" s="36"/>
    </row>
    <row r="1044" spans="1:8" s="2" customFormat="1" ht="16.899999999999999" customHeight="1">
      <c r="A1044" s="35"/>
      <c r="B1044" s="36"/>
      <c r="C1044" s="249" t="s">
        <v>457</v>
      </c>
      <c r="D1044" s="249" t="s">
        <v>458</v>
      </c>
      <c r="E1044" s="18" t="s">
        <v>378</v>
      </c>
      <c r="F1044" s="250">
        <v>185.886</v>
      </c>
      <c r="G1044" s="35"/>
      <c r="H1044" s="36"/>
    </row>
    <row r="1045" spans="1:8" s="2" customFormat="1" ht="16.899999999999999" customHeight="1">
      <c r="A1045" s="35"/>
      <c r="B1045" s="36"/>
      <c r="C1045" s="249" t="s">
        <v>449</v>
      </c>
      <c r="D1045" s="249" t="s">
        <v>450</v>
      </c>
      <c r="E1045" s="18" t="s">
        <v>378</v>
      </c>
      <c r="F1045" s="250">
        <v>185.886</v>
      </c>
      <c r="G1045" s="35"/>
      <c r="H1045" s="36"/>
    </row>
    <row r="1046" spans="1:8" s="2" customFormat="1" ht="16.899999999999999" customHeight="1">
      <c r="A1046" s="35"/>
      <c r="B1046" s="36"/>
      <c r="C1046" s="249" t="s">
        <v>453</v>
      </c>
      <c r="D1046" s="249" t="s">
        <v>454</v>
      </c>
      <c r="E1046" s="18" t="s">
        <v>378</v>
      </c>
      <c r="F1046" s="250">
        <v>185.886</v>
      </c>
      <c r="G1046" s="35"/>
      <c r="H1046" s="36"/>
    </row>
    <row r="1047" spans="1:8" s="2" customFormat="1" ht="16.899999999999999" customHeight="1">
      <c r="A1047" s="35"/>
      <c r="B1047" s="36"/>
      <c r="C1047" s="249" t="s">
        <v>464</v>
      </c>
      <c r="D1047" s="249" t="s">
        <v>465</v>
      </c>
      <c r="E1047" s="18" t="s">
        <v>378</v>
      </c>
      <c r="F1047" s="250">
        <v>185.886</v>
      </c>
      <c r="G1047" s="35"/>
      <c r="H1047" s="36"/>
    </row>
    <row r="1048" spans="1:8" s="2" customFormat="1" ht="16.899999999999999" customHeight="1">
      <c r="A1048" s="35"/>
      <c r="B1048" s="36"/>
      <c r="C1048" s="249" t="s">
        <v>468</v>
      </c>
      <c r="D1048" s="249" t="s">
        <v>469</v>
      </c>
      <c r="E1048" s="18" t="s">
        <v>470</v>
      </c>
      <c r="F1048" s="250">
        <v>185.886</v>
      </c>
      <c r="G1048" s="35"/>
      <c r="H1048" s="36"/>
    </row>
    <row r="1049" spans="1:8" s="2" customFormat="1" ht="16.899999999999999" customHeight="1">
      <c r="A1049" s="35"/>
      <c r="B1049" s="36"/>
      <c r="C1049" s="249" t="s">
        <v>473</v>
      </c>
      <c r="D1049" s="249" t="s">
        <v>474</v>
      </c>
      <c r="E1049" s="18" t="s">
        <v>441</v>
      </c>
      <c r="F1049" s="250">
        <v>185.886</v>
      </c>
      <c r="G1049" s="35"/>
      <c r="H1049" s="36"/>
    </row>
    <row r="1050" spans="1:8" s="2" customFormat="1" ht="16.899999999999999" customHeight="1">
      <c r="A1050" s="35"/>
      <c r="B1050" s="36"/>
      <c r="C1050" s="249" t="s">
        <v>2321</v>
      </c>
      <c r="D1050" s="249" t="s">
        <v>2322</v>
      </c>
      <c r="E1050" s="18" t="s">
        <v>378</v>
      </c>
      <c r="F1050" s="250">
        <v>6559.06</v>
      </c>
      <c r="G1050" s="35"/>
      <c r="H1050" s="36"/>
    </row>
    <row r="1051" spans="1:8" s="2" customFormat="1" ht="16.899999999999999" customHeight="1">
      <c r="A1051" s="35"/>
      <c r="B1051" s="36"/>
      <c r="C1051" s="245" t="s">
        <v>255</v>
      </c>
      <c r="D1051" s="246" t="s">
        <v>1</v>
      </c>
      <c r="E1051" s="247" t="s">
        <v>1</v>
      </c>
      <c r="F1051" s="248">
        <v>8.06</v>
      </c>
      <c r="G1051" s="35"/>
      <c r="H1051" s="36"/>
    </row>
    <row r="1052" spans="1:8" s="2" customFormat="1" ht="16.899999999999999" customHeight="1">
      <c r="A1052" s="35"/>
      <c r="B1052" s="36"/>
      <c r="C1052" s="249" t="s">
        <v>1</v>
      </c>
      <c r="D1052" s="249" t="s">
        <v>340</v>
      </c>
      <c r="E1052" s="18" t="s">
        <v>1</v>
      </c>
      <c r="F1052" s="250">
        <v>4.96</v>
      </c>
      <c r="G1052" s="35"/>
      <c r="H1052" s="36"/>
    </row>
    <row r="1053" spans="1:8" s="2" customFormat="1" ht="16.899999999999999" customHeight="1">
      <c r="A1053" s="35"/>
      <c r="B1053" s="36"/>
      <c r="C1053" s="249" t="s">
        <v>1</v>
      </c>
      <c r="D1053" s="249" t="s">
        <v>341</v>
      </c>
      <c r="E1053" s="18" t="s">
        <v>1</v>
      </c>
      <c r="F1053" s="250">
        <v>3.1</v>
      </c>
      <c r="G1053" s="35"/>
      <c r="H1053" s="36"/>
    </row>
    <row r="1054" spans="1:8" s="2" customFormat="1" ht="16.899999999999999" customHeight="1">
      <c r="A1054" s="35"/>
      <c r="B1054" s="36"/>
      <c r="C1054" s="249" t="s">
        <v>255</v>
      </c>
      <c r="D1054" s="249" t="s">
        <v>342</v>
      </c>
      <c r="E1054" s="18" t="s">
        <v>1</v>
      </c>
      <c r="F1054" s="250">
        <v>8.06</v>
      </c>
      <c r="G1054" s="35"/>
      <c r="H1054" s="36"/>
    </row>
    <row r="1055" spans="1:8" s="2" customFormat="1" ht="16.899999999999999" customHeight="1">
      <c r="A1055" s="35"/>
      <c r="B1055" s="36"/>
      <c r="C1055" s="251" t="s">
        <v>5606</v>
      </c>
      <c r="D1055" s="35"/>
      <c r="E1055" s="35"/>
      <c r="F1055" s="35"/>
      <c r="G1055" s="35"/>
      <c r="H1055" s="36"/>
    </row>
    <row r="1056" spans="1:8" s="2" customFormat="1" ht="16.899999999999999" customHeight="1">
      <c r="A1056" s="35"/>
      <c r="B1056" s="36"/>
      <c r="C1056" s="249" t="s">
        <v>336</v>
      </c>
      <c r="D1056" s="249" t="s">
        <v>337</v>
      </c>
      <c r="E1056" s="18" t="s">
        <v>338</v>
      </c>
      <c r="F1056" s="250">
        <v>8.06</v>
      </c>
      <c r="G1056" s="35"/>
      <c r="H1056" s="36"/>
    </row>
    <row r="1057" spans="1:8" s="2" customFormat="1" ht="22.5">
      <c r="A1057" s="35"/>
      <c r="B1057" s="36"/>
      <c r="C1057" s="249" t="s">
        <v>346</v>
      </c>
      <c r="D1057" s="249" t="s">
        <v>347</v>
      </c>
      <c r="E1057" s="18" t="s">
        <v>338</v>
      </c>
      <c r="F1057" s="250">
        <v>8.06</v>
      </c>
      <c r="G1057" s="35"/>
      <c r="H1057" s="36"/>
    </row>
    <row r="1058" spans="1:8" s="2" customFormat="1" ht="16.899999999999999" customHeight="1">
      <c r="A1058" s="35"/>
      <c r="B1058" s="36"/>
      <c r="C1058" s="245" t="s">
        <v>5838</v>
      </c>
      <c r="D1058" s="246" t="s">
        <v>1</v>
      </c>
      <c r="E1058" s="247" t="s">
        <v>1</v>
      </c>
      <c r="F1058" s="248">
        <v>44.627000000000002</v>
      </c>
      <c r="G1058" s="35"/>
      <c r="H1058" s="36"/>
    </row>
    <row r="1059" spans="1:8" s="2" customFormat="1" ht="16.899999999999999" customHeight="1">
      <c r="A1059" s="35"/>
      <c r="B1059" s="36"/>
      <c r="C1059" s="249" t="s">
        <v>1</v>
      </c>
      <c r="D1059" s="249" t="s">
        <v>5839</v>
      </c>
      <c r="E1059" s="18" t="s">
        <v>1</v>
      </c>
      <c r="F1059" s="250">
        <v>0</v>
      </c>
      <c r="G1059" s="35"/>
      <c r="H1059" s="36"/>
    </row>
    <row r="1060" spans="1:8" s="2" customFormat="1" ht="16.899999999999999" customHeight="1">
      <c r="A1060" s="35"/>
      <c r="B1060" s="36"/>
      <c r="C1060" s="249" t="s">
        <v>1</v>
      </c>
      <c r="D1060" s="249" t="s">
        <v>5840</v>
      </c>
      <c r="E1060" s="18" t="s">
        <v>1</v>
      </c>
      <c r="F1060" s="250">
        <v>2.6549999999999998</v>
      </c>
      <c r="G1060" s="35"/>
      <c r="H1060" s="36"/>
    </row>
    <row r="1061" spans="1:8" s="2" customFormat="1" ht="16.899999999999999" customHeight="1">
      <c r="A1061" s="35"/>
      <c r="B1061" s="36"/>
      <c r="C1061" s="249" t="s">
        <v>1</v>
      </c>
      <c r="D1061" s="249" t="s">
        <v>5841</v>
      </c>
      <c r="E1061" s="18" t="s">
        <v>1</v>
      </c>
      <c r="F1061" s="250">
        <v>41.972000000000001</v>
      </c>
      <c r="G1061" s="35"/>
      <c r="H1061" s="36"/>
    </row>
    <row r="1062" spans="1:8" s="2" customFormat="1" ht="16.899999999999999" customHeight="1">
      <c r="A1062" s="35"/>
      <c r="B1062" s="36"/>
      <c r="C1062" s="249" t="s">
        <v>5838</v>
      </c>
      <c r="D1062" s="249" t="s">
        <v>334</v>
      </c>
      <c r="E1062" s="18" t="s">
        <v>1</v>
      </c>
      <c r="F1062" s="250">
        <v>44.627000000000002</v>
      </c>
      <c r="G1062" s="35"/>
      <c r="H1062" s="36"/>
    </row>
    <row r="1063" spans="1:8" s="2" customFormat="1" ht="16.899999999999999" customHeight="1">
      <c r="A1063" s="35"/>
      <c r="B1063" s="36"/>
      <c r="C1063" s="245" t="s">
        <v>2232</v>
      </c>
      <c r="D1063" s="246" t="s">
        <v>1</v>
      </c>
      <c r="E1063" s="247" t="s">
        <v>1</v>
      </c>
      <c r="F1063" s="248">
        <v>17.7</v>
      </c>
      <c r="G1063" s="35"/>
      <c r="H1063" s="36"/>
    </row>
    <row r="1064" spans="1:8" s="2" customFormat="1" ht="16.899999999999999" customHeight="1">
      <c r="A1064" s="35"/>
      <c r="B1064" s="36"/>
      <c r="C1064" s="249" t="s">
        <v>2232</v>
      </c>
      <c r="D1064" s="249" t="s">
        <v>2233</v>
      </c>
      <c r="E1064" s="18" t="s">
        <v>1</v>
      </c>
      <c r="F1064" s="250">
        <v>17.7</v>
      </c>
      <c r="G1064" s="35"/>
      <c r="H1064" s="36"/>
    </row>
    <row r="1065" spans="1:8" s="2" customFormat="1" ht="16.899999999999999" customHeight="1">
      <c r="A1065" s="35"/>
      <c r="B1065" s="36"/>
      <c r="C1065" s="245" t="s">
        <v>256</v>
      </c>
      <c r="D1065" s="246" t="s">
        <v>1</v>
      </c>
      <c r="E1065" s="247" t="s">
        <v>1</v>
      </c>
      <c r="F1065" s="248">
        <v>5.7850000000000001</v>
      </c>
      <c r="G1065" s="35"/>
      <c r="H1065" s="36"/>
    </row>
    <row r="1066" spans="1:8" s="2" customFormat="1" ht="16.899999999999999" customHeight="1">
      <c r="A1066" s="35"/>
      <c r="B1066" s="36"/>
      <c r="C1066" s="249" t="s">
        <v>1</v>
      </c>
      <c r="D1066" s="249" t="s">
        <v>401</v>
      </c>
      <c r="E1066" s="18" t="s">
        <v>1</v>
      </c>
      <c r="F1066" s="250">
        <v>0.874</v>
      </c>
      <c r="G1066" s="35"/>
      <c r="H1066" s="36"/>
    </row>
    <row r="1067" spans="1:8" s="2" customFormat="1" ht="16.899999999999999" customHeight="1">
      <c r="A1067" s="35"/>
      <c r="B1067" s="36"/>
      <c r="C1067" s="249" t="s">
        <v>1</v>
      </c>
      <c r="D1067" s="249" t="s">
        <v>402</v>
      </c>
      <c r="E1067" s="18" t="s">
        <v>1</v>
      </c>
      <c r="F1067" s="250">
        <v>1.2110000000000001</v>
      </c>
      <c r="G1067" s="35"/>
      <c r="H1067" s="36"/>
    </row>
    <row r="1068" spans="1:8" s="2" customFormat="1" ht="16.899999999999999" customHeight="1">
      <c r="A1068" s="35"/>
      <c r="B1068" s="36"/>
      <c r="C1068" s="249" t="s">
        <v>1</v>
      </c>
      <c r="D1068" s="249" t="s">
        <v>403</v>
      </c>
      <c r="E1068" s="18" t="s">
        <v>1</v>
      </c>
      <c r="F1068" s="250">
        <v>1.9</v>
      </c>
      <c r="G1068" s="35"/>
      <c r="H1068" s="36"/>
    </row>
    <row r="1069" spans="1:8" s="2" customFormat="1" ht="16.899999999999999" customHeight="1">
      <c r="A1069" s="35"/>
      <c r="B1069" s="36"/>
      <c r="C1069" s="249" t="s">
        <v>1</v>
      </c>
      <c r="D1069" s="249" t="s">
        <v>404</v>
      </c>
      <c r="E1069" s="18" t="s">
        <v>1</v>
      </c>
      <c r="F1069" s="250">
        <v>1.8</v>
      </c>
      <c r="G1069" s="35"/>
      <c r="H1069" s="36"/>
    </row>
    <row r="1070" spans="1:8" s="2" customFormat="1" ht="16.899999999999999" customHeight="1">
      <c r="A1070" s="35"/>
      <c r="B1070" s="36"/>
      <c r="C1070" s="249" t="s">
        <v>256</v>
      </c>
      <c r="D1070" s="249" t="s">
        <v>334</v>
      </c>
      <c r="E1070" s="18" t="s">
        <v>1</v>
      </c>
      <c r="F1070" s="250">
        <v>5.7850000000000001</v>
      </c>
      <c r="G1070" s="35"/>
      <c r="H1070" s="36"/>
    </row>
    <row r="1071" spans="1:8" s="2" customFormat="1" ht="16.899999999999999" customHeight="1">
      <c r="A1071" s="35"/>
      <c r="B1071" s="36"/>
      <c r="C1071" s="251" t="s">
        <v>5606</v>
      </c>
      <c r="D1071" s="35"/>
      <c r="E1071" s="35"/>
      <c r="F1071" s="35"/>
      <c r="G1071" s="35"/>
      <c r="H1071" s="36"/>
    </row>
    <row r="1072" spans="1:8" s="2" customFormat="1" ht="22.5">
      <c r="A1072" s="35"/>
      <c r="B1072" s="36"/>
      <c r="C1072" s="249" t="s">
        <v>398</v>
      </c>
      <c r="D1072" s="249" t="s">
        <v>399</v>
      </c>
      <c r="E1072" s="18" t="s">
        <v>338</v>
      </c>
      <c r="F1072" s="250">
        <v>1.446</v>
      </c>
      <c r="G1072" s="35"/>
      <c r="H1072" s="36"/>
    </row>
    <row r="1073" spans="1:8" s="2" customFormat="1" ht="16.899999999999999" customHeight="1">
      <c r="A1073" s="35"/>
      <c r="B1073" s="36"/>
      <c r="C1073" s="249" t="s">
        <v>457</v>
      </c>
      <c r="D1073" s="249" t="s">
        <v>458</v>
      </c>
      <c r="E1073" s="18" t="s">
        <v>378</v>
      </c>
      <c r="F1073" s="250">
        <v>185.886</v>
      </c>
      <c r="G1073" s="35"/>
      <c r="H1073" s="36"/>
    </row>
    <row r="1074" spans="1:8" s="2" customFormat="1" ht="16.899999999999999" customHeight="1">
      <c r="A1074" s="35"/>
      <c r="B1074" s="36"/>
      <c r="C1074" s="245" t="s">
        <v>258</v>
      </c>
      <c r="D1074" s="246" t="s">
        <v>1</v>
      </c>
      <c r="E1074" s="247" t="s">
        <v>1</v>
      </c>
      <c r="F1074" s="248">
        <v>6.2619999999999996</v>
      </c>
      <c r="G1074" s="35"/>
      <c r="H1074" s="36"/>
    </row>
    <row r="1075" spans="1:8" s="2" customFormat="1" ht="16.899999999999999" customHeight="1">
      <c r="A1075" s="35"/>
      <c r="B1075" s="36"/>
      <c r="C1075" s="249" t="s">
        <v>1</v>
      </c>
      <c r="D1075" s="249" t="s">
        <v>395</v>
      </c>
      <c r="E1075" s="18" t="s">
        <v>1</v>
      </c>
      <c r="F1075" s="250">
        <v>6.2619999999999996</v>
      </c>
      <c r="G1075" s="35"/>
      <c r="H1075" s="36"/>
    </row>
    <row r="1076" spans="1:8" s="2" customFormat="1" ht="16.899999999999999" customHeight="1">
      <c r="A1076" s="35"/>
      <c r="B1076" s="36"/>
      <c r="C1076" s="249" t="s">
        <v>258</v>
      </c>
      <c r="D1076" s="249" t="s">
        <v>334</v>
      </c>
      <c r="E1076" s="18" t="s">
        <v>1</v>
      </c>
      <c r="F1076" s="250">
        <v>6.2619999999999996</v>
      </c>
      <c r="G1076" s="35"/>
      <c r="H1076" s="36"/>
    </row>
    <row r="1077" spans="1:8" s="2" customFormat="1" ht="16.899999999999999" customHeight="1">
      <c r="A1077" s="35"/>
      <c r="B1077" s="36"/>
      <c r="C1077" s="251" t="s">
        <v>5606</v>
      </c>
      <c r="D1077" s="35"/>
      <c r="E1077" s="35"/>
      <c r="F1077" s="35"/>
      <c r="G1077" s="35"/>
      <c r="H1077" s="36"/>
    </row>
    <row r="1078" spans="1:8" s="2" customFormat="1" ht="22.5">
      <c r="A1078" s="35"/>
      <c r="B1078" s="36"/>
      <c r="C1078" s="249" t="s">
        <v>392</v>
      </c>
      <c r="D1078" s="249" t="s">
        <v>393</v>
      </c>
      <c r="E1078" s="18" t="s">
        <v>338</v>
      </c>
      <c r="F1078" s="250">
        <v>1.879</v>
      </c>
      <c r="G1078" s="35"/>
      <c r="H1078" s="36"/>
    </row>
    <row r="1079" spans="1:8" s="2" customFormat="1" ht="16.899999999999999" customHeight="1">
      <c r="A1079" s="35"/>
      <c r="B1079" s="36"/>
      <c r="C1079" s="249" t="s">
        <v>457</v>
      </c>
      <c r="D1079" s="249" t="s">
        <v>458</v>
      </c>
      <c r="E1079" s="18" t="s">
        <v>378</v>
      </c>
      <c r="F1079" s="250">
        <v>185.886</v>
      </c>
      <c r="G1079" s="35"/>
      <c r="H1079" s="36"/>
    </row>
    <row r="1080" spans="1:8" s="2" customFormat="1" ht="16.899999999999999" customHeight="1">
      <c r="A1080" s="35"/>
      <c r="B1080" s="36"/>
      <c r="C1080" s="245" t="s">
        <v>260</v>
      </c>
      <c r="D1080" s="246" t="s">
        <v>1</v>
      </c>
      <c r="E1080" s="247" t="s">
        <v>1</v>
      </c>
      <c r="F1080" s="248">
        <v>80.896000000000001</v>
      </c>
      <c r="G1080" s="35"/>
      <c r="H1080" s="36"/>
    </row>
    <row r="1081" spans="1:8" s="2" customFormat="1" ht="16.899999999999999" customHeight="1">
      <c r="A1081" s="35"/>
      <c r="B1081" s="36"/>
      <c r="C1081" s="249" t="s">
        <v>1</v>
      </c>
      <c r="D1081" s="249" t="s">
        <v>410</v>
      </c>
      <c r="E1081" s="18" t="s">
        <v>1</v>
      </c>
      <c r="F1081" s="250">
        <v>31.972000000000001</v>
      </c>
      <c r="G1081" s="35"/>
      <c r="H1081" s="36"/>
    </row>
    <row r="1082" spans="1:8" s="2" customFormat="1" ht="16.899999999999999" customHeight="1">
      <c r="A1082" s="35"/>
      <c r="B1082" s="36"/>
      <c r="C1082" s="249" t="s">
        <v>1</v>
      </c>
      <c r="D1082" s="249" t="s">
        <v>411</v>
      </c>
      <c r="E1082" s="18" t="s">
        <v>1</v>
      </c>
      <c r="F1082" s="250">
        <v>48.923999999999999</v>
      </c>
      <c r="G1082" s="35"/>
      <c r="H1082" s="36"/>
    </row>
    <row r="1083" spans="1:8" s="2" customFormat="1" ht="16.899999999999999" customHeight="1">
      <c r="A1083" s="35"/>
      <c r="B1083" s="36"/>
      <c r="C1083" s="249" t="s">
        <v>260</v>
      </c>
      <c r="D1083" s="249" t="s">
        <v>334</v>
      </c>
      <c r="E1083" s="18" t="s">
        <v>1</v>
      </c>
      <c r="F1083" s="250">
        <v>80.896000000000001</v>
      </c>
      <c r="G1083" s="35"/>
      <c r="H1083" s="36"/>
    </row>
    <row r="1084" spans="1:8" s="2" customFormat="1" ht="16.899999999999999" customHeight="1">
      <c r="A1084" s="35"/>
      <c r="B1084" s="36"/>
      <c r="C1084" s="251" t="s">
        <v>5606</v>
      </c>
      <c r="D1084" s="35"/>
      <c r="E1084" s="35"/>
      <c r="F1084" s="35"/>
      <c r="G1084" s="35"/>
      <c r="H1084" s="36"/>
    </row>
    <row r="1085" spans="1:8" s="2" customFormat="1" ht="16.899999999999999" customHeight="1">
      <c r="A1085" s="35"/>
      <c r="B1085" s="36"/>
      <c r="C1085" s="249" t="s">
        <v>407</v>
      </c>
      <c r="D1085" s="249" t="s">
        <v>408</v>
      </c>
      <c r="E1085" s="18" t="s">
        <v>378</v>
      </c>
      <c r="F1085" s="250">
        <v>80.896000000000001</v>
      </c>
      <c r="G1085" s="35"/>
      <c r="H1085" s="36"/>
    </row>
    <row r="1086" spans="1:8" s="2" customFormat="1" ht="16.899999999999999" customHeight="1">
      <c r="A1086" s="35"/>
      <c r="B1086" s="36"/>
      <c r="C1086" s="249" t="s">
        <v>457</v>
      </c>
      <c r="D1086" s="249" t="s">
        <v>458</v>
      </c>
      <c r="E1086" s="18" t="s">
        <v>378</v>
      </c>
      <c r="F1086" s="250">
        <v>185.886</v>
      </c>
      <c r="G1086" s="35"/>
      <c r="H1086" s="36"/>
    </row>
    <row r="1087" spans="1:8" s="2" customFormat="1" ht="16.899999999999999" customHeight="1">
      <c r="A1087" s="35"/>
      <c r="B1087" s="36"/>
      <c r="C1087" s="245" t="s">
        <v>5842</v>
      </c>
      <c r="D1087" s="246" t="s">
        <v>1</v>
      </c>
      <c r="E1087" s="247" t="s">
        <v>1</v>
      </c>
      <c r="F1087" s="248">
        <v>279.03300000000002</v>
      </c>
      <c r="G1087" s="35"/>
      <c r="H1087" s="36"/>
    </row>
    <row r="1088" spans="1:8" s="2" customFormat="1" ht="16.899999999999999" customHeight="1">
      <c r="A1088" s="35"/>
      <c r="B1088" s="36"/>
      <c r="C1088" s="249" t="s">
        <v>1</v>
      </c>
      <c r="D1088" s="249" t="s">
        <v>5843</v>
      </c>
      <c r="E1088" s="18" t="s">
        <v>1</v>
      </c>
      <c r="F1088" s="250">
        <v>41.040999999999997</v>
      </c>
      <c r="G1088" s="35"/>
      <c r="H1088" s="36"/>
    </row>
    <row r="1089" spans="1:8" s="2" customFormat="1" ht="16.899999999999999" customHeight="1">
      <c r="A1089" s="35"/>
      <c r="B1089" s="36"/>
      <c r="C1089" s="249" t="s">
        <v>1</v>
      </c>
      <c r="D1089" s="249" t="s">
        <v>5844</v>
      </c>
      <c r="E1089" s="18" t="s">
        <v>1</v>
      </c>
      <c r="F1089" s="250">
        <v>19.928000000000001</v>
      </c>
      <c r="G1089" s="35"/>
      <c r="H1089" s="36"/>
    </row>
    <row r="1090" spans="1:8" s="2" customFormat="1" ht="16.899999999999999" customHeight="1">
      <c r="A1090" s="35"/>
      <c r="B1090" s="36"/>
      <c r="C1090" s="249" t="s">
        <v>1</v>
      </c>
      <c r="D1090" s="249" t="s">
        <v>5845</v>
      </c>
      <c r="E1090" s="18" t="s">
        <v>1</v>
      </c>
      <c r="F1090" s="250">
        <v>108.88</v>
      </c>
      <c r="G1090" s="35"/>
      <c r="H1090" s="36"/>
    </row>
    <row r="1091" spans="1:8" s="2" customFormat="1" ht="16.899999999999999" customHeight="1">
      <c r="A1091" s="35"/>
      <c r="B1091" s="36"/>
      <c r="C1091" s="249" t="s">
        <v>1</v>
      </c>
      <c r="D1091" s="249" t="s">
        <v>5846</v>
      </c>
      <c r="E1091" s="18" t="s">
        <v>1</v>
      </c>
      <c r="F1091" s="250">
        <v>15.888999999999999</v>
      </c>
      <c r="G1091" s="35"/>
      <c r="H1091" s="36"/>
    </row>
    <row r="1092" spans="1:8" s="2" customFormat="1" ht="16.899999999999999" customHeight="1">
      <c r="A1092" s="35"/>
      <c r="B1092" s="36"/>
      <c r="C1092" s="249" t="s">
        <v>1</v>
      </c>
      <c r="D1092" s="249" t="s">
        <v>5847</v>
      </c>
      <c r="E1092" s="18" t="s">
        <v>1</v>
      </c>
      <c r="F1092" s="250">
        <v>19.388999999999999</v>
      </c>
      <c r="G1092" s="35"/>
      <c r="H1092" s="36"/>
    </row>
    <row r="1093" spans="1:8" s="2" customFormat="1" ht="16.899999999999999" customHeight="1">
      <c r="A1093" s="35"/>
      <c r="B1093" s="36"/>
      <c r="C1093" s="249" t="s">
        <v>1</v>
      </c>
      <c r="D1093" s="249" t="s">
        <v>5848</v>
      </c>
      <c r="E1093" s="18" t="s">
        <v>1</v>
      </c>
      <c r="F1093" s="250">
        <v>24.91</v>
      </c>
      <c r="G1093" s="35"/>
      <c r="H1093" s="36"/>
    </row>
    <row r="1094" spans="1:8" s="2" customFormat="1" ht="16.899999999999999" customHeight="1">
      <c r="A1094" s="35"/>
      <c r="B1094" s="36"/>
      <c r="C1094" s="249" t="s">
        <v>1</v>
      </c>
      <c r="D1094" s="249" t="s">
        <v>5849</v>
      </c>
      <c r="E1094" s="18" t="s">
        <v>1</v>
      </c>
      <c r="F1094" s="250">
        <v>48.996000000000002</v>
      </c>
      <c r="G1094" s="35"/>
      <c r="H1094" s="36"/>
    </row>
    <row r="1095" spans="1:8" s="2" customFormat="1" ht="16.899999999999999" customHeight="1">
      <c r="A1095" s="35"/>
      <c r="B1095" s="36"/>
      <c r="C1095" s="249" t="s">
        <v>5842</v>
      </c>
      <c r="D1095" s="249" t="s">
        <v>334</v>
      </c>
      <c r="E1095" s="18" t="s">
        <v>1</v>
      </c>
      <c r="F1095" s="250">
        <v>279.03300000000002</v>
      </c>
      <c r="G1095" s="35"/>
      <c r="H1095" s="36"/>
    </row>
    <row r="1096" spans="1:8" s="2" customFormat="1" ht="16.899999999999999" customHeight="1">
      <c r="A1096" s="35"/>
      <c r="B1096" s="36"/>
      <c r="C1096" s="245" t="s">
        <v>5850</v>
      </c>
      <c r="D1096" s="246" t="s">
        <v>1</v>
      </c>
      <c r="E1096" s="247" t="s">
        <v>1</v>
      </c>
      <c r="F1096" s="248">
        <v>820.56100000000004</v>
      </c>
      <c r="G1096" s="35"/>
      <c r="H1096" s="36"/>
    </row>
    <row r="1097" spans="1:8" s="2" customFormat="1" ht="16.899999999999999" customHeight="1">
      <c r="A1097" s="35"/>
      <c r="B1097" s="36"/>
      <c r="C1097" s="249" t="s">
        <v>1</v>
      </c>
      <c r="D1097" s="249" t="s">
        <v>5851</v>
      </c>
      <c r="E1097" s="18" t="s">
        <v>1</v>
      </c>
      <c r="F1097" s="250">
        <v>70.200999999999993</v>
      </c>
      <c r="G1097" s="35"/>
      <c r="H1097" s="36"/>
    </row>
    <row r="1098" spans="1:8" s="2" customFormat="1" ht="16.899999999999999" customHeight="1">
      <c r="A1098" s="35"/>
      <c r="B1098" s="36"/>
      <c r="C1098" s="249" t="s">
        <v>1</v>
      </c>
      <c r="D1098" s="249" t="s">
        <v>5852</v>
      </c>
      <c r="E1098" s="18" t="s">
        <v>1</v>
      </c>
      <c r="F1098" s="250">
        <v>6.3360000000000003</v>
      </c>
      <c r="G1098" s="35"/>
      <c r="H1098" s="36"/>
    </row>
    <row r="1099" spans="1:8" s="2" customFormat="1" ht="16.899999999999999" customHeight="1">
      <c r="A1099" s="35"/>
      <c r="B1099" s="36"/>
      <c r="C1099" s="249" t="s">
        <v>1</v>
      </c>
      <c r="D1099" s="249" t="s">
        <v>5853</v>
      </c>
      <c r="E1099" s="18" t="s">
        <v>1</v>
      </c>
      <c r="F1099" s="250">
        <v>4.4260000000000002</v>
      </c>
      <c r="G1099" s="35"/>
      <c r="H1099" s="36"/>
    </row>
    <row r="1100" spans="1:8" s="2" customFormat="1" ht="16.899999999999999" customHeight="1">
      <c r="A1100" s="35"/>
      <c r="B1100" s="36"/>
      <c r="C1100" s="249" t="s">
        <v>1</v>
      </c>
      <c r="D1100" s="249" t="s">
        <v>5854</v>
      </c>
      <c r="E1100" s="18" t="s">
        <v>1</v>
      </c>
      <c r="F1100" s="250">
        <v>69.968999999999994</v>
      </c>
      <c r="G1100" s="35"/>
      <c r="H1100" s="36"/>
    </row>
    <row r="1101" spans="1:8" s="2" customFormat="1" ht="16.899999999999999" customHeight="1">
      <c r="A1101" s="35"/>
      <c r="B1101" s="36"/>
      <c r="C1101" s="249" t="s">
        <v>1</v>
      </c>
      <c r="D1101" s="249" t="s">
        <v>5855</v>
      </c>
      <c r="E1101" s="18" t="s">
        <v>1</v>
      </c>
      <c r="F1101" s="250">
        <v>4.101</v>
      </c>
      <c r="G1101" s="35"/>
      <c r="H1101" s="36"/>
    </row>
    <row r="1102" spans="1:8" s="2" customFormat="1" ht="16.899999999999999" customHeight="1">
      <c r="A1102" s="35"/>
      <c r="B1102" s="36"/>
      <c r="C1102" s="249" t="s">
        <v>1</v>
      </c>
      <c r="D1102" s="249" t="s">
        <v>5856</v>
      </c>
      <c r="E1102" s="18" t="s">
        <v>1</v>
      </c>
      <c r="F1102" s="250">
        <v>76.994</v>
      </c>
      <c r="G1102" s="35"/>
      <c r="H1102" s="36"/>
    </row>
    <row r="1103" spans="1:8" s="2" customFormat="1" ht="16.899999999999999" customHeight="1">
      <c r="A1103" s="35"/>
      <c r="B1103" s="36"/>
      <c r="C1103" s="249" t="s">
        <v>1</v>
      </c>
      <c r="D1103" s="249" t="s">
        <v>5857</v>
      </c>
      <c r="E1103" s="18" t="s">
        <v>1</v>
      </c>
      <c r="F1103" s="250">
        <v>107.489</v>
      </c>
      <c r="G1103" s="35"/>
      <c r="H1103" s="36"/>
    </row>
    <row r="1104" spans="1:8" s="2" customFormat="1" ht="16.899999999999999" customHeight="1">
      <c r="A1104" s="35"/>
      <c r="B1104" s="36"/>
      <c r="C1104" s="249" t="s">
        <v>1</v>
      </c>
      <c r="D1104" s="249" t="s">
        <v>5858</v>
      </c>
      <c r="E1104" s="18" t="s">
        <v>1</v>
      </c>
      <c r="F1104" s="250">
        <v>133.55500000000001</v>
      </c>
      <c r="G1104" s="35"/>
      <c r="H1104" s="36"/>
    </row>
    <row r="1105" spans="1:8" s="2" customFormat="1" ht="16.899999999999999" customHeight="1">
      <c r="A1105" s="35"/>
      <c r="B1105" s="36"/>
      <c r="C1105" s="249" t="s">
        <v>1</v>
      </c>
      <c r="D1105" s="249" t="s">
        <v>5859</v>
      </c>
      <c r="E1105" s="18" t="s">
        <v>1</v>
      </c>
      <c r="F1105" s="250">
        <v>9.3870000000000005</v>
      </c>
      <c r="G1105" s="35"/>
      <c r="H1105" s="36"/>
    </row>
    <row r="1106" spans="1:8" s="2" customFormat="1" ht="16.899999999999999" customHeight="1">
      <c r="A1106" s="35"/>
      <c r="B1106" s="36"/>
      <c r="C1106" s="249" t="s">
        <v>1</v>
      </c>
      <c r="D1106" s="249" t="s">
        <v>5860</v>
      </c>
      <c r="E1106" s="18" t="s">
        <v>1</v>
      </c>
      <c r="F1106" s="250">
        <v>66.853999999999999</v>
      </c>
      <c r="G1106" s="35"/>
      <c r="H1106" s="36"/>
    </row>
    <row r="1107" spans="1:8" s="2" customFormat="1" ht="16.899999999999999" customHeight="1">
      <c r="A1107" s="35"/>
      <c r="B1107" s="36"/>
      <c r="C1107" s="249" t="s">
        <v>1</v>
      </c>
      <c r="D1107" s="249" t="s">
        <v>5861</v>
      </c>
      <c r="E1107" s="18" t="s">
        <v>1</v>
      </c>
      <c r="F1107" s="250">
        <v>4.3310000000000004</v>
      </c>
      <c r="G1107" s="35"/>
      <c r="H1107" s="36"/>
    </row>
    <row r="1108" spans="1:8" s="2" customFormat="1" ht="16.899999999999999" customHeight="1">
      <c r="A1108" s="35"/>
      <c r="B1108" s="36"/>
      <c r="C1108" s="249" t="s">
        <v>1</v>
      </c>
      <c r="D1108" s="249" t="s">
        <v>5862</v>
      </c>
      <c r="E1108" s="18" t="s">
        <v>1</v>
      </c>
      <c r="F1108" s="250">
        <v>53.113</v>
      </c>
      <c r="G1108" s="35"/>
      <c r="H1108" s="36"/>
    </row>
    <row r="1109" spans="1:8" s="2" customFormat="1" ht="16.899999999999999" customHeight="1">
      <c r="A1109" s="35"/>
      <c r="B1109" s="36"/>
      <c r="C1109" s="249" t="s">
        <v>1</v>
      </c>
      <c r="D1109" s="249" t="s">
        <v>5863</v>
      </c>
      <c r="E1109" s="18" t="s">
        <v>1</v>
      </c>
      <c r="F1109" s="250">
        <v>33.308</v>
      </c>
      <c r="G1109" s="35"/>
      <c r="H1109" s="36"/>
    </row>
    <row r="1110" spans="1:8" s="2" customFormat="1" ht="16.899999999999999" customHeight="1">
      <c r="A1110" s="35"/>
      <c r="B1110" s="36"/>
      <c r="C1110" s="249" t="s">
        <v>1</v>
      </c>
      <c r="D1110" s="249" t="s">
        <v>5864</v>
      </c>
      <c r="E1110" s="18" t="s">
        <v>1</v>
      </c>
      <c r="F1110" s="250">
        <v>75.635000000000005</v>
      </c>
      <c r="G1110" s="35"/>
      <c r="H1110" s="36"/>
    </row>
    <row r="1111" spans="1:8" s="2" customFormat="1" ht="16.899999999999999" customHeight="1">
      <c r="A1111" s="35"/>
      <c r="B1111" s="36"/>
      <c r="C1111" s="249" t="s">
        <v>1</v>
      </c>
      <c r="D1111" s="249" t="s">
        <v>5865</v>
      </c>
      <c r="E1111" s="18" t="s">
        <v>1</v>
      </c>
      <c r="F1111" s="250">
        <v>91.156000000000006</v>
      </c>
      <c r="G1111" s="35"/>
      <c r="H1111" s="36"/>
    </row>
    <row r="1112" spans="1:8" s="2" customFormat="1" ht="16.899999999999999" customHeight="1">
      <c r="A1112" s="35"/>
      <c r="B1112" s="36"/>
      <c r="C1112" s="249" t="s">
        <v>1</v>
      </c>
      <c r="D1112" s="249" t="s">
        <v>5866</v>
      </c>
      <c r="E1112" s="18" t="s">
        <v>1</v>
      </c>
      <c r="F1112" s="250">
        <v>13.706</v>
      </c>
      <c r="G1112" s="35"/>
      <c r="H1112" s="36"/>
    </row>
    <row r="1113" spans="1:8" s="2" customFormat="1" ht="16.899999999999999" customHeight="1">
      <c r="A1113" s="35"/>
      <c r="B1113" s="36"/>
      <c r="C1113" s="249" t="s">
        <v>5850</v>
      </c>
      <c r="D1113" s="249" t="s">
        <v>334</v>
      </c>
      <c r="E1113" s="18" t="s">
        <v>1</v>
      </c>
      <c r="F1113" s="250">
        <v>820.56100000000004</v>
      </c>
      <c r="G1113" s="35"/>
      <c r="H1113" s="36"/>
    </row>
    <row r="1114" spans="1:8" s="2" customFormat="1" ht="16.899999999999999" customHeight="1">
      <c r="A1114" s="35"/>
      <c r="B1114" s="36"/>
      <c r="C1114" s="245" t="s">
        <v>5867</v>
      </c>
      <c r="D1114" s="246" t="s">
        <v>1</v>
      </c>
      <c r="E1114" s="247" t="s">
        <v>1</v>
      </c>
      <c r="F1114" s="248">
        <v>7.7279999999999998</v>
      </c>
      <c r="G1114" s="35"/>
      <c r="H1114" s="36"/>
    </row>
    <row r="1115" spans="1:8" s="2" customFormat="1" ht="16.899999999999999" customHeight="1">
      <c r="A1115" s="35"/>
      <c r="B1115" s="36"/>
      <c r="C1115" s="249" t="s">
        <v>1</v>
      </c>
      <c r="D1115" s="249" t="s">
        <v>5868</v>
      </c>
      <c r="E1115" s="18" t="s">
        <v>1</v>
      </c>
      <c r="F1115" s="250">
        <v>7.7279999999999998</v>
      </c>
      <c r="G1115" s="35"/>
      <c r="H1115" s="36"/>
    </row>
    <row r="1116" spans="1:8" s="2" customFormat="1" ht="16.899999999999999" customHeight="1">
      <c r="A1116" s="35"/>
      <c r="B1116" s="36"/>
      <c r="C1116" s="249" t="s">
        <v>5867</v>
      </c>
      <c r="D1116" s="249" t="s">
        <v>334</v>
      </c>
      <c r="E1116" s="18" t="s">
        <v>1</v>
      </c>
      <c r="F1116" s="250">
        <v>7.7279999999999998</v>
      </c>
      <c r="G1116" s="35"/>
      <c r="H1116" s="36"/>
    </row>
    <row r="1117" spans="1:8" s="2" customFormat="1" ht="16.899999999999999" customHeight="1">
      <c r="A1117" s="35"/>
      <c r="B1117" s="36"/>
      <c r="C1117" s="245" t="s">
        <v>5869</v>
      </c>
      <c r="D1117" s="246" t="s">
        <v>1</v>
      </c>
      <c r="E1117" s="247" t="s">
        <v>1</v>
      </c>
      <c r="F1117" s="248">
        <v>52.353999999999999</v>
      </c>
      <c r="G1117" s="35"/>
      <c r="H1117" s="36"/>
    </row>
    <row r="1118" spans="1:8" s="2" customFormat="1" ht="16.899999999999999" customHeight="1">
      <c r="A1118" s="35"/>
      <c r="B1118" s="36"/>
      <c r="C1118" s="249" t="s">
        <v>1</v>
      </c>
      <c r="D1118" s="249" t="s">
        <v>5870</v>
      </c>
      <c r="E1118" s="18" t="s">
        <v>1</v>
      </c>
      <c r="F1118" s="250">
        <v>23.088000000000001</v>
      </c>
      <c r="G1118" s="35"/>
      <c r="H1118" s="36"/>
    </row>
    <row r="1119" spans="1:8" s="2" customFormat="1" ht="16.899999999999999" customHeight="1">
      <c r="A1119" s="35"/>
      <c r="B1119" s="36"/>
      <c r="C1119" s="249" t="s">
        <v>1</v>
      </c>
      <c r="D1119" s="249" t="s">
        <v>5871</v>
      </c>
      <c r="E1119" s="18" t="s">
        <v>1</v>
      </c>
      <c r="F1119" s="250">
        <v>5.8319999999999999</v>
      </c>
      <c r="G1119" s="35"/>
      <c r="H1119" s="36"/>
    </row>
    <row r="1120" spans="1:8" s="2" customFormat="1" ht="16.899999999999999" customHeight="1">
      <c r="A1120" s="35"/>
      <c r="B1120" s="36"/>
      <c r="C1120" s="249" t="s">
        <v>1</v>
      </c>
      <c r="D1120" s="249" t="s">
        <v>5872</v>
      </c>
      <c r="E1120" s="18" t="s">
        <v>1</v>
      </c>
      <c r="F1120" s="250">
        <v>8.6</v>
      </c>
      <c r="G1120" s="35"/>
      <c r="H1120" s="36"/>
    </row>
    <row r="1121" spans="1:8" s="2" customFormat="1" ht="16.899999999999999" customHeight="1">
      <c r="A1121" s="35"/>
      <c r="B1121" s="36"/>
      <c r="C1121" s="249" t="s">
        <v>1</v>
      </c>
      <c r="D1121" s="249" t="s">
        <v>5873</v>
      </c>
      <c r="E1121" s="18" t="s">
        <v>1</v>
      </c>
      <c r="F1121" s="250">
        <v>6.3780000000000001</v>
      </c>
      <c r="G1121" s="35"/>
      <c r="H1121" s="36"/>
    </row>
    <row r="1122" spans="1:8" s="2" customFormat="1" ht="16.899999999999999" customHeight="1">
      <c r="A1122" s="35"/>
      <c r="B1122" s="36"/>
      <c r="C1122" s="249" t="s">
        <v>1</v>
      </c>
      <c r="D1122" s="249" t="s">
        <v>5874</v>
      </c>
      <c r="E1122" s="18" t="s">
        <v>1</v>
      </c>
      <c r="F1122" s="250">
        <v>8.4559999999999995</v>
      </c>
      <c r="G1122" s="35"/>
      <c r="H1122" s="36"/>
    </row>
    <row r="1123" spans="1:8" s="2" customFormat="1" ht="16.899999999999999" customHeight="1">
      <c r="A1123" s="35"/>
      <c r="B1123" s="36"/>
      <c r="C1123" s="249" t="s">
        <v>5869</v>
      </c>
      <c r="D1123" s="249" t="s">
        <v>334</v>
      </c>
      <c r="E1123" s="18" t="s">
        <v>1</v>
      </c>
      <c r="F1123" s="250">
        <v>52.353999999999999</v>
      </c>
      <c r="G1123" s="35"/>
      <c r="H1123" s="36"/>
    </row>
    <row r="1124" spans="1:8" s="2" customFormat="1" ht="16.899999999999999" customHeight="1">
      <c r="A1124" s="35"/>
      <c r="B1124" s="36"/>
      <c r="C1124" s="245" t="s">
        <v>5662</v>
      </c>
      <c r="D1124" s="246" t="s">
        <v>1</v>
      </c>
      <c r="E1124" s="247" t="s">
        <v>1</v>
      </c>
      <c r="F1124" s="248">
        <v>173.59800000000001</v>
      </c>
      <c r="G1124" s="35"/>
      <c r="H1124" s="36"/>
    </row>
    <row r="1125" spans="1:8" s="2" customFormat="1" ht="16.899999999999999" customHeight="1">
      <c r="A1125" s="35"/>
      <c r="B1125" s="36"/>
      <c r="C1125" s="249" t="s">
        <v>1</v>
      </c>
      <c r="D1125" s="249" t="s">
        <v>5875</v>
      </c>
      <c r="E1125" s="18" t="s">
        <v>1</v>
      </c>
      <c r="F1125" s="250">
        <v>11.839</v>
      </c>
      <c r="G1125" s="35"/>
      <c r="H1125" s="36"/>
    </row>
    <row r="1126" spans="1:8" s="2" customFormat="1" ht="16.899999999999999" customHeight="1">
      <c r="A1126" s="35"/>
      <c r="B1126" s="36"/>
      <c r="C1126" s="249" t="s">
        <v>1</v>
      </c>
      <c r="D1126" s="249" t="s">
        <v>5876</v>
      </c>
      <c r="E1126" s="18" t="s">
        <v>1</v>
      </c>
      <c r="F1126" s="250">
        <v>4.343</v>
      </c>
      <c r="G1126" s="35"/>
      <c r="H1126" s="36"/>
    </row>
    <row r="1127" spans="1:8" s="2" customFormat="1" ht="16.899999999999999" customHeight="1">
      <c r="A1127" s="35"/>
      <c r="B1127" s="36"/>
      <c r="C1127" s="249" t="s">
        <v>1</v>
      </c>
      <c r="D1127" s="249" t="s">
        <v>5877</v>
      </c>
      <c r="E1127" s="18" t="s">
        <v>1</v>
      </c>
      <c r="F1127" s="250">
        <v>4.8940000000000001</v>
      </c>
      <c r="G1127" s="35"/>
      <c r="H1127" s="36"/>
    </row>
    <row r="1128" spans="1:8" s="2" customFormat="1" ht="16.899999999999999" customHeight="1">
      <c r="A1128" s="35"/>
      <c r="B1128" s="36"/>
      <c r="C1128" s="249" t="s">
        <v>1</v>
      </c>
      <c r="D1128" s="249" t="s">
        <v>5878</v>
      </c>
      <c r="E1128" s="18" t="s">
        <v>1</v>
      </c>
      <c r="F1128" s="250">
        <v>3</v>
      </c>
      <c r="G1128" s="35"/>
      <c r="H1128" s="36"/>
    </row>
    <row r="1129" spans="1:8" s="2" customFormat="1" ht="16.899999999999999" customHeight="1">
      <c r="A1129" s="35"/>
      <c r="B1129" s="36"/>
      <c r="C1129" s="249" t="s">
        <v>1</v>
      </c>
      <c r="D1129" s="249" t="s">
        <v>5879</v>
      </c>
      <c r="E1129" s="18" t="s">
        <v>1</v>
      </c>
      <c r="F1129" s="250">
        <v>63.292999999999999</v>
      </c>
      <c r="G1129" s="35"/>
      <c r="H1129" s="36"/>
    </row>
    <row r="1130" spans="1:8" s="2" customFormat="1" ht="16.899999999999999" customHeight="1">
      <c r="A1130" s="35"/>
      <c r="B1130" s="36"/>
      <c r="C1130" s="249" t="s">
        <v>1</v>
      </c>
      <c r="D1130" s="249" t="s">
        <v>5880</v>
      </c>
      <c r="E1130" s="18" t="s">
        <v>1</v>
      </c>
      <c r="F1130" s="250">
        <v>8.9320000000000004</v>
      </c>
      <c r="G1130" s="35"/>
      <c r="H1130" s="36"/>
    </row>
    <row r="1131" spans="1:8" s="2" customFormat="1" ht="16.899999999999999" customHeight="1">
      <c r="A1131" s="35"/>
      <c r="B1131" s="36"/>
      <c r="C1131" s="249" t="s">
        <v>1</v>
      </c>
      <c r="D1131" s="249" t="s">
        <v>5881</v>
      </c>
      <c r="E1131" s="18" t="s">
        <v>1</v>
      </c>
      <c r="F1131" s="250">
        <v>3.77</v>
      </c>
      <c r="G1131" s="35"/>
      <c r="H1131" s="36"/>
    </row>
    <row r="1132" spans="1:8" s="2" customFormat="1" ht="16.899999999999999" customHeight="1">
      <c r="A1132" s="35"/>
      <c r="B1132" s="36"/>
      <c r="C1132" s="249" t="s">
        <v>1</v>
      </c>
      <c r="D1132" s="249" t="s">
        <v>5882</v>
      </c>
      <c r="E1132" s="18" t="s">
        <v>1</v>
      </c>
      <c r="F1132" s="250">
        <v>86.239000000000004</v>
      </c>
      <c r="G1132" s="35"/>
      <c r="H1132" s="36"/>
    </row>
    <row r="1133" spans="1:8" s="2" customFormat="1" ht="16.899999999999999" customHeight="1">
      <c r="A1133" s="35"/>
      <c r="B1133" s="36"/>
      <c r="C1133" s="249" t="s">
        <v>1</v>
      </c>
      <c r="D1133" s="249" t="s">
        <v>5883</v>
      </c>
      <c r="E1133" s="18" t="s">
        <v>1</v>
      </c>
      <c r="F1133" s="250">
        <v>-17.399999999999999</v>
      </c>
      <c r="G1133" s="35"/>
      <c r="H1133" s="36"/>
    </row>
    <row r="1134" spans="1:8" s="2" customFormat="1" ht="16.899999999999999" customHeight="1">
      <c r="A1134" s="35"/>
      <c r="B1134" s="36"/>
      <c r="C1134" s="249" t="s">
        <v>1</v>
      </c>
      <c r="D1134" s="249" t="s">
        <v>5884</v>
      </c>
      <c r="E1134" s="18" t="s">
        <v>1</v>
      </c>
      <c r="F1134" s="250">
        <v>4.6879999999999997</v>
      </c>
      <c r="G1134" s="35"/>
      <c r="H1134" s="36"/>
    </row>
    <row r="1135" spans="1:8" s="2" customFormat="1" ht="16.899999999999999" customHeight="1">
      <c r="A1135" s="35"/>
      <c r="B1135" s="36"/>
      <c r="C1135" s="249" t="s">
        <v>5662</v>
      </c>
      <c r="D1135" s="249" t="s">
        <v>5885</v>
      </c>
      <c r="E1135" s="18" t="s">
        <v>1</v>
      </c>
      <c r="F1135" s="250">
        <v>173.59800000000001</v>
      </c>
      <c r="G1135" s="35"/>
      <c r="H1135" s="36"/>
    </row>
    <row r="1136" spans="1:8" s="2" customFormat="1" ht="16.899999999999999" customHeight="1">
      <c r="A1136" s="35"/>
      <c r="B1136" s="36"/>
      <c r="C1136" s="245" t="s">
        <v>262</v>
      </c>
      <c r="D1136" s="246" t="s">
        <v>1</v>
      </c>
      <c r="E1136" s="247" t="s">
        <v>1</v>
      </c>
      <c r="F1136" s="248">
        <v>8.06</v>
      </c>
      <c r="G1136" s="35"/>
      <c r="H1136" s="36"/>
    </row>
    <row r="1137" spans="1:8" s="2" customFormat="1" ht="16.899999999999999" customHeight="1">
      <c r="A1137" s="35"/>
      <c r="B1137" s="36"/>
      <c r="C1137" s="249" t="s">
        <v>1</v>
      </c>
      <c r="D1137" s="249" t="s">
        <v>255</v>
      </c>
      <c r="E1137" s="18" t="s">
        <v>1</v>
      </c>
      <c r="F1137" s="250">
        <v>8.06</v>
      </c>
      <c r="G1137" s="35"/>
      <c r="H1137" s="36"/>
    </row>
    <row r="1138" spans="1:8" s="2" customFormat="1" ht="16.899999999999999" customHeight="1">
      <c r="A1138" s="35"/>
      <c r="B1138" s="36"/>
      <c r="C1138" s="249" t="s">
        <v>262</v>
      </c>
      <c r="D1138" s="249" t="s">
        <v>334</v>
      </c>
      <c r="E1138" s="18" t="s">
        <v>1</v>
      </c>
      <c r="F1138" s="250">
        <v>8.06</v>
      </c>
      <c r="G1138" s="35"/>
      <c r="H1138" s="36"/>
    </row>
    <row r="1139" spans="1:8" s="2" customFormat="1" ht="16.899999999999999" customHeight="1">
      <c r="A1139" s="35"/>
      <c r="B1139" s="36"/>
      <c r="C1139" s="251" t="s">
        <v>5606</v>
      </c>
      <c r="D1139" s="35"/>
      <c r="E1139" s="35"/>
      <c r="F1139" s="35"/>
      <c r="G1139" s="35"/>
      <c r="H1139" s="36"/>
    </row>
    <row r="1140" spans="1:8" s="2" customFormat="1" ht="22.5">
      <c r="A1140" s="35"/>
      <c r="B1140" s="36"/>
      <c r="C1140" s="249" t="s">
        <v>346</v>
      </c>
      <c r="D1140" s="249" t="s">
        <v>347</v>
      </c>
      <c r="E1140" s="18" t="s">
        <v>338</v>
      </c>
      <c r="F1140" s="250">
        <v>8.06</v>
      </c>
      <c r="G1140" s="35"/>
      <c r="H1140" s="36"/>
    </row>
    <row r="1141" spans="1:8" s="2" customFormat="1" ht="22.5">
      <c r="A1141" s="35"/>
      <c r="B1141" s="36"/>
      <c r="C1141" s="249" t="s">
        <v>350</v>
      </c>
      <c r="D1141" s="249" t="s">
        <v>351</v>
      </c>
      <c r="E1141" s="18" t="s">
        <v>338</v>
      </c>
      <c r="F1141" s="250">
        <v>56.42</v>
      </c>
      <c r="G1141" s="35"/>
      <c r="H1141" s="36"/>
    </row>
    <row r="1142" spans="1:8" s="2" customFormat="1" ht="16.899999999999999" customHeight="1">
      <c r="A1142" s="35"/>
      <c r="B1142" s="36"/>
      <c r="C1142" s="249" t="s">
        <v>356</v>
      </c>
      <c r="D1142" s="249" t="s">
        <v>357</v>
      </c>
      <c r="E1142" s="18" t="s">
        <v>338</v>
      </c>
      <c r="F1142" s="250">
        <v>8.06</v>
      </c>
      <c r="G1142" s="35"/>
      <c r="H1142" s="36"/>
    </row>
    <row r="1143" spans="1:8" s="2" customFormat="1" ht="22.5">
      <c r="A1143" s="35"/>
      <c r="B1143" s="36"/>
      <c r="C1143" s="249" t="s">
        <v>360</v>
      </c>
      <c r="D1143" s="249" t="s">
        <v>361</v>
      </c>
      <c r="E1143" s="18" t="s">
        <v>338</v>
      </c>
      <c r="F1143" s="250">
        <v>8.06</v>
      </c>
      <c r="G1143" s="35"/>
      <c r="H1143" s="36"/>
    </row>
    <row r="1144" spans="1:8" s="2" customFormat="1" ht="16.899999999999999" customHeight="1">
      <c r="A1144" s="35"/>
      <c r="B1144" s="36"/>
      <c r="C1144" s="249" t="s">
        <v>364</v>
      </c>
      <c r="D1144" s="249" t="s">
        <v>365</v>
      </c>
      <c r="E1144" s="18" t="s">
        <v>366</v>
      </c>
      <c r="F1144" s="250">
        <v>12.896000000000001</v>
      </c>
      <c r="G1144" s="35"/>
      <c r="H1144" s="36"/>
    </row>
    <row r="1145" spans="1:8" s="2" customFormat="1" ht="26.45" customHeight="1">
      <c r="A1145" s="35"/>
      <c r="B1145" s="36"/>
      <c r="C1145" s="244" t="s">
        <v>5886</v>
      </c>
      <c r="D1145" s="244" t="s">
        <v>117</v>
      </c>
      <c r="E1145" s="35"/>
      <c r="F1145" s="35"/>
      <c r="G1145" s="35"/>
      <c r="H1145" s="36"/>
    </row>
    <row r="1146" spans="1:8" s="2" customFormat="1" ht="16.899999999999999" customHeight="1">
      <c r="A1146" s="35"/>
      <c r="B1146" s="36"/>
      <c r="C1146" s="245" t="s">
        <v>145</v>
      </c>
      <c r="D1146" s="246" t="s">
        <v>1</v>
      </c>
      <c r="E1146" s="247" t="s">
        <v>1</v>
      </c>
      <c r="F1146" s="248">
        <v>25.85</v>
      </c>
      <c r="G1146" s="35"/>
      <c r="H1146" s="36"/>
    </row>
    <row r="1147" spans="1:8" s="2" customFormat="1" ht="16.899999999999999" customHeight="1">
      <c r="A1147" s="35"/>
      <c r="B1147" s="36"/>
      <c r="C1147" s="249" t="s">
        <v>1</v>
      </c>
      <c r="D1147" s="249" t="s">
        <v>2278</v>
      </c>
      <c r="E1147" s="18" t="s">
        <v>1</v>
      </c>
      <c r="F1147" s="250">
        <v>25.85</v>
      </c>
      <c r="G1147" s="35"/>
      <c r="H1147" s="36"/>
    </row>
    <row r="1148" spans="1:8" s="2" customFormat="1" ht="16.899999999999999" customHeight="1">
      <c r="A1148" s="35"/>
      <c r="B1148" s="36"/>
      <c r="C1148" s="249" t="s">
        <v>145</v>
      </c>
      <c r="D1148" s="249" t="s">
        <v>334</v>
      </c>
      <c r="E1148" s="18" t="s">
        <v>1</v>
      </c>
      <c r="F1148" s="250">
        <v>25.85</v>
      </c>
      <c r="G1148" s="35"/>
      <c r="H1148" s="36"/>
    </row>
    <row r="1149" spans="1:8" s="2" customFormat="1" ht="16.899999999999999" customHeight="1">
      <c r="A1149" s="35"/>
      <c r="B1149" s="36"/>
      <c r="C1149" s="245" t="s">
        <v>1262</v>
      </c>
      <c r="D1149" s="246" t="s">
        <v>1</v>
      </c>
      <c r="E1149" s="247" t="s">
        <v>1</v>
      </c>
      <c r="F1149" s="248">
        <v>21</v>
      </c>
      <c r="G1149" s="35"/>
      <c r="H1149" s="36"/>
    </row>
    <row r="1150" spans="1:8" s="2" customFormat="1" ht="16.899999999999999" customHeight="1">
      <c r="A1150" s="35"/>
      <c r="B1150" s="36"/>
      <c r="C1150" s="249" t="s">
        <v>1</v>
      </c>
      <c r="D1150" s="249" t="s">
        <v>4784</v>
      </c>
      <c r="E1150" s="18" t="s">
        <v>1</v>
      </c>
      <c r="F1150" s="250">
        <v>0</v>
      </c>
      <c r="G1150" s="35"/>
      <c r="H1150" s="36"/>
    </row>
    <row r="1151" spans="1:8" s="2" customFormat="1" ht="16.899999999999999" customHeight="1">
      <c r="A1151" s="35"/>
      <c r="B1151" s="36"/>
      <c r="C1151" s="249" t="s">
        <v>1</v>
      </c>
      <c r="D1151" s="249" t="s">
        <v>4785</v>
      </c>
      <c r="E1151" s="18" t="s">
        <v>1</v>
      </c>
      <c r="F1151" s="250">
        <v>0</v>
      </c>
      <c r="G1151" s="35"/>
      <c r="H1151" s="36"/>
    </row>
    <row r="1152" spans="1:8" s="2" customFormat="1" ht="16.899999999999999" customHeight="1">
      <c r="A1152" s="35"/>
      <c r="B1152" s="36"/>
      <c r="C1152" s="249" t="s">
        <v>1</v>
      </c>
      <c r="D1152" s="249" t="s">
        <v>1279</v>
      </c>
      <c r="E1152" s="18" t="s">
        <v>1</v>
      </c>
      <c r="F1152" s="250">
        <v>0</v>
      </c>
      <c r="G1152" s="35"/>
      <c r="H1152" s="36"/>
    </row>
    <row r="1153" spans="1:8" s="2" customFormat="1" ht="16.899999999999999" customHeight="1">
      <c r="A1153" s="35"/>
      <c r="B1153" s="36"/>
      <c r="C1153" s="249" t="s">
        <v>1</v>
      </c>
      <c r="D1153" s="249" t="s">
        <v>1257</v>
      </c>
      <c r="E1153" s="18" t="s">
        <v>1</v>
      </c>
      <c r="F1153" s="250">
        <v>0</v>
      </c>
      <c r="G1153" s="35"/>
      <c r="H1153" s="36"/>
    </row>
    <row r="1154" spans="1:8" s="2" customFormat="1" ht="16.899999999999999" customHeight="1">
      <c r="A1154" s="35"/>
      <c r="B1154" s="36"/>
      <c r="C1154" s="249" t="s">
        <v>1</v>
      </c>
      <c r="D1154" s="249" t="s">
        <v>4786</v>
      </c>
      <c r="E1154" s="18" t="s">
        <v>1</v>
      </c>
      <c r="F1154" s="250">
        <v>0</v>
      </c>
      <c r="G1154" s="35"/>
      <c r="H1154" s="36"/>
    </row>
    <row r="1155" spans="1:8" s="2" customFormat="1" ht="16.899999999999999" customHeight="1">
      <c r="A1155" s="35"/>
      <c r="B1155" s="36"/>
      <c r="C1155" s="249" t="s">
        <v>1</v>
      </c>
      <c r="D1155" s="249" t="s">
        <v>4787</v>
      </c>
      <c r="E1155" s="18" t="s">
        <v>1</v>
      </c>
      <c r="F1155" s="250">
        <v>0</v>
      </c>
      <c r="G1155" s="35"/>
      <c r="H1155" s="36"/>
    </row>
    <row r="1156" spans="1:8" s="2" customFormat="1" ht="16.899999999999999" customHeight="1">
      <c r="A1156" s="35"/>
      <c r="B1156" s="36"/>
      <c r="C1156" s="249" t="s">
        <v>1</v>
      </c>
      <c r="D1156" s="249" t="s">
        <v>1</v>
      </c>
      <c r="E1156" s="18" t="s">
        <v>1</v>
      </c>
      <c r="F1156" s="250">
        <v>0</v>
      </c>
      <c r="G1156" s="35"/>
      <c r="H1156" s="36"/>
    </row>
    <row r="1157" spans="1:8" s="2" customFormat="1" ht="16.899999999999999" customHeight="1">
      <c r="A1157" s="35"/>
      <c r="B1157" s="36"/>
      <c r="C1157" s="249" t="s">
        <v>1</v>
      </c>
      <c r="D1157" s="249" t="s">
        <v>4788</v>
      </c>
      <c r="E1157" s="18" t="s">
        <v>1</v>
      </c>
      <c r="F1157" s="250">
        <v>21</v>
      </c>
      <c r="G1157" s="35"/>
      <c r="H1157" s="36"/>
    </row>
    <row r="1158" spans="1:8" s="2" customFormat="1" ht="16.899999999999999" customHeight="1">
      <c r="A1158" s="35"/>
      <c r="B1158" s="36"/>
      <c r="C1158" s="249" t="s">
        <v>1262</v>
      </c>
      <c r="D1158" s="249" t="s">
        <v>334</v>
      </c>
      <c r="E1158" s="18" t="s">
        <v>1</v>
      </c>
      <c r="F1158" s="250">
        <v>21</v>
      </c>
      <c r="G1158" s="35"/>
      <c r="H1158" s="36"/>
    </row>
    <row r="1159" spans="1:8" s="2" customFormat="1" ht="16.899999999999999" customHeight="1">
      <c r="A1159" s="35"/>
      <c r="B1159" s="36"/>
      <c r="C1159" s="245" t="s">
        <v>1412</v>
      </c>
      <c r="D1159" s="246" t="s">
        <v>1</v>
      </c>
      <c r="E1159" s="247" t="s">
        <v>1</v>
      </c>
      <c r="F1159" s="248">
        <v>39.200000000000003</v>
      </c>
      <c r="G1159" s="35"/>
      <c r="H1159" s="36"/>
    </row>
    <row r="1160" spans="1:8" s="2" customFormat="1" ht="16.899999999999999" customHeight="1">
      <c r="A1160" s="35"/>
      <c r="B1160" s="36"/>
      <c r="C1160" s="249" t="s">
        <v>1</v>
      </c>
      <c r="D1160" s="249" t="s">
        <v>1407</v>
      </c>
      <c r="E1160" s="18" t="s">
        <v>1</v>
      </c>
      <c r="F1160" s="250">
        <v>0</v>
      </c>
      <c r="G1160" s="35"/>
      <c r="H1160" s="36"/>
    </row>
    <row r="1161" spans="1:8" s="2" customFormat="1" ht="16.899999999999999" customHeight="1">
      <c r="A1161" s="35"/>
      <c r="B1161" s="36"/>
      <c r="C1161" s="249" t="s">
        <v>1</v>
      </c>
      <c r="D1161" s="249" t="s">
        <v>1408</v>
      </c>
      <c r="E1161" s="18" t="s">
        <v>1</v>
      </c>
      <c r="F1161" s="250">
        <v>0</v>
      </c>
      <c r="G1161" s="35"/>
      <c r="H1161" s="36"/>
    </row>
    <row r="1162" spans="1:8" s="2" customFormat="1" ht="16.899999999999999" customHeight="1">
      <c r="A1162" s="35"/>
      <c r="B1162" s="36"/>
      <c r="C1162" s="249" t="s">
        <v>1</v>
      </c>
      <c r="D1162" s="249" t="s">
        <v>1409</v>
      </c>
      <c r="E1162" s="18" t="s">
        <v>1</v>
      </c>
      <c r="F1162" s="250">
        <v>0</v>
      </c>
      <c r="G1162" s="35"/>
      <c r="H1162" s="36"/>
    </row>
    <row r="1163" spans="1:8" s="2" customFormat="1" ht="22.5">
      <c r="A1163" s="35"/>
      <c r="B1163" s="36"/>
      <c r="C1163" s="249" t="s">
        <v>1</v>
      </c>
      <c r="D1163" s="249" t="s">
        <v>1410</v>
      </c>
      <c r="E1163" s="18" t="s">
        <v>1</v>
      </c>
      <c r="F1163" s="250">
        <v>0</v>
      </c>
      <c r="G1163" s="35"/>
      <c r="H1163" s="36"/>
    </row>
    <row r="1164" spans="1:8" s="2" customFormat="1" ht="16.899999999999999" customHeight="1">
      <c r="A1164" s="35"/>
      <c r="B1164" s="36"/>
      <c r="C1164" s="249" t="s">
        <v>1</v>
      </c>
      <c r="D1164" s="249" t="s">
        <v>1411</v>
      </c>
      <c r="E1164" s="18" t="s">
        <v>1</v>
      </c>
      <c r="F1164" s="250">
        <v>39.200000000000003</v>
      </c>
      <c r="G1164" s="35"/>
      <c r="H1164" s="36"/>
    </row>
    <row r="1165" spans="1:8" s="2" customFormat="1" ht="16.899999999999999" customHeight="1">
      <c r="A1165" s="35"/>
      <c r="B1165" s="36"/>
      <c r="C1165" s="249" t="s">
        <v>1412</v>
      </c>
      <c r="D1165" s="249" t="s">
        <v>334</v>
      </c>
      <c r="E1165" s="18" t="s">
        <v>1</v>
      </c>
      <c r="F1165" s="250">
        <v>39.200000000000003</v>
      </c>
      <c r="G1165" s="35"/>
      <c r="H1165" s="36"/>
    </row>
    <row r="1166" spans="1:8" s="2" customFormat="1" ht="16.899999999999999" customHeight="1">
      <c r="A1166" s="35"/>
      <c r="B1166" s="36"/>
      <c r="C1166" s="245" t="s">
        <v>1419</v>
      </c>
      <c r="D1166" s="246" t="s">
        <v>1</v>
      </c>
      <c r="E1166" s="247" t="s">
        <v>1</v>
      </c>
      <c r="F1166" s="248">
        <v>14</v>
      </c>
      <c r="G1166" s="35"/>
      <c r="H1166" s="36"/>
    </row>
    <row r="1167" spans="1:8" s="2" customFormat="1" ht="16.899999999999999" customHeight="1">
      <c r="A1167" s="35"/>
      <c r="B1167" s="36"/>
      <c r="C1167" s="249" t="s">
        <v>1</v>
      </c>
      <c r="D1167" s="249" t="s">
        <v>1417</v>
      </c>
      <c r="E1167" s="18" t="s">
        <v>1</v>
      </c>
      <c r="F1167" s="250">
        <v>0</v>
      </c>
      <c r="G1167" s="35"/>
      <c r="H1167" s="36"/>
    </row>
    <row r="1168" spans="1:8" s="2" customFormat="1" ht="16.899999999999999" customHeight="1">
      <c r="A1168" s="35"/>
      <c r="B1168" s="36"/>
      <c r="C1168" s="249" t="s">
        <v>1</v>
      </c>
      <c r="D1168" s="249" t="s">
        <v>1408</v>
      </c>
      <c r="E1168" s="18" t="s">
        <v>1</v>
      </c>
      <c r="F1168" s="250">
        <v>0</v>
      </c>
      <c r="G1168" s="35"/>
      <c r="H1168" s="36"/>
    </row>
    <row r="1169" spans="1:8" s="2" customFormat="1" ht="16.899999999999999" customHeight="1">
      <c r="A1169" s="35"/>
      <c r="B1169" s="36"/>
      <c r="C1169" s="249" t="s">
        <v>1</v>
      </c>
      <c r="D1169" s="249" t="s">
        <v>1409</v>
      </c>
      <c r="E1169" s="18" t="s">
        <v>1</v>
      </c>
      <c r="F1169" s="250">
        <v>0</v>
      </c>
      <c r="G1169" s="35"/>
      <c r="H1169" s="36"/>
    </row>
    <row r="1170" spans="1:8" s="2" customFormat="1" ht="22.5">
      <c r="A1170" s="35"/>
      <c r="B1170" s="36"/>
      <c r="C1170" s="249" t="s">
        <v>1</v>
      </c>
      <c r="D1170" s="249" t="s">
        <v>1418</v>
      </c>
      <c r="E1170" s="18" t="s">
        <v>1</v>
      </c>
      <c r="F1170" s="250">
        <v>0</v>
      </c>
      <c r="G1170" s="35"/>
      <c r="H1170" s="36"/>
    </row>
    <row r="1171" spans="1:8" s="2" customFormat="1" ht="16.899999999999999" customHeight="1">
      <c r="A1171" s="35"/>
      <c r="B1171" s="36"/>
      <c r="C1171" s="249" t="s">
        <v>1</v>
      </c>
      <c r="D1171" s="249" t="s">
        <v>391</v>
      </c>
      <c r="E1171" s="18" t="s">
        <v>1</v>
      </c>
      <c r="F1171" s="250">
        <v>14</v>
      </c>
      <c r="G1171" s="35"/>
      <c r="H1171" s="36"/>
    </row>
    <row r="1172" spans="1:8" s="2" customFormat="1" ht="16.899999999999999" customHeight="1">
      <c r="A1172" s="35"/>
      <c r="B1172" s="36"/>
      <c r="C1172" s="249" t="s">
        <v>1419</v>
      </c>
      <c r="D1172" s="249" t="s">
        <v>334</v>
      </c>
      <c r="E1172" s="18" t="s">
        <v>1</v>
      </c>
      <c r="F1172" s="250">
        <v>14</v>
      </c>
      <c r="G1172" s="35"/>
      <c r="H1172" s="36"/>
    </row>
    <row r="1173" spans="1:8" s="2" customFormat="1" ht="16.899999999999999" customHeight="1">
      <c r="A1173" s="35"/>
      <c r="B1173" s="36"/>
      <c r="C1173" s="245" t="s">
        <v>1271</v>
      </c>
      <c r="D1173" s="246" t="s">
        <v>1</v>
      </c>
      <c r="E1173" s="247" t="s">
        <v>1</v>
      </c>
      <c r="F1173" s="248">
        <v>22.141999999999999</v>
      </c>
      <c r="G1173" s="35"/>
      <c r="H1173" s="36"/>
    </row>
    <row r="1174" spans="1:8" s="2" customFormat="1" ht="16.899999999999999" customHeight="1">
      <c r="A1174" s="35"/>
      <c r="B1174" s="36"/>
      <c r="C1174" s="249" t="s">
        <v>1</v>
      </c>
      <c r="D1174" s="249" t="s">
        <v>1267</v>
      </c>
      <c r="E1174" s="18" t="s">
        <v>1</v>
      </c>
      <c r="F1174" s="250">
        <v>0</v>
      </c>
      <c r="G1174" s="35"/>
      <c r="H1174" s="36"/>
    </row>
    <row r="1175" spans="1:8" s="2" customFormat="1" ht="16.899999999999999" customHeight="1">
      <c r="A1175" s="35"/>
      <c r="B1175" s="36"/>
      <c r="C1175" s="249" t="s">
        <v>1</v>
      </c>
      <c r="D1175" s="249" t="s">
        <v>1256</v>
      </c>
      <c r="E1175" s="18" t="s">
        <v>1</v>
      </c>
      <c r="F1175" s="250">
        <v>0</v>
      </c>
      <c r="G1175" s="35"/>
      <c r="H1175" s="36"/>
    </row>
    <row r="1176" spans="1:8" s="2" customFormat="1" ht="16.899999999999999" customHeight="1">
      <c r="A1176" s="35"/>
      <c r="B1176" s="36"/>
      <c r="C1176" s="249" t="s">
        <v>1</v>
      </c>
      <c r="D1176" s="249" t="s">
        <v>1257</v>
      </c>
      <c r="E1176" s="18" t="s">
        <v>1</v>
      </c>
      <c r="F1176" s="250">
        <v>0</v>
      </c>
      <c r="G1176" s="35"/>
      <c r="H1176" s="36"/>
    </row>
    <row r="1177" spans="1:8" s="2" customFormat="1" ht="16.899999999999999" customHeight="1">
      <c r="A1177" s="35"/>
      <c r="B1177" s="36"/>
      <c r="C1177" s="249" t="s">
        <v>1</v>
      </c>
      <c r="D1177" s="249" t="s">
        <v>1268</v>
      </c>
      <c r="E1177" s="18" t="s">
        <v>1</v>
      </c>
      <c r="F1177" s="250">
        <v>0</v>
      </c>
      <c r="G1177" s="35"/>
      <c r="H1177" s="36"/>
    </row>
    <row r="1178" spans="1:8" s="2" customFormat="1" ht="16.899999999999999" customHeight="1">
      <c r="A1178" s="35"/>
      <c r="B1178" s="36"/>
      <c r="C1178" s="249" t="s">
        <v>1</v>
      </c>
      <c r="D1178" s="249" t="s">
        <v>1269</v>
      </c>
      <c r="E1178" s="18" t="s">
        <v>1</v>
      </c>
      <c r="F1178" s="250">
        <v>0</v>
      </c>
      <c r="G1178" s="35"/>
      <c r="H1178" s="36"/>
    </row>
    <row r="1179" spans="1:8" s="2" customFormat="1" ht="16.899999999999999" customHeight="1">
      <c r="A1179" s="35"/>
      <c r="B1179" s="36"/>
      <c r="C1179" s="249" t="s">
        <v>1</v>
      </c>
      <c r="D1179" s="249" t="s">
        <v>1</v>
      </c>
      <c r="E1179" s="18" t="s">
        <v>1</v>
      </c>
      <c r="F1179" s="250">
        <v>0</v>
      </c>
      <c r="G1179" s="35"/>
      <c r="H1179" s="36"/>
    </row>
    <row r="1180" spans="1:8" s="2" customFormat="1" ht="16.899999999999999" customHeight="1">
      <c r="A1180" s="35"/>
      <c r="B1180" s="36"/>
      <c r="C1180" s="249" t="s">
        <v>1</v>
      </c>
      <c r="D1180" s="249" t="s">
        <v>1270</v>
      </c>
      <c r="E1180" s="18" t="s">
        <v>1</v>
      </c>
      <c r="F1180" s="250">
        <v>22.141999999999999</v>
      </c>
      <c r="G1180" s="35"/>
      <c r="H1180" s="36"/>
    </row>
    <row r="1181" spans="1:8" s="2" customFormat="1" ht="16.899999999999999" customHeight="1">
      <c r="A1181" s="35"/>
      <c r="B1181" s="36"/>
      <c r="C1181" s="249" t="s">
        <v>1271</v>
      </c>
      <c r="D1181" s="249" t="s">
        <v>334</v>
      </c>
      <c r="E1181" s="18" t="s">
        <v>1</v>
      </c>
      <c r="F1181" s="250">
        <v>22.141999999999999</v>
      </c>
      <c r="G1181" s="35"/>
      <c r="H1181" s="36"/>
    </row>
    <row r="1182" spans="1:8" s="2" customFormat="1" ht="16.899999999999999" customHeight="1">
      <c r="A1182" s="35"/>
      <c r="B1182" s="36"/>
      <c r="C1182" s="245" t="s">
        <v>1299</v>
      </c>
      <c r="D1182" s="246" t="s">
        <v>1</v>
      </c>
      <c r="E1182" s="247" t="s">
        <v>1</v>
      </c>
      <c r="F1182" s="248">
        <v>259.19900000000001</v>
      </c>
      <c r="G1182" s="35"/>
      <c r="H1182" s="36"/>
    </row>
    <row r="1183" spans="1:8" s="2" customFormat="1" ht="16.899999999999999" customHeight="1">
      <c r="A1183" s="35"/>
      <c r="B1183" s="36"/>
      <c r="C1183" s="249" t="s">
        <v>1</v>
      </c>
      <c r="D1183" s="249" t="s">
        <v>1276</v>
      </c>
      <c r="E1183" s="18" t="s">
        <v>1</v>
      </c>
      <c r="F1183" s="250">
        <v>0</v>
      </c>
      <c r="G1183" s="35"/>
      <c r="H1183" s="36"/>
    </row>
    <row r="1184" spans="1:8" s="2" customFormat="1" ht="16.899999999999999" customHeight="1">
      <c r="A1184" s="35"/>
      <c r="B1184" s="36"/>
      <c r="C1184" s="249" t="s">
        <v>1</v>
      </c>
      <c r="D1184" s="249" t="s">
        <v>1277</v>
      </c>
      <c r="E1184" s="18" t="s">
        <v>1</v>
      </c>
      <c r="F1184" s="250">
        <v>0</v>
      </c>
      <c r="G1184" s="35"/>
      <c r="H1184" s="36"/>
    </row>
    <row r="1185" spans="1:8" s="2" customFormat="1" ht="16.899999999999999" customHeight="1">
      <c r="A1185" s="35"/>
      <c r="B1185" s="36"/>
      <c r="C1185" s="249" t="s">
        <v>1</v>
      </c>
      <c r="D1185" s="249" t="s">
        <v>1278</v>
      </c>
      <c r="E1185" s="18" t="s">
        <v>1</v>
      </c>
      <c r="F1185" s="250">
        <v>0</v>
      </c>
      <c r="G1185" s="35"/>
      <c r="H1185" s="36"/>
    </row>
    <row r="1186" spans="1:8" s="2" customFormat="1" ht="16.899999999999999" customHeight="1">
      <c r="A1186" s="35"/>
      <c r="B1186" s="36"/>
      <c r="C1186" s="249" t="s">
        <v>1</v>
      </c>
      <c r="D1186" s="249" t="s">
        <v>1257</v>
      </c>
      <c r="E1186" s="18" t="s">
        <v>1</v>
      </c>
      <c r="F1186" s="250">
        <v>0</v>
      </c>
      <c r="G1186" s="35"/>
      <c r="H1186" s="36"/>
    </row>
    <row r="1187" spans="1:8" s="2" customFormat="1" ht="16.899999999999999" customHeight="1">
      <c r="A1187" s="35"/>
      <c r="B1187" s="36"/>
      <c r="C1187" s="249" t="s">
        <v>1</v>
      </c>
      <c r="D1187" s="249" t="s">
        <v>1279</v>
      </c>
      <c r="E1187" s="18" t="s">
        <v>1</v>
      </c>
      <c r="F1187" s="250">
        <v>0</v>
      </c>
      <c r="G1187" s="35"/>
      <c r="H1187" s="36"/>
    </row>
    <row r="1188" spans="1:8" s="2" customFormat="1" ht="16.899999999999999" customHeight="1">
      <c r="A1188" s="35"/>
      <c r="B1188" s="36"/>
      <c r="C1188" s="249" t="s">
        <v>1</v>
      </c>
      <c r="D1188" s="249" t="s">
        <v>1280</v>
      </c>
      <c r="E1188" s="18" t="s">
        <v>1</v>
      </c>
      <c r="F1188" s="250">
        <v>0</v>
      </c>
      <c r="G1188" s="35"/>
      <c r="H1188" s="36"/>
    </row>
    <row r="1189" spans="1:8" s="2" customFormat="1" ht="16.899999999999999" customHeight="1">
      <c r="A1189" s="35"/>
      <c r="B1189" s="36"/>
      <c r="C1189" s="249" t="s">
        <v>1</v>
      </c>
      <c r="D1189" s="249" t="s">
        <v>1281</v>
      </c>
      <c r="E1189" s="18" t="s">
        <v>1</v>
      </c>
      <c r="F1189" s="250">
        <v>0</v>
      </c>
      <c r="G1189" s="35"/>
      <c r="H1189" s="36"/>
    </row>
    <row r="1190" spans="1:8" s="2" customFormat="1" ht="16.899999999999999" customHeight="1">
      <c r="A1190" s="35"/>
      <c r="B1190" s="36"/>
      <c r="C1190" s="249" t="s">
        <v>1</v>
      </c>
      <c r="D1190" s="249" t="s">
        <v>1282</v>
      </c>
      <c r="E1190" s="18" t="s">
        <v>1</v>
      </c>
      <c r="F1190" s="250">
        <v>0</v>
      </c>
      <c r="G1190" s="35"/>
      <c r="H1190" s="36"/>
    </row>
    <row r="1191" spans="1:8" s="2" customFormat="1" ht="16.899999999999999" customHeight="1">
      <c r="A1191" s="35"/>
      <c r="B1191" s="36"/>
      <c r="C1191" s="249" t="s">
        <v>1</v>
      </c>
      <c r="D1191" s="249" t="s">
        <v>1257</v>
      </c>
      <c r="E1191" s="18" t="s">
        <v>1</v>
      </c>
      <c r="F1191" s="250">
        <v>0</v>
      </c>
      <c r="G1191" s="35"/>
      <c r="H1191" s="36"/>
    </row>
    <row r="1192" spans="1:8" s="2" customFormat="1" ht="16.899999999999999" customHeight="1">
      <c r="A1192" s="35"/>
      <c r="B1192" s="36"/>
      <c r="C1192" s="249" t="s">
        <v>1</v>
      </c>
      <c r="D1192" s="249" t="s">
        <v>1</v>
      </c>
      <c r="E1192" s="18" t="s">
        <v>1</v>
      </c>
      <c r="F1192" s="250">
        <v>0</v>
      </c>
      <c r="G1192" s="35"/>
      <c r="H1192" s="36"/>
    </row>
    <row r="1193" spans="1:8" s="2" customFormat="1" ht="16.899999999999999" customHeight="1">
      <c r="A1193" s="35"/>
      <c r="B1193" s="36"/>
      <c r="C1193" s="249" t="s">
        <v>1</v>
      </c>
      <c r="D1193" s="249" t="s">
        <v>1283</v>
      </c>
      <c r="E1193" s="18" t="s">
        <v>1</v>
      </c>
      <c r="F1193" s="250">
        <v>11.96</v>
      </c>
      <c r="G1193" s="35"/>
      <c r="H1193" s="36"/>
    </row>
    <row r="1194" spans="1:8" s="2" customFormat="1" ht="16.899999999999999" customHeight="1">
      <c r="A1194" s="35"/>
      <c r="B1194" s="36"/>
      <c r="C1194" s="249" t="s">
        <v>1</v>
      </c>
      <c r="D1194" s="249" t="s">
        <v>1284</v>
      </c>
      <c r="E1194" s="18" t="s">
        <v>1</v>
      </c>
      <c r="F1194" s="250">
        <v>7.9710000000000001</v>
      </c>
      <c r="G1194" s="35"/>
      <c r="H1194" s="36"/>
    </row>
    <row r="1195" spans="1:8" s="2" customFormat="1" ht="16.899999999999999" customHeight="1">
      <c r="A1195" s="35"/>
      <c r="B1195" s="36"/>
      <c r="C1195" s="249" t="s">
        <v>1</v>
      </c>
      <c r="D1195" s="249" t="s">
        <v>1286</v>
      </c>
      <c r="E1195" s="18" t="s">
        <v>1</v>
      </c>
      <c r="F1195" s="250">
        <v>16.273</v>
      </c>
      <c r="G1195" s="35"/>
      <c r="H1195" s="36"/>
    </row>
    <row r="1196" spans="1:8" s="2" customFormat="1" ht="16.899999999999999" customHeight="1">
      <c r="A1196" s="35"/>
      <c r="B1196" s="36"/>
      <c r="C1196" s="249" t="s">
        <v>1</v>
      </c>
      <c r="D1196" s="249" t="s">
        <v>1</v>
      </c>
      <c r="E1196" s="18" t="s">
        <v>1</v>
      </c>
      <c r="F1196" s="250">
        <v>0</v>
      </c>
      <c r="G1196" s="35"/>
      <c r="H1196" s="36"/>
    </row>
    <row r="1197" spans="1:8" s="2" customFormat="1" ht="16.899999999999999" customHeight="1">
      <c r="A1197" s="35"/>
      <c r="B1197" s="36"/>
      <c r="C1197" s="249" t="s">
        <v>1</v>
      </c>
      <c r="D1197" s="249" t="s">
        <v>1</v>
      </c>
      <c r="E1197" s="18" t="s">
        <v>1</v>
      </c>
      <c r="F1197" s="250">
        <v>0</v>
      </c>
      <c r="G1197" s="35"/>
      <c r="H1197" s="36"/>
    </row>
    <row r="1198" spans="1:8" s="2" customFormat="1" ht="16.899999999999999" customHeight="1">
      <c r="A1198" s="35"/>
      <c r="B1198" s="36"/>
      <c r="C1198" s="249" t="s">
        <v>1</v>
      </c>
      <c r="D1198" s="249" t="s">
        <v>1288</v>
      </c>
      <c r="E1198" s="18" t="s">
        <v>1</v>
      </c>
      <c r="F1198" s="250">
        <v>21.318999999999999</v>
      </c>
      <c r="G1198" s="35"/>
      <c r="H1198" s="36"/>
    </row>
    <row r="1199" spans="1:8" s="2" customFormat="1" ht="16.899999999999999" customHeight="1">
      <c r="A1199" s="35"/>
      <c r="B1199" s="36"/>
      <c r="C1199" s="249" t="s">
        <v>1</v>
      </c>
      <c r="D1199" s="249" t="s">
        <v>1289</v>
      </c>
      <c r="E1199" s="18" t="s">
        <v>1</v>
      </c>
      <c r="F1199" s="250">
        <v>21.779</v>
      </c>
      <c r="G1199" s="35"/>
      <c r="H1199" s="36"/>
    </row>
    <row r="1200" spans="1:8" s="2" customFormat="1" ht="16.899999999999999" customHeight="1">
      <c r="A1200" s="35"/>
      <c r="B1200" s="36"/>
      <c r="C1200" s="249" t="s">
        <v>1</v>
      </c>
      <c r="D1200" s="249" t="s">
        <v>1290</v>
      </c>
      <c r="E1200" s="18" t="s">
        <v>1</v>
      </c>
      <c r="F1200" s="250">
        <v>23.027000000000001</v>
      </c>
      <c r="G1200" s="35"/>
      <c r="H1200" s="36"/>
    </row>
    <row r="1201" spans="1:8" s="2" customFormat="1" ht="16.899999999999999" customHeight="1">
      <c r="A1201" s="35"/>
      <c r="B1201" s="36"/>
      <c r="C1201" s="249" t="s">
        <v>1</v>
      </c>
      <c r="D1201" s="249" t="s">
        <v>1291</v>
      </c>
      <c r="E1201" s="18" t="s">
        <v>1</v>
      </c>
      <c r="F1201" s="250">
        <v>23.379000000000001</v>
      </c>
      <c r="G1201" s="35"/>
      <c r="H1201" s="36"/>
    </row>
    <row r="1202" spans="1:8" s="2" customFormat="1" ht="16.899999999999999" customHeight="1">
      <c r="A1202" s="35"/>
      <c r="B1202" s="36"/>
      <c r="C1202" s="249" t="s">
        <v>1</v>
      </c>
      <c r="D1202" s="249" t="s">
        <v>1292</v>
      </c>
      <c r="E1202" s="18" t="s">
        <v>1</v>
      </c>
      <c r="F1202" s="250">
        <v>24.626999999999999</v>
      </c>
      <c r="G1202" s="35"/>
      <c r="H1202" s="36"/>
    </row>
    <row r="1203" spans="1:8" s="2" customFormat="1" ht="16.899999999999999" customHeight="1">
      <c r="A1203" s="35"/>
      <c r="B1203" s="36"/>
      <c r="C1203" s="249" t="s">
        <v>1</v>
      </c>
      <c r="D1203" s="249" t="s">
        <v>1293</v>
      </c>
      <c r="E1203" s="18" t="s">
        <v>1</v>
      </c>
      <c r="F1203" s="250">
        <v>21.779</v>
      </c>
      <c r="G1203" s="35"/>
      <c r="H1203" s="36"/>
    </row>
    <row r="1204" spans="1:8" s="2" customFormat="1" ht="16.899999999999999" customHeight="1">
      <c r="A1204" s="35"/>
      <c r="B1204" s="36"/>
      <c r="C1204" s="249" t="s">
        <v>1</v>
      </c>
      <c r="D1204" s="249" t="s">
        <v>1294</v>
      </c>
      <c r="E1204" s="18" t="s">
        <v>1</v>
      </c>
      <c r="F1204" s="250">
        <v>23.027000000000001</v>
      </c>
      <c r="G1204" s="35"/>
      <c r="H1204" s="36"/>
    </row>
    <row r="1205" spans="1:8" s="2" customFormat="1" ht="16.899999999999999" customHeight="1">
      <c r="A1205" s="35"/>
      <c r="B1205" s="36"/>
      <c r="C1205" s="249" t="s">
        <v>1</v>
      </c>
      <c r="D1205" s="249" t="s">
        <v>1295</v>
      </c>
      <c r="E1205" s="18" t="s">
        <v>1</v>
      </c>
      <c r="F1205" s="250">
        <v>34.976999999999997</v>
      </c>
      <c r="G1205" s="35"/>
      <c r="H1205" s="36"/>
    </row>
    <row r="1206" spans="1:8" s="2" customFormat="1" ht="16.899999999999999" customHeight="1">
      <c r="A1206" s="35"/>
      <c r="B1206" s="36"/>
      <c r="C1206" s="249" t="s">
        <v>1</v>
      </c>
      <c r="D1206" s="249" t="s">
        <v>1296</v>
      </c>
      <c r="E1206" s="18" t="s">
        <v>1</v>
      </c>
      <c r="F1206" s="250">
        <v>29.081</v>
      </c>
      <c r="G1206" s="35"/>
      <c r="H1206" s="36"/>
    </row>
    <row r="1207" spans="1:8" s="2" customFormat="1" ht="16.899999999999999" customHeight="1">
      <c r="A1207" s="35"/>
      <c r="B1207" s="36"/>
      <c r="C1207" s="249" t="s">
        <v>1</v>
      </c>
      <c r="D1207" s="249" t="s">
        <v>1</v>
      </c>
      <c r="E1207" s="18" t="s">
        <v>1</v>
      </c>
      <c r="F1207" s="250">
        <v>0</v>
      </c>
      <c r="G1207" s="35"/>
      <c r="H1207" s="36"/>
    </row>
    <row r="1208" spans="1:8" s="2" customFormat="1" ht="16.899999999999999" customHeight="1">
      <c r="A1208" s="35"/>
      <c r="B1208" s="36"/>
      <c r="C1208" s="249" t="s">
        <v>1299</v>
      </c>
      <c r="D1208" s="249" t="s">
        <v>334</v>
      </c>
      <c r="E1208" s="18" t="s">
        <v>1</v>
      </c>
      <c r="F1208" s="250">
        <v>259.19900000000001</v>
      </c>
      <c r="G1208" s="35"/>
      <c r="H1208" s="36"/>
    </row>
    <row r="1209" spans="1:8" s="2" customFormat="1" ht="16.899999999999999" customHeight="1">
      <c r="A1209" s="35"/>
      <c r="B1209" s="36"/>
      <c r="C1209" s="245" t="s">
        <v>1307</v>
      </c>
      <c r="D1209" s="246" t="s">
        <v>1</v>
      </c>
      <c r="E1209" s="247" t="s">
        <v>1</v>
      </c>
      <c r="F1209" s="248">
        <v>3.3479999999999999</v>
      </c>
      <c r="G1209" s="35"/>
      <c r="H1209" s="36"/>
    </row>
    <row r="1210" spans="1:8" s="2" customFormat="1" ht="16.899999999999999" customHeight="1">
      <c r="A1210" s="35"/>
      <c r="B1210" s="36"/>
      <c r="C1210" s="249" t="s">
        <v>1</v>
      </c>
      <c r="D1210" s="249" t="s">
        <v>1304</v>
      </c>
      <c r="E1210" s="18" t="s">
        <v>1</v>
      </c>
      <c r="F1210" s="250">
        <v>0</v>
      </c>
      <c r="G1210" s="35"/>
      <c r="H1210" s="36"/>
    </row>
    <row r="1211" spans="1:8" s="2" customFormat="1" ht="16.899999999999999" customHeight="1">
      <c r="A1211" s="35"/>
      <c r="B1211" s="36"/>
      <c r="C1211" s="249" t="s">
        <v>1</v>
      </c>
      <c r="D1211" s="249" t="s">
        <v>1277</v>
      </c>
      <c r="E1211" s="18" t="s">
        <v>1</v>
      </c>
      <c r="F1211" s="250">
        <v>0</v>
      </c>
      <c r="G1211" s="35"/>
      <c r="H1211" s="36"/>
    </row>
    <row r="1212" spans="1:8" s="2" customFormat="1" ht="16.899999999999999" customHeight="1">
      <c r="A1212" s="35"/>
      <c r="B1212" s="36"/>
      <c r="C1212" s="249" t="s">
        <v>1</v>
      </c>
      <c r="D1212" s="249" t="s">
        <v>1278</v>
      </c>
      <c r="E1212" s="18" t="s">
        <v>1</v>
      </c>
      <c r="F1212" s="250">
        <v>0</v>
      </c>
      <c r="G1212" s="35"/>
      <c r="H1212" s="36"/>
    </row>
    <row r="1213" spans="1:8" s="2" customFormat="1" ht="16.899999999999999" customHeight="1">
      <c r="A1213" s="35"/>
      <c r="B1213" s="36"/>
      <c r="C1213" s="249" t="s">
        <v>1</v>
      </c>
      <c r="D1213" s="249" t="s">
        <v>1257</v>
      </c>
      <c r="E1213" s="18" t="s">
        <v>1</v>
      </c>
      <c r="F1213" s="250">
        <v>0</v>
      </c>
      <c r="G1213" s="35"/>
      <c r="H1213" s="36"/>
    </row>
    <row r="1214" spans="1:8" s="2" customFormat="1" ht="16.899999999999999" customHeight="1">
      <c r="A1214" s="35"/>
      <c r="B1214" s="36"/>
      <c r="C1214" s="249" t="s">
        <v>1</v>
      </c>
      <c r="D1214" s="249" t="s">
        <v>1279</v>
      </c>
      <c r="E1214" s="18" t="s">
        <v>1</v>
      </c>
      <c r="F1214" s="250">
        <v>0</v>
      </c>
      <c r="G1214" s="35"/>
      <c r="H1214" s="36"/>
    </row>
    <row r="1215" spans="1:8" s="2" customFormat="1" ht="16.899999999999999" customHeight="1">
      <c r="A1215" s="35"/>
      <c r="B1215" s="36"/>
      <c r="C1215" s="249" t="s">
        <v>1</v>
      </c>
      <c r="D1215" s="249" t="s">
        <v>1305</v>
      </c>
      <c r="E1215" s="18" t="s">
        <v>1</v>
      </c>
      <c r="F1215" s="250">
        <v>0</v>
      </c>
      <c r="G1215" s="35"/>
      <c r="H1215" s="36"/>
    </row>
    <row r="1216" spans="1:8" s="2" customFormat="1" ht="16.899999999999999" customHeight="1">
      <c r="A1216" s="35"/>
      <c r="B1216" s="36"/>
      <c r="C1216" s="249" t="s">
        <v>1</v>
      </c>
      <c r="D1216" s="249" t="s">
        <v>1</v>
      </c>
      <c r="E1216" s="18" t="s">
        <v>1</v>
      </c>
      <c r="F1216" s="250">
        <v>0</v>
      </c>
      <c r="G1216" s="35"/>
      <c r="H1216" s="36"/>
    </row>
    <row r="1217" spans="1:8" s="2" customFormat="1" ht="16.899999999999999" customHeight="1">
      <c r="A1217" s="35"/>
      <c r="B1217" s="36"/>
      <c r="C1217" s="249" t="s">
        <v>1</v>
      </c>
      <c r="D1217" s="249" t="s">
        <v>1306</v>
      </c>
      <c r="E1217" s="18" t="s">
        <v>1</v>
      </c>
      <c r="F1217" s="250">
        <v>3.3479999999999999</v>
      </c>
      <c r="G1217" s="35"/>
      <c r="H1217" s="36"/>
    </row>
    <row r="1218" spans="1:8" s="2" customFormat="1" ht="16.899999999999999" customHeight="1">
      <c r="A1218" s="35"/>
      <c r="B1218" s="36"/>
      <c r="C1218" s="249" t="s">
        <v>1307</v>
      </c>
      <c r="D1218" s="249" t="s">
        <v>334</v>
      </c>
      <c r="E1218" s="18" t="s">
        <v>1</v>
      </c>
      <c r="F1218" s="250">
        <v>3.3479999999999999</v>
      </c>
      <c r="G1218" s="35"/>
      <c r="H1218" s="36"/>
    </row>
    <row r="1219" spans="1:8" s="2" customFormat="1" ht="16.899999999999999" customHeight="1">
      <c r="A1219" s="35"/>
      <c r="B1219" s="36"/>
      <c r="C1219" s="245" t="s">
        <v>1320</v>
      </c>
      <c r="D1219" s="246" t="s">
        <v>1</v>
      </c>
      <c r="E1219" s="247" t="s">
        <v>1</v>
      </c>
      <c r="F1219" s="248">
        <v>3.581</v>
      </c>
      <c r="G1219" s="35"/>
      <c r="H1219" s="36"/>
    </row>
    <row r="1220" spans="1:8" s="2" customFormat="1" ht="16.899999999999999" customHeight="1">
      <c r="A1220" s="35"/>
      <c r="B1220" s="36"/>
      <c r="C1220" s="249" t="s">
        <v>1</v>
      </c>
      <c r="D1220" s="249" t="s">
        <v>1312</v>
      </c>
      <c r="E1220" s="18" t="s">
        <v>1</v>
      </c>
      <c r="F1220" s="250">
        <v>0</v>
      </c>
      <c r="G1220" s="35"/>
      <c r="H1220" s="36"/>
    </row>
    <row r="1221" spans="1:8" s="2" customFormat="1" ht="16.899999999999999" customHeight="1">
      <c r="A1221" s="35"/>
      <c r="B1221" s="36"/>
      <c r="C1221" s="249" t="s">
        <v>1</v>
      </c>
      <c r="D1221" s="249" t="s">
        <v>1277</v>
      </c>
      <c r="E1221" s="18" t="s">
        <v>1</v>
      </c>
      <c r="F1221" s="250">
        <v>0</v>
      </c>
      <c r="G1221" s="35"/>
      <c r="H1221" s="36"/>
    </row>
    <row r="1222" spans="1:8" s="2" customFormat="1" ht="16.899999999999999" customHeight="1">
      <c r="A1222" s="35"/>
      <c r="B1222" s="36"/>
      <c r="C1222" s="249" t="s">
        <v>1</v>
      </c>
      <c r="D1222" s="249" t="s">
        <v>1278</v>
      </c>
      <c r="E1222" s="18" t="s">
        <v>1</v>
      </c>
      <c r="F1222" s="250">
        <v>0</v>
      </c>
      <c r="G1222" s="35"/>
      <c r="H1222" s="36"/>
    </row>
    <row r="1223" spans="1:8" s="2" customFormat="1" ht="16.899999999999999" customHeight="1">
      <c r="A1223" s="35"/>
      <c r="B1223" s="36"/>
      <c r="C1223" s="249" t="s">
        <v>1</v>
      </c>
      <c r="D1223" s="249" t="s">
        <v>1257</v>
      </c>
      <c r="E1223" s="18" t="s">
        <v>1</v>
      </c>
      <c r="F1223" s="250">
        <v>0</v>
      </c>
      <c r="G1223" s="35"/>
      <c r="H1223" s="36"/>
    </row>
    <row r="1224" spans="1:8" s="2" customFormat="1" ht="16.899999999999999" customHeight="1">
      <c r="A1224" s="35"/>
      <c r="B1224" s="36"/>
      <c r="C1224" s="249" t="s">
        <v>1</v>
      </c>
      <c r="D1224" s="249" t="s">
        <v>1279</v>
      </c>
      <c r="E1224" s="18" t="s">
        <v>1</v>
      </c>
      <c r="F1224" s="250">
        <v>0</v>
      </c>
      <c r="G1224" s="35"/>
      <c r="H1224" s="36"/>
    </row>
    <row r="1225" spans="1:8" s="2" customFormat="1" ht="16.899999999999999" customHeight="1">
      <c r="A1225" s="35"/>
      <c r="B1225" s="36"/>
      <c r="C1225" s="249" t="s">
        <v>1</v>
      </c>
      <c r="D1225" s="249" t="s">
        <v>1280</v>
      </c>
      <c r="E1225" s="18" t="s">
        <v>1</v>
      </c>
      <c r="F1225" s="250">
        <v>0</v>
      </c>
      <c r="G1225" s="35"/>
      <c r="H1225" s="36"/>
    </row>
    <row r="1226" spans="1:8" s="2" customFormat="1" ht="16.899999999999999" customHeight="1">
      <c r="A1226" s="35"/>
      <c r="B1226" s="36"/>
      <c r="C1226" s="249" t="s">
        <v>1</v>
      </c>
      <c r="D1226" s="249" t="s">
        <v>1281</v>
      </c>
      <c r="E1226" s="18" t="s">
        <v>1</v>
      </c>
      <c r="F1226" s="250">
        <v>0</v>
      </c>
      <c r="G1226" s="35"/>
      <c r="H1226" s="36"/>
    </row>
    <row r="1227" spans="1:8" s="2" customFormat="1" ht="16.899999999999999" customHeight="1">
      <c r="A1227" s="35"/>
      <c r="B1227" s="36"/>
      <c r="C1227" s="249" t="s">
        <v>1</v>
      </c>
      <c r="D1227" s="249" t="s">
        <v>1279</v>
      </c>
      <c r="E1227" s="18" t="s">
        <v>1</v>
      </c>
      <c r="F1227" s="250">
        <v>0</v>
      </c>
      <c r="G1227" s="35"/>
      <c r="H1227" s="36"/>
    </row>
    <row r="1228" spans="1:8" s="2" customFormat="1" ht="16.899999999999999" customHeight="1">
      <c r="A1228" s="35"/>
      <c r="B1228" s="36"/>
      <c r="C1228" s="249" t="s">
        <v>1</v>
      </c>
      <c r="D1228" s="249" t="s">
        <v>1257</v>
      </c>
      <c r="E1228" s="18" t="s">
        <v>1</v>
      </c>
      <c r="F1228" s="250">
        <v>0</v>
      </c>
      <c r="G1228" s="35"/>
      <c r="H1228" s="36"/>
    </row>
    <row r="1229" spans="1:8" s="2" customFormat="1" ht="16.899999999999999" customHeight="1">
      <c r="A1229" s="35"/>
      <c r="B1229" s="36"/>
      <c r="C1229" s="249" t="s">
        <v>1</v>
      </c>
      <c r="D1229" s="249" t="s">
        <v>1</v>
      </c>
      <c r="E1229" s="18" t="s">
        <v>1</v>
      </c>
      <c r="F1229" s="250">
        <v>0</v>
      </c>
      <c r="G1229" s="35"/>
      <c r="H1229" s="36"/>
    </row>
    <row r="1230" spans="1:8" s="2" customFormat="1" ht="16.899999999999999" customHeight="1">
      <c r="A1230" s="35"/>
      <c r="B1230" s="36"/>
      <c r="C1230" s="249" t="s">
        <v>1</v>
      </c>
      <c r="D1230" s="249" t="s">
        <v>1313</v>
      </c>
      <c r="E1230" s="18" t="s">
        <v>1</v>
      </c>
      <c r="F1230" s="250">
        <v>0.46700000000000003</v>
      </c>
      <c r="G1230" s="35"/>
      <c r="H1230" s="36"/>
    </row>
    <row r="1231" spans="1:8" s="2" customFormat="1" ht="16.899999999999999" customHeight="1">
      <c r="A1231" s="35"/>
      <c r="B1231" s="36"/>
      <c r="C1231" s="249" t="s">
        <v>1</v>
      </c>
      <c r="D1231" s="249" t="s">
        <v>1314</v>
      </c>
      <c r="E1231" s="18" t="s">
        <v>1</v>
      </c>
      <c r="F1231" s="250">
        <v>0.46700000000000003</v>
      </c>
      <c r="G1231" s="35"/>
      <c r="H1231" s="36"/>
    </row>
    <row r="1232" spans="1:8" s="2" customFormat="1" ht="16.899999999999999" customHeight="1">
      <c r="A1232" s="35"/>
      <c r="B1232" s="36"/>
      <c r="C1232" s="249" t="s">
        <v>1</v>
      </c>
      <c r="D1232" s="249" t="s">
        <v>1315</v>
      </c>
      <c r="E1232" s="18" t="s">
        <v>1</v>
      </c>
      <c r="F1232" s="250">
        <v>0.46700000000000003</v>
      </c>
      <c r="G1232" s="35"/>
      <c r="H1232" s="36"/>
    </row>
    <row r="1233" spans="1:8" s="2" customFormat="1" ht="16.899999999999999" customHeight="1">
      <c r="A1233" s="35"/>
      <c r="B1233" s="36"/>
      <c r="C1233" s="249" t="s">
        <v>1</v>
      </c>
      <c r="D1233" s="249" t="s">
        <v>1316</v>
      </c>
      <c r="E1233" s="18" t="s">
        <v>1</v>
      </c>
      <c r="F1233" s="250">
        <v>0.46700000000000003</v>
      </c>
      <c r="G1233" s="35"/>
      <c r="H1233" s="36"/>
    </row>
    <row r="1234" spans="1:8" s="2" customFormat="1" ht="16.899999999999999" customHeight="1">
      <c r="A1234" s="35"/>
      <c r="B1234" s="36"/>
      <c r="C1234" s="249" t="s">
        <v>1</v>
      </c>
      <c r="D1234" s="249" t="s">
        <v>1317</v>
      </c>
      <c r="E1234" s="18" t="s">
        <v>1</v>
      </c>
      <c r="F1234" s="250">
        <v>0.42799999999999999</v>
      </c>
      <c r="G1234" s="35"/>
      <c r="H1234" s="36"/>
    </row>
    <row r="1235" spans="1:8" s="2" customFormat="1" ht="16.899999999999999" customHeight="1">
      <c r="A1235" s="35"/>
      <c r="B1235" s="36"/>
      <c r="C1235" s="249" t="s">
        <v>1</v>
      </c>
      <c r="D1235" s="249" t="s">
        <v>1318</v>
      </c>
      <c r="E1235" s="18" t="s">
        <v>1</v>
      </c>
      <c r="F1235" s="250">
        <v>0.85699999999999998</v>
      </c>
      <c r="G1235" s="35"/>
      <c r="H1235" s="36"/>
    </row>
    <row r="1236" spans="1:8" s="2" customFormat="1" ht="16.899999999999999" customHeight="1">
      <c r="A1236" s="35"/>
      <c r="B1236" s="36"/>
      <c r="C1236" s="249" t="s">
        <v>1</v>
      </c>
      <c r="D1236" s="249" t="s">
        <v>1319</v>
      </c>
      <c r="E1236" s="18" t="s">
        <v>1</v>
      </c>
      <c r="F1236" s="250">
        <v>0.42799999999999999</v>
      </c>
      <c r="G1236" s="35"/>
      <c r="H1236" s="36"/>
    </row>
    <row r="1237" spans="1:8" s="2" customFormat="1" ht="16.899999999999999" customHeight="1">
      <c r="A1237" s="35"/>
      <c r="B1237" s="36"/>
      <c r="C1237" s="249" t="s">
        <v>1320</v>
      </c>
      <c r="D1237" s="249" t="s">
        <v>334</v>
      </c>
      <c r="E1237" s="18" t="s">
        <v>1</v>
      </c>
      <c r="F1237" s="250">
        <v>3.581</v>
      </c>
      <c r="G1237" s="35"/>
      <c r="H1237" s="36"/>
    </row>
    <row r="1238" spans="1:8" s="2" customFormat="1" ht="16.899999999999999" customHeight="1">
      <c r="A1238" s="35"/>
      <c r="B1238" s="36"/>
      <c r="C1238" s="245" t="s">
        <v>1330</v>
      </c>
      <c r="D1238" s="246" t="s">
        <v>1</v>
      </c>
      <c r="E1238" s="247" t="s">
        <v>1</v>
      </c>
      <c r="F1238" s="248">
        <v>19.010000000000002</v>
      </c>
      <c r="G1238" s="35"/>
      <c r="H1238" s="36"/>
    </row>
    <row r="1239" spans="1:8" s="2" customFormat="1" ht="16.899999999999999" customHeight="1">
      <c r="A1239" s="35"/>
      <c r="B1239" s="36"/>
      <c r="C1239" s="249" t="s">
        <v>1</v>
      </c>
      <c r="D1239" s="249" t="s">
        <v>1325</v>
      </c>
      <c r="E1239" s="18" t="s">
        <v>1</v>
      </c>
      <c r="F1239" s="250">
        <v>0</v>
      </c>
      <c r="G1239" s="35"/>
      <c r="H1239" s="36"/>
    </row>
    <row r="1240" spans="1:8" s="2" customFormat="1" ht="16.899999999999999" customHeight="1">
      <c r="A1240" s="35"/>
      <c r="B1240" s="36"/>
      <c r="C1240" s="249" t="s">
        <v>1</v>
      </c>
      <c r="D1240" s="249" t="s">
        <v>1256</v>
      </c>
      <c r="E1240" s="18" t="s">
        <v>1</v>
      </c>
      <c r="F1240" s="250">
        <v>0</v>
      </c>
      <c r="G1240" s="35"/>
      <c r="H1240" s="36"/>
    </row>
    <row r="1241" spans="1:8" s="2" customFormat="1" ht="16.899999999999999" customHeight="1">
      <c r="A1241" s="35"/>
      <c r="B1241" s="36"/>
      <c r="C1241" s="249" t="s">
        <v>1</v>
      </c>
      <c r="D1241" s="249" t="s">
        <v>1278</v>
      </c>
      <c r="E1241" s="18" t="s">
        <v>1</v>
      </c>
      <c r="F1241" s="250">
        <v>0</v>
      </c>
      <c r="G1241" s="35"/>
      <c r="H1241" s="36"/>
    </row>
    <row r="1242" spans="1:8" s="2" customFormat="1" ht="16.899999999999999" customHeight="1">
      <c r="A1242" s="35"/>
      <c r="B1242" s="36"/>
      <c r="C1242" s="249" t="s">
        <v>1</v>
      </c>
      <c r="D1242" s="249" t="s">
        <v>1257</v>
      </c>
      <c r="E1242" s="18" t="s">
        <v>1</v>
      </c>
      <c r="F1242" s="250">
        <v>0</v>
      </c>
      <c r="G1242" s="35"/>
      <c r="H1242" s="36"/>
    </row>
    <row r="1243" spans="1:8" s="2" customFormat="1" ht="16.899999999999999" customHeight="1">
      <c r="A1243" s="35"/>
      <c r="B1243" s="36"/>
      <c r="C1243" s="249" t="s">
        <v>1</v>
      </c>
      <c r="D1243" s="249" t="s">
        <v>1279</v>
      </c>
      <c r="E1243" s="18" t="s">
        <v>1</v>
      </c>
      <c r="F1243" s="250">
        <v>0</v>
      </c>
      <c r="G1243" s="35"/>
      <c r="H1243" s="36"/>
    </row>
    <row r="1244" spans="1:8" s="2" customFormat="1" ht="16.899999999999999" customHeight="1">
      <c r="A1244" s="35"/>
      <c r="B1244" s="36"/>
      <c r="C1244" s="249" t="s">
        <v>1</v>
      </c>
      <c r="D1244" s="249" t="s">
        <v>1326</v>
      </c>
      <c r="E1244" s="18" t="s">
        <v>1</v>
      </c>
      <c r="F1244" s="250">
        <v>0</v>
      </c>
      <c r="G1244" s="35"/>
      <c r="H1244" s="36"/>
    </row>
    <row r="1245" spans="1:8" s="2" customFormat="1" ht="16.899999999999999" customHeight="1">
      <c r="A1245" s="35"/>
      <c r="B1245" s="36"/>
      <c r="C1245" s="249" t="s">
        <v>1</v>
      </c>
      <c r="D1245" s="249" t="s">
        <v>1327</v>
      </c>
      <c r="E1245" s="18" t="s">
        <v>1</v>
      </c>
      <c r="F1245" s="250">
        <v>0</v>
      </c>
      <c r="G1245" s="35"/>
      <c r="H1245" s="36"/>
    </row>
    <row r="1246" spans="1:8" s="2" customFormat="1" ht="16.899999999999999" customHeight="1">
      <c r="A1246" s="35"/>
      <c r="B1246" s="36"/>
      <c r="C1246" s="249" t="s">
        <v>1</v>
      </c>
      <c r="D1246" s="249" t="s">
        <v>1328</v>
      </c>
      <c r="E1246" s="18" t="s">
        <v>1</v>
      </c>
      <c r="F1246" s="250">
        <v>0</v>
      </c>
      <c r="G1246" s="35"/>
      <c r="H1246" s="36"/>
    </row>
    <row r="1247" spans="1:8" s="2" customFormat="1" ht="16.899999999999999" customHeight="1">
      <c r="A1247" s="35"/>
      <c r="B1247" s="36"/>
      <c r="C1247" s="249" t="s">
        <v>1</v>
      </c>
      <c r="D1247" s="249" t="s">
        <v>1327</v>
      </c>
      <c r="E1247" s="18" t="s">
        <v>1</v>
      </c>
      <c r="F1247" s="250">
        <v>0</v>
      </c>
      <c r="G1247" s="35"/>
      <c r="H1247" s="36"/>
    </row>
    <row r="1248" spans="1:8" s="2" customFormat="1" ht="16.899999999999999" customHeight="1">
      <c r="A1248" s="35"/>
      <c r="B1248" s="36"/>
      <c r="C1248" s="249" t="s">
        <v>1</v>
      </c>
      <c r="D1248" s="249" t="s">
        <v>1279</v>
      </c>
      <c r="E1248" s="18" t="s">
        <v>1</v>
      </c>
      <c r="F1248" s="250">
        <v>0</v>
      </c>
      <c r="G1248" s="35"/>
      <c r="H1248" s="36"/>
    </row>
    <row r="1249" spans="1:8" s="2" customFormat="1" ht="16.899999999999999" customHeight="1">
      <c r="A1249" s="35"/>
      <c r="B1249" s="36"/>
      <c r="C1249" s="249" t="s">
        <v>1</v>
      </c>
      <c r="D1249" s="249" t="s">
        <v>1257</v>
      </c>
      <c r="E1249" s="18" t="s">
        <v>1</v>
      </c>
      <c r="F1249" s="250">
        <v>0</v>
      </c>
      <c r="G1249" s="35"/>
      <c r="H1249" s="36"/>
    </row>
    <row r="1250" spans="1:8" s="2" customFormat="1" ht="16.899999999999999" customHeight="1">
      <c r="A1250" s="35"/>
      <c r="B1250" s="36"/>
      <c r="C1250" s="249" t="s">
        <v>1</v>
      </c>
      <c r="D1250" s="249" t="s">
        <v>1</v>
      </c>
      <c r="E1250" s="18" t="s">
        <v>1</v>
      </c>
      <c r="F1250" s="250">
        <v>0</v>
      </c>
      <c r="G1250" s="35"/>
      <c r="H1250" s="36"/>
    </row>
    <row r="1251" spans="1:8" s="2" customFormat="1" ht="16.899999999999999" customHeight="1">
      <c r="A1251" s="35"/>
      <c r="B1251" s="36"/>
      <c r="C1251" s="249" t="s">
        <v>1</v>
      </c>
      <c r="D1251" s="249" t="s">
        <v>1329</v>
      </c>
      <c r="E1251" s="18" t="s">
        <v>1</v>
      </c>
      <c r="F1251" s="250">
        <v>19.010000000000002</v>
      </c>
      <c r="G1251" s="35"/>
      <c r="H1251" s="36"/>
    </row>
    <row r="1252" spans="1:8" s="2" customFormat="1" ht="16.899999999999999" customHeight="1">
      <c r="A1252" s="35"/>
      <c r="B1252" s="36"/>
      <c r="C1252" s="249" t="s">
        <v>1330</v>
      </c>
      <c r="D1252" s="249" t="s">
        <v>334</v>
      </c>
      <c r="E1252" s="18" t="s">
        <v>1</v>
      </c>
      <c r="F1252" s="250">
        <v>19.010000000000002</v>
      </c>
      <c r="G1252" s="35"/>
      <c r="H1252" s="36"/>
    </row>
    <row r="1253" spans="1:8" s="2" customFormat="1" ht="16.899999999999999" customHeight="1">
      <c r="A1253" s="35"/>
      <c r="B1253" s="36"/>
      <c r="C1253" s="245" t="s">
        <v>1349</v>
      </c>
      <c r="D1253" s="246" t="s">
        <v>1</v>
      </c>
      <c r="E1253" s="247" t="s">
        <v>1</v>
      </c>
      <c r="F1253" s="248">
        <v>20.542000000000002</v>
      </c>
      <c r="G1253" s="35"/>
      <c r="H1253" s="36"/>
    </row>
    <row r="1254" spans="1:8" s="2" customFormat="1" ht="16.899999999999999" customHeight="1">
      <c r="A1254" s="35"/>
      <c r="B1254" s="36"/>
      <c r="C1254" s="249" t="s">
        <v>1</v>
      </c>
      <c r="D1254" s="249" t="s">
        <v>1344</v>
      </c>
      <c r="E1254" s="18" t="s">
        <v>1</v>
      </c>
      <c r="F1254" s="250">
        <v>0</v>
      </c>
      <c r="G1254" s="35"/>
      <c r="H1254" s="36"/>
    </row>
    <row r="1255" spans="1:8" s="2" customFormat="1" ht="16.899999999999999" customHeight="1">
      <c r="A1255" s="35"/>
      <c r="B1255" s="36"/>
      <c r="C1255" s="249" t="s">
        <v>1</v>
      </c>
      <c r="D1255" s="249" t="s">
        <v>1256</v>
      </c>
      <c r="E1255" s="18" t="s">
        <v>1</v>
      </c>
      <c r="F1255" s="250">
        <v>0</v>
      </c>
      <c r="G1255" s="35"/>
      <c r="H1255" s="36"/>
    </row>
    <row r="1256" spans="1:8" s="2" customFormat="1" ht="16.899999999999999" customHeight="1">
      <c r="A1256" s="35"/>
      <c r="B1256" s="36"/>
      <c r="C1256" s="249" t="s">
        <v>1</v>
      </c>
      <c r="D1256" s="249" t="s">
        <v>1278</v>
      </c>
      <c r="E1256" s="18" t="s">
        <v>1</v>
      </c>
      <c r="F1256" s="250">
        <v>0</v>
      </c>
      <c r="G1256" s="35"/>
      <c r="H1256" s="36"/>
    </row>
    <row r="1257" spans="1:8" s="2" customFormat="1" ht="16.899999999999999" customHeight="1">
      <c r="A1257" s="35"/>
      <c r="B1257" s="36"/>
      <c r="C1257" s="249" t="s">
        <v>1</v>
      </c>
      <c r="D1257" s="249" t="s">
        <v>1257</v>
      </c>
      <c r="E1257" s="18" t="s">
        <v>1</v>
      </c>
      <c r="F1257" s="250">
        <v>0</v>
      </c>
      <c r="G1257" s="35"/>
      <c r="H1257" s="36"/>
    </row>
    <row r="1258" spans="1:8" s="2" customFormat="1" ht="16.899999999999999" customHeight="1">
      <c r="A1258" s="35"/>
      <c r="B1258" s="36"/>
      <c r="C1258" s="249" t="s">
        <v>1</v>
      </c>
      <c r="D1258" s="249" t="s">
        <v>1279</v>
      </c>
      <c r="E1258" s="18" t="s">
        <v>1</v>
      </c>
      <c r="F1258" s="250">
        <v>0</v>
      </c>
      <c r="G1258" s="35"/>
      <c r="H1258" s="36"/>
    </row>
    <row r="1259" spans="1:8" s="2" customFormat="1" ht="16.899999999999999" customHeight="1">
      <c r="A1259" s="35"/>
      <c r="B1259" s="36"/>
      <c r="C1259" s="249" t="s">
        <v>1</v>
      </c>
      <c r="D1259" s="249" t="s">
        <v>1345</v>
      </c>
      <c r="E1259" s="18" t="s">
        <v>1</v>
      </c>
      <c r="F1259" s="250">
        <v>0</v>
      </c>
      <c r="G1259" s="35"/>
      <c r="H1259" s="36"/>
    </row>
    <row r="1260" spans="1:8" s="2" customFormat="1" ht="16.899999999999999" customHeight="1">
      <c r="A1260" s="35"/>
      <c r="B1260" s="36"/>
      <c r="C1260" s="249" t="s">
        <v>1</v>
      </c>
      <c r="D1260" s="249" t="s">
        <v>1346</v>
      </c>
      <c r="E1260" s="18" t="s">
        <v>1</v>
      </c>
      <c r="F1260" s="250">
        <v>0</v>
      </c>
      <c r="G1260" s="35"/>
      <c r="H1260" s="36"/>
    </row>
    <row r="1261" spans="1:8" s="2" customFormat="1" ht="16.899999999999999" customHeight="1">
      <c r="A1261" s="35"/>
      <c r="B1261" s="36"/>
      <c r="C1261" s="249" t="s">
        <v>1</v>
      </c>
      <c r="D1261" s="249" t="s">
        <v>1347</v>
      </c>
      <c r="E1261" s="18" t="s">
        <v>1</v>
      </c>
      <c r="F1261" s="250">
        <v>0</v>
      </c>
      <c r="G1261" s="35"/>
      <c r="H1261" s="36"/>
    </row>
    <row r="1262" spans="1:8" s="2" customFormat="1" ht="16.899999999999999" customHeight="1">
      <c r="A1262" s="35"/>
      <c r="B1262" s="36"/>
      <c r="C1262" s="249" t="s">
        <v>1</v>
      </c>
      <c r="D1262" s="249" t="s">
        <v>1345</v>
      </c>
      <c r="E1262" s="18" t="s">
        <v>1</v>
      </c>
      <c r="F1262" s="250">
        <v>0</v>
      </c>
      <c r="G1262" s="35"/>
      <c r="H1262" s="36"/>
    </row>
    <row r="1263" spans="1:8" s="2" customFormat="1" ht="16.899999999999999" customHeight="1">
      <c r="A1263" s="35"/>
      <c r="B1263" s="36"/>
      <c r="C1263" s="249" t="s">
        <v>1</v>
      </c>
      <c r="D1263" s="249" t="s">
        <v>1346</v>
      </c>
      <c r="E1263" s="18" t="s">
        <v>1</v>
      </c>
      <c r="F1263" s="250">
        <v>0</v>
      </c>
      <c r="G1263" s="35"/>
      <c r="H1263" s="36"/>
    </row>
    <row r="1264" spans="1:8" s="2" customFormat="1" ht="16.899999999999999" customHeight="1">
      <c r="A1264" s="35"/>
      <c r="B1264" s="36"/>
      <c r="C1264" s="249" t="s">
        <v>1</v>
      </c>
      <c r="D1264" s="249" t="s">
        <v>1279</v>
      </c>
      <c r="E1264" s="18" t="s">
        <v>1</v>
      </c>
      <c r="F1264" s="250">
        <v>0</v>
      </c>
      <c r="G1264" s="35"/>
      <c r="H1264" s="36"/>
    </row>
    <row r="1265" spans="1:8" s="2" customFormat="1" ht="16.899999999999999" customHeight="1">
      <c r="A1265" s="35"/>
      <c r="B1265" s="36"/>
      <c r="C1265" s="249" t="s">
        <v>1</v>
      </c>
      <c r="D1265" s="249" t="s">
        <v>1257</v>
      </c>
      <c r="E1265" s="18" t="s">
        <v>1</v>
      </c>
      <c r="F1265" s="250">
        <v>0</v>
      </c>
      <c r="G1265" s="35"/>
      <c r="H1265" s="36"/>
    </row>
    <row r="1266" spans="1:8" s="2" customFormat="1" ht="16.899999999999999" customHeight="1">
      <c r="A1266" s="35"/>
      <c r="B1266" s="36"/>
      <c r="C1266" s="249" t="s">
        <v>1</v>
      </c>
      <c r="D1266" s="249" t="s">
        <v>1</v>
      </c>
      <c r="E1266" s="18" t="s">
        <v>1</v>
      </c>
      <c r="F1266" s="250">
        <v>0</v>
      </c>
      <c r="G1266" s="35"/>
      <c r="H1266" s="36"/>
    </row>
    <row r="1267" spans="1:8" s="2" customFormat="1" ht="16.899999999999999" customHeight="1">
      <c r="A1267" s="35"/>
      <c r="B1267" s="36"/>
      <c r="C1267" s="249" t="s">
        <v>1</v>
      </c>
      <c r="D1267" s="249" t="s">
        <v>1348</v>
      </c>
      <c r="E1267" s="18" t="s">
        <v>1</v>
      </c>
      <c r="F1267" s="250">
        <v>20.542000000000002</v>
      </c>
      <c r="G1267" s="35"/>
      <c r="H1267" s="36"/>
    </row>
    <row r="1268" spans="1:8" s="2" customFormat="1" ht="16.899999999999999" customHeight="1">
      <c r="A1268" s="35"/>
      <c r="B1268" s="36"/>
      <c r="C1268" s="249" t="s">
        <v>1349</v>
      </c>
      <c r="D1268" s="249" t="s">
        <v>334</v>
      </c>
      <c r="E1268" s="18" t="s">
        <v>1</v>
      </c>
      <c r="F1268" s="250">
        <v>20.542000000000002</v>
      </c>
      <c r="G1268" s="35"/>
      <c r="H1268" s="36"/>
    </row>
    <row r="1269" spans="1:8" s="2" customFormat="1" ht="16.899999999999999" customHeight="1">
      <c r="A1269" s="35"/>
      <c r="B1269" s="36"/>
      <c r="C1269" s="245" t="s">
        <v>1362</v>
      </c>
      <c r="D1269" s="246" t="s">
        <v>1</v>
      </c>
      <c r="E1269" s="247" t="s">
        <v>1</v>
      </c>
      <c r="F1269" s="248">
        <v>405.64699999999999</v>
      </c>
      <c r="G1269" s="35"/>
      <c r="H1269" s="36"/>
    </row>
    <row r="1270" spans="1:8" s="2" customFormat="1" ht="16.899999999999999" customHeight="1">
      <c r="A1270" s="35"/>
      <c r="B1270" s="36"/>
      <c r="C1270" s="249" t="s">
        <v>1</v>
      </c>
      <c r="D1270" s="249" t="s">
        <v>1</v>
      </c>
      <c r="E1270" s="18" t="s">
        <v>1</v>
      </c>
      <c r="F1270" s="250">
        <v>0</v>
      </c>
      <c r="G1270" s="35"/>
      <c r="H1270" s="36"/>
    </row>
    <row r="1271" spans="1:8" s="2" customFormat="1" ht="16.899999999999999" customHeight="1">
      <c r="A1271" s="35"/>
      <c r="B1271" s="36"/>
      <c r="C1271" s="249" t="s">
        <v>1</v>
      </c>
      <c r="D1271" s="249" t="s">
        <v>1354</v>
      </c>
      <c r="E1271" s="18" t="s">
        <v>1</v>
      </c>
      <c r="F1271" s="250">
        <v>0</v>
      </c>
      <c r="G1271" s="35"/>
      <c r="H1271" s="36"/>
    </row>
    <row r="1272" spans="1:8" s="2" customFormat="1" ht="16.899999999999999" customHeight="1">
      <c r="A1272" s="35"/>
      <c r="B1272" s="36"/>
      <c r="C1272" s="249" t="s">
        <v>1</v>
      </c>
      <c r="D1272" s="249" t="s">
        <v>1256</v>
      </c>
      <c r="E1272" s="18" t="s">
        <v>1</v>
      </c>
      <c r="F1272" s="250">
        <v>0</v>
      </c>
      <c r="G1272" s="35"/>
      <c r="H1272" s="36"/>
    </row>
    <row r="1273" spans="1:8" s="2" customFormat="1" ht="16.899999999999999" customHeight="1">
      <c r="A1273" s="35"/>
      <c r="B1273" s="36"/>
      <c r="C1273" s="249" t="s">
        <v>1</v>
      </c>
      <c r="D1273" s="249" t="s">
        <v>1278</v>
      </c>
      <c r="E1273" s="18" t="s">
        <v>1</v>
      </c>
      <c r="F1273" s="250">
        <v>0</v>
      </c>
      <c r="G1273" s="35"/>
      <c r="H1273" s="36"/>
    </row>
    <row r="1274" spans="1:8" s="2" customFormat="1" ht="16.899999999999999" customHeight="1">
      <c r="A1274" s="35"/>
      <c r="B1274" s="36"/>
      <c r="C1274" s="249" t="s">
        <v>1</v>
      </c>
      <c r="D1274" s="249" t="s">
        <v>1257</v>
      </c>
      <c r="E1274" s="18" t="s">
        <v>1</v>
      </c>
      <c r="F1274" s="250">
        <v>0</v>
      </c>
      <c r="G1274" s="35"/>
      <c r="H1274" s="36"/>
    </row>
    <row r="1275" spans="1:8" s="2" customFormat="1" ht="16.899999999999999" customHeight="1">
      <c r="A1275" s="35"/>
      <c r="B1275" s="36"/>
      <c r="C1275" s="249" t="s">
        <v>1</v>
      </c>
      <c r="D1275" s="249" t="s">
        <v>1279</v>
      </c>
      <c r="E1275" s="18" t="s">
        <v>1</v>
      </c>
      <c r="F1275" s="250">
        <v>0</v>
      </c>
      <c r="G1275" s="35"/>
      <c r="H1275" s="36"/>
    </row>
    <row r="1276" spans="1:8" s="2" customFormat="1" ht="16.899999999999999" customHeight="1">
      <c r="A1276" s="35"/>
      <c r="B1276" s="36"/>
      <c r="C1276" s="249" t="s">
        <v>1</v>
      </c>
      <c r="D1276" s="249" t="s">
        <v>1326</v>
      </c>
      <c r="E1276" s="18" t="s">
        <v>1</v>
      </c>
      <c r="F1276" s="250">
        <v>0</v>
      </c>
      <c r="G1276" s="35"/>
      <c r="H1276" s="36"/>
    </row>
    <row r="1277" spans="1:8" s="2" customFormat="1" ht="16.899999999999999" customHeight="1">
      <c r="A1277" s="35"/>
      <c r="B1277" s="36"/>
      <c r="C1277" s="249" t="s">
        <v>1</v>
      </c>
      <c r="D1277" s="249" t="s">
        <v>1355</v>
      </c>
      <c r="E1277" s="18" t="s">
        <v>1</v>
      </c>
      <c r="F1277" s="250">
        <v>0</v>
      </c>
      <c r="G1277" s="35"/>
      <c r="H1277" s="36"/>
    </row>
    <row r="1278" spans="1:8" s="2" customFormat="1" ht="16.899999999999999" customHeight="1">
      <c r="A1278" s="35"/>
      <c r="B1278" s="36"/>
      <c r="C1278" s="249" t="s">
        <v>1</v>
      </c>
      <c r="D1278" s="249" t="s">
        <v>1356</v>
      </c>
      <c r="E1278" s="18" t="s">
        <v>1</v>
      </c>
      <c r="F1278" s="250">
        <v>0</v>
      </c>
      <c r="G1278" s="35"/>
      <c r="H1278" s="36"/>
    </row>
    <row r="1279" spans="1:8" s="2" customFormat="1" ht="22.5">
      <c r="A1279" s="35"/>
      <c r="B1279" s="36"/>
      <c r="C1279" s="249" t="s">
        <v>1</v>
      </c>
      <c r="D1279" s="249" t="s">
        <v>1357</v>
      </c>
      <c r="E1279" s="18" t="s">
        <v>1</v>
      </c>
      <c r="F1279" s="250">
        <v>0</v>
      </c>
      <c r="G1279" s="35"/>
      <c r="H1279" s="36"/>
    </row>
    <row r="1280" spans="1:8" s="2" customFormat="1" ht="16.899999999999999" customHeight="1">
      <c r="A1280" s="35"/>
      <c r="B1280" s="36"/>
      <c r="C1280" s="249" t="s">
        <v>1</v>
      </c>
      <c r="D1280" s="249" t="s">
        <v>1358</v>
      </c>
      <c r="E1280" s="18" t="s">
        <v>1</v>
      </c>
      <c r="F1280" s="250">
        <v>0</v>
      </c>
      <c r="G1280" s="35"/>
      <c r="H1280" s="36"/>
    </row>
    <row r="1281" spans="1:8" s="2" customFormat="1" ht="16.899999999999999" customHeight="1">
      <c r="A1281" s="35"/>
      <c r="B1281" s="36"/>
      <c r="C1281" s="249" t="s">
        <v>1</v>
      </c>
      <c r="D1281" s="249" t="s">
        <v>1279</v>
      </c>
      <c r="E1281" s="18" t="s">
        <v>1</v>
      </c>
      <c r="F1281" s="250">
        <v>0</v>
      </c>
      <c r="G1281" s="35"/>
      <c r="H1281" s="36"/>
    </row>
    <row r="1282" spans="1:8" s="2" customFormat="1" ht="16.899999999999999" customHeight="1">
      <c r="A1282" s="35"/>
      <c r="B1282" s="36"/>
      <c r="C1282" s="249" t="s">
        <v>1</v>
      </c>
      <c r="D1282" s="249" t="s">
        <v>1257</v>
      </c>
      <c r="E1282" s="18" t="s">
        <v>1</v>
      </c>
      <c r="F1282" s="250">
        <v>0</v>
      </c>
      <c r="G1282" s="35"/>
      <c r="H1282" s="36"/>
    </row>
    <row r="1283" spans="1:8" s="2" customFormat="1" ht="16.899999999999999" customHeight="1">
      <c r="A1283" s="35"/>
      <c r="B1283" s="36"/>
      <c r="C1283" s="249" t="s">
        <v>1</v>
      </c>
      <c r="D1283" s="249" t="s">
        <v>1</v>
      </c>
      <c r="E1283" s="18" t="s">
        <v>1</v>
      </c>
      <c r="F1283" s="250">
        <v>0</v>
      </c>
      <c r="G1283" s="35"/>
      <c r="H1283" s="36"/>
    </row>
    <row r="1284" spans="1:8" s="2" customFormat="1" ht="16.899999999999999" customHeight="1">
      <c r="A1284" s="35"/>
      <c r="B1284" s="36"/>
      <c r="C1284" s="249" t="s">
        <v>1</v>
      </c>
      <c r="D1284" s="249" t="s">
        <v>1359</v>
      </c>
      <c r="E1284" s="18" t="s">
        <v>1</v>
      </c>
      <c r="F1284" s="250">
        <v>175.62</v>
      </c>
      <c r="G1284" s="35"/>
      <c r="H1284" s="36"/>
    </row>
    <row r="1285" spans="1:8" s="2" customFormat="1" ht="16.899999999999999" customHeight="1">
      <c r="A1285" s="35"/>
      <c r="B1285" s="36"/>
      <c r="C1285" s="249" t="s">
        <v>1</v>
      </c>
      <c r="D1285" s="249" t="s">
        <v>1360</v>
      </c>
      <c r="E1285" s="18" t="s">
        <v>1</v>
      </c>
      <c r="F1285" s="250">
        <v>22.338999999999999</v>
      </c>
      <c r="G1285" s="35"/>
      <c r="H1285" s="36"/>
    </row>
    <row r="1286" spans="1:8" s="2" customFormat="1" ht="16.899999999999999" customHeight="1">
      <c r="A1286" s="35"/>
      <c r="B1286" s="36"/>
      <c r="C1286" s="249" t="s">
        <v>1</v>
      </c>
      <c r="D1286" s="249" t="s">
        <v>1361</v>
      </c>
      <c r="E1286" s="18" t="s">
        <v>1</v>
      </c>
      <c r="F1286" s="250">
        <v>185.34899999999999</v>
      </c>
      <c r="G1286" s="35"/>
      <c r="H1286" s="36"/>
    </row>
    <row r="1287" spans="1:8" s="2" customFormat="1" ht="16.899999999999999" customHeight="1">
      <c r="A1287" s="35"/>
      <c r="B1287" s="36"/>
      <c r="C1287" s="249" t="s">
        <v>1</v>
      </c>
      <c r="D1287" s="249" t="s">
        <v>1360</v>
      </c>
      <c r="E1287" s="18" t="s">
        <v>1</v>
      </c>
      <c r="F1287" s="250">
        <v>22.338999999999999</v>
      </c>
      <c r="G1287" s="35"/>
      <c r="H1287" s="36"/>
    </row>
    <row r="1288" spans="1:8" s="2" customFormat="1" ht="16.899999999999999" customHeight="1">
      <c r="A1288" s="35"/>
      <c r="B1288" s="36"/>
      <c r="C1288" s="249" t="s">
        <v>1362</v>
      </c>
      <c r="D1288" s="249" t="s">
        <v>334</v>
      </c>
      <c r="E1288" s="18" t="s">
        <v>1</v>
      </c>
      <c r="F1288" s="250">
        <v>405.64699999999999</v>
      </c>
      <c r="G1288" s="35"/>
      <c r="H1288" s="36"/>
    </row>
    <row r="1289" spans="1:8" s="2" customFormat="1" ht="16.899999999999999" customHeight="1">
      <c r="A1289" s="35"/>
      <c r="B1289" s="36"/>
      <c r="C1289" s="245" t="s">
        <v>1371</v>
      </c>
      <c r="D1289" s="246" t="s">
        <v>1</v>
      </c>
      <c r="E1289" s="247" t="s">
        <v>1</v>
      </c>
      <c r="F1289" s="248">
        <v>30.38</v>
      </c>
      <c r="G1289" s="35"/>
      <c r="H1289" s="36"/>
    </row>
    <row r="1290" spans="1:8" s="2" customFormat="1" ht="16.899999999999999" customHeight="1">
      <c r="A1290" s="35"/>
      <c r="B1290" s="36"/>
      <c r="C1290" s="249" t="s">
        <v>1</v>
      </c>
      <c r="D1290" s="249" t="s">
        <v>1367</v>
      </c>
      <c r="E1290" s="18" t="s">
        <v>1</v>
      </c>
      <c r="F1290" s="250">
        <v>0</v>
      </c>
      <c r="G1290" s="35"/>
      <c r="H1290" s="36"/>
    </row>
    <row r="1291" spans="1:8" s="2" customFormat="1" ht="16.899999999999999" customHeight="1">
      <c r="A1291" s="35"/>
      <c r="B1291" s="36"/>
      <c r="C1291" s="249" t="s">
        <v>1</v>
      </c>
      <c r="D1291" s="249" t="s">
        <v>1256</v>
      </c>
      <c r="E1291" s="18" t="s">
        <v>1</v>
      </c>
      <c r="F1291" s="250">
        <v>0</v>
      </c>
      <c r="G1291" s="35"/>
      <c r="H1291" s="36"/>
    </row>
    <row r="1292" spans="1:8" s="2" customFormat="1" ht="16.899999999999999" customHeight="1">
      <c r="A1292" s="35"/>
      <c r="B1292" s="36"/>
      <c r="C1292" s="249" t="s">
        <v>1</v>
      </c>
      <c r="D1292" s="249" t="s">
        <v>1278</v>
      </c>
      <c r="E1292" s="18" t="s">
        <v>1</v>
      </c>
      <c r="F1292" s="250">
        <v>0</v>
      </c>
      <c r="G1292" s="35"/>
      <c r="H1292" s="36"/>
    </row>
    <row r="1293" spans="1:8" s="2" customFormat="1" ht="16.899999999999999" customHeight="1">
      <c r="A1293" s="35"/>
      <c r="B1293" s="36"/>
      <c r="C1293" s="249" t="s">
        <v>1</v>
      </c>
      <c r="D1293" s="249" t="s">
        <v>1257</v>
      </c>
      <c r="E1293" s="18" t="s">
        <v>1</v>
      </c>
      <c r="F1293" s="250">
        <v>0</v>
      </c>
      <c r="G1293" s="35"/>
      <c r="H1293" s="36"/>
    </row>
    <row r="1294" spans="1:8" s="2" customFormat="1" ht="16.899999999999999" customHeight="1">
      <c r="A1294" s="35"/>
      <c r="B1294" s="36"/>
      <c r="C1294" s="249" t="s">
        <v>1</v>
      </c>
      <c r="D1294" s="249" t="s">
        <v>1279</v>
      </c>
      <c r="E1294" s="18" t="s">
        <v>1</v>
      </c>
      <c r="F1294" s="250">
        <v>0</v>
      </c>
      <c r="G1294" s="35"/>
      <c r="H1294" s="36"/>
    </row>
    <row r="1295" spans="1:8" s="2" customFormat="1" ht="16.899999999999999" customHeight="1">
      <c r="A1295" s="35"/>
      <c r="B1295" s="36"/>
      <c r="C1295" s="249" t="s">
        <v>1</v>
      </c>
      <c r="D1295" s="249" t="s">
        <v>1326</v>
      </c>
      <c r="E1295" s="18" t="s">
        <v>1</v>
      </c>
      <c r="F1295" s="250">
        <v>0</v>
      </c>
      <c r="G1295" s="35"/>
      <c r="H1295" s="36"/>
    </row>
    <row r="1296" spans="1:8" s="2" customFormat="1" ht="16.899999999999999" customHeight="1">
      <c r="A1296" s="35"/>
      <c r="B1296" s="36"/>
      <c r="C1296" s="249" t="s">
        <v>1</v>
      </c>
      <c r="D1296" s="249" t="s">
        <v>1355</v>
      </c>
      <c r="E1296" s="18" t="s">
        <v>1</v>
      </c>
      <c r="F1296" s="250">
        <v>0</v>
      </c>
      <c r="G1296" s="35"/>
      <c r="H1296" s="36"/>
    </row>
    <row r="1297" spans="1:8" s="2" customFormat="1" ht="16.899999999999999" customHeight="1">
      <c r="A1297" s="35"/>
      <c r="B1297" s="36"/>
      <c r="C1297" s="249" t="s">
        <v>1</v>
      </c>
      <c r="D1297" s="249" t="s">
        <v>1368</v>
      </c>
      <c r="E1297" s="18" t="s">
        <v>1</v>
      </c>
      <c r="F1297" s="250">
        <v>0</v>
      </c>
      <c r="G1297" s="35"/>
      <c r="H1297" s="36"/>
    </row>
    <row r="1298" spans="1:8" s="2" customFormat="1" ht="22.5">
      <c r="A1298" s="35"/>
      <c r="B1298" s="36"/>
      <c r="C1298" s="249" t="s">
        <v>1</v>
      </c>
      <c r="D1298" s="249" t="s">
        <v>1357</v>
      </c>
      <c r="E1298" s="18" t="s">
        <v>1</v>
      </c>
      <c r="F1298" s="250">
        <v>0</v>
      </c>
      <c r="G1298" s="35"/>
      <c r="H1298" s="36"/>
    </row>
    <row r="1299" spans="1:8" s="2" customFormat="1" ht="16.899999999999999" customHeight="1">
      <c r="A1299" s="35"/>
      <c r="B1299" s="36"/>
      <c r="C1299" s="249" t="s">
        <v>1</v>
      </c>
      <c r="D1299" s="249" t="s">
        <v>1369</v>
      </c>
      <c r="E1299" s="18" t="s">
        <v>1</v>
      </c>
      <c r="F1299" s="250">
        <v>0</v>
      </c>
      <c r="G1299" s="35"/>
      <c r="H1299" s="36"/>
    </row>
    <row r="1300" spans="1:8" s="2" customFormat="1" ht="16.899999999999999" customHeight="1">
      <c r="A1300" s="35"/>
      <c r="B1300" s="36"/>
      <c r="C1300" s="249" t="s">
        <v>1</v>
      </c>
      <c r="D1300" s="249" t="s">
        <v>1279</v>
      </c>
      <c r="E1300" s="18" t="s">
        <v>1</v>
      </c>
      <c r="F1300" s="250">
        <v>0</v>
      </c>
      <c r="G1300" s="35"/>
      <c r="H1300" s="36"/>
    </row>
    <row r="1301" spans="1:8" s="2" customFormat="1" ht="16.899999999999999" customHeight="1">
      <c r="A1301" s="35"/>
      <c r="B1301" s="36"/>
      <c r="C1301" s="249" t="s">
        <v>1</v>
      </c>
      <c r="D1301" s="249" t="s">
        <v>1257</v>
      </c>
      <c r="E1301" s="18" t="s">
        <v>1</v>
      </c>
      <c r="F1301" s="250">
        <v>0</v>
      </c>
      <c r="G1301" s="35"/>
      <c r="H1301" s="36"/>
    </row>
    <row r="1302" spans="1:8" s="2" customFormat="1" ht="16.899999999999999" customHeight="1">
      <c r="A1302" s="35"/>
      <c r="B1302" s="36"/>
      <c r="C1302" s="249" t="s">
        <v>1</v>
      </c>
      <c r="D1302" s="249" t="s">
        <v>1</v>
      </c>
      <c r="E1302" s="18" t="s">
        <v>1</v>
      </c>
      <c r="F1302" s="250">
        <v>0</v>
      </c>
      <c r="G1302" s="35"/>
      <c r="H1302" s="36"/>
    </row>
    <row r="1303" spans="1:8" s="2" customFormat="1" ht="16.899999999999999" customHeight="1">
      <c r="A1303" s="35"/>
      <c r="B1303" s="36"/>
      <c r="C1303" s="249" t="s">
        <v>1</v>
      </c>
      <c r="D1303" s="249" t="s">
        <v>1370</v>
      </c>
      <c r="E1303" s="18" t="s">
        <v>1</v>
      </c>
      <c r="F1303" s="250">
        <v>30.38</v>
      </c>
      <c r="G1303" s="35"/>
      <c r="H1303" s="36"/>
    </row>
    <row r="1304" spans="1:8" s="2" customFormat="1" ht="16.899999999999999" customHeight="1">
      <c r="A1304" s="35"/>
      <c r="B1304" s="36"/>
      <c r="C1304" s="249" t="s">
        <v>1371</v>
      </c>
      <c r="D1304" s="249" t="s">
        <v>334</v>
      </c>
      <c r="E1304" s="18" t="s">
        <v>1</v>
      </c>
      <c r="F1304" s="250">
        <v>30.38</v>
      </c>
      <c r="G1304" s="35"/>
      <c r="H1304" s="36"/>
    </row>
    <row r="1305" spans="1:8" s="2" customFormat="1" ht="16.899999999999999" customHeight="1">
      <c r="A1305" s="35"/>
      <c r="B1305" s="36"/>
      <c r="C1305" s="245" t="s">
        <v>1381</v>
      </c>
      <c r="D1305" s="246" t="s">
        <v>1</v>
      </c>
      <c r="E1305" s="247" t="s">
        <v>1</v>
      </c>
      <c r="F1305" s="248">
        <v>8.42</v>
      </c>
      <c r="G1305" s="35"/>
      <c r="H1305" s="36"/>
    </row>
    <row r="1306" spans="1:8" s="2" customFormat="1" ht="16.899999999999999" customHeight="1">
      <c r="A1306" s="35"/>
      <c r="B1306" s="36"/>
      <c r="C1306" s="249" t="s">
        <v>1</v>
      </c>
      <c r="D1306" s="249" t="s">
        <v>1376</v>
      </c>
      <c r="E1306" s="18" t="s">
        <v>1</v>
      </c>
      <c r="F1306" s="250">
        <v>0</v>
      </c>
      <c r="G1306" s="35"/>
      <c r="H1306" s="36"/>
    </row>
    <row r="1307" spans="1:8" s="2" customFormat="1" ht="16.899999999999999" customHeight="1">
      <c r="A1307" s="35"/>
      <c r="B1307" s="36"/>
      <c r="C1307" s="249" t="s">
        <v>1</v>
      </c>
      <c r="D1307" s="249" t="s">
        <v>1256</v>
      </c>
      <c r="E1307" s="18" t="s">
        <v>1</v>
      </c>
      <c r="F1307" s="250">
        <v>0</v>
      </c>
      <c r="G1307" s="35"/>
      <c r="H1307" s="36"/>
    </row>
    <row r="1308" spans="1:8" s="2" customFormat="1" ht="16.899999999999999" customHeight="1">
      <c r="A1308" s="35"/>
      <c r="B1308" s="36"/>
      <c r="C1308" s="249" t="s">
        <v>1</v>
      </c>
      <c r="D1308" s="249" t="s">
        <v>1278</v>
      </c>
      <c r="E1308" s="18" t="s">
        <v>1</v>
      </c>
      <c r="F1308" s="250">
        <v>0</v>
      </c>
      <c r="G1308" s="35"/>
      <c r="H1308" s="36"/>
    </row>
    <row r="1309" spans="1:8" s="2" customFormat="1" ht="16.899999999999999" customHeight="1">
      <c r="A1309" s="35"/>
      <c r="B1309" s="36"/>
      <c r="C1309" s="249" t="s">
        <v>1</v>
      </c>
      <c r="D1309" s="249" t="s">
        <v>1257</v>
      </c>
      <c r="E1309" s="18" t="s">
        <v>1</v>
      </c>
      <c r="F1309" s="250">
        <v>0</v>
      </c>
      <c r="G1309" s="35"/>
      <c r="H1309" s="36"/>
    </row>
    <row r="1310" spans="1:8" s="2" customFormat="1" ht="16.899999999999999" customHeight="1">
      <c r="A1310" s="35"/>
      <c r="B1310" s="36"/>
      <c r="C1310" s="249" t="s">
        <v>1</v>
      </c>
      <c r="D1310" s="249" t="s">
        <v>1279</v>
      </c>
      <c r="E1310" s="18" t="s">
        <v>1</v>
      </c>
      <c r="F1310" s="250">
        <v>0</v>
      </c>
      <c r="G1310" s="35"/>
      <c r="H1310" s="36"/>
    </row>
    <row r="1311" spans="1:8" s="2" customFormat="1" ht="16.899999999999999" customHeight="1">
      <c r="A1311" s="35"/>
      <c r="B1311" s="36"/>
      <c r="C1311" s="249" t="s">
        <v>1</v>
      </c>
      <c r="D1311" s="249" t="s">
        <v>1377</v>
      </c>
      <c r="E1311" s="18" t="s">
        <v>1</v>
      </c>
      <c r="F1311" s="250">
        <v>0</v>
      </c>
      <c r="G1311" s="35"/>
      <c r="H1311" s="36"/>
    </row>
    <row r="1312" spans="1:8" s="2" customFormat="1" ht="16.899999999999999" customHeight="1">
      <c r="A1312" s="35"/>
      <c r="B1312" s="36"/>
      <c r="C1312" s="249" t="s">
        <v>1</v>
      </c>
      <c r="D1312" s="249" t="s">
        <v>1378</v>
      </c>
      <c r="E1312" s="18" t="s">
        <v>1</v>
      </c>
      <c r="F1312" s="250">
        <v>0</v>
      </c>
      <c r="G1312" s="35"/>
      <c r="H1312" s="36"/>
    </row>
    <row r="1313" spans="1:8" s="2" customFormat="1" ht="16.899999999999999" customHeight="1">
      <c r="A1313" s="35"/>
      <c r="B1313" s="36"/>
      <c r="C1313" s="249" t="s">
        <v>1</v>
      </c>
      <c r="D1313" s="249" t="s">
        <v>1379</v>
      </c>
      <c r="E1313" s="18" t="s">
        <v>1</v>
      </c>
      <c r="F1313" s="250">
        <v>0</v>
      </c>
      <c r="G1313" s="35"/>
      <c r="H1313" s="36"/>
    </row>
    <row r="1314" spans="1:8" s="2" customFormat="1" ht="16.899999999999999" customHeight="1">
      <c r="A1314" s="35"/>
      <c r="B1314" s="36"/>
      <c r="C1314" s="249" t="s">
        <v>1</v>
      </c>
      <c r="D1314" s="249" t="s">
        <v>1</v>
      </c>
      <c r="E1314" s="18" t="s">
        <v>1</v>
      </c>
      <c r="F1314" s="250">
        <v>0</v>
      </c>
      <c r="G1314" s="35"/>
      <c r="H1314" s="36"/>
    </row>
    <row r="1315" spans="1:8" s="2" customFormat="1" ht="16.899999999999999" customHeight="1">
      <c r="A1315" s="35"/>
      <c r="B1315" s="36"/>
      <c r="C1315" s="249" t="s">
        <v>1</v>
      </c>
      <c r="D1315" s="249" t="s">
        <v>1380</v>
      </c>
      <c r="E1315" s="18" t="s">
        <v>1</v>
      </c>
      <c r="F1315" s="250">
        <v>8.42</v>
      </c>
      <c r="G1315" s="35"/>
      <c r="H1315" s="36"/>
    </row>
    <row r="1316" spans="1:8" s="2" customFormat="1" ht="16.899999999999999" customHeight="1">
      <c r="A1316" s="35"/>
      <c r="B1316" s="36"/>
      <c r="C1316" s="249" t="s">
        <v>1381</v>
      </c>
      <c r="D1316" s="249" t="s">
        <v>334</v>
      </c>
      <c r="E1316" s="18" t="s">
        <v>1</v>
      </c>
      <c r="F1316" s="250">
        <v>8.42</v>
      </c>
      <c r="G1316" s="35"/>
      <c r="H1316" s="36"/>
    </row>
    <row r="1317" spans="1:8" s="2" customFormat="1" ht="16.899999999999999" customHeight="1">
      <c r="A1317" s="35"/>
      <c r="B1317" s="36"/>
      <c r="C1317" s="245" t="s">
        <v>1391</v>
      </c>
      <c r="D1317" s="246" t="s">
        <v>1</v>
      </c>
      <c r="E1317" s="247" t="s">
        <v>1</v>
      </c>
      <c r="F1317" s="248">
        <v>191.21700000000001</v>
      </c>
      <c r="G1317" s="35"/>
      <c r="H1317" s="36"/>
    </row>
    <row r="1318" spans="1:8" s="2" customFormat="1" ht="22.5">
      <c r="A1318" s="35"/>
      <c r="B1318" s="36"/>
      <c r="C1318" s="249" t="s">
        <v>1</v>
      </c>
      <c r="D1318" s="249" t="s">
        <v>1386</v>
      </c>
      <c r="E1318" s="18" t="s">
        <v>1</v>
      </c>
      <c r="F1318" s="250">
        <v>0</v>
      </c>
      <c r="G1318" s="35"/>
      <c r="H1318" s="36"/>
    </row>
    <row r="1319" spans="1:8" s="2" customFormat="1" ht="16.899999999999999" customHeight="1">
      <c r="A1319" s="35"/>
      <c r="B1319" s="36"/>
      <c r="C1319" s="249" t="s">
        <v>1</v>
      </c>
      <c r="D1319" s="249" t="s">
        <v>1256</v>
      </c>
      <c r="E1319" s="18" t="s">
        <v>1</v>
      </c>
      <c r="F1319" s="250">
        <v>0</v>
      </c>
      <c r="G1319" s="35"/>
      <c r="H1319" s="36"/>
    </row>
    <row r="1320" spans="1:8" s="2" customFormat="1" ht="16.899999999999999" customHeight="1">
      <c r="A1320" s="35"/>
      <c r="B1320" s="36"/>
      <c r="C1320" s="249" t="s">
        <v>1</v>
      </c>
      <c r="D1320" s="249" t="s">
        <v>1278</v>
      </c>
      <c r="E1320" s="18" t="s">
        <v>1</v>
      </c>
      <c r="F1320" s="250">
        <v>0</v>
      </c>
      <c r="G1320" s="35"/>
      <c r="H1320" s="36"/>
    </row>
    <row r="1321" spans="1:8" s="2" customFormat="1" ht="16.899999999999999" customHeight="1">
      <c r="A1321" s="35"/>
      <c r="B1321" s="36"/>
      <c r="C1321" s="249" t="s">
        <v>1</v>
      </c>
      <c r="D1321" s="249" t="s">
        <v>1257</v>
      </c>
      <c r="E1321" s="18" t="s">
        <v>1</v>
      </c>
      <c r="F1321" s="250">
        <v>0</v>
      </c>
      <c r="G1321" s="35"/>
      <c r="H1321" s="36"/>
    </row>
    <row r="1322" spans="1:8" s="2" customFormat="1" ht="16.899999999999999" customHeight="1">
      <c r="A1322" s="35"/>
      <c r="B1322" s="36"/>
      <c r="C1322" s="249" t="s">
        <v>1</v>
      </c>
      <c r="D1322" s="249" t="s">
        <v>1279</v>
      </c>
      <c r="E1322" s="18" t="s">
        <v>1</v>
      </c>
      <c r="F1322" s="250">
        <v>0</v>
      </c>
      <c r="G1322" s="35"/>
      <c r="H1322" s="36"/>
    </row>
    <row r="1323" spans="1:8" s="2" customFormat="1" ht="16.899999999999999" customHeight="1">
      <c r="A1323" s="35"/>
      <c r="B1323" s="36"/>
      <c r="C1323" s="249" t="s">
        <v>1</v>
      </c>
      <c r="D1323" s="249" t="s">
        <v>1377</v>
      </c>
      <c r="E1323" s="18" t="s">
        <v>1</v>
      </c>
      <c r="F1323" s="250">
        <v>0</v>
      </c>
      <c r="G1323" s="35"/>
      <c r="H1323" s="36"/>
    </row>
    <row r="1324" spans="1:8" s="2" customFormat="1" ht="16.899999999999999" customHeight="1">
      <c r="A1324" s="35"/>
      <c r="B1324" s="36"/>
      <c r="C1324" s="249" t="s">
        <v>1</v>
      </c>
      <c r="D1324" s="249" t="s">
        <v>1355</v>
      </c>
      <c r="E1324" s="18" t="s">
        <v>1</v>
      </c>
      <c r="F1324" s="250">
        <v>0</v>
      </c>
      <c r="G1324" s="35"/>
      <c r="H1324" s="36"/>
    </row>
    <row r="1325" spans="1:8" s="2" customFormat="1" ht="16.899999999999999" customHeight="1">
      <c r="A1325" s="35"/>
      <c r="B1325" s="36"/>
      <c r="C1325" s="249" t="s">
        <v>1</v>
      </c>
      <c r="D1325" s="249" t="s">
        <v>1379</v>
      </c>
      <c r="E1325" s="18" t="s">
        <v>1</v>
      </c>
      <c r="F1325" s="250">
        <v>0</v>
      </c>
      <c r="G1325" s="35"/>
      <c r="H1325" s="36"/>
    </row>
    <row r="1326" spans="1:8" s="2" customFormat="1" ht="16.899999999999999" customHeight="1">
      <c r="A1326" s="35"/>
      <c r="B1326" s="36"/>
      <c r="C1326" s="249" t="s">
        <v>1</v>
      </c>
      <c r="D1326" s="249" t="s">
        <v>1387</v>
      </c>
      <c r="E1326" s="18" t="s">
        <v>1</v>
      </c>
      <c r="F1326" s="250">
        <v>0</v>
      </c>
      <c r="G1326" s="35"/>
      <c r="H1326" s="36"/>
    </row>
    <row r="1327" spans="1:8" s="2" customFormat="1" ht="16.899999999999999" customHeight="1">
      <c r="A1327" s="35"/>
      <c r="B1327" s="36"/>
      <c r="C1327" s="249" t="s">
        <v>1</v>
      </c>
      <c r="D1327" s="249" t="s">
        <v>1</v>
      </c>
      <c r="E1327" s="18" t="s">
        <v>1</v>
      </c>
      <c r="F1327" s="250">
        <v>0</v>
      </c>
      <c r="G1327" s="35"/>
      <c r="H1327" s="36"/>
    </row>
    <row r="1328" spans="1:8" s="2" customFormat="1" ht="16.899999999999999" customHeight="1">
      <c r="A1328" s="35"/>
      <c r="B1328" s="36"/>
      <c r="C1328" s="249" t="s">
        <v>1</v>
      </c>
      <c r="D1328" s="249" t="s">
        <v>1388</v>
      </c>
      <c r="E1328" s="18" t="s">
        <v>1</v>
      </c>
      <c r="F1328" s="250">
        <v>51.73</v>
      </c>
      <c r="G1328" s="35"/>
      <c r="H1328" s="36"/>
    </row>
    <row r="1329" spans="1:8" s="2" customFormat="1" ht="16.899999999999999" customHeight="1">
      <c r="A1329" s="35"/>
      <c r="B1329" s="36"/>
      <c r="C1329" s="249" t="s">
        <v>1</v>
      </c>
      <c r="D1329" s="249" t="s">
        <v>1389</v>
      </c>
      <c r="E1329" s="18" t="s">
        <v>1</v>
      </c>
      <c r="F1329" s="250">
        <v>49.83</v>
      </c>
      <c r="G1329" s="35"/>
      <c r="H1329" s="36"/>
    </row>
    <row r="1330" spans="1:8" s="2" customFormat="1" ht="16.899999999999999" customHeight="1">
      <c r="A1330" s="35"/>
      <c r="B1330" s="36"/>
      <c r="C1330" s="249" t="s">
        <v>1</v>
      </c>
      <c r="D1330" s="249" t="s">
        <v>1390</v>
      </c>
      <c r="E1330" s="18" t="s">
        <v>1</v>
      </c>
      <c r="F1330" s="250">
        <v>89.656999999999996</v>
      </c>
      <c r="G1330" s="35"/>
      <c r="H1330" s="36"/>
    </row>
    <row r="1331" spans="1:8" s="2" customFormat="1" ht="16.899999999999999" customHeight="1">
      <c r="A1331" s="35"/>
      <c r="B1331" s="36"/>
      <c r="C1331" s="249" t="s">
        <v>1391</v>
      </c>
      <c r="D1331" s="249" t="s">
        <v>334</v>
      </c>
      <c r="E1331" s="18" t="s">
        <v>1</v>
      </c>
      <c r="F1331" s="250">
        <v>191.21700000000001</v>
      </c>
      <c r="G1331" s="35"/>
      <c r="H1331" s="36"/>
    </row>
    <row r="1332" spans="1:8" s="2" customFormat="1" ht="16.899999999999999" customHeight="1">
      <c r="A1332" s="35"/>
      <c r="B1332" s="36"/>
      <c r="C1332" s="245" t="s">
        <v>1398</v>
      </c>
      <c r="D1332" s="246" t="s">
        <v>1</v>
      </c>
      <c r="E1332" s="247" t="s">
        <v>1</v>
      </c>
      <c r="F1332" s="248">
        <v>34.799999999999997</v>
      </c>
      <c r="G1332" s="35"/>
      <c r="H1332" s="36"/>
    </row>
    <row r="1333" spans="1:8" s="2" customFormat="1" ht="16.899999999999999" customHeight="1">
      <c r="A1333" s="35"/>
      <c r="B1333" s="36"/>
      <c r="C1333" s="249" t="s">
        <v>1</v>
      </c>
      <c r="D1333" s="249" t="s">
        <v>1256</v>
      </c>
      <c r="E1333" s="18" t="s">
        <v>1</v>
      </c>
      <c r="F1333" s="250">
        <v>0</v>
      </c>
      <c r="G1333" s="35"/>
      <c r="H1333" s="36"/>
    </row>
    <row r="1334" spans="1:8" s="2" customFormat="1" ht="16.899999999999999" customHeight="1">
      <c r="A1334" s="35"/>
      <c r="B1334" s="36"/>
      <c r="C1334" s="249" t="s">
        <v>1</v>
      </c>
      <c r="D1334" s="249" t="s">
        <v>1278</v>
      </c>
      <c r="E1334" s="18" t="s">
        <v>1</v>
      </c>
      <c r="F1334" s="250">
        <v>0</v>
      </c>
      <c r="G1334" s="35"/>
      <c r="H1334" s="36"/>
    </row>
    <row r="1335" spans="1:8" s="2" customFormat="1" ht="16.899999999999999" customHeight="1">
      <c r="A1335" s="35"/>
      <c r="B1335" s="36"/>
      <c r="C1335" s="249" t="s">
        <v>1</v>
      </c>
      <c r="D1335" s="249" t="s">
        <v>1257</v>
      </c>
      <c r="E1335" s="18" t="s">
        <v>1</v>
      </c>
      <c r="F1335" s="250">
        <v>0</v>
      </c>
      <c r="G1335" s="35"/>
      <c r="H1335" s="36"/>
    </row>
    <row r="1336" spans="1:8" s="2" customFormat="1" ht="16.899999999999999" customHeight="1">
      <c r="A1336" s="35"/>
      <c r="B1336" s="36"/>
      <c r="C1336" s="249" t="s">
        <v>1</v>
      </c>
      <c r="D1336" s="249" t="s">
        <v>1279</v>
      </c>
      <c r="E1336" s="18" t="s">
        <v>1</v>
      </c>
      <c r="F1336" s="250">
        <v>0</v>
      </c>
      <c r="G1336" s="35"/>
      <c r="H1336" s="36"/>
    </row>
    <row r="1337" spans="1:8" s="2" customFormat="1" ht="22.5">
      <c r="A1337" s="35"/>
      <c r="B1337" s="36"/>
      <c r="C1337" s="249" t="s">
        <v>1</v>
      </c>
      <c r="D1337" s="249" t="s">
        <v>1396</v>
      </c>
      <c r="E1337" s="18" t="s">
        <v>1</v>
      </c>
      <c r="F1337" s="250">
        <v>0</v>
      </c>
      <c r="G1337" s="35"/>
      <c r="H1337" s="36"/>
    </row>
    <row r="1338" spans="1:8" s="2" customFormat="1" ht="16.899999999999999" customHeight="1">
      <c r="A1338" s="35"/>
      <c r="B1338" s="36"/>
      <c r="C1338" s="249" t="s">
        <v>1</v>
      </c>
      <c r="D1338" s="249" t="s">
        <v>1</v>
      </c>
      <c r="E1338" s="18" t="s">
        <v>1</v>
      </c>
      <c r="F1338" s="250">
        <v>0</v>
      </c>
      <c r="G1338" s="35"/>
      <c r="H1338" s="36"/>
    </row>
    <row r="1339" spans="1:8" s="2" customFormat="1" ht="16.899999999999999" customHeight="1">
      <c r="A1339" s="35"/>
      <c r="B1339" s="36"/>
      <c r="C1339" s="249" t="s">
        <v>1</v>
      </c>
      <c r="D1339" s="249" t="s">
        <v>1397</v>
      </c>
      <c r="E1339" s="18" t="s">
        <v>1</v>
      </c>
      <c r="F1339" s="250">
        <v>34.799999999999997</v>
      </c>
      <c r="G1339" s="35"/>
      <c r="H1339" s="36"/>
    </row>
    <row r="1340" spans="1:8" s="2" customFormat="1" ht="16.899999999999999" customHeight="1">
      <c r="A1340" s="35"/>
      <c r="B1340" s="36"/>
      <c r="C1340" s="249" t="s">
        <v>1398</v>
      </c>
      <c r="D1340" s="249" t="s">
        <v>334</v>
      </c>
      <c r="E1340" s="18" t="s">
        <v>1</v>
      </c>
      <c r="F1340" s="250">
        <v>34.799999999999997</v>
      </c>
      <c r="G1340" s="35"/>
      <c r="H1340" s="36"/>
    </row>
    <row r="1341" spans="1:8" s="2" customFormat="1" ht="16.899999999999999" customHeight="1">
      <c r="A1341" s="35"/>
      <c r="B1341" s="36"/>
      <c r="C1341" s="245" t="s">
        <v>147</v>
      </c>
      <c r="D1341" s="246" t="s">
        <v>1</v>
      </c>
      <c r="E1341" s="247" t="s">
        <v>1</v>
      </c>
      <c r="F1341" s="248">
        <v>282.45</v>
      </c>
      <c r="G1341" s="35"/>
      <c r="H1341" s="36"/>
    </row>
    <row r="1342" spans="1:8" s="2" customFormat="1" ht="16.899999999999999" customHeight="1">
      <c r="A1342" s="35"/>
      <c r="B1342" s="36"/>
      <c r="C1342" s="249" t="s">
        <v>1</v>
      </c>
      <c r="D1342" s="249" t="s">
        <v>1123</v>
      </c>
      <c r="E1342" s="18" t="s">
        <v>1</v>
      </c>
      <c r="F1342" s="250">
        <v>234.5</v>
      </c>
      <c r="G1342" s="35"/>
      <c r="H1342" s="36"/>
    </row>
    <row r="1343" spans="1:8" s="2" customFormat="1" ht="16.899999999999999" customHeight="1">
      <c r="A1343" s="35"/>
      <c r="B1343" s="36"/>
      <c r="C1343" s="249" t="s">
        <v>1</v>
      </c>
      <c r="D1343" s="249" t="s">
        <v>1124</v>
      </c>
      <c r="E1343" s="18" t="s">
        <v>1</v>
      </c>
      <c r="F1343" s="250">
        <v>47.95</v>
      </c>
      <c r="G1343" s="35"/>
      <c r="H1343" s="36"/>
    </row>
    <row r="1344" spans="1:8" s="2" customFormat="1" ht="16.899999999999999" customHeight="1">
      <c r="A1344" s="35"/>
      <c r="B1344" s="36"/>
      <c r="C1344" s="249" t="s">
        <v>147</v>
      </c>
      <c r="D1344" s="249" t="s">
        <v>334</v>
      </c>
      <c r="E1344" s="18" t="s">
        <v>1</v>
      </c>
      <c r="F1344" s="250">
        <v>282.45</v>
      </c>
      <c r="G1344" s="35"/>
      <c r="H1344" s="36"/>
    </row>
    <row r="1345" spans="1:8" s="2" customFormat="1" ht="16.899999999999999" customHeight="1">
      <c r="A1345" s="35"/>
      <c r="B1345" s="36"/>
      <c r="C1345" s="245" t="s">
        <v>711</v>
      </c>
      <c r="D1345" s="246" t="s">
        <v>1</v>
      </c>
      <c r="E1345" s="247" t="s">
        <v>1</v>
      </c>
      <c r="F1345" s="248">
        <v>1040.6199999999999</v>
      </c>
      <c r="G1345" s="35"/>
      <c r="H1345" s="36"/>
    </row>
    <row r="1346" spans="1:8" s="2" customFormat="1" ht="16.899999999999999" customHeight="1">
      <c r="A1346" s="35"/>
      <c r="B1346" s="36"/>
      <c r="C1346" s="249" t="s">
        <v>1</v>
      </c>
      <c r="D1346" s="249" t="s">
        <v>710</v>
      </c>
      <c r="E1346" s="18" t="s">
        <v>1</v>
      </c>
      <c r="F1346" s="250">
        <v>0</v>
      </c>
      <c r="G1346" s="35"/>
      <c r="H1346" s="36"/>
    </row>
    <row r="1347" spans="1:8" s="2" customFormat="1" ht="16.899999999999999" customHeight="1">
      <c r="A1347" s="35"/>
      <c r="B1347" s="36"/>
      <c r="C1347" s="249" t="s">
        <v>1</v>
      </c>
      <c r="D1347" s="249" t="s">
        <v>697</v>
      </c>
      <c r="E1347" s="18" t="s">
        <v>1</v>
      </c>
      <c r="F1347" s="250">
        <v>0</v>
      </c>
      <c r="G1347" s="35"/>
      <c r="H1347" s="36"/>
    </row>
    <row r="1348" spans="1:8" s="2" customFormat="1" ht="16.899999999999999" customHeight="1">
      <c r="A1348" s="35"/>
      <c r="B1348" s="36"/>
      <c r="C1348" s="249" t="s">
        <v>1</v>
      </c>
      <c r="D1348" s="249" t="s">
        <v>698</v>
      </c>
      <c r="E1348" s="18" t="s">
        <v>1</v>
      </c>
      <c r="F1348" s="250">
        <v>0</v>
      </c>
      <c r="G1348" s="35"/>
      <c r="H1348" s="36"/>
    </row>
    <row r="1349" spans="1:8" s="2" customFormat="1" ht="16.899999999999999" customHeight="1">
      <c r="A1349" s="35"/>
      <c r="B1349" s="36"/>
      <c r="C1349" s="249" t="s">
        <v>711</v>
      </c>
      <c r="D1349" s="249" t="s">
        <v>712</v>
      </c>
      <c r="E1349" s="18" t="s">
        <v>1</v>
      </c>
      <c r="F1349" s="250">
        <v>1040.6199999999999</v>
      </c>
      <c r="G1349" s="35"/>
      <c r="H1349" s="36"/>
    </row>
    <row r="1350" spans="1:8" s="2" customFormat="1" ht="16.899999999999999" customHeight="1">
      <c r="A1350" s="35"/>
      <c r="B1350" s="36"/>
      <c r="C1350" s="245" t="s">
        <v>5609</v>
      </c>
      <c r="D1350" s="246" t="s">
        <v>1</v>
      </c>
      <c r="E1350" s="247" t="s">
        <v>1</v>
      </c>
      <c r="F1350" s="248">
        <v>279.81</v>
      </c>
      <c r="G1350" s="35"/>
      <c r="H1350" s="36"/>
    </row>
    <row r="1351" spans="1:8" s="2" customFormat="1" ht="16.899999999999999" customHeight="1">
      <c r="A1351" s="35"/>
      <c r="B1351" s="36"/>
      <c r="C1351" s="249" t="s">
        <v>1</v>
      </c>
      <c r="D1351" s="249" t="s">
        <v>5887</v>
      </c>
      <c r="E1351" s="18" t="s">
        <v>1</v>
      </c>
      <c r="F1351" s="250">
        <v>23.76</v>
      </c>
      <c r="G1351" s="35"/>
      <c r="H1351" s="36"/>
    </row>
    <row r="1352" spans="1:8" s="2" customFormat="1" ht="16.899999999999999" customHeight="1">
      <c r="A1352" s="35"/>
      <c r="B1352" s="36"/>
      <c r="C1352" s="249" t="s">
        <v>1</v>
      </c>
      <c r="D1352" s="249" t="s">
        <v>5888</v>
      </c>
      <c r="E1352" s="18" t="s">
        <v>1</v>
      </c>
      <c r="F1352" s="250">
        <v>227.81</v>
      </c>
      <c r="G1352" s="35"/>
      <c r="H1352" s="36"/>
    </row>
    <row r="1353" spans="1:8" s="2" customFormat="1" ht="16.899999999999999" customHeight="1">
      <c r="A1353" s="35"/>
      <c r="B1353" s="36"/>
      <c r="C1353" s="249" t="s">
        <v>1</v>
      </c>
      <c r="D1353" s="249" t="s">
        <v>5889</v>
      </c>
      <c r="E1353" s="18" t="s">
        <v>1</v>
      </c>
      <c r="F1353" s="250">
        <v>28.24</v>
      </c>
      <c r="G1353" s="35"/>
      <c r="H1353" s="36"/>
    </row>
    <row r="1354" spans="1:8" s="2" customFormat="1" ht="16.899999999999999" customHeight="1">
      <c r="A1354" s="35"/>
      <c r="B1354" s="36"/>
      <c r="C1354" s="249" t="s">
        <v>5609</v>
      </c>
      <c r="D1354" s="249" t="s">
        <v>334</v>
      </c>
      <c r="E1354" s="18" t="s">
        <v>1</v>
      </c>
      <c r="F1354" s="250">
        <v>279.81</v>
      </c>
      <c r="G1354" s="35"/>
      <c r="H1354" s="36"/>
    </row>
    <row r="1355" spans="1:8" s="2" customFormat="1" ht="16.899999999999999" customHeight="1">
      <c r="A1355" s="35"/>
      <c r="B1355" s="36"/>
      <c r="C1355" s="245" t="s">
        <v>585</v>
      </c>
      <c r="D1355" s="246" t="s">
        <v>1</v>
      </c>
      <c r="E1355" s="247" t="s">
        <v>1</v>
      </c>
      <c r="F1355" s="248">
        <v>615.08000000000004</v>
      </c>
      <c r="G1355" s="35"/>
      <c r="H1355" s="36"/>
    </row>
    <row r="1356" spans="1:8" s="2" customFormat="1" ht="16.899999999999999" customHeight="1">
      <c r="A1356" s="35"/>
      <c r="B1356" s="36"/>
      <c r="C1356" s="249" t="s">
        <v>1</v>
      </c>
      <c r="D1356" s="249" t="s">
        <v>584</v>
      </c>
      <c r="E1356" s="18" t="s">
        <v>1</v>
      </c>
      <c r="F1356" s="250">
        <v>615.08000000000004</v>
      </c>
      <c r="G1356" s="35"/>
      <c r="H1356" s="36"/>
    </row>
    <row r="1357" spans="1:8" s="2" customFormat="1" ht="16.899999999999999" customHeight="1">
      <c r="A1357" s="35"/>
      <c r="B1357" s="36"/>
      <c r="C1357" s="249" t="s">
        <v>585</v>
      </c>
      <c r="D1357" s="249" t="s">
        <v>334</v>
      </c>
      <c r="E1357" s="18" t="s">
        <v>1</v>
      </c>
      <c r="F1357" s="250">
        <v>615.08000000000004</v>
      </c>
      <c r="G1357" s="35"/>
      <c r="H1357" s="36"/>
    </row>
    <row r="1358" spans="1:8" s="2" customFormat="1" ht="16.899999999999999" customHeight="1">
      <c r="A1358" s="35"/>
      <c r="B1358" s="36"/>
      <c r="C1358" s="245" t="s">
        <v>5614</v>
      </c>
      <c r="D1358" s="246" t="s">
        <v>1</v>
      </c>
      <c r="E1358" s="247" t="s">
        <v>1</v>
      </c>
      <c r="F1358" s="248">
        <v>321.08999999999997</v>
      </c>
      <c r="G1358" s="35"/>
      <c r="H1358" s="36"/>
    </row>
    <row r="1359" spans="1:8" s="2" customFormat="1" ht="16.899999999999999" customHeight="1">
      <c r="A1359" s="35"/>
      <c r="B1359" s="36"/>
      <c r="C1359" s="249" t="s">
        <v>1</v>
      </c>
      <c r="D1359" s="249" t="s">
        <v>5890</v>
      </c>
      <c r="E1359" s="18" t="s">
        <v>1</v>
      </c>
      <c r="F1359" s="250">
        <v>289.72000000000003</v>
      </c>
      <c r="G1359" s="35"/>
      <c r="H1359" s="36"/>
    </row>
    <row r="1360" spans="1:8" s="2" customFormat="1" ht="16.899999999999999" customHeight="1">
      <c r="A1360" s="35"/>
      <c r="B1360" s="36"/>
      <c r="C1360" s="249" t="s">
        <v>1</v>
      </c>
      <c r="D1360" s="249" t="s">
        <v>5891</v>
      </c>
      <c r="E1360" s="18" t="s">
        <v>1</v>
      </c>
      <c r="F1360" s="250">
        <v>31.37</v>
      </c>
      <c r="G1360" s="35"/>
      <c r="H1360" s="36"/>
    </row>
    <row r="1361" spans="1:8" s="2" customFormat="1" ht="16.899999999999999" customHeight="1">
      <c r="A1361" s="35"/>
      <c r="B1361" s="36"/>
      <c r="C1361" s="249" t="s">
        <v>5614</v>
      </c>
      <c r="D1361" s="249" t="s">
        <v>334</v>
      </c>
      <c r="E1361" s="18" t="s">
        <v>1</v>
      </c>
      <c r="F1361" s="250">
        <v>321.08999999999997</v>
      </c>
      <c r="G1361" s="35"/>
      <c r="H1361" s="36"/>
    </row>
    <row r="1362" spans="1:8" s="2" customFormat="1" ht="16.899999999999999" customHeight="1">
      <c r="A1362" s="35"/>
      <c r="B1362" s="36"/>
      <c r="C1362" s="245" t="s">
        <v>1031</v>
      </c>
      <c r="D1362" s="246" t="s">
        <v>1</v>
      </c>
      <c r="E1362" s="247" t="s">
        <v>1</v>
      </c>
      <c r="F1362" s="248">
        <v>192.94800000000001</v>
      </c>
      <c r="G1362" s="35"/>
      <c r="H1362" s="36"/>
    </row>
    <row r="1363" spans="1:8" s="2" customFormat="1" ht="16.899999999999999" customHeight="1">
      <c r="A1363" s="35"/>
      <c r="B1363" s="36"/>
      <c r="C1363" s="249" t="s">
        <v>1</v>
      </c>
      <c r="D1363" s="249" t="s">
        <v>1029</v>
      </c>
      <c r="E1363" s="18" t="s">
        <v>1</v>
      </c>
      <c r="F1363" s="250">
        <v>15.9</v>
      </c>
      <c r="G1363" s="35"/>
      <c r="H1363" s="36"/>
    </row>
    <row r="1364" spans="1:8" s="2" customFormat="1" ht="16.899999999999999" customHeight="1">
      <c r="A1364" s="35"/>
      <c r="B1364" s="36"/>
      <c r="C1364" s="249" t="s">
        <v>1</v>
      </c>
      <c r="D1364" s="249" t="s">
        <v>1030</v>
      </c>
      <c r="E1364" s="18" t="s">
        <v>1</v>
      </c>
      <c r="F1364" s="250">
        <v>177.048</v>
      </c>
      <c r="G1364" s="35"/>
      <c r="H1364" s="36"/>
    </row>
    <row r="1365" spans="1:8" s="2" customFormat="1" ht="16.899999999999999" customHeight="1">
      <c r="A1365" s="35"/>
      <c r="B1365" s="36"/>
      <c r="C1365" s="249" t="s">
        <v>1031</v>
      </c>
      <c r="D1365" s="249" t="s">
        <v>334</v>
      </c>
      <c r="E1365" s="18" t="s">
        <v>1</v>
      </c>
      <c r="F1365" s="250">
        <v>192.94800000000001</v>
      </c>
      <c r="G1365" s="35"/>
      <c r="H1365" s="36"/>
    </row>
    <row r="1366" spans="1:8" s="2" customFormat="1" ht="16.899999999999999" customHeight="1">
      <c r="A1366" s="35"/>
      <c r="B1366" s="36"/>
      <c r="C1366" s="245" t="s">
        <v>4600</v>
      </c>
      <c r="D1366" s="246" t="s">
        <v>1</v>
      </c>
      <c r="E1366" s="247" t="s">
        <v>1</v>
      </c>
      <c r="F1366" s="248">
        <v>6.0209999999999999</v>
      </c>
      <c r="G1366" s="35"/>
      <c r="H1366" s="36"/>
    </row>
    <row r="1367" spans="1:8" s="2" customFormat="1" ht="16.899999999999999" customHeight="1">
      <c r="A1367" s="35"/>
      <c r="B1367" s="36"/>
      <c r="C1367" s="249" t="s">
        <v>1</v>
      </c>
      <c r="D1367" s="249" t="s">
        <v>4594</v>
      </c>
      <c r="E1367" s="18" t="s">
        <v>1</v>
      </c>
      <c r="F1367" s="250">
        <v>0</v>
      </c>
      <c r="G1367" s="35"/>
      <c r="H1367" s="36"/>
    </row>
    <row r="1368" spans="1:8" s="2" customFormat="1" ht="16.899999999999999" customHeight="1">
      <c r="A1368" s="35"/>
      <c r="B1368" s="36"/>
      <c r="C1368" s="249" t="s">
        <v>1</v>
      </c>
      <c r="D1368" s="249" t="s">
        <v>4595</v>
      </c>
      <c r="E1368" s="18" t="s">
        <v>1</v>
      </c>
      <c r="F1368" s="250">
        <v>0</v>
      </c>
      <c r="G1368" s="35"/>
      <c r="H1368" s="36"/>
    </row>
    <row r="1369" spans="1:8" s="2" customFormat="1" ht="16.899999999999999" customHeight="1">
      <c r="A1369" s="35"/>
      <c r="B1369" s="36"/>
      <c r="C1369" s="249" t="s">
        <v>1</v>
      </c>
      <c r="D1369" s="249" t="s">
        <v>4596</v>
      </c>
      <c r="E1369" s="18" t="s">
        <v>1</v>
      </c>
      <c r="F1369" s="250">
        <v>0</v>
      </c>
      <c r="G1369" s="35"/>
      <c r="H1369" s="36"/>
    </row>
    <row r="1370" spans="1:8" s="2" customFormat="1" ht="16.899999999999999" customHeight="1">
      <c r="A1370" s="35"/>
      <c r="B1370" s="36"/>
      <c r="C1370" s="249" t="s">
        <v>1</v>
      </c>
      <c r="D1370" s="249" t="s">
        <v>500</v>
      </c>
      <c r="E1370" s="18" t="s">
        <v>1</v>
      </c>
      <c r="F1370" s="250">
        <v>0</v>
      </c>
      <c r="G1370" s="35"/>
      <c r="H1370" s="36"/>
    </row>
    <row r="1371" spans="1:8" s="2" customFormat="1" ht="16.899999999999999" customHeight="1">
      <c r="A1371" s="35"/>
      <c r="B1371" s="36"/>
      <c r="C1371" s="249" t="s">
        <v>1</v>
      </c>
      <c r="D1371" s="249" t="s">
        <v>501</v>
      </c>
      <c r="E1371" s="18" t="s">
        <v>1</v>
      </c>
      <c r="F1371" s="250">
        <v>0</v>
      </c>
      <c r="G1371" s="35"/>
      <c r="H1371" s="36"/>
    </row>
    <row r="1372" spans="1:8" s="2" customFormat="1" ht="16.899999999999999" customHeight="1">
      <c r="A1372" s="35"/>
      <c r="B1372" s="36"/>
      <c r="C1372" s="249" t="s">
        <v>1</v>
      </c>
      <c r="D1372" s="249" t="s">
        <v>4597</v>
      </c>
      <c r="E1372" s="18" t="s">
        <v>1</v>
      </c>
      <c r="F1372" s="250">
        <v>0</v>
      </c>
      <c r="G1372" s="35"/>
      <c r="H1372" s="36"/>
    </row>
    <row r="1373" spans="1:8" s="2" customFormat="1" ht="16.899999999999999" customHeight="1">
      <c r="A1373" s="35"/>
      <c r="B1373" s="36"/>
      <c r="C1373" s="249" t="s">
        <v>1</v>
      </c>
      <c r="D1373" s="249" t="s">
        <v>4588</v>
      </c>
      <c r="E1373" s="18" t="s">
        <v>1</v>
      </c>
      <c r="F1373" s="250">
        <v>0</v>
      </c>
      <c r="G1373" s="35"/>
      <c r="H1373" s="36"/>
    </row>
    <row r="1374" spans="1:8" s="2" customFormat="1" ht="16.899999999999999" customHeight="1">
      <c r="A1374" s="35"/>
      <c r="B1374" s="36"/>
      <c r="C1374" s="249" t="s">
        <v>1</v>
      </c>
      <c r="D1374" s="249" t="s">
        <v>4598</v>
      </c>
      <c r="E1374" s="18" t="s">
        <v>1</v>
      </c>
      <c r="F1374" s="250">
        <v>3.8370000000000002</v>
      </c>
      <c r="G1374" s="35"/>
      <c r="H1374" s="36"/>
    </row>
    <row r="1375" spans="1:8" s="2" customFormat="1" ht="16.899999999999999" customHeight="1">
      <c r="A1375" s="35"/>
      <c r="B1375" s="36"/>
      <c r="C1375" s="249" t="s">
        <v>1</v>
      </c>
      <c r="D1375" s="249" t="s">
        <v>4599</v>
      </c>
      <c r="E1375" s="18" t="s">
        <v>1</v>
      </c>
      <c r="F1375" s="250">
        <v>2.1840000000000002</v>
      </c>
      <c r="G1375" s="35"/>
      <c r="H1375" s="36"/>
    </row>
    <row r="1376" spans="1:8" s="2" customFormat="1" ht="16.899999999999999" customHeight="1">
      <c r="A1376" s="35"/>
      <c r="B1376" s="36"/>
      <c r="C1376" s="249" t="s">
        <v>4600</v>
      </c>
      <c r="D1376" s="249" t="s">
        <v>334</v>
      </c>
      <c r="E1376" s="18" t="s">
        <v>1</v>
      </c>
      <c r="F1376" s="250">
        <v>6.0209999999999999</v>
      </c>
      <c r="G1376" s="35"/>
      <c r="H1376" s="36"/>
    </row>
    <row r="1377" spans="1:8" s="2" customFormat="1" ht="16.899999999999999" customHeight="1">
      <c r="A1377" s="35"/>
      <c r="B1377" s="36"/>
      <c r="C1377" s="245" t="s">
        <v>152</v>
      </c>
      <c r="D1377" s="246" t="s">
        <v>1</v>
      </c>
      <c r="E1377" s="247" t="s">
        <v>1</v>
      </c>
      <c r="F1377" s="248">
        <v>1.6</v>
      </c>
      <c r="G1377" s="35"/>
      <c r="H1377" s="36"/>
    </row>
    <row r="1378" spans="1:8" s="2" customFormat="1" ht="16.899999999999999" customHeight="1">
      <c r="A1378" s="35"/>
      <c r="B1378" s="36"/>
      <c r="C1378" s="249" t="s">
        <v>1</v>
      </c>
      <c r="D1378" s="249" t="s">
        <v>574</v>
      </c>
      <c r="E1378" s="18" t="s">
        <v>1</v>
      </c>
      <c r="F1378" s="250">
        <v>0</v>
      </c>
      <c r="G1378" s="35"/>
      <c r="H1378" s="36"/>
    </row>
    <row r="1379" spans="1:8" s="2" customFormat="1" ht="16.899999999999999" customHeight="1">
      <c r="A1379" s="35"/>
      <c r="B1379" s="36"/>
      <c r="C1379" s="249" t="s">
        <v>1</v>
      </c>
      <c r="D1379" s="249" t="s">
        <v>4618</v>
      </c>
      <c r="E1379" s="18" t="s">
        <v>1</v>
      </c>
      <c r="F1379" s="250">
        <v>1.6</v>
      </c>
      <c r="G1379" s="35"/>
      <c r="H1379" s="36"/>
    </row>
    <row r="1380" spans="1:8" s="2" customFormat="1" ht="16.899999999999999" customHeight="1">
      <c r="A1380" s="35"/>
      <c r="B1380" s="36"/>
      <c r="C1380" s="249" t="s">
        <v>152</v>
      </c>
      <c r="D1380" s="249" t="s">
        <v>334</v>
      </c>
      <c r="E1380" s="18" t="s">
        <v>1</v>
      </c>
      <c r="F1380" s="250">
        <v>1.6</v>
      </c>
      <c r="G1380" s="35"/>
      <c r="H1380" s="36"/>
    </row>
    <row r="1381" spans="1:8" s="2" customFormat="1" ht="16.899999999999999" customHeight="1">
      <c r="A1381" s="35"/>
      <c r="B1381" s="36"/>
      <c r="C1381" s="245" t="s">
        <v>4430</v>
      </c>
      <c r="D1381" s="246" t="s">
        <v>1</v>
      </c>
      <c r="E1381" s="247" t="s">
        <v>1</v>
      </c>
      <c r="F1381" s="248">
        <v>2.5</v>
      </c>
      <c r="G1381" s="35"/>
      <c r="H1381" s="36"/>
    </row>
    <row r="1382" spans="1:8" s="2" customFormat="1" ht="16.899999999999999" customHeight="1">
      <c r="A1382" s="35"/>
      <c r="B1382" s="36"/>
      <c r="C1382" s="249" t="s">
        <v>1</v>
      </c>
      <c r="D1382" s="249" t="s">
        <v>4431</v>
      </c>
      <c r="E1382" s="18" t="s">
        <v>1</v>
      </c>
      <c r="F1382" s="250">
        <v>2.5</v>
      </c>
      <c r="G1382" s="35"/>
      <c r="H1382" s="36"/>
    </row>
    <row r="1383" spans="1:8" s="2" customFormat="1" ht="16.899999999999999" customHeight="1">
      <c r="A1383" s="35"/>
      <c r="B1383" s="36"/>
      <c r="C1383" s="249" t="s">
        <v>4430</v>
      </c>
      <c r="D1383" s="249" t="s">
        <v>334</v>
      </c>
      <c r="E1383" s="18" t="s">
        <v>1</v>
      </c>
      <c r="F1383" s="250">
        <v>2.5</v>
      </c>
      <c r="G1383" s="35"/>
      <c r="H1383" s="36"/>
    </row>
    <row r="1384" spans="1:8" s="2" customFormat="1" ht="16.899999999999999" customHeight="1">
      <c r="A1384" s="35"/>
      <c r="B1384" s="36"/>
      <c r="C1384" s="251" t="s">
        <v>5606</v>
      </c>
      <c r="D1384" s="35"/>
      <c r="E1384" s="35"/>
      <c r="F1384" s="35"/>
      <c r="G1384" s="35"/>
      <c r="H1384" s="36"/>
    </row>
    <row r="1385" spans="1:8" s="2" customFormat="1" ht="16.899999999999999" customHeight="1">
      <c r="A1385" s="35"/>
      <c r="B1385" s="36"/>
      <c r="C1385" s="249" t="s">
        <v>4703</v>
      </c>
      <c r="D1385" s="249" t="s">
        <v>4704</v>
      </c>
      <c r="E1385" s="18" t="s">
        <v>378</v>
      </c>
      <c r="F1385" s="250">
        <v>2.5499999999999998</v>
      </c>
      <c r="G1385" s="35"/>
      <c r="H1385" s="36"/>
    </row>
    <row r="1386" spans="1:8" s="2" customFormat="1" ht="16.899999999999999" customHeight="1">
      <c r="A1386" s="35"/>
      <c r="B1386" s="36"/>
      <c r="C1386" s="245" t="s">
        <v>156</v>
      </c>
      <c r="D1386" s="246" t="s">
        <v>1</v>
      </c>
      <c r="E1386" s="247" t="s">
        <v>1</v>
      </c>
      <c r="F1386" s="248">
        <v>5.44</v>
      </c>
      <c r="G1386" s="35"/>
      <c r="H1386" s="36"/>
    </row>
    <row r="1387" spans="1:8" s="2" customFormat="1" ht="16.899999999999999" customHeight="1">
      <c r="A1387" s="35"/>
      <c r="B1387" s="36"/>
      <c r="C1387" s="249" t="s">
        <v>1</v>
      </c>
      <c r="D1387" s="249" t="s">
        <v>5892</v>
      </c>
      <c r="E1387" s="18" t="s">
        <v>1</v>
      </c>
      <c r="F1387" s="250">
        <v>0</v>
      </c>
      <c r="G1387" s="35"/>
      <c r="H1387" s="36"/>
    </row>
    <row r="1388" spans="1:8" s="2" customFormat="1" ht="22.5">
      <c r="A1388" s="35"/>
      <c r="B1388" s="36"/>
      <c r="C1388" s="249" t="s">
        <v>1</v>
      </c>
      <c r="D1388" s="249" t="s">
        <v>5893</v>
      </c>
      <c r="E1388" s="18" t="s">
        <v>1</v>
      </c>
      <c r="F1388" s="250">
        <v>0</v>
      </c>
      <c r="G1388" s="35"/>
      <c r="H1388" s="36"/>
    </row>
    <row r="1389" spans="1:8" s="2" customFormat="1" ht="22.5">
      <c r="A1389" s="35"/>
      <c r="B1389" s="36"/>
      <c r="C1389" s="249" t="s">
        <v>1</v>
      </c>
      <c r="D1389" s="249" t="s">
        <v>5894</v>
      </c>
      <c r="E1389" s="18" t="s">
        <v>1</v>
      </c>
      <c r="F1389" s="250">
        <v>0</v>
      </c>
      <c r="G1389" s="35"/>
      <c r="H1389" s="36"/>
    </row>
    <row r="1390" spans="1:8" s="2" customFormat="1" ht="16.899999999999999" customHeight="1">
      <c r="A1390" s="35"/>
      <c r="B1390" s="36"/>
      <c r="C1390" s="249" t="s">
        <v>1</v>
      </c>
      <c r="D1390" s="249" t="s">
        <v>483</v>
      </c>
      <c r="E1390" s="18" t="s">
        <v>1</v>
      </c>
      <c r="F1390" s="250">
        <v>0</v>
      </c>
      <c r="G1390" s="35"/>
      <c r="H1390" s="36"/>
    </row>
    <row r="1391" spans="1:8" s="2" customFormat="1" ht="16.899999999999999" customHeight="1">
      <c r="A1391" s="35"/>
      <c r="B1391" s="36"/>
      <c r="C1391" s="249" t="s">
        <v>1</v>
      </c>
      <c r="D1391" s="249" t="s">
        <v>492</v>
      </c>
      <c r="E1391" s="18" t="s">
        <v>1</v>
      </c>
      <c r="F1391" s="250">
        <v>1.39</v>
      </c>
      <c r="G1391" s="35"/>
      <c r="H1391" s="36"/>
    </row>
    <row r="1392" spans="1:8" s="2" customFormat="1" ht="16.899999999999999" customHeight="1">
      <c r="A1392" s="35"/>
      <c r="B1392" s="36"/>
      <c r="C1392" s="249" t="s">
        <v>1</v>
      </c>
      <c r="D1392" s="249" t="s">
        <v>493</v>
      </c>
      <c r="E1392" s="18" t="s">
        <v>1</v>
      </c>
      <c r="F1392" s="250">
        <v>4.05</v>
      </c>
      <c r="G1392" s="35"/>
      <c r="H1392" s="36"/>
    </row>
    <row r="1393" spans="1:8" s="2" customFormat="1" ht="16.899999999999999" customHeight="1">
      <c r="A1393" s="35"/>
      <c r="B1393" s="36"/>
      <c r="C1393" s="249" t="s">
        <v>156</v>
      </c>
      <c r="D1393" s="249" t="s">
        <v>334</v>
      </c>
      <c r="E1393" s="18" t="s">
        <v>1</v>
      </c>
      <c r="F1393" s="250">
        <v>5.44</v>
      </c>
      <c r="G1393" s="35"/>
      <c r="H1393" s="36"/>
    </row>
    <row r="1394" spans="1:8" s="2" customFormat="1" ht="16.899999999999999" customHeight="1">
      <c r="A1394" s="35"/>
      <c r="B1394" s="36"/>
      <c r="C1394" s="245" t="s">
        <v>4590</v>
      </c>
      <c r="D1394" s="246" t="s">
        <v>1</v>
      </c>
      <c r="E1394" s="247" t="s">
        <v>1</v>
      </c>
      <c r="F1394" s="248">
        <v>14.561</v>
      </c>
      <c r="G1394" s="35"/>
      <c r="H1394" s="36"/>
    </row>
    <row r="1395" spans="1:8" s="2" customFormat="1" ht="16.899999999999999" customHeight="1">
      <c r="A1395" s="35"/>
      <c r="B1395" s="36"/>
      <c r="C1395" s="249" t="s">
        <v>1</v>
      </c>
      <c r="D1395" s="249" t="s">
        <v>4585</v>
      </c>
      <c r="E1395" s="18" t="s">
        <v>1</v>
      </c>
      <c r="F1395" s="250">
        <v>0</v>
      </c>
      <c r="G1395" s="35"/>
      <c r="H1395" s="36"/>
    </row>
    <row r="1396" spans="1:8" s="2" customFormat="1" ht="16.899999999999999" customHeight="1">
      <c r="A1396" s="35"/>
      <c r="B1396" s="36"/>
      <c r="C1396" s="249" t="s">
        <v>1</v>
      </c>
      <c r="D1396" s="249" t="s">
        <v>4563</v>
      </c>
      <c r="E1396" s="18" t="s">
        <v>1</v>
      </c>
      <c r="F1396" s="250">
        <v>0</v>
      </c>
      <c r="G1396" s="35"/>
      <c r="H1396" s="36"/>
    </row>
    <row r="1397" spans="1:8" s="2" customFormat="1" ht="16.899999999999999" customHeight="1">
      <c r="A1397" s="35"/>
      <c r="B1397" s="36"/>
      <c r="C1397" s="249" t="s">
        <v>1</v>
      </c>
      <c r="D1397" s="249" t="s">
        <v>4586</v>
      </c>
      <c r="E1397" s="18" t="s">
        <v>1</v>
      </c>
      <c r="F1397" s="250">
        <v>0</v>
      </c>
      <c r="G1397" s="35"/>
      <c r="H1397" s="36"/>
    </row>
    <row r="1398" spans="1:8" s="2" customFormat="1" ht="16.899999999999999" customHeight="1">
      <c r="A1398" s="35"/>
      <c r="B1398" s="36"/>
      <c r="C1398" s="249" t="s">
        <v>1</v>
      </c>
      <c r="D1398" s="249" t="s">
        <v>500</v>
      </c>
      <c r="E1398" s="18" t="s">
        <v>1</v>
      </c>
      <c r="F1398" s="250">
        <v>0</v>
      </c>
      <c r="G1398" s="35"/>
      <c r="H1398" s="36"/>
    </row>
    <row r="1399" spans="1:8" s="2" customFormat="1" ht="16.899999999999999" customHeight="1">
      <c r="A1399" s="35"/>
      <c r="B1399" s="36"/>
      <c r="C1399" s="249" t="s">
        <v>1</v>
      </c>
      <c r="D1399" s="249" t="s">
        <v>501</v>
      </c>
      <c r="E1399" s="18" t="s">
        <v>1</v>
      </c>
      <c r="F1399" s="250">
        <v>0</v>
      </c>
      <c r="G1399" s="35"/>
      <c r="H1399" s="36"/>
    </row>
    <row r="1400" spans="1:8" s="2" customFormat="1" ht="16.899999999999999" customHeight="1">
      <c r="A1400" s="35"/>
      <c r="B1400" s="36"/>
      <c r="C1400" s="249" t="s">
        <v>1</v>
      </c>
      <c r="D1400" s="249" t="s">
        <v>4587</v>
      </c>
      <c r="E1400" s="18" t="s">
        <v>1</v>
      </c>
      <c r="F1400" s="250">
        <v>0</v>
      </c>
      <c r="G1400" s="35"/>
      <c r="H1400" s="36"/>
    </row>
    <row r="1401" spans="1:8" s="2" customFormat="1" ht="16.899999999999999" customHeight="1">
      <c r="A1401" s="35"/>
      <c r="B1401" s="36"/>
      <c r="C1401" s="249" t="s">
        <v>1</v>
      </c>
      <c r="D1401" s="249" t="s">
        <v>4588</v>
      </c>
      <c r="E1401" s="18" t="s">
        <v>1</v>
      </c>
      <c r="F1401" s="250">
        <v>0</v>
      </c>
      <c r="G1401" s="35"/>
      <c r="H1401" s="36"/>
    </row>
    <row r="1402" spans="1:8" s="2" customFormat="1" ht="16.899999999999999" customHeight="1">
      <c r="A1402" s="35"/>
      <c r="B1402" s="36"/>
      <c r="C1402" s="249" t="s">
        <v>1</v>
      </c>
      <c r="D1402" s="249" t="s">
        <v>4589</v>
      </c>
      <c r="E1402" s="18" t="s">
        <v>1</v>
      </c>
      <c r="F1402" s="250">
        <v>14.561</v>
      </c>
      <c r="G1402" s="35"/>
      <c r="H1402" s="36"/>
    </row>
    <row r="1403" spans="1:8" s="2" customFormat="1" ht="16.899999999999999" customHeight="1">
      <c r="A1403" s="35"/>
      <c r="B1403" s="36"/>
      <c r="C1403" s="249" t="s">
        <v>4590</v>
      </c>
      <c r="D1403" s="249" t="s">
        <v>334</v>
      </c>
      <c r="E1403" s="18" t="s">
        <v>1</v>
      </c>
      <c r="F1403" s="250">
        <v>14.561</v>
      </c>
      <c r="G1403" s="35"/>
      <c r="H1403" s="36"/>
    </row>
    <row r="1404" spans="1:8" s="2" customFormat="1" ht="16.899999999999999" customHeight="1">
      <c r="A1404" s="35"/>
      <c r="B1404" s="36"/>
      <c r="C1404" s="245" t="s">
        <v>4607</v>
      </c>
      <c r="D1404" s="246" t="s">
        <v>1</v>
      </c>
      <c r="E1404" s="247" t="s">
        <v>1</v>
      </c>
      <c r="F1404" s="248">
        <v>2.8370000000000002</v>
      </c>
      <c r="G1404" s="35"/>
      <c r="H1404" s="36"/>
    </row>
    <row r="1405" spans="1:8" s="2" customFormat="1" ht="16.899999999999999" customHeight="1">
      <c r="A1405" s="35"/>
      <c r="B1405" s="36"/>
      <c r="C1405" s="249" t="s">
        <v>1</v>
      </c>
      <c r="D1405" s="249" t="s">
        <v>4604</v>
      </c>
      <c r="E1405" s="18" t="s">
        <v>1</v>
      </c>
      <c r="F1405" s="250">
        <v>0</v>
      </c>
      <c r="G1405" s="35"/>
      <c r="H1405" s="36"/>
    </row>
    <row r="1406" spans="1:8" s="2" customFormat="1" ht="16.899999999999999" customHeight="1">
      <c r="A1406" s="35"/>
      <c r="B1406" s="36"/>
      <c r="C1406" s="249" t="s">
        <v>1</v>
      </c>
      <c r="D1406" s="249" t="s">
        <v>481</v>
      </c>
      <c r="E1406" s="18" t="s">
        <v>1</v>
      </c>
      <c r="F1406" s="250">
        <v>0</v>
      </c>
      <c r="G1406" s="35"/>
      <c r="H1406" s="36"/>
    </row>
    <row r="1407" spans="1:8" s="2" customFormat="1" ht="16.899999999999999" customHeight="1">
      <c r="A1407" s="35"/>
      <c r="B1407" s="36"/>
      <c r="C1407" s="249" t="s">
        <v>1</v>
      </c>
      <c r="D1407" s="249" t="s">
        <v>4605</v>
      </c>
      <c r="E1407" s="18" t="s">
        <v>1</v>
      </c>
      <c r="F1407" s="250">
        <v>0</v>
      </c>
      <c r="G1407" s="35"/>
      <c r="H1407" s="36"/>
    </row>
    <row r="1408" spans="1:8" s="2" customFormat="1" ht="16.899999999999999" customHeight="1">
      <c r="A1408" s="35"/>
      <c r="B1408" s="36"/>
      <c r="C1408" s="249" t="s">
        <v>1</v>
      </c>
      <c r="D1408" s="249" t="s">
        <v>483</v>
      </c>
      <c r="E1408" s="18" t="s">
        <v>1</v>
      </c>
      <c r="F1408" s="250">
        <v>0</v>
      </c>
      <c r="G1408" s="35"/>
      <c r="H1408" s="36"/>
    </row>
    <row r="1409" spans="1:8" s="2" customFormat="1" ht="16.899999999999999" customHeight="1">
      <c r="A1409" s="35"/>
      <c r="B1409" s="36"/>
      <c r="C1409" s="249" t="s">
        <v>1</v>
      </c>
      <c r="D1409" s="249" t="s">
        <v>4606</v>
      </c>
      <c r="E1409" s="18" t="s">
        <v>1</v>
      </c>
      <c r="F1409" s="250">
        <v>2.8370000000000002</v>
      </c>
      <c r="G1409" s="35"/>
      <c r="H1409" s="36"/>
    </row>
    <row r="1410" spans="1:8" s="2" customFormat="1" ht="16.899999999999999" customHeight="1">
      <c r="A1410" s="35"/>
      <c r="B1410" s="36"/>
      <c r="C1410" s="249" t="s">
        <v>4607</v>
      </c>
      <c r="D1410" s="249" t="s">
        <v>334</v>
      </c>
      <c r="E1410" s="18" t="s">
        <v>1</v>
      </c>
      <c r="F1410" s="250">
        <v>2.8370000000000002</v>
      </c>
      <c r="G1410" s="35"/>
      <c r="H1410" s="36"/>
    </row>
    <row r="1411" spans="1:8" s="2" customFormat="1" ht="16.899999999999999" customHeight="1">
      <c r="A1411" s="35"/>
      <c r="B1411" s="36"/>
      <c r="C1411" s="245" t="s">
        <v>1240</v>
      </c>
      <c r="D1411" s="246" t="s">
        <v>1</v>
      </c>
      <c r="E1411" s="247" t="s">
        <v>1</v>
      </c>
      <c r="F1411" s="248">
        <v>135.19499999999999</v>
      </c>
      <c r="G1411" s="35"/>
      <c r="H1411" s="36"/>
    </row>
    <row r="1412" spans="1:8" s="2" customFormat="1" ht="16.899999999999999" customHeight="1">
      <c r="A1412" s="35"/>
      <c r="B1412" s="36"/>
      <c r="C1412" s="249" t="s">
        <v>1</v>
      </c>
      <c r="D1412" s="249" t="s">
        <v>1239</v>
      </c>
      <c r="E1412" s="18" t="s">
        <v>1</v>
      </c>
      <c r="F1412" s="250">
        <v>130.55000000000001</v>
      </c>
      <c r="G1412" s="35"/>
      <c r="H1412" s="36"/>
    </row>
    <row r="1413" spans="1:8" s="2" customFormat="1" ht="16.899999999999999" customHeight="1">
      <c r="A1413" s="35"/>
      <c r="B1413" s="36"/>
      <c r="C1413" s="249" t="s">
        <v>1</v>
      </c>
      <c r="D1413" s="249" t="s">
        <v>4572</v>
      </c>
      <c r="E1413" s="18" t="s">
        <v>1</v>
      </c>
      <c r="F1413" s="250">
        <v>4.6449999999999996</v>
      </c>
      <c r="G1413" s="35"/>
      <c r="H1413" s="36"/>
    </row>
    <row r="1414" spans="1:8" s="2" customFormat="1" ht="16.899999999999999" customHeight="1">
      <c r="A1414" s="35"/>
      <c r="B1414" s="36"/>
      <c r="C1414" s="249" t="s">
        <v>1240</v>
      </c>
      <c r="D1414" s="249" t="s">
        <v>334</v>
      </c>
      <c r="E1414" s="18" t="s">
        <v>1</v>
      </c>
      <c r="F1414" s="250">
        <v>135.19499999999999</v>
      </c>
      <c r="G1414" s="35"/>
      <c r="H1414" s="36"/>
    </row>
    <row r="1415" spans="1:8" s="2" customFormat="1" ht="16.899999999999999" customHeight="1">
      <c r="A1415" s="35"/>
      <c r="B1415" s="36"/>
      <c r="C1415" s="245" t="s">
        <v>5646</v>
      </c>
      <c r="D1415" s="246" t="s">
        <v>1</v>
      </c>
      <c r="E1415" s="247" t="s">
        <v>1</v>
      </c>
      <c r="F1415" s="248">
        <v>1850</v>
      </c>
      <c r="G1415" s="35"/>
      <c r="H1415" s="36"/>
    </row>
    <row r="1416" spans="1:8" s="2" customFormat="1" ht="16.899999999999999" customHeight="1">
      <c r="A1416" s="35"/>
      <c r="B1416" s="36"/>
      <c r="C1416" s="245" t="s">
        <v>162</v>
      </c>
      <c r="D1416" s="246" t="s">
        <v>1</v>
      </c>
      <c r="E1416" s="247" t="s">
        <v>1</v>
      </c>
      <c r="F1416" s="248">
        <v>1036.1769999999999</v>
      </c>
      <c r="G1416" s="35"/>
      <c r="H1416" s="36"/>
    </row>
    <row r="1417" spans="1:8" s="2" customFormat="1" ht="16.899999999999999" customHeight="1">
      <c r="A1417" s="35"/>
      <c r="B1417" s="36"/>
      <c r="C1417" s="249" t="s">
        <v>1</v>
      </c>
      <c r="D1417" s="249" t="s">
        <v>5895</v>
      </c>
      <c r="E1417" s="18" t="s">
        <v>1</v>
      </c>
      <c r="F1417" s="250">
        <v>1036.1769999999999</v>
      </c>
      <c r="G1417" s="35"/>
      <c r="H1417" s="36"/>
    </row>
    <row r="1418" spans="1:8" s="2" customFormat="1" ht="16.899999999999999" customHeight="1">
      <c r="A1418" s="35"/>
      <c r="B1418" s="36"/>
      <c r="C1418" s="249" t="s">
        <v>162</v>
      </c>
      <c r="D1418" s="249" t="s">
        <v>334</v>
      </c>
      <c r="E1418" s="18" t="s">
        <v>1</v>
      </c>
      <c r="F1418" s="250">
        <v>1036.1769999999999</v>
      </c>
      <c r="G1418" s="35"/>
      <c r="H1418" s="36"/>
    </row>
    <row r="1419" spans="1:8" s="2" customFormat="1" ht="16.899999999999999" customHeight="1">
      <c r="A1419" s="35"/>
      <c r="B1419" s="36"/>
      <c r="C1419" s="245" t="s">
        <v>4432</v>
      </c>
      <c r="D1419" s="246" t="s">
        <v>1</v>
      </c>
      <c r="E1419" s="247" t="s">
        <v>1</v>
      </c>
      <c r="F1419" s="248">
        <v>277.38799999999998</v>
      </c>
      <c r="G1419" s="35"/>
      <c r="H1419" s="36"/>
    </row>
    <row r="1420" spans="1:8" s="2" customFormat="1" ht="16.899999999999999" customHeight="1">
      <c r="A1420" s="35"/>
      <c r="B1420" s="36"/>
      <c r="C1420" s="249" t="s">
        <v>1</v>
      </c>
      <c r="D1420" s="249" t="s">
        <v>4633</v>
      </c>
      <c r="E1420" s="18" t="s">
        <v>1</v>
      </c>
      <c r="F1420" s="250">
        <v>140.828</v>
      </c>
      <c r="G1420" s="35"/>
      <c r="H1420" s="36"/>
    </row>
    <row r="1421" spans="1:8" s="2" customFormat="1" ht="16.899999999999999" customHeight="1">
      <c r="A1421" s="35"/>
      <c r="B1421" s="36"/>
      <c r="C1421" s="249" t="s">
        <v>1</v>
      </c>
      <c r="D1421" s="249" t="s">
        <v>4634</v>
      </c>
      <c r="E1421" s="18" t="s">
        <v>1</v>
      </c>
      <c r="F1421" s="250">
        <v>136.56</v>
      </c>
      <c r="G1421" s="35"/>
      <c r="H1421" s="36"/>
    </row>
    <row r="1422" spans="1:8" s="2" customFormat="1" ht="16.899999999999999" customHeight="1">
      <c r="A1422" s="35"/>
      <c r="B1422" s="36"/>
      <c r="C1422" s="249" t="s">
        <v>4432</v>
      </c>
      <c r="D1422" s="249" t="s">
        <v>334</v>
      </c>
      <c r="E1422" s="18" t="s">
        <v>1</v>
      </c>
      <c r="F1422" s="250">
        <v>277.38799999999998</v>
      </c>
      <c r="G1422" s="35"/>
      <c r="H1422" s="36"/>
    </row>
    <row r="1423" spans="1:8" s="2" customFormat="1" ht="16.899999999999999" customHeight="1">
      <c r="A1423" s="35"/>
      <c r="B1423" s="36"/>
      <c r="C1423" s="251" t="s">
        <v>5606</v>
      </c>
      <c r="D1423" s="35"/>
      <c r="E1423" s="35"/>
      <c r="F1423" s="35"/>
      <c r="G1423" s="35"/>
      <c r="H1423" s="36"/>
    </row>
    <row r="1424" spans="1:8" s="2" customFormat="1" ht="22.5">
      <c r="A1424" s="35"/>
      <c r="B1424" s="36"/>
      <c r="C1424" s="249" t="s">
        <v>597</v>
      </c>
      <c r="D1424" s="249" t="s">
        <v>598</v>
      </c>
      <c r="E1424" s="18" t="s">
        <v>378</v>
      </c>
      <c r="F1424" s="250">
        <v>277.38799999999998</v>
      </c>
      <c r="G1424" s="35"/>
      <c r="H1424" s="36"/>
    </row>
    <row r="1425" spans="1:8" s="2" customFormat="1" ht="22.5">
      <c r="A1425" s="35"/>
      <c r="B1425" s="36"/>
      <c r="C1425" s="249" t="s">
        <v>604</v>
      </c>
      <c r="D1425" s="249" t="s">
        <v>605</v>
      </c>
      <c r="E1425" s="18" t="s">
        <v>378</v>
      </c>
      <c r="F1425" s="250">
        <v>554.77599999999995</v>
      </c>
      <c r="G1425" s="35"/>
      <c r="H1425" s="36"/>
    </row>
    <row r="1426" spans="1:8" s="2" customFormat="1" ht="22.5">
      <c r="A1426" s="35"/>
      <c r="B1426" s="36"/>
      <c r="C1426" s="249" t="s">
        <v>609</v>
      </c>
      <c r="D1426" s="249" t="s">
        <v>610</v>
      </c>
      <c r="E1426" s="18" t="s">
        <v>378</v>
      </c>
      <c r="F1426" s="250">
        <v>277.38799999999998</v>
      </c>
      <c r="G1426" s="35"/>
      <c r="H1426" s="36"/>
    </row>
    <row r="1427" spans="1:8" s="2" customFormat="1" ht="16.899999999999999" customHeight="1">
      <c r="A1427" s="35"/>
      <c r="B1427" s="36"/>
      <c r="C1427" s="249" t="s">
        <v>613</v>
      </c>
      <c r="D1427" s="249" t="s">
        <v>614</v>
      </c>
      <c r="E1427" s="18" t="s">
        <v>378</v>
      </c>
      <c r="F1427" s="250">
        <v>277.38799999999998</v>
      </c>
      <c r="G1427" s="35"/>
      <c r="H1427" s="36"/>
    </row>
    <row r="1428" spans="1:8" s="2" customFormat="1" ht="16.899999999999999" customHeight="1">
      <c r="A1428" s="35"/>
      <c r="B1428" s="36"/>
      <c r="C1428" s="249" t="s">
        <v>617</v>
      </c>
      <c r="D1428" s="249" t="s">
        <v>618</v>
      </c>
      <c r="E1428" s="18" t="s">
        <v>378</v>
      </c>
      <c r="F1428" s="250">
        <v>277.38799999999998</v>
      </c>
      <c r="G1428" s="35"/>
      <c r="H1428" s="36"/>
    </row>
    <row r="1429" spans="1:8" s="2" customFormat="1" ht="16.899999999999999" customHeight="1">
      <c r="A1429" s="35"/>
      <c r="B1429" s="36"/>
      <c r="C1429" s="245" t="s">
        <v>165</v>
      </c>
      <c r="D1429" s="246" t="s">
        <v>1</v>
      </c>
      <c r="E1429" s="247" t="s">
        <v>1</v>
      </c>
      <c r="F1429" s="248">
        <v>48</v>
      </c>
      <c r="G1429" s="35"/>
      <c r="H1429" s="36"/>
    </row>
    <row r="1430" spans="1:8" s="2" customFormat="1" ht="16.899999999999999" customHeight="1">
      <c r="A1430" s="35"/>
      <c r="B1430" s="36"/>
      <c r="C1430" s="249" t="s">
        <v>1</v>
      </c>
      <c r="D1430" s="249" t="s">
        <v>591</v>
      </c>
      <c r="E1430" s="18" t="s">
        <v>1</v>
      </c>
      <c r="F1430" s="250">
        <v>48</v>
      </c>
      <c r="G1430" s="35"/>
      <c r="H1430" s="36"/>
    </row>
    <row r="1431" spans="1:8" s="2" customFormat="1" ht="16.899999999999999" customHeight="1">
      <c r="A1431" s="35"/>
      <c r="B1431" s="36"/>
      <c r="C1431" s="249" t="s">
        <v>165</v>
      </c>
      <c r="D1431" s="249" t="s">
        <v>334</v>
      </c>
      <c r="E1431" s="18" t="s">
        <v>1</v>
      </c>
      <c r="F1431" s="250">
        <v>48</v>
      </c>
      <c r="G1431" s="35"/>
      <c r="H1431" s="36"/>
    </row>
    <row r="1432" spans="1:8" s="2" customFormat="1" ht="16.899999999999999" customHeight="1">
      <c r="A1432" s="35"/>
      <c r="B1432" s="36"/>
      <c r="C1432" s="251" t="s">
        <v>5606</v>
      </c>
      <c r="D1432" s="35"/>
      <c r="E1432" s="35"/>
      <c r="F1432" s="35"/>
      <c r="G1432" s="35"/>
      <c r="H1432" s="36"/>
    </row>
    <row r="1433" spans="1:8" s="2" customFormat="1" ht="16.899999999999999" customHeight="1">
      <c r="A1433" s="35"/>
      <c r="B1433" s="36"/>
      <c r="C1433" s="249" t="s">
        <v>2309</v>
      </c>
      <c r="D1433" s="249" t="s">
        <v>2310</v>
      </c>
      <c r="E1433" s="18" t="s">
        <v>378</v>
      </c>
      <c r="F1433" s="250">
        <v>48</v>
      </c>
      <c r="G1433" s="35"/>
      <c r="H1433" s="36"/>
    </row>
    <row r="1434" spans="1:8" s="2" customFormat="1" ht="16.899999999999999" customHeight="1">
      <c r="A1434" s="35"/>
      <c r="B1434" s="36"/>
      <c r="C1434" s="249" t="s">
        <v>2321</v>
      </c>
      <c r="D1434" s="249" t="s">
        <v>2322</v>
      </c>
      <c r="E1434" s="18" t="s">
        <v>378</v>
      </c>
      <c r="F1434" s="250">
        <v>131.80000000000001</v>
      </c>
      <c r="G1434" s="35"/>
      <c r="H1434" s="36"/>
    </row>
    <row r="1435" spans="1:8" s="2" customFormat="1" ht="16.899999999999999" customHeight="1">
      <c r="A1435" s="35"/>
      <c r="B1435" s="36"/>
      <c r="C1435" s="245" t="s">
        <v>168</v>
      </c>
      <c r="D1435" s="246" t="s">
        <v>1</v>
      </c>
      <c r="E1435" s="247" t="s">
        <v>1</v>
      </c>
      <c r="F1435" s="248">
        <v>131.80000000000001</v>
      </c>
      <c r="G1435" s="35"/>
      <c r="H1435" s="36"/>
    </row>
    <row r="1436" spans="1:8" s="2" customFormat="1" ht="16.899999999999999" customHeight="1">
      <c r="A1436" s="35"/>
      <c r="B1436" s="36"/>
      <c r="C1436" s="249" t="s">
        <v>1</v>
      </c>
      <c r="D1436" s="249" t="s">
        <v>165</v>
      </c>
      <c r="E1436" s="18" t="s">
        <v>1</v>
      </c>
      <c r="F1436" s="250">
        <v>48</v>
      </c>
      <c r="G1436" s="35"/>
      <c r="H1436" s="36"/>
    </row>
    <row r="1437" spans="1:8" s="2" customFormat="1" ht="16.899999999999999" customHeight="1">
      <c r="A1437" s="35"/>
      <c r="B1437" s="36"/>
      <c r="C1437" s="249" t="s">
        <v>1</v>
      </c>
      <c r="D1437" s="249" t="s">
        <v>460</v>
      </c>
      <c r="E1437" s="18" t="s">
        <v>1</v>
      </c>
      <c r="F1437" s="250">
        <v>27.3</v>
      </c>
      <c r="G1437" s="35"/>
      <c r="H1437" s="36"/>
    </row>
    <row r="1438" spans="1:8" s="2" customFormat="1" ht="16.899999999999999" customHeight="1">
      <c r="A1438" s="35"/>
      <c r="B1438" s="36"/>
      <c r="C1438" s="249" t="s">
        <v>1</v>
      </c>
      <c r="D1438" s="249" t="s">
        <v>4891</v>
      </c>
      <c r="E1438" s="18" t="s">
        <v>1</v>
      </c>
      <c r="F1438" s="250">
        <v>56.5</v>
      </c>
      <c r="G1438" s="35"/>
      <c r="H1438" s="36"/>
    </row>
    <row r="1439" spans="1:8" s="2" customFormat="1" ht="16.899999999999999" customHeight="1">
      <c r="A1439" s="35"/>
      <c r="B1439" s="36"/>
      <c r="C1439" s="249" t="s">
        <v>168</v>
      </c>
      <c r="D1439" s="249" t="s">
        <v>334</v>
      </c>
      <c r="E1439" s="18" t="s">
        <v>1</v>
      </c>
      <c r="F1439" s="250">
        <v>131.80000000000001</v>
      </c>
      <c r="G1439" s="35"/>
      <c r="H1439" s="36"/>
    </row>
    <row r="1440" spans="1:8" s="2" customFormat="1" ht="16.899999999999999" customHeight="1">
      <c r="A1440" s="35"/>
      <c r="B1440" s="36"/>
      <c r="C1440" s="251" t="s">
        <v>5606</v>
      </c>
      <c r="D1440" s="35"/>
      <c r="E1440" s="35"/>
      <c r="F1440" s="35"/>
      <c r="G1440" s="35"/>
      <c r="H1440" s="36"/>
    </row>
    <row r="1441" spans="1:8" s="2" customFormat="1" ht="16.899999999999999" customHeight="1">
      <c r="A1441" s="35"/>
      <c r="B1441" s="36"/>
      <c r="C1441" s="249" t="s">
        <v>2321</v>
      </c>
      <c r="D1441" s="249" t="s">
        <v>2322</v>
      </c>
      <c r="E1441" s="18" t="s">
        <v>378</v>
      </c>
      <c r="F1441" s="250">
        <v>131.80000000000001</v>
      </c>
      <c r="G1441" s="35"/>
      <c r="H1441" s="36"/>
    </row>
    <row r="1442" spans="1:8" s="2" customFormat="1" ht="16.899999999999999" customHeight="1">
      <c r="A1442" s="35"/>
      <c r="B1442" s="36"/>
      <c r="C1442" s="249" t="s">
        <v>2327</v>
      </c>
      <c r="D1442" s="249" t="s">
        <v>2328</v>
      </c>
      <c r="E1442" s="18" t="s">
        <v>378</v>
      </c>
      <c r="F1442" s="250">
        <v>131.80000000000001</v>
      </c>
      <c r="G1442" s="35"/>
      <c r="H1442" s="36"/>
    </row>
    <row r="1443" spans="1:8" s="2" customFormat="1" ht="16.899999999999999" customHeight="1">
      <c r="A1443" s="35"/>
      <c r="B1443" s="36"/>
      <c r="C1443" s="245" t="s">
        <v>170</v>
      </c>
      <c r="D1443" s="246" t="s">
        <v>1</v>
      </c>
      <c r="E1443" s="247" t="s">
        <v>1</v>
      </c>
      <c r="F1443" s="248">
        <v>4.306</v>
      </c>
      <c r="G1443" s="35"/>
      <c r="H1443" s="36"/>
    </row>
    <row r="1444" spans="1:8" s="2" customFormat="1" ht="16.899999999999999" customHeight="1">
      <c r="A1444" s="35"/>
      <c r="B1444" s="36"/>
      <c r="C1444" s="249" t="s">
        <v>252</v>
      </c>
      <c r="D1444" s="249" t="s">
        <v>2258</v>
      </c>
      <c r="E1444" s="18" t="s">
        <v>1</v>
      </c>
      <c r="F1444" s="250">
        <v>4.306</v>
      </c>
      <c r="G1444" s="35"/>
      <c r="H1444" s="36"/>
    </row>
    <row r="1445" spans="1:8" s="2" customFormat="1" ht="16.899999999999999" customHeight="1">
      <c r="A1445" s="35"/>
      <c r="B1445" s="36"/>
      <c r="C1445" s="249" t="s">
        <v>170</v>
      </c>
      <c r="D1445" s="249" t="s">
        <v>334</v>
      </c>
      <c r="E1445" s="18" t="s">
        <v>1</v>
      </c>
      <c r="F1445" s="250">
        <v>4.306</v>
      </c>
      <c r="G1445" s="35"/>
      <c r="H1445" s="36"/>
    </row>
    <row r="1446" spans="1:8" s="2" customFormat="1" ht="16.899999999999999" customHeight="1">
      <c r="A1446" s="35"/>
      <c r="B1446" s="36"/>
      <c r="C1446" s="245" t="s">
        <v>4435</v>
      </c>
      <c r="D1446" s="246" t="s">
        <v>1</v>
      </c>
      <c r="E1446" s="247" t="s">
        <v>1</v>
      </c>
      <c r="F1446" s="248">
        <v>261.10000000000002</v>
      </c>
      <c r="G1446" s="35"/>
      <c r="H1446" s="36"/>
    </row>
    <row r="1447" spans="1:8" s="2" customFormat="1" ht="16.899999999999999" customHeight="1">
      <c r="A1447" s="35"/>
      <c r="B1447" s="36"/>
      <c r="C1447" s="249" t="s">
        <v>1</v>
      </c>
      <c r="D1447" s="249" t="s">
        <v>200</v>
      </c>
      <c r="E1447" s="18" t="s">
        <v>1</v>
      </c>
      <c r="F1447" s="250">
        <v>130.55000000000001</v>
      </c>
      <c r="G1447" s="35"/>
      <c r="H1447" s="36"/>
    </row>
    <row r="1448" spans="1:8" s="2" customFormat="1" ht="16.899999999999999" customHeight="1">
      <c r="A1448" s="35"/>
      <c r="B1448" s="36"/>
      <c r="C1448" s="249" t="s">
        <v>1</v>
      </c>
      <c r="D1448" s="249" t="s">
        <v>200</v>
      </c>
      <c r="E1448" s="18" t="s">
        <v>1</v>
      </c>
      <c r="F1448" s="250">
        <v>130.55000000000001</v>
      </c>
      <c r="G1448" s="35"/>
      <c r="H1448" s="36"/>
    </row>
    <row r="1449" spans="1:8" s="2" customFormat="1" ht="16.899999999999999" customHeight="1">
      <c r="A1449" s="35"/>
      <c r="B1449" s="36"/>
      <c r="C1449" s="249" t="s">
        <v>4435</v>
      </c>
      <c r="D1449" s="249" t="s">
        <v>334</v>
      </c>
      <c r="E1449" s="18" t="s">
        <v>1</v>
      </c>
      <c r="F1449" s="250">
        <v>261.10000000000002</v>
      </c>
      <c r="G1449" s="35"/>
      <c r="H1449" s="36"/>
    </row>
    <row r="1450" spans="1:8" s="2" customFormat="1" ht="16.899999999999999" customHeight="1">
      <c r="A1450" s="35"/>
      <c r="B1450" s="36"/>
      <c r="C1450" s="251" t="s">
        <v>5606</v>
      </c>
      <c r="D1450" s="35"/>
      <c r="E1450" s="35"/>
      <c r="F1450" s="35"/>
      <c r="G1450" s="35"/>
      <c r="H1450" s="36"/>
    </row>
    <row r="1451" spans="1:8" s="2" customFormat="1" ht="16.899999999999999" customHeight="1">
      <c r="A1451" s="35"/>
      <c r="B1451" s="36"/>
      <c r="C1451" s="249" t="s">
        <v>990</v>
      </c>
      <c r="D1451" s="249" t="s">
        <v>991</v>
      </c>
      <c r="E1451" s="18" t="s">
        <v>378</v>
      </c>
      <c r="F1451" s="250">
        <v>261.10000000000002</v>
      </c>
      <c r="G1451" s="35"/>
      <c r="H1451" s="36"/>
    </row>
    <row r="1452" spans="1:8" s="2" customFormat="1" ht="16.899999999999999" customHeight="1">
      <c r="A1452" s="35"/>
      <c r="B1452" s="36"/>
      <c r="C1452" s="249" t="s">
        <v>4699</v>
      </c>
      <c r="D1452" s="249" t="s">
        <v>4700</v>
      </c>
      <c r="E1452" s="18" t="s">
        <v>378</v>
      </c>
      <c r="F1452" s="250">
        <v>266.322</v>
      </c>
      <c r="G1452" s="35"/>
      <c r="H1452" s="36"/>
    </row>
    <row r="1453" spans="1:8" s="2" customFormat="1" ht="16.899999999999999" customHeight="1">
      <c r="A1453" s="35"/>
      <c r="B1453" s="36"/>
      <c r="C1453" s="245" t="s">
        <v>174</v>
      </c>
      <c r="D1453" s="246" t="s">
        <v>1</v>
      </c>
      <c r="E1453" s="247" t="s">
        <v>1</v>
      </c>
      <c r="F1453" s="248">
        <v>49.594999999999999</v>
      </c>
      <c r="G1453" s="35"/>
      <c r="H1453" s="36"/>
    </row>
    <row r="1454" spans="1:8" s="2" customFormat="1" ht="16.899999999999999" customHeight="1">
      <c r="A1454" s="35"/>
      <c r="B1454" s="36"/>
      <c r="C1454" s="249" t="s">
        <v>174</v>
      </c>
      <c r="D1454" s="249" t="s">
        <v>262</v>
      </c>
      <c r="E1454" s="18" t="s">
        <v>1</v>
      </c>
      <c r="F1454" s="250">
        <v>49.594999999999999</v>
      </c>
      <c r="G1454" s="35"/>
      <c r="H1454" s="36"/>
    </row>
    <row r="1455" spans="1:8" s="2" customFormat="1" ht="16.899999999999999" customHeight="1">
      <c r="A1455" s="35"/>
      <c r="B1455" s="36"/>
      <c r="C1455" s="245" t="s">
        <v>4438</v>
      </c>
      <c r="D1455" s="246" t="s">
        <v>1</v>
      </c>
      <c r="E1455" s="247" t="s">
        <v>1</v>
      </c>
      <c r="F1455" s="248">
        <v>4445.3999999999996</v>
      </c>
      <c r="G1455" s="35"/>
      <c r="H1455" s="36"/>
    </row>
    <row r="1456" spans="1:8" s="2" customFormat="1" ht="16.899999999999999" customHeight="1">
      <c r="A1456" s="35"/>
      <c r="B1456" s="36"/>
      <c r="C1456" s="249" t="s">
        <v>1</v>
      </c>
      <c r="D1456" s="249" t="s">
        <v>4894</v>
      </c>
      <c r="E1456" s="18" t="s">
        <v>1</v>
      </c>
      <c r="F1456" s="250">
        <v>1263.9000000000001</v>
      </c>
      <c r="G1456" s="35"/>
      <c r="H1456" s="36"/>
    </row>
    <row r="1457" spans="1:8" s="2" customFormat="1" ht="16.899999999999999" customHeight="1">
      <c r="A1457" s="35"/>
      <c r="B1457" s="36"/>
      <c r="C1457" s="249" t="s">
        <v>1</v>
      </c>
      <c r="D1457" s="249" t="s">
        <v>4895</v>
      </c>
      <c r="E1457" s="18" t="s">
        <v>1</v>
      </c>
      <c r="F1457" s="250">
        <v>3181.5</v>
      </c>
      <c r="G1457" s="35"/>
      <c r="H1457" s="36"/>
    </row>
    <row r="1458" spans="1:8" s="2" customFormat="1" ht="16.899999999999999" customHeight="1">
      <c r="A1458" s="35"/>
      <c r="B1458" s="36"/>
      <c r="C1458" s="249" t="s">
        <v>4438</v>
      </c>
      <c r="D1458" s="249" t="s">
        <v>334</v>
      </c>
      <c r="E1458" s="18" t="s">
        <v>1</v>
      </c>
      <c r="F1458" s="250">
        <v>4445.3999999999996</v>
      </c>
      <c r="G1458" s="35"/>
      <c r="H1458" s="36"/>
    </row>
    <row r="1459" spans="1:8" s="2" customFormat="1" ht="16.899999999999999" customHeight="1">
      <c r="A1459" s="35"/>
      <c r="B1459" s="36"/>
      <c r="C1459" s="251" t="s">
        <v>5606</v>
      </c>
      <c r="D1459" s="35"/>
      <c r="E1459" s="35"/>
      <c r="F1459" s="35"/>
      <c r="G1459" s="35"/>
      <c r="H1459" s="36"/>
    </row>
    <row r="1460" spans="1:8" s="2" customFormat="1" ht="16.899999999999999" customHeight="1">
      <c r="A1460" s="35"/>
      <c r="B1460" s="36"/>
      <c r="C1460" s="249" t="s">
        <v>2345</v>
      </c>
      <c r="D1460" s="249" t="s">
        <v>2346</v>
      </c>
      <c r="E1460" s="18" t="s">
        <v>2186</v>
      </c>
      <c r="F1460" s="250">
        <v>4445.3999999999996</v>
      </c>
      <c r="G1460" s="35"/>
      <c r="H1460" s="36"/>
    </row>
    <row r="1461" spans="1:8" s="2" customFormat="1" ht="16.899999999999999" customHeight="1">
      <c r="A1461" s="35"/>
      <c r="B1461" s="36"/>
      <c r="C1461" s="249" t="s">
        <v>2355</v>
      </c>
      <c r="D1461" s="249" t="s">
        <v>2356</v>
      </c>
      <c r="E1461" s="18" t="s">
        <v>2186</v>
      </c>
      <c r="F1461" s="250">
        <v>4445.3999999999996</v>
      </c>
      <c r="G1461" s="35"/>
      <c r="H1461" s="36"/>
    </row>
    <row r="1462" spans="1:8" s="2" customFormat="1" ht="16.899999999999999" customHeight="1">
      <c r="A1462" s="35"/>
      <c r="B1462" s="36"/>
      <c r="C1462" s="245" t="s">
        <v>176</v>
      </c>
      <c r="D1462" s="246" t="s">
        <v>1</v>
      </c>
      <c r="E1462" s="247" t="s">
        <v>1</v>
      </c>
      <c r="F1462" s="248">
        <v>661.03</v>
      </c>
      <c r="G1462" s="35"/>
      <c r="H1462" s="36"/>
    </row>
    <row r="1463" spans="1:8" s="2" customFormat="1" ht="16.899999999999999" customHeight="1">
      <c r="A1463" s="35"/>
      <c r="B1463" s="36"/>
      <c r="C1463" s="249" t="s">
        <v>1</v>
      </c>
      <c r="D1463" s="249" t="s">
        <v>2197</v>
      </c>
      <c r="E1463" s="18" t="s">
        <v>1</v>
      </c>
      <c r="F1463" s="250">
        <v>0</v>
      </c>
      <c r="G1463" s="35"/>
      <c r="H1463" s="36"/>
    </row>
    <row r="1464" spans="1:8" s="2" customFormat="1" ht="16.899999999999999" customHeight="1">
      <c r="A1464" s="35"/>
      <c r="B1464" s="36"/>
      <c r="C1464" s="249" t="s">
        <v>1</v>
      </c>
      <c r="D1464" s="249" t="s">
        <v>2198</v>
      </c>
      <c r="E1464" s="18" t="s">
        <v>1</v>
      </c>
      <c r="F1464" s="250">
        <v>220.69</v>
      </c>
      <c r="G1464" s="35"/>
      <c r="H1464" s="36"/>
    </row>
    <row r="1465" spans="1:8" s="2" customFormat="1" ht="16.899999999999999" customHeight="1">
      <c r="A1465" s="35"/>
      <c r="B1465" s="36"/>
      <c r="C1465" s="249" t="s">
        <v>1</v>
      </c>
      <c r="D1465" s="249" t="s">
        <v>2199</v>
      </c>
      <c r="E1465" s="18" t="s">
        <v>1</v>
      </c>
      <c r="F1465" s="250">
        <v>345.72</v>
      </c>
      <c r="G1465" s="35"/>
      <c r="H1465" s="36"/>
    </row>
    <row r="1466" spans="1:8" s="2" customFormat="1" ht="16.899999999999999" customHeight="1">
      <c r="A1466" s="35"/>
      <c r="B1466" s="36"/>
      <c r="C1466" s="249" t="s">
        <v>1</v>
      </c>
      <c r="D1466" s="249" t="s">
        <v>2200</v>
      </c>
      <c r="E1466" s="18" t="s">
        <v>1</v>
      </c>
      <c r="F1466" s="250">
        <v>21.15</v>
      </c>
      <c r="G1466" s="35"/>
      <c r="H1466" s="36"/>
    </row>
    <row r="1467" spans="1:8" s="2" customFormat="1" ht="16.899999999999999" customHeight="1">
      <c r="A1467" s="35"/>
      <c r="B1467" s="36"/>
      <c r="C1467" s="249" t="s">
        <v>1</v>
      </c>
      <c r="D1467" s="249" t="s">
        <v>2201</v>
      </c>
      <c r="E1467" s="18" t="s">
        <v>1</v>
      </c>
      <c r="F1467" s="250">
        <v>17.88</v>
      </c>
      <c r="G1467" s="35"/>
      <c r="H1467" s="36"/>
    </row>
    <row r="1468" spans="1:8" s="2" customFormat="1" ht="16.899999999999999" customHeight="1">
      <c r="A1468" s="35"/>
      <c r="B1468" s="36"/>
      <c r="C1468" s="249" t="s">
        <v>1</v>
      </c>
      <c r="D1468" s="249" t="s">
        <v>2202</v>
      </c>
      <c r="E1468" s="18" t="s">
        <v>1</v>
      </c>
      <c r="F1468" s="250">
        <v>55.59</v>
      </c>
      <c r="G1468" s="35"/>
      <c r="H1468" s="36"/>
    </row>
    <row r="1469" spans="1:8" s="2" customFormat="1" ht="16.899999999999999" customHeight="1">
      <c r="A1469" s="35"/>
      <c r="B1469" s="36"/>
      <c r="C1469" s="249" t="s">
        <v>176</v>
      </c>
      <c r="D1469" s="249" t="s">
        <v>412</v>
      </c>
      <c r="E1469" s="18" t="s">
        <v>1</v>
      </c>
      <c r="F1469" s="250">
        <v>661.03</v>
      </c>
      <c r="G1469" s="35"/>
      <c r="H1469" s="36"/>
    </row>
    <row r="1470" spans="1:8" s="2" customFormat="1" ht="16.899999999999999" customHeight="1">
      <c r="A1470" s="35"/>
      <c r="B1470" s="36"/>
      <c r="C1470" s="245" t="s">
        <v>178</v>
      </c>
      <c r="D1470" s="246" t="s">
        <v>1</v>
      </c>
      <c r="E1470" s="247" t="s">
        <v>1</v>
      </c>
      <c r="F1470" s="248">
        <v>1037.17</v>
      </c>
      <c r="G1470" s="35"/>
      <c r="H1470" s="36"/>
    </row>
    <row r="1471" spans="1:8" s="2" customFormat="1" ht="16.899999999999999" customHeight="1">
      <c r="A1471" s="35"/>
      <c r="B1471" s="36"/>
      <c r="C1471" s="249" t="s">
        <v>1</v>
      </c>
      <c r="D1471" s="249" t="s">
        <v>2204</v>
      </c>
      <c r="E1471" s="18" t="s">
        <v>1</v>
      </c>
      <c r="F1471" s="250">
        <v>375.18</v>
      </c>
      <c r="G1471" s="35"/>
      <c r="H1471" s="36"/>
    </row>
    <row r="1472" spans="1:8" s="2" customFormat="1" ht="16.899999999999999" customHeight="1">
      <c r="A1472" s="35"/>
      <c r="B1472" s="36"/>
      <c r="C1472" s="249" t="s">
        <v>1</v>
      </c>
      <c r="D1472" s="249" t="s">
        <v>2205</v>
      </c>
      <c r="E1472" s="18" t="s">
        <v>1</v>
      </c>
      <c r="F1472" s="250">
        <v>51.76</v>
      </c>
      <c r="G1472" s="35"/>
      <c r="H1472" s="36"/>
    </row>
    <row r="1473" spans="1:8" s="2" customFormat="1" ht="16.899999999999999" customHeight="1">
      <c r="A1473" s="35"/>
      <c r="B1473" s="36"/>
      <c r="C1473" s="249" t="s">
        <v>1</v>
      </c>
      <c r="D1473" s="249" t="s">
        <v>2206</v>
      </c>
      <c r="E1473" s="18" t="s">
        <v>1</v>
      </c>
      <c r="F1473" s="250">
        <v>31.34</v>
      </c>
      <c r="G1473" s="35"/>
      <c r="H1473" s="36"/>
    </row>
    <row r="1474" spans="1:8" s="2" customFormat="1" ht="16.899999999999999" customHeight="1">
      <c r="A1474" s="35"/>
      <c r="B1474" s="36"/>
      <c r="C1474" s="249" t="s">
        <v>1</v>
      </c>
      <c r="D1474" s="249" t="s">
        <v>2207</v>
      </c>
      <c r="E1474" s="18" t="s">
        <v>1</v>
      </c>
      <c r="F1474" s="250">
        <v>176.69</v>
      </c>
      <c r="G1474" s="35"/>
      <c r="H1474" s="36"/>
    </row>
    <row r="1475" spans="1:8" s="2" customFormat="1" ht="16.899999999999999" customHeight="1">
      <c r="A1475" s="35"/>
      <c r="B1475" s="36"/>
      <c r="C1475" s="249" t="s">
        <v>1</v>
      </c>
      <c r="D1475" s="249" t="s">
        <v>5896</v>
      </c>
      <c r="E1475" s="18" t="s">
        <v>1</v>
      </c>
      <c r="F1475" s="250">
        <v>402.2</v>
      </c>
      <c r="G1475" s="35"/>
      <c r="H1475" s="36"/>
    </row>
    <row r="1476" spans="1:8" s="2" customFormat="1" ht="16.899999999999999" customHeight="1">
      <c r="A1476" s="35"/>
      <c r="B1476" s="36"/>
      <c r="C1476" s="249" t="s">
        <v>178</v>
      </c>
      <c r="D1476" s="249" t="s">
        <v>412</v>
      </c>
      <c r="E1476" s="18" t="s">
        <v>1</v>
      </c>
      <c r="F1476" s="250">
        <v>1037.17</v>
      </c>
      <c r="G1476" s="35"/>
      <c r="H1476" s="36"/>
    </row>
    <row r="1477" spans="1:8" s="2" customFormat="1" ht="16.899999999999999" customHeight="1">
      <c r="A1477" s="35"/>
      <c r="B1477" s="36"/>
      <c r="C1477" s="245" t="s">
        <v>180</v>
      </c>
      <c r="D1477" s="246" t="s">
        <v>1</v>
      </c>
      <c r="E1477" s="247" t="s">
        <v>1</v>
      </c>
      <c r="F1477" s="248">
        <v>0</v>
      </c>
      <c r="G1477" s="35"/>
      <c r="H1477" s="36"/>
    </row>
    <row r="1478" spans="1:8" s="2" customFormat="1" ht="16.899999999999999" customHeight="1">
      <c r="A1478" s="35"/>
      <c r="B1478" s="36"/>
      <c r="C1478" s="245" t="s">
        <v>182</v>
      </c>
      <c r="D1478" s="246" t="s">
        <v>1</v>
      </c>
      <c r="E1478" s="247" t="s">
        <v>1</v>
      </c>
      <c r="F1478" s="248">
        <v>150.19999999999999</v>
      </c>
      <c r="G1478" s="35"/>
      <c r="H1478" s="36"/>
    </row>
    <row r="1479" spans="1:8" s="2" customFormat="1" ht="16.899999999999999" customHeight="1">
      <c r="A1479" s="35"/>
      <c r="B1479" s="36"/>
      <c r="C1479" s="245" t="s">
        <v>183</v>
      </c>
      <c r="D1479" s="246" t="s">
        <v>1</v>
      </c>
      <c r="E1479" s="247" t="s">
        <v>1</v>
      </c>
      <c r="F1479" s="248">
        <v>0</v>
      </c>
      <c r="G1479" s="35"/>
      <c r="H1479" s="36"/>
    </row>
    <row r="1480" spans="1:8" s="2" customFormat="1" ht="16.899999999999999" customHeight="1">
      <c r="A1480" s="35"/>
      <c r="B1480" s="36"/>
      <c r="C1480" s="245" t="s">
        <v>187</v>
      </c>
      <c r="D1480" s="246" t="s">
        <v>1</v>
      </c>
      <c r="E1480" s="247" t="s">
        <v>1</v>
      </c>
      <c r="F1480" s="248">
        <v>0</v>
      </c>
      <c r="G1480" s="35"/>
      <c r="H1480" s="36"/>
    </row>
    <row r="1481" spans="1:8" s="2" customFormat="1" ht="16.899999999999999" customHeight="1">
      <c r="A1481" s="35"/>
      <c r="B1481" s="36"/>
      <c r="C1481" s="245" t="s">
        <v>189</v>
      </c>
      <c r="D1481" s="246" t="s">
        <v>1</v>
      </c>
      <c r="E1481" s="247" t="s">
        <v>1</v>
      </c>
      <c r="F1481" s="248">
        <v>0</v>
      </c>
      <c r="G1481" s="35"/>
      <c r="H1481" s="36"/>
    </row>
    <row r="1482" spans="1:8" s="2" customFormat="1" ht="16.899999999999999" customHeight="1">
      <c r="A1482" s="35"/>
      <c r="B1482" s="36"/>
      <c r="C1482" s="245" t="s">
        <v>2279</v>
      </c>
      <c r="D1482" s="246" t="s">
        <v>1</v>
      </c>
      <c r="E1482" s="247" t="s">
        <v>1</v>
      </c>
      <c r="F1482" s="248">
        <v>25.85</v>
      </c>
      <c r="G1482" s="35"/>
      <c r="H1482" s="36"/>
    </row>
    <row r="1483" spans="1:8" s="2" customFormat="1" ht="16.899999999999999" customHeight="1">
      <c r="A1483" s="35"/>
      <c r="B1483" s="36"/>
      <c r="C1483" s="249" t="s">
        <v>1</v>
      </c>
      <c r="D1483" s="249" t="s">
        <v>2278</v>
      </c>
      <c r="E1483" s="18" t="s">
        <v>1</v>
      </c>
      <c r="F1483" s="250">
        <v>25.85</v>
      </c>
      <c r="G1483" s="35"/>
      <c r="H1483" s="36"/>
    </row>
    <row r="1484" spans="1:8" s="2" customFormat="1" ht="16.899999999999999" customHeight="1">
      <c r="A1484" s="35"/>
      <c r="B1484" s="36"/>
      <c r="C1484" s="249" t="s">
        <v>2279</v>
      </c>
      <c r="D1484" s="249" t="s">
        <v>412</v>
      </c>
      <c r="E1484" s="18" t="s">
        <v>1</v>
      </c>
      <c r="F1484" s="250">
        <v>25.85</v>
      </c>
      <c r="G1484" s="35"/>
      <c r="H1484" s="36"/>
    </row>
    <row r="1485" spans="1:8" s="2" customFormat="1" ht="16.899999999999999" customHeight="1">
      <c r="A1485" s="35"/>
      <c r="B1485" s="36"/>
      <c r="C1485" s="245" t="s">
        <v>191</v>
      </c>
      <c r="D1485" s="246" t="s">
        <v>1</v>
      </c>
      <c r="E1485" s="247" t="s">
        <v>1</v>
      </c>
      <c r="F1485" s="248">
        <v>130.55000000000001</v>
      </c>
      <c r="G1485" s="35"/>
      <c r="H1485" s="36"/>
    </row>
    <row r="1486" spans="1:8" s="2" customFormat="1" ht="16.899999999999999" customHeight="1">
      <c r="A1486" s="35"/>
      <c r="B1486" s="36"/>
      <c r="C1486" s="249" t="s">
        <v>1</v>
      </c>
      <c r="D1486" s="249" t="s">
        <v>200</v>
      </c>
      <c r="E1486" s="18" t="s">
        <v>1</v>
      </c>
      <c r="F1486" s="250">
        <v>130.55000000000001</v>
      </c>
      <c r="G1486" s="35"/>
      <c r="H1486" s="36"/>
    </row>
    <row r="1487" spans="1:8" s="2" customFormat="1" ht="16.899999999999999" customHeight="1">
      <c r="A1487" s="35"/>
      <c r="B1487" s="36"/>
      <c r="C1487" s="249" t="s">
        <v>191</v>
      </c>
      <c r="D1487" s="249" t="s">
        <v>334</v>
      </c>
      <c r="E1487" s="18" t="s">
        <v>1</v>
      </c>
      <c r="F1487" s="250">
        <v>130.55000000000001</v>
      </c>
      <c r="G1487" s="35"/>
      <c r="H1487" s="36"/>
    </row>
    <row r="1488" spans="1:8" s="2" customFormat="1" ht="16.899999999999999" customHeight="1">
      <c r="A1488" s="35"/>
      <c r="B1488" s="36"/>
      <c r="C1488" s="251" t="s">
        <v>5606</v>
      </c>
      <c r="D1488" s="35"/>
      <c r="E1488" s="35"/>
      <c r="F1488" s="35"/>
      <c r="G1488" s="35"/>
      <c r="H1488" s="36"/>
    </row>
    <row r="1489" spans="1:8" s="2" customFormat="1" ht="16.899999999999999" customHeight="1">
      <c r="A1489" s="35"/>
      <c r="B1489" s="36"/>
      <c r="C1489" s="249" t="s">
        <v>4685</v>
      </c>
      <c r="D1489" s="249" t="s">
        <v>4686</v>
      </c>
      <c r="E1489" s="18" t="s">
        <v>378</v>
      </c>
      <c r="F1489" s="250">
        <v>130.55000000000001</v>
      </c>
      <c r="G1489" s="35"/>
      <c r="H1489" s="36"/>
    </row>
    <row r="1490" spans="1:8" s="2" customFormat="1" ht="16.899999999999999" customHeight="1">
      <c r="A1490" s="35"/>
      <c r="B1490" s="36"/>
      <c r="C1490" s="249" t="s">
        <v>4688</v>
      </c>
      <c r="D1490" s="249" t="s">
        <v>4689</v>
      </c>
      <c r="E1490" s="18" t="s">
        <v>378</v>
      </c>
      <c r="F1490" s="250">
        <v>156.66</v>
      </c>
      <c r="G1490" s="35"/>
      <c r="H1490" s="36"/>
    </row>
    <row r="1491" spans="1:8" s="2" customFormat="1" ht="16.899999999999999" customHeight="1">
      <c r="A1491" s="35"/>
      <c r="B1491" s="36"/>
      <c r="C1491" s="245" t="s">
        <v>192</v>
      </c>
      <c r="D1491" s="246" t="s">
        <v>1</v>
      </c>
      <c r="E1491" s="247" t="s">
        <v>1</v>
      </c>
      <c r="F1491" s="248">
        <v>36.119999999999997</v>
      </c>
      <c r="G1491" s="35"/>
      <c r="H1491" s="36"/>
    </row>
    <row r="1492" spans="1:8" s="2" customFormat="1" ht="16.899999999999999" customHeight="1">
      <c r="A1492" s="35"/>
      <c r="B1492" s="36"/>
      <c r="C1492" s="249" t="s">
        <v>1</v>
      </c>
      <c r="D1492" s="249" t="s">
        <v>4450</v>
      </c>
      <c r="E1492" s="18" t="s">
        <v>1</v>
      </c>
      <c r="F1492" s="250">
        <v>36.119999999999997</v>
      </c>
      <c r="G1492" s="35"/>
      <c r="H1492" s="36"/>
    </row>
    <row r="1493" spans="1:8" s="2" customFormat="1" ht="16.899999999999999" customHeight="1">
      <c r="A1493" s="35"/>
      <c r="B1493" s="36"/>
      <c r="C1493" s="249" t="s">
        <v>192</v>
      </c>
      <c r="D1493" s="249" t="s">
        <v>412</v>
      </c>
      <c r="E1493" s="18" t="s">
        <v>1</v>
      </c>
      <c r="F1493" s="250">
        <v>36.119999999999997</v>
      </c>
      <c r="G1493" s="35"/>
      <c r="H1493" s="36"/>
    </row>
    <row r="1494" spans="1:8" s="2" customFormat="1" ht="16.899999999999999" customHeight="1">
      <c r="A1494" s="35"/>
      <c r="B1494" s="36"/>
      <c r="C1494" s="251" t="s">
        <v>5606</v>
      </c>
      <c r="D1494" s="35"/>
      <c r="E1494" s="35"/>
      <c r="F1494" s="35"/>
      <c r="G1494" s="35"/>
      <c r="H1494" s="36"/>
    </row>
    <row r="1495" spans="1:8" s="2" customFormat="1" ht="16.899999999999999" customHeight="1">
      <c r="A1495" s="35"/>
      <c r="B1495" s="36"/>
      <c r="C1495" s="249" t="s">
        <v>815</v>
      </c>
      <c r="D1495" s="249" t="s">
        <v>816</v>
      </c>
      <c r="E1495" s="18" t="s">
        <v>378</v>
      </c>
      <c r="F1495" s="250">
        <v>37.799999999999997</v>
      </c>
      <c r="G1495" s="35"/>
      <c r="H1495" s="36"/>
    </row>
    <row r="1496" spans="1:8" s="2" customFormat="1" ht="16.899999999999999" customHeight="1">
      <c r="A1496" s="35"/>
      <c r="B1496" s="36"/>
      <c r="C1496" s="249" t="s">
        <v>825</v>
      </c>
      <c r="D1496" s="249" t="s">
        <v>826</v>
      </c>
      <c r="E1496" s="18" t="s">
        <v>378</v>
      </c>
      <c r="F1496" s="250">
        <v>50.087000000000003</v>
      </c>
      <c r="G1496" s="35"/>
      <c r="H1496" s="36"/>
    </row>
    <row r="1497" spans="1:8" s="2" customFormat="1" ht="16.899999999999999" customHeight="1">
      <c r="A1497" s="35"/>
      <c r="B1497" s="36"/>
      <c r="C1497" s="245" t="s">
        <v>194</v>
      </c>
      <c r="D1497" s="246" t="s">
        <v>1</v>
      </c>
      <c r="E1497" s="247" t="s">
        <v>1</v>
      </c>
      <c r="F1497" s="248">
        <v>1.68</v>
      </c>
      <c r="G1497" s="35"/>
      <c r="H1497" s="36"/>
    </row>
    <row r="1498" spans="1:8" s="2" customFormat="1" ht="16.899999999999999" customHeight="1">
      <c r="A1498" s="35"/>
      <c r="B1498" s="36"/>
      <c r="C1498" s="249" t="s">
        <v>1</v>
      </c>
      <c r="D1498" s="249" t="s">
        <v>4451</v>
      </c>
      <c r="E1498" s="18" t="s">
        <v>1</v>
      </c>
      <c r="F1498" s="250">
        <v>1.68</v>
      </c>
      <c r="G1498" s="35"/>
      <c r="H1498" s="36"/>
    </row>
    <row r="1499" spans="1:8" s="2" customFormat="1" ht="16.899999999999999" customHeight="1">
      <c r="A1499" s="35"/>
      <c r="B1499" s="36"/>
      <c r="C1499" s="249" t="s">
        <v>194</v>
      </c>
      <c r="D1499" s="249" t="s">
        <v>412</v>
      </c>
      <c r="E1499" s="18" t="s">
        <v>1</v>
      </c>
      <c r="F1499" s="250">
        <v>1.68</v>
      </c>
      <c r="G1499" s="35"/>
      <c r="H1499" s="36"/>
    </row>
    <row r="1500" spans="1:8" s="2" customFormat="1" ht="16.899999999999999" customHeight="1">
      <c r="A1500" s="35"/>
      <c r="B1500" s="36"/>
      <c r="C1500" s="251" t="s">
        <v>5606</v>
      </c>
      <c r="D1500" s="35"/>
      <c r="E1500" s="35"/>
      <c r="F1500" s="35"/>
      <c r="G1500" s="35"/>
      <c r="H1500" s="36"/>
    </row>
    <row r="1501" spans="1:8" s="2" customFormat="1" ht="16.899999999999999" customHeight="1">
      <c r="A1501" s="35"/>
      <c r="B1501" s="36"/>
      <c r="C1501" s="249" t="s">
        <v>815</v>
      </c>
      <c r="D1501" s="249" t="s">
        <v>816</v>
      </c>
      <c r="E1501" s="18" t="s">
        <v>378</v>
      </c>
      <c r="F1501" s="250">
        <v>37.799999999999997</v>
      </c>
      <c r="G1501" s="35"/>
      <c r="H1501" s="36"/>
    </row>
    <row r="1502" spans="1:8" s="2" customFormat="1" ht="16.899999999999999" customHeight="1">
      <c r="A1502" s="35"/>
      <c r="B1502" s="36"/>
      <c r="C1502" s="249" t="s">
        <v>825</v>
      </c>
      <c r="D1502" s="249" t="s">
        <v>826</v>
      </c>
      <c r="E1502" s="18" t="s">
        <v>378</v>
      </c>
      <c r="F1502" s="250">
        <v>50.087000000000003</v>
      </c>
      <c r="G1502" s="35"/>
      <c r="H1502" s="36"/>
    </row>
    <row r="1503" spans="1:8" s="2" customFormat="1" ht="16.899999999999999" customHeight="1">
      <c r="A1503" s="35"/>
      <c r="B1503" s="36"/>
      <c r="C1503" s="245" t="s">
        <v>196</v>
      </c>
      <c r="D1503" s="246" t="s">
        <v>1</v>
      </c>
      <c r="E1503" s="247" t="s">
        <v>1</v>
      </c>
      <c r="F1503" s="248">
        <v>10</v>
      </c>
      <c r="G1503" s="35"/>
      <c r="H1503" s="36"/>
    </row>
    <row r="1504" spans="1:8" s="2" customFormat="1" ht="16.899999999999999" customHeight="1">
      <c r="A1504" s="35"/>
      <c r="B1504" s="36"/>
      <c r="C1504" s="249" t="s">
        <v>1</v>
      </c>
      <c r="D1504" s="249" t="s">
        <v>4631</v>
      </c>
      <c r="E1504" s="18" t="s">
        <v>1</v>
      </c>
      <c r="F1504" s="250">
        <v>10</v>
      </c>
      <c r="G1504" s="35"/>
      <c r="H1504" s="36"/>
    </row>
    <row r="1505" spans="1:8" s="2" customFormat="1" ht="16.899999999999999" customHeight="1">
      <c r="A1505" s="35"/>
      <c r="B1505" s="36"/>
      <c r="C1505" s="249" t="s">
        <v>196</v>
      </c>
      <c r="D1505" s="249" t="s">
        <v>334</v>
      </c>
      <c r="E1505" s="18" t="s">
        <v>1</v>
      </c>
      <c r="F1505" s="250">
        <v>10</v>
      </c>
      <c r="G1505" s="35"/>
      <c r="H1505" s="36"/>
    </row>
    <row r="1506" spans="1:8" s="2" customFormat="1" ht="16.899999999999999" customHeight="1">
      <c r="A1506" s="35"/>
      <c r="B1506" s="36"/>
      <c r="C1506" s="251" t="s">
        <v>5606</v>
      </c>
      <c r="D1506" s="35"/>
      <c r="E1506" s="35"/>
      <c r="F1506" s="35"/>
      <c r="G1506" s="35"/>
      <c r="H1506" s="36"/>
    </row>
    <row r="1507" spans="1:8" s="2" customFormat="1" ht="16.899999999999999" customHeight="1">
      <c r="A1507" s="35"/>
      <c r="B1507" s="36"/>
      <c r="C1507" s="249" t="s">
        <v>2242</v>
      </c>
      <c r="D1507" s="249" t="s">
        <v>2243</v>
      </c>
      <c r="E1507" s="18" t="s">
        <v>378</v>
      </c>
      <c r="F1507" s="250">
        <v>10</v>
      </c>
      <c r="G1507" s="35"/>
      <c r="H1507" s="36"/>
    </row>
    <row r="1508" spans="1:8" s="2" customFormat="1" ht="16.899999999999999" customHeight="1">
      <c r="A1508" s="35"/>
      <c r="B1508" s="36"/>
      <c r="C1508" s="249" t="s">
        <v>2237</v>
      </c>
      <c r="D1508" s="249" t="s">
        <v>2238</v>
      </c>
      <c r="E1508" s="18" t="s">
        <v>441</v>
      </c>
      <c r="F1508" s="250">
        <v>9</v>
      </c>
      <c r="G1508" s="35"/>
      <c r="H1508" s="36"/>
    </row>
    <row r="1509" spans="1:8" s="2" customFormat="1" ht="16.899999999999999" customHeight="1">
      <c r="A1509" s="35"/>
      <c r="B1509" s="36"/>
      <c r="C1509" s="249" t="s">
        <v>2267</v>
      </c>
      <c r="D1509" s="249" t="s">
        <v>2268</v>
      </c>
      <c r="E1509" s="18" t="s">
        <v>378</v>
      </c>
      <c r="F1509" s="250">
        <v>10</v>
      </c>
      <c r="G1509" s="35"/>
      <c r="H1509" s="36"/>
    </row>
    <row r="1510" spans="1:8" s="2" customFormat="1" ht="16.899999999999999" customHeight="1">
      <c r="A1510" s="35"/>
      <c r="B1510" s="36"/>
      <c r="C1510" s="249" t="s">
        <v>2271</v>
      </c>
      <c r="D1510" s="249" t="s">
        <v>2272</v>
      </c>
      <c r="E1510" s="18" t="s">
        <v>378</v>
      </c>
      <c r="F1510" s="250">
        <v>10</v>
      </c>
      <c r="G1510" s="35"/>
      <c r="H1510" s="36"/>
    </row>
    <row r="1511" spans="1:8" s="2" customFormat="1" ht="16.899999999999999" customHeight="1">
      <c r="A1511" s="35"/>
      <c r="B1511" s="36"/>
      <c r="C1511" s="249" t="s">
        <v>2286</v>
      </c>
      <c r="D1511" s="249" t="s">
        <v>2287</v>
      </c>
      <c r="E1511" s="18" t="s">
        <v>378</v>
      </c>
      <c r="F1511" s="250">
        <v>10.63</v>
      </c>
      <c r="G1511" s="35"/>
      <c r="H1511" s="36"/>
    </row>
    <row r="1512" spans="1:8" s="2" customFormat="1" ht="16.899999999999999" customHeight="1">
      <c r="A1512" s="35"/>
      <c r="B1512" s="36"/>
      <c r="C1512" s="249" t="s">
        <v>2260</v>
      </c>
      <c r="D1512" s="249" t="s">
        <v>2261</v>
      </c>
      <c r="E1512" s="18" t="s">
        <v>378</v>
      </c>
      <c r="F1512" s="250">
        <v>10.843</v>
      </c>
      <c r="G1512" s="35"/>
      <c r="H1512" s="36"/>
    </row>
    <row r="1513" spans="1:8" s="2" customFormat="1" ht="16.899999999999999" customHeight="1">
      <c r="A1513" s="35"/>
      <c r="B1513" s="36"/>
      <c r="C1513" s="245" t="s">
        <v>1429</v>
      </c>
      <c r="D1513" s="246" t="s">
        <v>5777</v>
      </c>
      <c r="E1513" s="247" t="s">
        <v>1</v>
      </c>
      <c r="F1513" s="248">
        <v>0</v>
      </c>
      <c r="G1513" s="35"/>
      <c r="H1513" s="36"/>
    </row>
    <row r="1514" spans="1:8" s="2" customFormat="1" ht="16.899999999999999" customHeight="1">
      <c r="A1514" s="35"/>
      <c r="B1514" s="36"/>
      <c r="C1514" s="245" t="s">
        <v>198</v>
      </c>
      <c r="D1514" s="246" t="s">
        <v>1</v>
      </c>
      <c r="E1514" s="247" t="s">
        <v>1</v>
      </c>
      <c r="F1514" s="248">
        <v>23.225000000000001</v>
      </c>
      <c r="G1514" s="35"/>
      <c r="H1514" s="36"/>
    </row>
    <row r="1515" spans="1:8" s="2" customFormat="1" ht="16.899999999999999" customHeight="1">
      <c r="A1515" s="35"/>
      <c r="B1515" s="36"/>
      <c r="C1515" s="249" t="s">
        <v>1</v>
      </c>
      <c r="D1515" s="249" t="s">
        <v>668</v>
      </c>
      <c r="E1515" s="18" t="s">
        <v>1</v>
      </c>
      <c r="F1515" s="250">
        <v>23.225000000000001</v>
      </c>
      <c r="G1515" s="35"/>
      <c r="H1515" s="36"/>
    </row>
    <row r="1516" spans="1:8" s="2" customFormat="1" ht="16.899999999999999" customHeight="1">
      <c r="A1516" s="35"/>
      <c r="B1516" s="36"/>
      <c r="C1516" s="249" t="s">
        <v>198</v>
      </c>
      <c r="D1516" s="249" t="s">
        <v>412</v>
      </c>
      <c r="E1516" s="18" t="s">
        <v>1</v>
      </c>
      <c r="F1516" s="250">
        <v>23.225000000000001</v>
      </c>
      <c r="G1516" s="35"/>
      <c r="H1516" s="36"/>
    </row>
    <row r="1517" spans="1:8" s="2" customFormat="1" ht="16.899999999999999" customHeight="1">
      <c r="A1517" s="35"/>
      <c r="B1517" s="36"/>
      <c r="C1517" s="245" t="s">
        <v>200</v>
      </c>
      <c r="D1517" s="246" t="s">
        <v>1</v>
      </c>
      <c r="E1517" s="247" t="s">
        <v>1</v>
      </c>
      <c r="F1517" s="248">
        <v>130.55000000000001</v>
      </c>
      <c r="G1517" s="35"/>
      <c r="H1517" s="36"/>
    </row>
    <row r="1518" spans="1:8" s="2" customFormat="1" ht="16.899999999999999" customHeight="1">
      <c r="A1518" s="35"/>
      <c r="B1518" s="36"/>
      <c r="C1518" s="249" t="s">
        <v>1</v>
      </c>
      <c r="D1518" s="249" t="s">
        <v>4791</v>
      </c>
      <c r="E1518" s="18" t="s">
        <v>1</v>
      </c>
      <c r="F1518" s="250">
        <v>42.36</v>
      </c>
      <c r="G1518" s="35"/>
      <c r="H1518" s="36"/>
    </row>
    <row r="1519" spans="1:8" s="2" customFormat="1" ht="16.899999999999999" customHeight="1">
      <c r="A1519" s="35"/>
      <c r="B1519" s="36"/>
      <c r="C1519" s="249" t="s">
        <v>1</v>
      </c>
      <c r="D1519" s="249" t="s">
        <v>4792</v>
      </c>
      <c r="E1519" s="18" t="s">
        <v>1</v>
      </c>
      <c r="F1519" s="250">
        <v>53.72</v>
      </c>
      <c r="G1519" s="35"/>
      <c r="H1519" s="36"/>
    </row>
    <row r="1520" spans="1:8" s="2" customFormat="1" ht="16.899999999999999" customHeight="1">
      <c r="A1520" s="35"/>
      <c r="B1520" s="36"/>
      <c r="C1520" s="249" t="s">
        <v>1</v>
      </c>
      <c r="D1520" s="249" t="s">
        <v>4793</v>
      </c>
      <c r="E1520" s="18" t="s">
        <v>1</v>
      </c>
      <c r="F1520" s="250">
        <v>34.47</v>
      </c>
      <c r="G1520" s="35"/>
      <c r="H1520" s="36"/>
    </row>
    <row r="1521" spans="1:8" s="2" customFormat="1" ht="16.899999999999999" customHeight="1">
      <c r="A1521" s="35"/>
      <c r="B1521" s="36"/>
      <c r="C1521" s="249" t="s">
        <v>200</v>
      </c>
      <c r="D1521" s="249" t="s">
        <v>412</v>
      </c>
      <c r="E1521" s="18" t="s">
        <v>1</v>
      </c>
      <c r="F1521" s="250">
        <v>130.55000000000001</v>
      </c>
      <c r="G1521" s="35"/>
      <c r="H1521" s="36"/>
    </row>
    <row r="1522" spans="1:8" s="2" customFormat="1" ht="16.899999999999999" customHeight="1">
      <c r="A1522" s="35"/>
      <c r="B1522" s="36"/>
      <c r="C1522" s="251" t="s">
        <v>5606</v>
      </c>
      <c r="D1522" s="35"/>
      <c r="E1522" s="35"/>
      <c r="F1522" s="35"/>
      <c r="G1522" s="35"/>
      <c r="H1522" s="36"/>
    </row>
    <row r="1523" spans="1:8" s="2" customFormat="1" ht="22.5">
      <c r="A1523" s="35"/>
      <c r="B1523" s="36"/>
      <c r="C1523" s="249" t="s">
        <v>1830</v>
      </c>
      <c r="D1523" s="249" t="s">
        <v>1831</v>
      </c>
      <c r="E1523" s="18" t="s">
        <v>378</v>
      </c>
      <c r="F1523" s="250">
        <v>130.55000000000001</v>
      </c>
      <c r="G1523" s="35"/>
      <c r="H1523" s="36"/>
    </row>
    <row r="1524" spans="1:8" s="2" customFormat="1" ht="16.899999999999999" customHeight="1">
      <c r="A1524" s="35"/>
      <c r="B1524" s="36"/>
      <c r="C1524" s="249" t="s">
        <v>4685</v>
      </c>
      <c r="D1524" s="249" t="s">
        <v>4686</v>
      </c>
      <c r="E1524" s="18" t="s">
        <v>378</v>
      </c>
      <c r="F1524" s="250">
        <v>130.55000000000001</v>
      </c>
      <c r="G1524" s="35"/>
      <c r="H1524" s="36"/>
    </row>
    <row r="1525" spans="1:8" s="2" customFormat="1" ht="16.899999999999999" customHeight="1">
      <c r="A1525" s="35"/>
      <c r="B1525" s="36"/>
      <c r="C1525" s="249" t="s">
        <v>990</v>
      </c>
      <c r="D1525" s="249" t="s">
        <v>991</v>
      </c>
      <c r="E1525" s="18" t="s">
        <v>378</v>
      </c>
      <c r="F1525" s="250">
        <v>261.10000000000002</v>
      </c>
      <c r="G1525" s="35"/>
      <c r="H1525" s="36"/>
    </row>
    <row r="1526" spans="1:8" s="2" customFormat="1" ht="16.899999999999999" customHeight="1">
      <c r="A1526" s="35"/>
      <c r="B1526" s="36"/>
      <c r="C1526" s="245" t="s">
        <v>202</v>
      </c>
      <c r="D1526" s="246" t="s">
        <v>1</v>
      </c>
      <c r="E1526" s="247" t="s">
        <v>1</v>
      </c>
      <c r="F1526" s="248">
        <v>0</v>
      </c>
      <c r="G1526" s="35"/>
      <c r="H1526" s="36"/>
    </row>
    <row r="1527" spans="1:8" s="2" customFormat="1" ht="16.899999999999999" customHeight="1">
      <c r="A1527" s="35"/>
      <c r="B1527" s="36"/>
      <c r="C1527" s="245" t="s">
        <v>204</v>
      </c>
      <c r="D1527" s="246" t="s">
        <v>1</v>
      </c>
      <c r="E1527" s="247" t="s">
        <v>1</v>
      </c>
      <c r="F1527" s="248">
        <v>0</v>
      </c>
      <c r="G1527" s="35"/>
      <c r="H1527" s="36"/>
    </row>
    <row r="1528" spans="1:8" s="2" customFormat="1" ht="16.899999999999999" customHeight="1">
      <c r="A1528" s="35"/>
      <c r="B1528" s="36"/>
      <c r="C1528" s="245" t="s">
        <v>206</v>
      </c>
      <c r="D1528" s="246" t="s">
        <v>1</v>
      </c>
      <c r="E1528" s="247" t="s">
        <v>1</v>
      </c>
      <c r="F1528" s="248">
        <v>130.55000000000001</v>
      </c>
      <c r="G1528" s="35"/>
      <c r="H1528" s="36"/>
    </row>
    <row r="1529" spans="1:8" s="2" customFormat="1" ht="16.899999999999999" customHeight="1">
      <c r="A1529" s="35"/>
      <c r="B1529" s="36"/>
      <c r="C1529" s="249" t="s">
        <v>1</v>
      </c>
      <c r="D1529" s="249" t="s">
        <v>4791</v>
      </c>
      <c r="E1529" s="18" t="s">
        <v>1</v>
      </c>
      <c r="F1529" s="250">
        <v>42.36</v>
      </c>
      <c r="G1529" s="35"/>
      <c r="H1529" s="36"/>
    </row>
    <row r="1530" spans="1:8" s="2" customFormat="1" ht="16.899999999999999" customHeight="1">
      <c r="A1530" s="35"/>
      <c r="B1530" s="36"/>
      <c r="C1530" s="249" t="s">
        <v>1</v>
      </c>
      <c r="D1530" s="249" t="s">
        <v>4792</v>
      </c>
      <c r="E1530" s="18" t="s">
        <v>1</v>
      </c>
      <c r="F1530" s="250">
        <v>53.72</v>
      </c>
      <c r="G1530" s="35"/>
      <c r="H1530" s="36"/>
    </row>
    <row r="1531" spans="1:8" s="2" customFormat="1" ht="16.899999999999999" customHeight="1">
      <c r="A1531" s="35"/>
      <c r="B1531" s="36"/>
      <c r="C1531" s="249" t="s">
        <v>1</v>
      </c>
      <c r="D1531" s="249" t="s">
        <v>4793</v>
      </c>
      <c r="E1531" s="18" t="s">
        <v>1</v>
      </c>
      <c r="F1531" s="250">
        <v>34.47</v>
      </c>
      <c r="G1531" s="35"/>
      <c r="H1531" s="36"/>
    </row>
    <row r="1532" spans="1:8" s="2" customFormat="1" ht="16.899999999999999" customHeight="1">
      <c r="A1532" s="35"/>
      <c r="B1532" s="36"/>
      <c r="C1532" s="249" t="s">
        <v>206</v>
      </c>
      <c r="D1532" s="249" t="s">
        <v>334</v>
      </c>
      <c r="E1532" s="18" t="s">
        <v>1</v>
      </c>
      <c r="F1532" s="250">
        <v>130.55000000000001</v>
      </c>
      <c r="G1532" s="35"/>
      <c r="H1532" s="36"/>
    </row>
    <row r="1533" spans="1:8" s="2" customFormat="1" ht="16.899999999999999" customHeight="1">
      <c r="A1533" s="35"/>
      <c r="B1533" s="36"/>
      <c r="C1533" s="251" t="s">
        <v>5606</v>
      </c>
      <c r="D1533" s="35"/>
      <c r="E1533" s="35"/>
      <c r="F1533" s="35"/>
      <c r="G1533" s="35"/>
      <c r="H1533" s="36"/>
    </row>
    <row r="1534" spans="1:8" s="2" customFormat="1" ht="22.5">
      <c r="A1534" s="35"/>
      <c r="B1534" s="36"/>
      <c r="C1534" s="249" t="s">
        <v>1830</v>
      </c>
      <c r="D1534" s="249" t="s">
        <v>1831</v>
      </c>
      <c r="E1534" s="18" t="s">
        <v>378</v>
      </c>
      <c r="F1534" s="250">
        <v>130.55000000000001</v>
      </c>
      <c r="G1534" s="35"/>
      <c r="H1534" s="36"/>
    </row>
    <row r="1535" spans="1:8" s="2" customFormat="1" ht="16.899999999999999" customHeight="1">
      <c r="A1535" s="35"/>
      <c r="B1535" s="36"/>
      <c r="C1535" s="249" t="s">
        <v>1139</v>
      </c>
      <c r="D1535" s="249" t="s">
        <v>1140</v>
      </c>
      <c r="E1535" s="18" t="s">
        <v>378</v>
      </c>
      <c r="F1535" s="250">
        <v>130.55000000000001</v>
      </c>
      <c r="G1535" s="35"/>
      <c r="H1535" s="36"/>
    </row>
    <row r="1536" spans="1:8" s="2" customFormat="1" ht="16.899999999999999" customHeight="1">
      <c r="A1536" s="35"/>
      <c r="B1536" s="36"/>
      <c r="C1536" s="249" t="s">
        <v>4748</v>
      </c>
      <c r="D1536" s="249" t="s">
        <v>4749</v>
      </c>
      <c r="E1536" s="18" t="s">
        <v>378</v>
      </c>
      <c r="F1536" s="250">
        <v>130.55000000000001</v>
      </c>
      <c r="G1536" s="35"/>
      <c r="H1536" s="36"/>
    </row>
    <row r="1537" spans="1:8" s="2" customFormat="1" ht="16.899999999999999" customHeight="1">
      <c r="A1537" s="35"/>
      <c r="B1537" s="36"/>
      <c r="C1537" s="249" t="s">
        <v>4744</v>
      </c>
      <c r="D1537" s="249" t="s">
        <v>4745</v>
      </c>
      <c r="E1537" s="18" t="s">
        <v>378</v>
      </c>
      <c r="F1537" s="250">
        <v>156.66300000000001</v>
      </c>
      <c r="G1537" s="35"/>
      <c r="H1537" s="36"/>
    </row>
    <row r="1538" spans="1:8" s="2" customFormat="1" ht="16.899999999999999" customHeight="1">
      <c r="A1538" s="35"/>
      <c r="B1538" s="36"/>
      <c r="C1538" s="245" t="s">
        <v>4782</v>
      </c>
      <c r="D1538" s="246" t="s">
        <v>1</v>
      </c>
      <c r="E1538" s="247" t="s">
        <v>1</v>
      </c>
      <c r="F1538" s="248">
        <v>10</v>
      </c>
      <c r="G1538" s="35"/>
      <c r="H1538" s="36"/>
    </row>
    <row r="1539" spans="1:8" s="2" customFormat="1" ht="16.899999999999999" customHeight="1">
      <c r="A1539" s="35"/>
      <c r="B1539" s="36"/>
      <c r="C1539" s="249" t="s">
        <v>1</v>
      </c>
      <c r="D1539" s="249" t="s">
        <v>4779</v>
      </c>
      <c r="E1539" s="18" t="s">
        <v>1</v>
      </c>
      <c r="F1539" s="250">
        <v>0</v>
      </c>
      <c r="G1539" s="35"/>
      <c r="H1539" s="36"/>
    </row>
    <row r="1540" spans="1:8" s="2" customFormat="1" ht="16.899999999999999" customHeight="1">
      <c r="A1540" s="35"/>
      <c r="B1540" s="36"/>
      <c r="C1540" s="249" t="s">
        <v>1</v>
      </c>
      <c r="D1540" s="249" t="s">
        <v>4780</v>
      </c>
      <c r="E1540" s="18" t="s">
        <v>1</v>
      </c>
      <c r="F1540" s="250">
        <v>0</v>
      </c>
      <c r="G1540" s="35"/>
      <c r="H1540" s="36"/>
    </row>
    <row r="1541" spans="1:8" s="2" customFormat="1" ht="16.899999999999999" customHeight="1">
      <c r="A1541" s="35"/>
      <c r="B1541" s="36"/>
      <c r="C1541" s="249" t="s">
        <v>1</v>
      </c>
      <c r="D1541" s="249" t="s">
        <v>4781</v>
      </c>
      <c r="E1541" s="18" t="s">
        <v>1</v>
      </c>
      <c r="F1541" s="250">
        <v>0</v>
      </c>
      <c r="G1541" s="35"/>
      <c r="H1541" s="36"/>
    </row>
    <row r="1542" spans="1:8" s="2" customFormat="1" ht="16.899999999999999" customHeight="1">
      <c r="A1542" s="35"/>
      <c r="B1542" s="36"/>
      <c r="C1542" s="249" t="s">
        <v>1</v>
      </c>
      <c r="D1542" s="249" t="s">
        <v>4773</v>
      </c>
      <c r="E1542" s="18" t="s">
        <v>1</v>
      </c>
      <c r="F1542" s="250">
        <v>0</v>
      </c>
      <c r="G1542" s="35"/>
      <c r="H1542" s="36"/>
    </row>
    <row r="1543" spans="1:8" s="2" customFormat="1" ht="16.899999999999999" customHeight="1">
      <c r="A1543" s="35"/>
      <c r="B1543" s="36"/>
      <c r="C1543" s="249" t="s">
        <v>1</v>
      </c>
      <c r="D1543" s="249" t="s">
        <v>4774</v>
      </c>
      <c r="E1543" s="18" t="s">
        <v>1</v>
      </c>
      <c r="F1543" s="250">
        <v>0</v>
      </c>
      <c r="G1543" s="35"/>
      <c r="H1543" s="36"/>
    </row>
    <row r="1544" spans="1:8" s="2" customFormat="1" ht="16.899999999999999" customHeight="1">
      <c r="A1544" s="35"/>
      <c r="B1544" s="36"/>
      <c r="C1544" s="249" t="s">
        <v>1</v>
      </c>
      <c r="D1544" s="249" t="s">
        <v>1</v>
      </c>
      <c r="E1544" s="18" t="s">
        <v>1</v>
      </c>
      <c r="F1544" s="250">
        <v>0</v>
      </c>
      <c r="G1544" s="35"/>
      <c r="H1544" s="36"/>
    </row>
    <row r="1545" spans="1:8" s="2" customFormat="1" ht="16.899999999999999" customHeight="1">
      <c r="A1545" s="35"/>
      <c r="B1545" s="36"/>
      <c r="C1545" s="249" t="s">
        <v>1</v>
      </c>
      <c r="D1545" s="249" t="s">
        <v>4631</v>
      </c>
      <c r="E1545" s="18" t="s">
        <v>1</v>
      </c>
      <c r="F1545" s="250">
        <v>10</v>
      </c>
      <c r="G1545" s="35"/>
      <c r="H1545" s="36"/>
    </row>
    <row r="1546" spans="1:8" s="2" customFormat="1" ht="16.899999999999999" customHeight="1">
      <c r="A1546" s="35"/>
      <c r="B1546" s="36"/>
      <c r="C1546" s="249" t="s">
        <v>4782</v>
      </c>
      <c r="D1546" s="249" t="s">
        <v>334</v>
      </c>
      <c r="E1546" s="18" t="s">
        <v>1</v>
      </c>
      <c r="F1546" s="250">
        <v>10</v>
      </c>
      <c r="G1546" s="35"/>
      <c r="H1546" s="36"/>
    </row>
    <row r="1547" spans="1:8" s="2" customFormat="1" ht="16.899999999999999" customHeight="1">
      <c r="A1547" s="35"/>
      <c r="B1547" s="36"/>
      <c r="C1547" s="245" t="s">
        <v>2128</v>
      </c>
      <c r="D1547" s="246" t="s">
        <v>1</v>
      </c>
      <c r="E1547" s="247" t="s">
        <v>1</v>
      </c>
      <c r="F1547" s="248">
        <v>217.345</v>
      </c>
      <c r="G1547" s="35"/>
      <c r="H1547" s="36"/>
    </row>
    <row r="1548" spans="1:8" s="2" customFormat="1" ht="16.899999999999999" customHeight="1">
      <c r="A1548" s="35"/>
      <c r="B1548" s="36"/>
      <c r="C1548" s="249" t="s">
        <v>1</v>
      </c>
      <c r="D1548" s="249" t="s">
        <v>2120</v>
      </c>
      <c r="E1548" s="18" t="s">
        <v>1</v>
      </c>
      <c r="F1548" s="250">
        <v>40.479999999999997</v>
      </c>
      <c r="G1548" s="35"/>
      <c r="H1548" s="36"/>
    </row>
    <row r="1549" spans="1:8" s="2" customFormat="1" ht="16.899999999999999" customHeight="1">
      <c r="A1549" s="35"/>
      <c r="B1549" s="36"/>
      <c r="C1549" s="249" t="s">
        <v>1</v>
      </c>
      <c r="D1549" s="249" t="s">
        <v>2121</v>
      </c>
      <c r="E1549" s="18" t="s">
        <v>1</v>
      </c>
      <c r="F1549" s="250">
        <v>137.779</v>
      </c>
      <c r="G1549" s="35"/>
      <c r="H1549" s="36"/>
    </row>
    <row r="1550" spans="1:8" s="2" customFormat="1" ht="16.899999999999999" customHeight="1">
      <c r="A1550" s="35"/>
      <c r="B1550" s="36"/>
      <c r="C1550" s="249" t="s">
        <v>1</v>
      </c>
      <c r="D1550" s="249" t="s">
        <v>2122</v>
      </c>
      <c r="E1550" s="18" t="s">
        <v>1</v>
      </c>
      <c r="F1550" s="250">
        <v>9.6780000000000008</v>
      </c>
      <c r="G1550" s="35"/>
      <c r="H1550" s="36"/>
    </row>
    <row r="1551" spans="1:8" s="2" customFormat="1" ht="16.899999999999999" customHeight="1">
      <c r="A1551" s="35"/>
      <c r="B1551" s="36"/>
      <c r="C1551" s="249" t="s">
        <v>1</v>
      </c>
      <c r="D1551" s="249" t="s">
        <v>2123</v>
      </c>
      <c r="E1551" s="18" t="s">
        <v>1</v>
      </c>
      <c r="F1551" s="250">
        <v>2.6110000000000002</v>
      </c>
      <c r="G1551" s="35"/>
      <c r="H1551" s="36"/>
    </row>
    <row r="1552" spans="1:8" s="2" customFormat="1" ht="16.899999999999999" customHeight="1">
      <c r="A1552" s="35"/>
      <c r="B1552" s="36"/>
      <c r="C1552" s="249" t="s">
        <v>1</v>
      </c>
      <c r="D1552" s="249" t="s">
        <v>2124</v>
      </c>
      <c r="E1552" s="18" t="s">
        <v>1</v>
      </c>
      <c r="F1552" s="250">
        <v>0.79500000000000004</v>
      </c>
      <c r="G1552" s="35"/>
      <c r="H1552" s="36"/>
    </row>
    <row r="1553" spans="1:8" s="2" customFormat="1" ht="16.899999999999999" customHeight="1">
      <c r="A1553" s="35"/>
      <c r="B1553" s="36"/>
      <c r="C1553" s="249" t="s">
        <v>1</v>
      </c>
      <c r="D1553" s="249" t="s">
        <v>2125</v>
      </c>
      <c r="E1553" s="18" t="s">
        <v>1</v>
      </c>
      <c r="F1553" s="250">
        <v>17.797999999999998</v>
      </c>
      <c r="G1553" s="35"/>
      <c r="H1553" s="36"/>
    </row>
    <row r="1554" spans="1:8" s="2" customFormat="1" ht="16.899999999999999" customHeight="1">
      <c r="A1554" s="35"/>
      <c r="B1554" s="36"/>
      <c r="C1554" s="249" t="s">
        <v>1</v>
      </c>
      <c r="D1554" s="249" t="s">
        <v>2126</v>
      </c>
      <c r="E1554" s="18" t="s">
        <v>1</v>
      </c>
      <c r="F1554" s="250">
        <v>3.9550000000000001</v>
      </c>
      <c r="G1554" s="35"/>
      <c r="H1554" s="36"/>
    </row>
    <row r="1555" spans="1:8" s="2" customFormat="1" ht="16.899999999999999" customHeight="1">
      <c r="A1555" s="35"/>
      <c r="B1555" s="36"/>
      <c r="C1555" s="249" t="s">
        <v>1</v>
      </c>
      <c r="D1555" s="249" t="s">
        <v>2127</v>
      </c>
      <c r="E1555" s="18" t="s">
        <v>1</v>
      </c>
      <c r="F1555" s="250">
        <v>4.2489999999999997</v>
      </c>
      <c r="G1555" s="35"/>
      <c r="H1555" s="36"/>
    </row>
    <row r="1556" spans="1:8" s="2" customFormat="1" ht="16.899999999999999" customHeight="1">
      <c r="A1556" s="35"/>
      <c r="B1556" s="36"/>
      <c r="C1556" s="249" t="s">
        <v>2128</v>
      </c>
      <c r="D1556" s="249" t="s">
        <v>2129</v>
      </c>
      <c r="E1556" s="18" t="s">
        <v>1</v>
      </c>
      <c r="F1556" s="250">
        <v>217.345</v>
      </c>
      <c r="G1556" s="35"/>
      <c r="H1556" s="36"/>
    </row>
    <row r="1557" spans="1:8" s="2" customFormat="1" ht="16.899999999999999" customHeight="1">
      <c r="A1557" s="35"/>
      <c r="B1557" s="36"/>
      <c r="C1557" s="245" t="s">
        <v>5806</v>
      </c>
      <c r="D1557" s="246" t="s">
        <v>1</v>
      </c>
      <c r="E1557" s="247" t="s">
        <v>1</v>
      </c>
      <c r="F1557" s="248">
        <v>2223</v>
      </c>
      <c r="G1557" s="35"/>
      <c r="H1557" s="36"/>
    </row>
    <row r="1558" spans="1:8" s="2" customFormat="1" ht="16.899999999999999" customHeight="1">
      <c r="A1558" s="35"/>
      <c r="B1558" s="36"/>
      <c r="C1558" s="249" t="s">
        <v>1</v>
      </c>
      <c r="D1558" s="249" t="s">
        <v>5897</v>
      </c>
      <c r="E1558" s="18" t="s">
        <v>1</v>
      </c>
      <c r="F1558" s="250">
        <v>1100</v>
      </c>
      <c r="G1558" s="35"/>
      <c r="H1558" s="36"/>
    </row>
    <row r="1559" spans="1:8" s="2" customFormat="1" ht="16.899999999999999" customHeight="1">
      <c r="A1559" s="35"/>
      <c r="B1559" s="36"/>
      <c r="C1559" s="249" t="s">
        <v>1</v>
      </c>
      <c r="D1559" s="249" t="s">
        <v>5898</v>
      </c>
      <c r="E1559" s="18" t="s">
        <v>1</v>
      </c>
      <c r="F1559" s="250">
        <v>1160</v>
      </c>
      <c r="G1559" s="35"/>
      <c r="H1559" s="36"/>
    </row>
    <row r="1560" spans="1:8" s="2" customFormat="1" ht="16.899999999999999" customHeight="1">
      <c r="A1560" s="35"/>
      <c r="B1560" s="36"/>
      <c r="C1560" s="249" t="s">
        <v>1</v>
      </c>
      <c r="D1560" s="249" t="s">
        <v>5899</v>
      </c>
      <c r="E1560" s="18" t="s">
        <v>1</v>
      </c>
      <c r="F1560" s="250">
        <v>-167</v>
      </c>
      <c r="G1560" s="35"/>
      <c r="H1560" s="36"/>
    </row>
    <row r="1561" spans="1:8" s="2" customFormat="1" ht="16.899999999999999" customHeight="1">
      <c r="A1561" s="35"/>
      <c r="B1561" s="36"/>
      <c r="C1561" s="249" t="s">
        <v>1</v>
      </c>
      <c r="D1561" s="249" t="s">
        <v>5900</v>
      </c>
      <c r="E1561" s="18" t="s">
        <v>1</v>
      </c>
      <c r="F1561" s="250">
        <v>130</v>
      </c>
      <c r="G1561" s="35"/>
      <c r="H1561" s="36"/>
    </row>
    <row r="1562" spans="1:8" s="2" customFormat="1" ht="16.899999999999999" customHeight="1">
      <c r="A1562" s="35"/>
      <c r="B1562" s="36"/>
      <c r="C1562" s="249" t="s">
        <v>5806</v>
      </c>
      <c r="D1562" s="249" t="s">
        <v>334</v>
      </c>
      <c r="E1562" s="18" t="s">
        <v>1</v>
      </c>
      <c r="F1562" s="250">
        <v>2223</v>
      </c>
      <c r="G1562" s="35"/>
      <c r="H1562" s="36"/>
    </row>
    <row r="1563" spans="1:8" s="2" customFormat="1" ht="16.899999999999999" customHeight="1">
      <c r="A1563" s="35"/>
      <c r="B1563" s="36"/>
      <c r="C1563" s="245" t="s">
        <v>211</v>
      </c>
      <c r="D1563" s="246" t="s">
        <v>1</v>
      </c>
      <c r="E1563" s="247" t="s">
        <v>1</v>
      </c>
      <c r="F1563" s="248">
        <v>203.6</v>
      </c>
      <c r="G1563" s="35"/>
      <c r="H1563" s="36"/>
    </row>
    <row r="1564" spans="1:8" s="2" customFormat="1" ht="16.899999999999999" customHeight="1">
      <c r="A1564" s="35"/>
      <c r="B1564" s="36"/>
      <c r="C1564" s="245" t="s">
        <v>213</v>
      </c>
      <c r="D1564" s="246" t="s">
        <v>1</v>
      </c>
      <c r="E1564" s="247" t="s">
        <v>1</v>
      </c>
      <c r="F1564" s="248">
        <v>53.73</v>
      </c>
      <c r="G1564" s="35"/>
      <c r="H1564" s="36"/>
    </row>
    <row r="1565" spans="1:8" s="2" customFormat="1" ht="16.899999999999999" customHeight="1">
      <c r="A1565" s="35"/>
      <c r="B1565" s="36"/>
      <c r="C1565" s="249" t="s">
        <v>1</v>
      </c>
      <c r="D1565" s="249" t="s">
        <v>690</v>
      </c>
      <c r="E1565" s="18" t="s">
        <v>1</v>
      </c>
      <c r="F1565" s="250">
        <v>53.73</v>
      </c>
      <c r="G1565" s="35"/>
      <c r="H1565" s="36"/>
    </row>
    <row r="1566" spans="1:8" s="2" customFormat="1" ht="16.899999999999999" customHeight="1">
      <c r="A1566" s="35"/>
      <c r="B1566" s="36"/>
      <c r="C1566" s="249" t="s">
        <v>213</v>
      </c>
      <c r="D1566" s="249" t="s">
        <v>334</v>
      </c>
      <c r="E1566" s="18" t="s">
        <v>1</v>
      </c>
      <c r="F1566" s="250">
        <v>53.73</v>
      </c>
      <c r="G1566" s="35"/>
      <c r="H1566" s="36"/>
    </row>
    <row r="1567" spans="1:8" s="2" customFormat="1" ht="16.899999999999999" customHeight="1">
      <c r="A1567" s="35"/>
      <c r="B1567" s="36"/>
      <c r="C1567" s="245" t="s">
        <v>215</v>
      </c>
      <c r="D1567" s="246" t="s">
        <v>1</v>
      </c>
      <c r="E1567" s="247" t="s">
        <v>1</v>
      </c>
      <c r="F1567" s="248">
        <v>153.77000000000001</v>
      </c>
      <c r="G1567" s="35"/>
      <c r="H1567" s="36"/>
    </row>
    <row r="1568" spans="1:8" s="2" customFormat="1" ht="16.899999999999999" customHeight="1">
      <c r="A1568" s="35"/>
      <c r="B1568" s="36"/>
      <c r="C1568" s="249" t="s">
        <v>1</v>
      </c>
      <c r="D1568" s="249" t="s">
        <v>251</v>
      </c>
      <c r="E1568" s="18" t="s">
        <v>1</v>
      </c>
      <c r="F1568" s="250">
        <v>153.77000000000001</v>
      </c>
      <c r="G1568" s="35"/>
      <c r="H1568" s="36"/>
    </row>
    <row r="1569" spans="1:8" s="2" customFormat="1" ht="16.899999999999999" customHeight="1">
      <c r="A1569" s="35"/>
      <c r="B1569" s="36"/>
      <c r="C1569" s="249" t="s">
        <v>215</v>
      </c>
      <c r="D1569" s="249" t="s">
        <v>334</v>
      </c>
      <c r="E1569" s="18" t="s">
        <v>1</v>
      </c>
      <c r="F1569" s="250">
        <v>153.77000000000001</v>
      </c>
      <c r="G1569" s="35"/>
      <c r="H1569" s="36"/>
    </row>
    <row r="1570" spans="1:8" s="2" customFormat="1" ht="16.899999999999999" customHeight="1">
      <c r="A1570" s="35"/>
      <c r="B1570" s="36"/>
      <c r="C1570" s="245" t="s">
        <v>564</v>
      </c>
      <c r="D1570" s="246" t="s">
        <v>1</v>
      </c>
      <c r="E1570" s="247" t="s">
        <v>1</v>
      </c>
      <c r="F1570" s="248">
        <v>35.85</v>
      </c>
      <c r="G1570" s="35"/>
      <c r="H1570" s="36"/>
    </row>
    <row r="1571" spans="1:8" s="2" customFormat="1" ht="16.899999999999999" customHeight="1">
      <c r="A1571" s="35"/>
      <c r="B1571" s="36"/>
      <c r="C1571" s="249" t="s">
        <v>1</v>
      </c>
      <c r="D1571" s="249" t="s">
        <v>196</v>
      </c>
      <c r="E1571" s="18" t="s">
        <v>1</v>
      </c>
      <c r="F1571" s="250">
        <v>10</v>
      </c>
      <c r="G1571" s="35"/>
      <c r="H1571" s="36"/>
    </row>
    <row r="1572" spans="1:8" s="2" customFormat="1" ht="16.899999999999999" customHeight="1">
      <c r="A1572" s="35"/>
      <c r="B1572" s="36"/>
      <c r="C1572" s="249" t="s">
        <v>1</v>
      </c>
      <c r="D1572" s="249" t="s">
        <v>145</v>
      </c>
      <c r="E1572" s="18" t="s">
        <v>1</v>
      </c>
      <c r="F1572" s="250">
        <v>25.85</v>
      </c>
      <c r="G1572" s="35"/>
      <c r="H1572" s="36"/>
    </row>
    <row r="1573" spans="1:8" s="2" customFormat="1" ht="16.899999999999999" customHeight="1">
      <c r="A1573" s="35"/>
      <c r="B1573" s="36"/>
      <c r="C1573" s="249" t="s">
        <v>1</v>
      </c>
      <c r="D1573" s="249" t="s">
        <v>563</v>
      </c>
      <c r="E1573" s="18" t="s">
        <v>1</v>
      </c>
      <c r="F1573" s="250">
        <v>0</v>
      </c>
      <c r="G1573" s="35"/>
      <c r="H1573" s="36"/>
    </row>
    <row r="1574" spans="1:8" s="2" customFormat="1" ht="16.899999999999999" customHeight="1">
      <c r="A1574" s="35"/>
      <c r="B1574" s="36"/>
      <c r="C1574" s="249" t="s">
        <v>564</v>
      </c>
      <c r="D1574" s="249" t="s">
        <v>334</v>
      </c>
      <c r="E1574" s="18" t="s">
        <v>1</v>
      </c>
      <c r="F1574" s="250">
        <v>35.85</v>
      </c>
      <c r="G1574" s="35"/>
      <c r="H1574" s="36"/>
    </row>
    <row r="1575" spans="1:8" s="2" customFormat="1" ht="16.899999999999999" customHeight="1">
      <c r="A1575" s="35"/>
      <c r="B1575" s="36"/>
      <c r="C1575" s="245" t="s">
        <v>4445</v>
      </c>
      <c r="D1575" s="246" t="s">
        <v>1</v>
      </c>
      <c r="E1575" s="247" t="s">
        <v>1</v>
      </c>
      <c r="F1575" s="248">
        <v>0.82</v>
      </c>
      <c r="G1575" s="35"/>
      <c r="H1575" s="36"/>
    </row>
    <row r="1576" spans="1:8" s="2" customFormat="1" ht="16.899999999999999" customHeight="1">
      <c r="A1576" s="35"/>
      <c r="B1576" s="36"/>
      <c r="C1576" s="249" t="s">
        <v>1</v>
      </c>
      <c r="D1576" s="249" t="s">
        <v>1</v>
      </c>
      <c r="E1576" s="18" t="s">
        <v>1</v>
      </c>
      <c r="F1576" s="250">
        <v>0</v>
      </c>
      <c r="G1576" s="35"/>
      <c r="H1576" s="36"/>
    </row>
    <row r="1577" spans="1:8" s="2" customFormat="1" ht="16.899999999999999" customHeight="1">
      <c r="A1577" s="35"/>
      <c r="B1577" s="36"/>
      <c r="C1577" s="249" t="s">
        <v>1</v>
      </c>
      <c r="D1577" s="249" t="s">
        <v>225</v>
      </c>
      <c r="E1577" s="18" t="s">
        <v>1</v>
      </c>
      <c r="F1577" s="250">
        <v>0.82</v>
      </c>
      <c r="G1577" s="35"/>
      <c r="H1577" s="36"/>
    </row>
    <row r="1578" spans="1:8" s="2" customFormat="1" ht="16.899999999999999" customHeight="1">
      <c r="A1578" s="35"/>
      <c r="B1578" s="36"/>
      <c r="C1578" s="249" t="s">
        <v>4445</v>
      </c>
      <c r="D1578" s="249" t="s">
        <v>412</v>
      </c>
      <c r="E1578" s="18" t="s">
        <v>1</v>
      </c>
      <c r="F1578" s="250">
        <v>0.82</v>
      </c>
      <c r="G1578" s="35"/>
      <c r="H1578" s="36"/>
    </row>
    <row r="1579" spans="1:8" s="2" customFormat="1" ht="16.899999999999999" customHeight="1">
      <c r="A1579" s="35"/>
      <c r="B1579" s="36"/>
      <c r="C1579" s="251" t="s">
        <v>5606</v>
      </c>
      <c r="D1579" s="35"/>
      <c r="E1579" s="35"/>
      <c r="F1579" s="35"/>
      <c r="G1579" s="35"/>
      <c r="H1579" s="36"/>
    </row>
    <row r="1580" spans="1:8" s="2" customFormat="1" ht="16.899999999999999" customHeight="1">
      <c r="A1580" s="35"/>
      <c r="B1580" s="36"/>
      <c r="C1580" s="249" t="s">
        <v>1038</v>
      </c>
      <c r="D1580" s="249" t="s">
        <v>1039</v>
      </c>
      <c r="E1580" s="18" t="s">
        <v>378</v>
      </c>
      <c r="F1580" s="250">
        <v>11.4</v>
      </c>
      <c r="G1580" s="35"/>
      <c r="H1580" s="36"/>
    </row>
    <row r="1581" spans="1:8" s="2" customFormat="1" ht="16.899999999999999" customHeight="1">
      <c r="A1581" s="35"/>
      <c r="B1581" s="36"/>
      <c r="C1581" s="249" t="s">
        <v>4722</v>
      </c>
      <c r="D1581" s="249" t="s">
        <v>4723</v>
      </c>
      <c r="E1581" s="18" t="s">
        <v>378</v>
      </c>
      <c r="F1581" s="250">
        <v>0.83599999999999997</v>
      </c>
      <c r="G1581" s="35"/>
      <c r="H1581" s="36"/>
    </row>
    <row r="1582" spans="1:8" s="2" customFormat="1" ht="16.899999999999999" customHeight="1">
      <c r="A1582" s="35"/>
      <c r="B1582" s="36"/>
      <c r="C1582" s="245" t="s">
        <v>4447</v>
      </c>
      <c r="D1582" s="246" t="s">
        <v>1</v>
      </c>
      <c r="E1582" s="247" t="s">
        <v>1</v>
      </c>
      <c r="F1582" s="248">
        <v>8.9</v>
      </c>
      <c r="G1582" s="35"/>
      <c r="H1582" s="36"/>
    </row>
    <row r="1583" spans="1:8" s="2" customFormat="1" ht="16.899999999999999" customHeight="1">
      <c r="A1583" s="35"/>
      <c r="B1583" s="36"/>
      <c r="C1583" s="249" t="s">
        <v>1</v>
      </c>
      <c r="D1583" s="249" t="s">
        <v>231</v>
      </c>
      <c r="E1583" s="18" t="s">
        <v>1</v>
      </c>
      <c r="F1583" s="250">
        <v>4.5999999999999996</v>
      </c>
      <c r="G1583" s="35"/>
      <c r="H1583" s="36"/>
    </row>
    <row r="1584" spans="1:8" s="2" customFormat="1" ht="16.899999999999999" customHeight="1">
      <c r="A1584" s="35"/>
      <c r="B1584" s="36"/>
      <c r="C1584" s="249" t="s">
        <v>1</v>
      </c>
      <c r="D1584" s="249" t="s">
        <v>223</v>
      </c>
      <c r="E1584" s="18" t="s">
        <v>1</v>
      </c>
      <c r="F1584" s="250">
        <v>4.3</v>
      </c>
      <c r="G1584" s="35"/>
      <c r="H1584" s="36"/>
    </row>
    <row r="1585" spans="1:8" s="2" customFormat="1" ht="16.899999999999999" customHeight="1">
      <c r="A1585" s="35"/>
      <c r="B1585" s="36"/>
      <c r="C1585" s="249" t="s">
        <v>4447</v>
      </c>
      <c r="D1585" s="249" t="s">
        <v>412</v>
      </c>
      <c r="E1585" s="18" t="s">
        <v>1</v>
      </c>
      <c r="F1585" s="250">
        <v>8.9</v>
      </c>
      <c r="G1585" s="35"/>
      <c r="H1585" s="36"/>
    </row>
    <row r="1586" spans="1:8" s="2" customFormat="1" ht="16.899999999999999" customHeight="1">
      <c r="A1586" s="35"/>
      <c r="B1586" s="36"/>
      <c r="C1586" s="251" t="s">
        <v>5606</v>
      </c>
      <c r="D1586" s="35"/>
      <c r="E1586" s="35"/>
      <c r="F1586" s="35"/>
      <c r="G1586" s="35"/>
      <c r="H1586" s="36"/>
    </row>
    <row r="1587" spans="1:8" s="2" customFormat="1" ht="16.899999999999999" customHeight="1">
      <c r="A1587" s="35"/>
      <c r="B1587" s="36"/>
      <c r="C1587" s="249" t="s">
        <v>1038</v>
      </c>
      <c r="D1587" s="249" t="s">
        <v>1039</v>
      </c>
      <c r="E1587" s="18" t="s">
        <v>378</v>
      </c>
      <c r="F1587" s="250">
        <v>11.4</v>
      </c>
      <c r="G1587" s="35"/>
      <c r="H1587" s="36"/>
    </row>
    <row r="1588" spans="1:8" s="2" customFormat="1" ht="16.899999999999999" customHeight="1">
      <c r="A1588" s="35"/>
      <c r="B1588" s="36"/>
      <c r="C1588" s="249" t="s">
        <v>4726</v>
      </c>
      <c r="D1588" s="249" t="s">
        <v>4727</v>
      </c>
      <c r="E1588" s="18" t="s">
        <v>378</v>
      </c>
      <c r="F1588" s="250">
        <v>9.0779999999999994</v>
      </c>
      <c r="G1588" s="35"/>
      <c r="H1588" s="36"/>
    </row>
    <row r="1589" spans="1:8" s="2" customFormat="1" ht="16.899999999999999" customHeight="1">
      <c r="A1589" s="35"/>
      <c r="B1589" s="36"/>
      <c r="C1589" s="245" t="s">
        <v>4448</v>
      </c>
      <c r="D1589" s="246" t="s">
        <v>1</v>
      </c>
      <c r="E1589" s="247" t="s">
        <v>1</v>
      </c>
      <c r="F1589" s="248">
        <v>1.68</v>
      </c>
      <c r="G1589" s="35"/>
      <c r="H1589" s="36"/>
    </row>
    <row r="1590" spans="1:8" s="2" customFormat="1" ht="16.899999999999999" customHeight="1">
      <c r="A1590" s="35"/>
      <c r="B1590" s="36"/>
      <c r="C1590" s="249" t="s">
        <v>1</v>
      </c>
      <c r="D1590" s="249" t="s">
        <v>4677</v>
      </c>
      <c r="E1590" s="18" t="s">
        <v>1</v>
      </c>
      <c r="F1590" s="250">
        <v>1.68</v>
      </c>
      <c r="G1590" s="35"/>
      <c r="H1590" s="36"/>
    </row>
    <row r="1591" spans="1:8" s="2" customFormat="1" ht="16.899999999999999" customHeight="1">
      <c r="A1591" s="35"/>
      <c r="B1591" s="36"/>
      <c r="C1591" s="249" t="s">
        <v>4448</v>
      </c>
      <c r="D1591" s="249" t="s">
        <v>412</v>
      </c>
      <c r="E1591" s="18" t="s">
        <v>1</v>
      </c>
      <c r="F1591" s="250">
        <v>1.68</v>
      </c>
      <c r="G1591" s="35"/>
      <c r="H1591" s="36"/>
    </row>
    <row r="1592" spans="1:8" s="2" customFormat="1" ht="16.899999999999999" customHeight="1">
      <c r="A1592" s="35"/>
      <c r="B1592" s="36"/>
      <c r="C1592" s="251" t="s">
        <v>5606</v>
      </c>
      <c r="D1592" s="35"/>
      <c r="E1592" s="35"/>
      <c r="F1592" s="35"/>
      <c r="G1592" s="35"/>
      <c r="H1592" s="36"/>
    </row>
    <row r="1593" spans="1:8" s="2" customFormat="1" ht="16.899999999999999" customHeight="1">
      <c r="A1593" s="35"/>
      <c r="B1593" s="36"/>
      <c r="C1593" s="249" t="s">
        <v>1038</v>
      </c>
      <c r="D1593" s="249" t="s">
        <v>1039</v>
      </c>
      <c r="E1593" s="18" t="s">
        <v>378</v>
      </c>
      <c r="F1593" s="250">
        <v>11.4</v>
      </c>
      <c r="G1593" s="35"/>
      <c r="H1593" s="36"/>
    </row>
    <row r="1594" spans="1:8" s="2" customFormat="1" ht="16.899999999999999" customHeight="1">
      <c r="A1594" s="35"/>
      <c r="B1594" s="36"/>
      <c r="C1594" s="249" t="s">
        <v>4718</v>
      </c>
      <c r="D1594" s="249" t="s">
        <v>4719</v>
      </c>
      <c r="E1594" s="18" t="s">
        <v>378</v>
      </c>
      <c r="F1594" s="250">
        <v>1.714</v>
      </c>
      <c r="G1594" s="35"/>
      <c r="H1594" s="36"/>
    </row>
    <row r="1595" spans="1:8" s="2" customFormat="1" ht="16.899999999999999" customHeight="1">
      <c r="A1595" s="35"/>
      <c r="B1595" s="36"/>
      <c r="C1595" s="245" t="s">
        <v>2235</v>
      </c>
      <c r="D1595" s="246" t="s">
        <v>1</v>
      </c>
      <c r="E1595" s="247" t="s">
        <v>1</v>
      </c>
      <c r="F1595" s="248">
        <v>17.7</v>
      </c>
      <c r="G1595" s="35"/>
      <c r="H1595" s="36"/>
    </row>
    <row r="1596" spans="1:8" s="2" customFormat="1" ht="16.899999999999999" customHeight="1">
      <c r="A1596" s="35"/>
      <c r="B1596" s="36"/>
      <c r="C1596" s="249" t="s">
        <v>2232</v>
      </c>
      <c r="D1596" s="249" t="s">
        <v>2233</v>
      </c>
      <c r="E1596" s="18" t="s">
        <v>1</v>
      </c>
      <c r="F1596" s="250">
        <v>17.7</v>
      </c>
      <c r="G1596" s="35"/>
      <c r="H1596" s="36"/>
    </row>
    <row r="1597" spans="1:8" s="2" customFormat="1" ht="16.899999999999999" customHeight="1">
      <c r="A1597" s="35"/>
      <c r="B1597" s="36"/>
      <c r="C1597" s="249" t="s">
        <v>2235</v>
      </c>
      <c r="D1597" s="249" t="s">
        <v>334</v>
      </c>
      <c r="E1597" s="18" t="s">
        <v>1</v>
      </c>
      <c r="F1597" s="250">
        <v>17.7</v>
      </c>
      <c r="G1597" s="35"/>
      <c r="H1597" s="36"/>
    </row>
    <row r="1598" spans="1:8" s="2" customFormat="1" ht="16.899999999999999" customHeight="1">
      <c r="A1598" s="35"/>
      <c r="B1598" s="36"/>
      <c r="C1598" s="245" t="s">
        <v>5813</v>
      </c>
      <c r="D1598" s="246" t="s">
        <v>1</v>
      </c>
      <c r="E1598" s="247" t="s">
        <v>1</v>
      </c>
      <c r="F1598" s="248">
        <v>419.37</v>
      </c>
      <c r="G1598" s="35"/>
      <c r="H1598" s="36"/>
    </row>
    <row r="1599" spans="1:8" s="2" customFormat="1" ht="16.899999999999999" customHeight="1">
      <c r="A1599" s="35"/>
      <c r="B1599" s="36"/>
      <c r="C1599" s="245" t="s">
        <v>223</v>
      </c>
      <c r="D1599" s="246" t="s">
        <v>1</v>
      </c>
      <c r="E1599" s="247" t="s">
        <v>1</v>
      </c>
      <c r="F1599" s="248">
        <v>4.3</v>
      </c>
      <c r="G1599" s="35"/>
      <c r="H1599" s="36"/>
    </row>
    <row r="1600" spans="1:8" s="2" customFormat="1" ht="16.899999999999999" customHeight="1">
      <c r="A1600" s="35"/>
      <c r="B1600" s="36"/>
      <c r="C1600" s="249" t="s">
        <v>223</v>
      </c>
      <c r="D1600" s="249" t="s">
        <v>4449</v>
      </c>
      <c r="E1600" s="18" t="s">
        <v>1</v>
      </c>
      <c r="F1600" s="250">
        <v>4.3</v>
      </c>
      <c r="G1600" s="35"/>
      <c r="H1600" s="36"/>
    </row>
    <row r="1601" spans="1:8" s="2" customFormat="1" ht="16.899999999999999" customHeight="1">
      <c r="A1601" s="35"/>
      <c r="B1601" s="36"/>
      <c r="C1601" s="251" t="s">
        <v>5606</v>
      </c>
      <c r="D1601" s="35"/>
      <c r="E1601" s="35"/>
      <c r="F1601" s="35"/>
      <c r="G1601" s="35"/>
      <c r="H1601" s="36"/>
    </row>
    <row r="1602" spans="1:8" s="2" customFormat="1" ht="16.899999999999999" customHeight="1">
      <c r="A1602" s="35"/>
      <c r="B1602" s="36"/>
      <c r="C1602" s="249" t="s">
        <v>851</v>
      </c>
      <c r="D1602" s="249" t="s">
        <v>852</v>
      </c>
      <c r="E1602" s="18" t="s">
        <v>378</v>
      </c>
      <c r="F1602" s="250">
        <v>37.799999999999997</v>
      </c>
      <c r="G1602" s="35"/>
      <c r="H1602" s="36"/>
    </row>
    <row r="1603" spans="1:8" s="2" customFormat="1" ht="16.899999999999999" customHeight="1">
      <c r="A1603" s="35"/>
      <c r="B1603" s="36"/>
      <c r="C1603" s="249" t="s">
        <v>1038</v>
      </c>
      <c r="D1603" s="249" t="s">
        <v>1039</v>
      </c>
      <c r="E1603" s="18" t="s">
        <v>378</v>
      </c>
      <c r="F1603" s="250">
        <v>11.4</v>
      </c>
      <c r="G1603" s="35"/>
      <c r="H1603" s="36"/>
    </row>
    <row r="1604" spans="1:8" s="2" customFormat="1" ht="16.899999999999999" customHeight="1">
      <c r="A1604" s="35"/>
      <c r="B1604" s="36"/>
      <c r="C1604" s="245" t="s">
        <v>225</v>
      </c>
      <c r="D1604" s="246" t="s">
        <v>1</v>
      </c>
      <c r="E1604" s="247" t="s">
        <v>1</v>
      </c>
      <c r="F1604" s="248">
        <v>0.82</v>
      </c>
      <c r="G1604" s="35"/>
      <c r="H1604" s="36"/>
    </row>
    <row r="1605" spans="1:8" s="2" customFormat="1" ht="16.899999999999999" customHeight="1">
      <c r="A1605" s="35"/>
      <c r="B1605" s="36"/>
      <c r="C1605" s="249" t="s">
        <v>225</v>
      </c>
      <c r="D1605" s="249" t="s">
        <v>4446</v>
      </c>
      <c r="E1605" s="18" t="s">
        <v>1</v>
      </c>
      <c r="F1605" s="250">
        <v>0.82</v>
      </c>
      <c r="G1605" s="35"/>
      <c r="H1605" s="36"/>
    </row>
    <row r="1606" spans="1:8" s="2" customFormat="1" ht="16.899999999999999" customHeight="1">
      <c r="A1606" s="35"/>
      <c r="B1606" s="36"/>
      <c r="C1606" s="251" t="s">
        <v>5606</v>
      </c>
      <c r="D1606" s="35"/>
      <c r="E1606" s="35"/>
      <c r="F1606" s="35"/>
      <c r="G1606" s="35"/>
      <c r="H1606" s="36"/>
    </row>
    <row r="1607" spans="1:8" s="2" customFormat="1" ht="16.899999999999999" customHeight="1">
      <c r="A1607" s="35"/>
      <c r="B1607" s="36"/>
      <c r="C1607" s="249" t="s">
        <v>851</v>
      </c>
      <c r="D1607" s="249" t="s">
        <v>852</v>
      </c>
      <c r="E1607" s="18" t="s">
        <v>378</v>
      </c>
      <c r="F1607" s="250">
        <v>37.799999999999997</v>
      </c>
      <c r="G1607" s="35"/>
      <c r="H1607" s="36"/>
    </row>
    <row r="1608" spans="1:8" s="2" customFormat="1" ht="16.899999999999999" customHeight="1">
      <c r="A1608" s="35"/>
      <c r="B1608" s="36"/>
      <c r="C1608" s="249" t="s">
        <v>1038</v>
      </c>
      <c r="D1608" s="249" t="s">
        <v>1039</v>
      </c>
      <c r="E1608" s="18" t="s">
        <v>378</v>
      </c>
      <c r="F1608" s="250">
        <v>11.4</v>
      </c>
      <c r="G1608" s="35"/>
      <c r="H1608" s="36"/>
    </row>
    <row r="1609" spans="1:8" s="2" customFormat="1" ht="16.899999999999999" customHeight="1">
      <c r="A1609" s="35"/>
      <c r="B1609" s="36"/>
      <c r="C1609" s="245" t="s">
        <v>227</v>
      </c>
      <c r="D1609" s="246" t="s">
        <v>1</v>
      </c>
      <c r="E1609" s="247" t="s">
        <v>1</v>
      </c>
      <c r="F1609" s="248">
        <v>5</v>
      </c>
      <c r="G1609" s="35"/>
      <c r="H1609" s="36"/>
    </row>
    <row r="1610" spans="1:8" s="2" customFormat="1" ht="16.899999999999999" customHeight="1">
      <c r="A1610" s="35"/>
      <c r="B1610" s="36"/>
      <c r="C1610" s="245" t="s">
        <v>4450</v>
      </c>
      <c r="D1610" s="246" t="s">
        <v>1</v>
      </c>
      <c r="E1610" s="247" t="s">
        <v>1</v>
      </c>
      <c r="F1610" s="248">
        <v>36.119999999999997</v>
      </c>
      <c r="G1610" s="35"/>
      <c r="H1610" s="36"/>
    </row>
    <row r="1611" spans="1:8" s="2" customFormat="1" ht="16.899999999999999" customHeight="1">
      <c r="A1611" s="35"/>
      <c r="B1611" s="36"/>
      <c r="C1611" s="249" t="s">
        <v>231</v>
      </c>
      <c r="D1611" s="249" t="s">
        <v>4452</v>
      </c>
      <c r="E1611" s="18" t="s">
        <v>1</v>
      </c>
      <c r="F1611" s="250">
        <v>4.5999999999999996</v>
      </c>
      <c r="G1611" s="35"/>
      <c r="H1611" s="36"/>
    </row>
    <row r="1612" spans="1:8" s="2" customFormat="1" ht="16.899999999999999" customHeight="1">
      <c r="A1612" s="35"/>
      <c r="B1612" s="36"/>
      <c r="C1612" s="249" t="s">
        <v>223</v>
      </c>
      <c r="D1612" s="249" t="s">
        <v>4449</v>
      </c>
      <c r="E1612" s="18" t="s">
        <v>1</v>
      </c>
      <c r="F1612" s="250">
        <v>4.3</v>
      </c>
      <c r="G1612" s="35"/>
      <c r="H1612" s="36"/>
    </row>
    <row r="1613" spans="1:8" s="2" customFormat="1" ht="16.899999999999999" customHeight="1">
      <c r="A1613" s="35"/>
      <c r="B1613" s="36"/>
      <c r="C1613" s="249" t="s">
        <v>225</v>
      </c>
      <c r="D1613" s="249" t="s">
        <v>4446</v>
      </c>
      <c r="E1613" s="18" t="s">
        <v>1</v>
      </c>
      <c r="F1613" s="250">
        <v>0.82</v>
      </c>
      <c r="G1613" s="35"/>
      <c r="H1613" s="36"/>
    </row>
    <row r="1614" spans="1:8" s="2" customFormat="1" ht="16.899999999999999" customHeight="1">
      <c r="A1614" s="35"/>
      <c r="B1614" s="36"/>
      <c r="C1614" s="249" t="s">
        <v>237</v>
      </c>
      <c r="D1614" s="249" t="s">
        <v>4676</v>
      </c>
      <c r="E1614" s="18" t="s">
        <v>1</v>
      </c>
      <c r="F1614" s="250">
        <v>26.4</v>
      </c>
      <c r="G1614" s="35"/>
      <c r="H1614" s="36"/>
    </row>
    <row r="1615" spans="1:8" s="2" customFormat="1" ht="16.899999999999999" customHeight="1">
      <c r="A1615" s="35"/>
      <c r="B1615" s="36"/>
      <c r="C1615" s="249" t="s">
        <v>4450</v>
      </c>
      <c r="D1615" s="249" t="s">
        <v>412</v>
      </c>
      <c r="E1615" s="18" t="s">
        <v>1</v>
      </c>
      <c r="F1615" s="250">
        <v>36.119999999999997</v>
      </c>
      <c r="G1615" s="35"/>
      <c r="H1615" s="36"/>
    </row>
    <row r="1616" spans="1:8" s="2" customFormat="1" ht="16.899999999999999" customHeight="1">
      <c r="A1616" s="35"/>
      <c r="B1616" s="36"/>
      <c r="C1616" s="251" t="s">
        <v>5606</v>
      </c>
      <c r="D1616" s="35"/>
      <c r="E1616" s="35"/>
      <c r="F1616" s="35"/>
      <c r="G1616" s="35"/>
      <c r="H1616" s="36"/>
    </row>
    <row r="1617" spans="1:8" s="2" customFormat="1" ht="16.899999999999999" customHeight="1">
      <c r="A1617" s="35"/>
      <c r="B1617" s="36"/>
      <c r="C1617" s="249" t="s">
        <v>851</v>
      </c>
      <c r="D1617" s="249" t="s">
        <v>852</v>
      </c>
      <c r="E1617" s="18" t="s">
        <v>378</v>
      </c>
      <c r="F1617" s="250">
        <v>37.799999999999997</v>
      </c>
      <c r="G1617" s="35"/>
      <c r="H1617" s="36"/>
    </row>
    <row r="1618" spans="1:8" s="2" customFormat="1" ht="16.899999999999999" customHeight="1">
      <c r="A1618" s="35"/>
      <c r="B1618" s="36"/>
      <c r="C1618" s="249" t="s">
        <v>815</v>
      </c>
      <c r="D1618" s="249" t="s">
        <v>816</v>
      </c>
      <c r="E1618" s="18" t="s">
        <v>378</v>
      </c>
      <c r="F1618" s="250">
        <v>37.799999999999997</v>
      </c>
      <c r="G1618" s="35"/>
      <c r="H1618" s="36"/>
    </row>
    <row r="1619" spans="1:8" s="2" customFormat="1" ht="16.899999999999999" customHeight="1">
      <c r="A1619" s="35"/>
      <c r="B1619" s="36"/>
      <c r="C1619" s="249" t="s">
        <v>868</v>
      </c>
      <c r="D1619" s="249" t="s">
        <v>869</v>
      </c>
      <c r="E1619" s="18" t="s">
        <v>378</v>
      </c>
      <c r="F1619" s="250">
        <v>37.799999999999997</v>
      </c>
      <c r="G1619" s="35"/>
      <c r="H1619" s="36"/>
    </row>
    <row r="1620" spans="1:8" s="2" customFormat="1" ht="16.899999999999999" customHeight="1">
      <c r="A1620" s="35"/>
      <c r="B1620" s="36"/>
      <c r="C1620" s="249" t="s">
        <v>4682</v>
      </c>
      <c r="D1620" s="249" t="s">
        <v>4683</v>
      </c>
      <c r="E1620" s="18" t="s">
        <v>378</v>
      </c>
      <c r="F1620" s="250">
        <v>43.554000000000002</v>
      </c>
      <c r="G1620" s="35"/>
      <c r="H1620" s="36"/>
    </row>
    <row r="1621" spans="1:8" s="2" customFormat="1" ht="16.899999999999999" customHeight="1">
      <c r="A1621" s="35"/>
      <c r="B1621" s="36"/>
      <c r="C1621" s="249" t="s">
        <v>860</v>
      </c>
      <c r="D1621" s="249" t="s">
        <v>861</v>
      </c>
      <c r="E1621" s="18" t="s">
        <v>378</v>
      </c>
      <c r="F1621" s="250">
        <v>43.554000000000002</v>
      </c>
      <c r="G1621" s="35"/>
      <c r="H1621" s="36"/>
    </row>
    <row r="1622" spans="1:8" s="2" customFormat="1" ht="16.899999999999999" customHeight="1">
      <c r="A1622" s="35"/>
      <c r="B1622" s="36"/>
      <c r="C1622" s="245" t="s">
        <v>4451</v>
      </c>
      <c r="D1622" s="246" t="s">
        <v>1</v>
      </c>
      <c r="E1622" s="247" t="s">
        <v>1</v>
      </c>
      <c r="F1622" s="248">
        <v>1.68</v>
      </c>
      <c r="G1622" s="35"/>
      <c r="H1622" s="36"/>
    </row>
    <row r="1623" spans="1:8" s="2" customFormat="1" ht="16.899999999999999" customHeight="1">
      <c r="A1623" s="35"/>
      <c r="B1623" s="36"/>
      <c r="C1623" s="249" t="s">
        <v>1</v>
      </c>
      <c r="D1623" s="249" t="s">
        <v>4677</v>
      </c>
      <c r="E1623" s="18" t="s">
        <v>1</v>
      </c>
      <c r="F1623" s="250">
        <v>1.68</v>
      </c>
      <c r="G1623" s="35"/>
      <c r="H1623" s="36"/>
    </row>
    <row r="1624" spans="1:8" s="2" customFormat="1" ht="16.899999999999999" customHeight="1">
      <c r="A1624" s="35"/>
      <c r="B1624" s="36"/>
      <c r="C1624" s="249" t="s">
        <v>4451</v>
      </c>
      <c r="D1624" s="249" t="s">
        <v>412</v>
      </c>
      <c r="E1624" s="18" t="s">
        <v>1</v>
      </c>
      <c r="F1624" s="250">
        <v>1.68</v>
      </c>
      <c r="G1624" s="35"/>
      <c r="H1624" s="36"/>
    </row>
    <row r="1625" spans="1:8" s="2" customFormat="1" ht="16.899999999999999" customHeight="1">
      <c r="A1625" s="35"/>
      <c r="B1625" s="36"/>
      <c r="C1625" s="251" t="s">
        <v>5606</v>
      </c>
      <c r="D1625" s="35"/>
      <c r="E1625" s="35"/>
      <c r="F1625" s="35"/>
      <c r="G1625" s="35"/>
      <c r="H1625" s="36"/>
    </row>
    <row r="1626" spans="1:8" s="2" customFormat="1" ht="16.899999999999999" customHeight="1">
      <c r="A1626" s="35"/>
      <c r="B1626" s="36"/>
      <c r="C1626" s="249" t="s">
        <v>851</v>
      </c>
      <c r="D1626" s="249" t="s">
        <v>852</v>
      </c>
      <c r="E1626" s="18" t="s">
        <v>378</v>
      </c>
      <c r="F1626" s="250">
        <v>37.799999999999997</v>
      </c>
      <c r="G1626" s="35"/>
      <c r="H1626" s="36"/>
    </row>
    <row r="1627" spans="1:8" s="2" customFormat="1" ht="16.899999999999999" customHeight="1">
      <c r="A1627" s="35"/>
      <c r="B1627" s="36"/>
      <c r="C1627" s="249" t="s">
        <v>815</v>
      </c>
      <c r="D1627" s="249" t="s">
        <v>816</v>
      </c>
      <c r="E1627" s="18" t="s">
        <v>378</v>
      </c>
      <c r="F1627" s="250">
        <v>37.799999999999997</v>
      </c>
      <c r="G1627" s="35"/>
      <c r="H1627" s="36"/>
    </row>
    <row r="1628" spans="1:8" s="2" customFormat="1" ht="16.899999999999999" customHeight="1">
      <c r="A1628" s="35"/>
      <c r="B1628" s="36"/>
      <c r="C1628" s="249" t="s">
        <v>868</v>
      </c>
      <c r="D1628" s="249" t="s">
        <v>869</v>
      </c>
      <c r="E1628" s="18" t="s">
        <v>378</v>
      </c>
      <c r="F1628" s="250">
        <v>37.799999999999997</v>
      </c>
      <c r="G1628" s="35"/>
      <c r="H1628" s="36"/>
    </row>
    <row r="1629" spans="1:8" s="2" customFormat="1" ht="16.899999999999999" customHeight="1">
      <c r="A1629" s="35"/>
      <c r="B1629" s="36"/>
      <c r="C1629" s="249" t="s">
        <v>4682</v>
      </c>
      <c r="D1629" s="249" t="s">
        <v>4683</v>
      </c>
      <c r="E1629" s="18" t="s">
        <v>378</v>
      </c>
      <c r="F1629" s="250">
        <v>43.554000000000002</v>
      </c>
      <c r="G1629" s="35"/>
      <c r="H1629" s="36"/>
    </row>
    <row r="1630" spans="1:8" s="2" customFormat="1" ht="16.899999999999999" customHeight="1">
      <c r="A1630" s="35"/>
      <c r="B1630" s="36"/>
      <c r="C1630" s="249" t="s">
        <v>860</v>
      </c>
      <c r="D1630" s="249" t="s">
        <v>861</v>
      </c>
      <c r="E1630" s="18" t="s">
        <v>378</v>
      </c>
      <c r="F1630" s="250">
        <v>43.554000000000002</v>
      </c>
      <c r="G1630" s="35"/>
      <c r="H1630" s="36"/>
    </row>
    <row r="1631" spans="1:8" s="2" customFormat="1" ht="16.899999999999999" customHeight="1">
      <c r="A1631" s="35"/>
      <c r="B1631" s="36"/>
      <c r="C1631" s="245" t="s">
        <v>231</v>
      </c>
      <c r="D1631" s="246" t="s">
        <v>1</v>
      </c>
      <c r="E1631" s="247" t="s">
        <v>1</v>
      </c>
      <c r="F1631" s="248">
        <v>4.5999999999999996</v>
      </c>
      <c r="G1631" s="35"/>
      <c r="H1631" s="36"/>
    </row>
    <row r="1632" spans="1:8" s="2" customFormat="1" ht="16.899999999999999" customHeight="1">
      <c r="A1632" s="35"/>
      <c r="B1632" s="36"/>
      <c r="C1632" s="249" t="s">
        <v>231</v>
      </c>
      <c r="D1632" s="249" t="s">
        <v>4452</v>
      </c>
      <c r="E1632" s="18" t="s">
        <v>1</v>
      </c>
      <c r="F1632" s="250">
        <v>4.5999999999999996</v>
      </c>
      <c r="G1632" s="35"/>
      <c r="H1632" s="36"/>
    </row>
    <row r="1633" spans="1:8" s="2" customFormat="1" ht="16.899999999999999" customHeight="1">
      <c r="A1633" s="35"/>
      <c r="B1633" s="36"/>
      <c r="C1633" s="251" t="s">
        <v>5606</v>
      </c>
      <c r="D1633" s="35"/>
      <c r="E1633" s="35"/>
      <c r="F1633" s="35"/>
      <c r="G1633" s="35"/>
      <c r="H1633" s="36"/>
    </row>
    <row r="1634" spans="1:8" s="2" customFormat="1" ht="16.899999999999999" customHeight="1">
      <c r="A1634" s="35"/>
      <c r="B1634" s="36"/>
      <c r="C1634" s="249" t="s">
        <v>851</v>
      </c>
      <c r="D1634" s="249" t="s">
        <v>852</v>
      </c>
      <c r="E1634" s="18" t="s">
        <v>378</v>
      </c>
      <c r="F1634" s="250">
        <v>37.799999999999997</v>
      </c>
      <c r="G1634" s="35"/>
      <c r="H1634" s="36"/>
    </row>
    <row r="1635" spans="1:8" s="2" customFormat="1" ht="16.899999999999999" customHeight="1">
      <c r="A1635" s="35"/>
      <c r="B1635" s="36"/>
      <c r="C1635" s="249" t="s">
        <v>1038</v>
      </c>
      <c r="D1635" s="249" t="s">
        <v>1039</v>
      </c>
      <c r="E1635" s="18" t="s">
        <v>378</v>
      </c>
      <c r="F1635" s="250">
        <v>11.4</v>
      </c>
      <c r="G1635" s="35"/>
      <c r="H1635" s="36"/>
    </row>
    <row r="1636" spans="1:8" s="2" customFormat="1" ht="16.899999999999999" customHeight="1">
      <c r="A1636" s="35"/>
      <c r="B1636" s="36"/>
      <c r="C1636" s="245" t="s">
        <v>233</v>
      </c>
      <c r="D1636" s="246" t="s">
        <v>1</v>
      </c>
      <c r="E1636" s="247" t="s">
        <v>1</v>
      </c>
      <c r="F1636" s="248">
        <v>27.4</v>
      </c>
      <c r="G1636" s="35"/>
      <c r="H1636" s="36"/>
    </row>
    <row r="1637" spans="1:8" s="2" customFormat="1" ht="16.899999999999999" customHeight="1">
      <c r="A1637" s="35"/>
      <c r="B1637" s="36"/>
      <c r="C1637" s="245" t="s">
        <v>235</v>
      </c>
      <c r="D1637" s="246" t="s">
        <v>1</v>
      </c>
      <c r="E1637" s="247" t="s">
        <v>1</v>
      </c>
      <c r="F1637" s="248">
        <v>27.62</v>
      </c>
      <c r="G1637" s="35"/>
      <c r="H1637" s="36"/>
    </row>
    <row r="1638" spans="1:8" s="2" customFormat="1" ht="16.899999999999999" customHeight="1">
      <c r="A1638" s="35"/>
      <c r="B1638" s="36"/>
      <c r="C1638" s="245" t="s">
        <v>237</v>
      </c>
      <c r="D1638" s="246" t="s">
        <v>1</v>
      </c>
      <c r="E1638" s="247" t="s">
        <v>1</v>
      </c>
      <c r="F1638" s="248">
        <v>26.4</v>
      </c>
      <c r="G1638" s="35"/>
      <c r="H1638" s="36"/>
    </row>
    <row r="1639" spans="1:8" s="2" customFormat="1" ht="16.899999999999999" customHeight="1">
      <c r="A1639" s="35"/>
      <c r="B1639" s="36"/>
      <c r="C1639" s="249" t="s">
        <v>237</v>
      </c>
      <c r="D1639" s="249" t="s">
        <v>4676</v>
      </c>
      <c r="E1639" s="18" t="s">
        <v>1</v>
      </c>
      <c r="F1639" s="250">
        <v>26.4</v>
      </c>
      <c r="G1639" s="35"/>
      <c r="H1639" s="36"/>
    </row>
    <row r="1640" spans="1:8" s="2" customFormat="1" ht="16.899999999999999" customHeight="1">
      <c r="A1640" s="35"/>
      <c r="B1640" s="36"/>
      <c r="C1640" s="245" t="s">
        <v>854</v>
      </c>
      <c r="D1640" s="246" t="s">
        <v>1</v>
      </c>
      <c r="E1640" s="247" t="s">
        <v>1</v>
      </c>
      <c r="F1640" s="248">
        <v>73.5</v>
      </c>
      <c r="G1640" s="35"/>
      <c r="H1640" s="36"/>
    </row>
    <row r="1641" spans="1:8" s="2" customFormat="1" ht="16.899999999999999" customHeight="1">
      <c r="A1641" s="35"/>
      <c r="B1641" s="36"/>
      <c r="C1641" s="245" t="s">
        <v>239</v>
      </c>
      <c r="D1641" s="246" t="s">
        <v>1</v>
      </c>
      <c r="E1641" s="247" t="s">
        <v>1</v>
      </c>
      <c r="F1641" s="248">
        <v>9.9</v>
      </c>
      <c r="G1641" s="35"/>
      <c r="H1641" s="36"/>
    </row>
    <row r="1642" spans="1:8" s="2" customFormat="1" ht="16.899999999999999" customHeight="1">
      <c r="A1642" s="35"/>
      <c r="B1642" s="36"/>
      <c r="C1642" s="245" t="s">
        <v>241</v>
      </c>
      <c r="D1642" s="246" t="s">
        <v>1</v>
      </c>
      <c r="E1642" s="247" t="s">
        <v>1</v>
      </c>
      <c r="F1642" s="248">
        <v>4.9000000000000004</v>
      </c>
      <c r="G1642" s="35"/>
      <c r="H1642" s="36"/>
    </row>
    <row r="1643" spans="1:8" s="2" customFormat="1" ht="16.899999999999999" customHeight="1">
      <c r="A1643" s="35"/>
      <c r="B1643" s="36"/>
      <c r="C1643" s="245" t="s">
        <v>243</v>
      </c>
      <c r="D1643" s="246" t="s">
        <v>1</v>
      </c>
      <c r="E1643" s="247" t="s">
        <v>1</v>
      </c>
      <c r="F1643" s="248">
        <v>26.68</v>
      </c>
      <c r="G1643" s="35"/>
      <c r="H1643" s="36"/>
    </row>
    <row r="1644" spans="1:8" s="2" customFormat="1" ht="16.899999999999999" customHeight="1">
      <c r="A1644" s="35"/>
      <c r="B1644" s="36"/>
      <c r="C1644" s="245" t="s">
        <v>247</v>
      </c>
      <c r="D1644" s="246" t="s">
        <v>1</v>
      </c>
      <c r="E1644" s="247" t="s">
        <v>1</v>
      </c>
      <c r="F1644" s="248">
        <v>327.8</v>
      </c>
      <c r="G1644" s="35"/>
      <c r="H1644" s="36"/>
    </row>
    <row r="1645" spans="1:8" s="2" customFormat="1" ht="16.899999999999999" customHeight="1">
      <c r="A1645" s="35"/>
      <c r="B1645" s="36"/>
      <c r="C1645" s="249" t="s">
        <v>1</v>
      </c>
      <c r="D1645" s="249" t="s">
        <v>1435</v>
      </c>
      <c r="E1645" s="18" t="s">
        <v>1</v>
      </c>
      <c r="F1645" s="250">
        <v>104</v>
      </c>
      <c r="G1645" s="35"/>
      <c r="H1645" s="36"/>
    </row>
    <row r="1646" spans="1:8" s="2" customFormat="1" ht="16.899999999999999" customHeight="1">
      <c r="A1646" s="35"/>
      <c r="B1646" s="36"/>
      <c r="C1646" s="249" t="s">
        <v>1</v>
      </c>
      <c r="D1646" s="249" t="s">
        <v>1436</v>
      </c>
      <c r="E1646" s="18" t="s">
        <v>1</v>
      </c>
      <c r="F1646" s="250">
        <v>43.8</v>
      </c>
      <c r="G1646" s="35"/>
      <c r="H1646" s="36"/>
    </row>
    <row r="1647" spans="1:8" s="2" customFormat="1" ht="16.899999999999999" customHeight="1">
      <c r="A1647" s="35"/>
      <c r="B1647" s="36"/>
      <c r="C1647" s="249" t="s">
        <v>1</v>
      </c>
      <c r="D1647" s="249" t="s">
        <v>1437</v>
      </c>
      <c r="E1647" s="18" t="s">
        <v>1</v>
      </c>
      <c r="F1647" s="250">
        <v>120</v>
      </c>
      <c r="G1647" s="35"/>
      <c r="H1647" s="36"/>
    </row>
    <row r="1648" spans="1:8" s="2" customFormat="1" ht="16.899999999999999" customHeight="1">
      <c r="A1648" s="35"/>
      <c r="B1648" s="36"/>
      <c r="C1648" s="249" t="s">
        <v>1</v>
      </c>
      <c r="D1648" s="249" t="s">
        <v>1438</v>
      </c>
      <c r="E1648" s="18" t="s">
        <v>1</v>
      </c>
      <c r="F1648" s="250">
        <v>60</v>
      </c>
      <c r="G1648" s="35"/>
      <c r="H1648" s="36"/>
    </row>
    <row r="1649" spans="1:8" s="2" customFormat="1" ht="16.899999999999999" customHeight="1">
      <c r="A1649" s="35"/>
      <c r="B1649" s="36"/>
      <c r="C1649" s="249" t="s">
        <v>247</v>
      </c>
      <c r="D1649" s="249" t="s">
        <v>412</v>
      </c>
      <c r="E1649" s="18" t="s">
        <v>1</v>
      </c>
      <c r="F1649" s="250">
        <v>327.8</v>
      </c>
      <c r="G1649" s="35"/>
      <c r="H1649" s="36"/>
    </row>
    <row r="1650" spans="1:8" s="2" customFormat="1" ht="16.899999999999999" customHeight="1">
      <c r="A1650" s="35"/>
      <c r="B1650" s="36"/>
      <c r="C1650" s="245" t="s">
        <v>249</v>
      </c>
      <c r="D1650" s="246" t="s">
        <v>1</v>
      </c>
      <c r="E1650" s="247" t="s">
        <v>1</v>
      </c>
      <c r="F1650" s="248">
        <v>29.968</v>
      </c>
      <c r="G1650" s="35"/>
      <c r="H1650" s="36"/>
    </row>
    <row r="1651" spans="1:8" s="2" customFormat="1" ht="16.899999999999999" customHeight="1">
      <c r="A1651" s="35"/>
      <c r="B1651" s="36"/>
      <c r="C1651" s="249" t="s">
        <v>1</v>
      </c>
      <c r="D1651" s="249" t="s">
        <v>1250</v>
      </c>
      <c r="E1651" s="18" t="s">
        <v>1</v>
      </c>
      <c r="F1651" s="250">
        <v>29.968</v>
      </c>
      <c r="G1651" s="35"/>
      <c r="H1651" s="36"/>
    </row>
    <row r="1652" spans="1:8" s="2" customFormat="1" ht="16.899999999999999" customHeight="1">
      <c r="A1652" s="35"/>
      <c r="B1652" s="36"/>
      <c r="C1652" s="249" t="s">
        <v>249</v>
      </c>
      <c r="D1652" s="249" t="s">
        <v>334</v>
      </c>
      <c r="E1652" s="18" t="s">
        <v>1</v>
      </c>
      <c r="F1652" s="250">
        <v>29.968</v>
      </c>
      <c r="G1652" s="35"/>
      <c r="H1652" s="36"/>
    </row>
    <row r="1653" spans="1:8" s="2" customFormat="1" ht="16.899999999999999" customHeight="1">
      <c r="A1653" s="35"/>
      <c r="B1653" s="36"/>
      <c r="C1653" s="245" t="s">
        <v>251</v>
      </c>
      <c r="D1653" s="246" t="s">
        <v>1</v>
      </c>
      <c r="E1653" s="247" t="s">
        <v>1</v>
      </c>
      <c r="F1653" s="248">
        <v>153.77000000000001</v>
      </c>
      <c r="G1653" s="35"/>
      <c r="H1653" s="36"/>
    </row>
    <row r="1654" spans="1:8" s="2" customFormat="1" ht="16.899999999999999" customHeight="1">
      <c r="A1654" s="35"/>
      <c r="B1654" s="36"/>
      <c r="C1654" s="249" t="s">
        <v>1</v>
      </c>
      <c r="D1654" s="249" t="s">
        <v>548</v>
      </c>
      <c r="E1654" s="18" t="s">
        <v>1</v>
      </c>
      <c r="F1654" s="250">
        <v>0</v>
      </c>
      <c r="G1654" s="35"/>
      <c r="H1654" s="36"/>
    </row>
    <row r="1655" spans="1:8" s="2" customFormat="1" ht="16.899999999999999" customHeight="1">
      <c r="A1655" s="35"/>
      <c r="B1655" s="36"/>
      <c r="C1655" s="249" t="s">
        <v>1</v>
      </c>
      <c r="D1655" s="249" t="s">
        <v>549</v>
      </c>
      <c r="E1655" s="18" t="s">
        <v>1</v>
      </c>
      <c r="F1655" s="250">
        <v>153.77000000000001</v>
      </c>
      <c r="G1655" s="35"/>
      <c r="H1655" s="36"/>
    </row>
    <row r="1656" spans="1:8" s="2" customFormat="1" ht="16.899999999999999" customHeight="1">
      <c r="A1656" s="35"/>
      <c r="B1656" s="36"/>
      <c r="C1656" s="249" t="s">
        <v>251</v>
      </c>
      <c r="D1656" s="249" t="s">
        <v>334</v>
      </c>
      <c r="E1656" s="18" t="s">
        <v>1</v>
      </c>
      <c r="F1656" s="250">
        <v>153.77000000000001</v>
      </c>
      <c r="G1656" s="35"/>
      <c r="H1656" s="36"/>
    </row>
    <row r="1657" spans="1:8" s="2" customFormat="1" ht="16.899999999999999" customHeight="1">
      <c r="A1657" s="35"/>
      <c r="B1657" s="36"/>
      <c r="C1657" s="245" t="s">
        <v>858</v>
      </c>
      <c r="D1657" s="246" t="s">
        <v>1</v>
      </c>
      <c r="E1657" s="247" t="s">
        <v>1</v>
      </c>
      <c r="F1657" s="248">
        <v>37.799999999999997</v>
      </c>
      <c r="G1657" s="35"/>
      <c r="H1657" s="36"/>
    </row>
    <row r="1658" spans="1:8" s="2" customFormat="1" ht="16.899999999999999" customHeight="1">
      <c r="A1658" s="35"/>
      <c r="B1658" s="36"/>
      <c r="C1658" s="249" t="s">
        <v>231</v>
      </c>
      <c r="D1658" s="249" t="s">
        <v>4452</v>
      </c>
      <c r="E1658" s="18" t="s">
        <v>1</v>
      </c>
      <c r="F1658" s="250">
        <v>4.5999999999999996</v>
      </c>
      <c r="G1658" s="35"/>
      <c r="H1658" s="36"/>
    </row>
    <row r="1659" spans="1:8" s="2" customFormat="1" ht="16.899999999999999" customHeight="1">
      <c r="A1659" s="35"/>
      <c r="B1659" s="36"/>
      <c r="C1659" s="249" t="s">
        <v>223</v>
      </c>
      <c r="D1659" s="249" t="s">
        <v>4449</v>
      </c>
      <c r="E1659" s="18" t="s">
        <v>1</v>
      </c>
      <c r="F1659" s="250">
        <v>4.3</v>
      </c>
      <c r="G1659" s="35"/>
      <c r="H1659" s="36"/>
    </row>
    <row r="1660" spans="1:8" s="2" customFormat="1" ht="16.899999999999999" customHeight="1">
      <c r="A1660" s="35"/>
      <c r="B1660" s="36"/>
      <c r="C1660" s="249" t="s">
        <v>225</v>
      </c>
      <c r="D1660" s="249" t="s">
        <v>4446</v>
      </c>
      <c r="E1660" s="18" t="s">
        <v>1</v>
      </c>
      <c r="F1660" s="250">
        <v>0.82</v>
      </c>
      <c r="G1660" s="35"/>
      <c r="H1660" s="36"/>
    </row>
    <row r="1661" spans="1:8" s="2" customFormat="1" ht="16.899999999999999" customHeight="1">
      <c r="A1661" s="35"/>
      <c r="B1661" s="36"/>
      <c r="C1661" s="249" t="s">
        <v>237</v>
      </c>
      <c r="D1661" s="249" t="s">
        <v>4676</v>
      </c>
      <c r="E1661" s="18" t="s">
        <v>1</v>
      </c>
      <c r="F1661" s="250">
        <v>26.4</v>
      </c>
      <c r="G1661" s="35"/>
      <c r="H1661" s="36"/>
    </row>
    <row r="1662" spans="1:8" s="2" customFormat="1" ht="16.899999999999999" customHeight="1">
      <c r="A1662" s="35"/>
      <c r="B1662" s="36"/>
      <c r="C1662" s="249" t="s">
        <v>1</v>
      </c>
      <c r="D1662" s="249" t="s">
        <v>4677</v>
      </c>
      <c r="E1662" s="18" t="s">
        <v>1</v>
      </c>
      <c r="F1662" s="250">
        <v>1.68</v>
      </c>
      <c r="G1662" s="35"/>
      <c r="H1662" s="36"/>
    </row>
    <row r="1663" spans="1:8" s="2" customFormat="1" ht="16.899999999999999" customHeight="1">
      <c r="A1663" s="35"/>
      <c r="B1663" s="36"/>
      <c r="C1663" s="249" t="s">
        <v>858</v>
      </c>
      <c r="D1663" s="249" t="s">
        <v>334</v>
      </c>
      <c r="E1663" s="18" t="s">
        <v>1</v>
      </c>
      <c r="F1663" s="250">
        <v>37.799999999999997</v>
      </c>
      <c r="G1663" s="35"/>
      <c r="H1663" s="36"/>
    </row>
    <row r="1664" spans="1:8" s="2" customFormat="1" ht="16.899999999999999" customHeight="1">
      <c r="A1664" s="35"/>
      <c r="B1664" s="36"/>
      <c r="C1664" s="245" t="s">
        <v>4453</v>
      </c>
      <c r="D1664" s="246" t="s">
        <v>1</v>
      </c>
      <c r="E1664" s="247" t="s">
        <v>1</v>
      </c>
      <c r="F1664" s="248">
        <v>27.3</v>
      </c>
      <c r="G1664" s="35"/>
      <c r="H1664" s="36"/>
    </row>
    <row r="1665" spans="1:8" s="2" customFormat="1" ht="16.899999999999999" customHeight="1">
      <c r="A1665" s="35"/>
      <c r="B1665" s="36"/>
      <c r="C1665" s="249" t="s">
        <v>1</v>
      </c>
      <c r="D1665" s="249" t="s">
        <v>460</v>
      </c>
      <c r="E1665" s="18" t="s">
        <v>1</v>
      </c>
      <c r="F1665" s="250">
        <v>27.3</v>
      </c>
      <c r="G1665" s="35"/>
      <c r="H1665" s="36"/>
    </row>
    <row r="1666" spans="1:8" s="2" customFormat="1" ht="16.899999999999999" customHeight="1">
      <c r="A1666" s="35"/>
      <c r="B1666" s="36"/>
      <c r="C1666" s="249" t="s">
        <v>4453</v>
      </c>
      <c r="D1666" s="249" t="s">
        <v>334</v>
      </c>
      <c r="E1666" s="18" t="s">
        <v>1</v>
      </c>
      <c r="F1666" s="250">
        <v>27.3</v>
      </c>
      <c r="G1666" s="35"/>
      <c r="H1666" s="36"/>
    </row>
    <row r="1667" spans="1:8" s="2" customFormat="1" ht="16.899999999999999" customHeight="1">
      <c r="A1667" s="35"/>
      <c r="B1667" s="36"/>
      <c r="C1667" s="251" t="s">
        <v>5606</v>
      </c>
      <c r="D1667" s="35"/>
      <c r="E1667" s="35"/>
      <c r="F1667" s="35"/>
      <c r="G1667" s="35"/>
      <c r="H1667" s="36"/>
    </row>
    <row r="1668" spans="1:8" s="2" customFormat="1" ht="16.899999999999999" customHeight="1">
      <c r="A1668" s="35"/>
      <c r="B1668" s="36"/>
      <c r="C1668" s="249" t="s">
        <v>457</v>
      </c>
      <c r="D1668" s="249" t="s">
        <v>458</v>
      </c>
      <c r="E1668" s="18" t="s">
        <v>378</v>
      </c>
      <c r="F1668" s="250">
        <v>27.3</v>
      </c>
      <c r="G1668" s="35"/>
      <c r="H1668" s="36"/>
    </row>
    <row r="1669" spans="1:8" s="2" customFormat="1" ht="16.899999999999999" customHeight="1">
      <c r="A1669" s="35"/>
      <c r="B1669" s="36"/>
      <c r="C1669" s="249" t="s">
        <v>464</v>
      </c>
      <c r="D1669" s="249" t="s">
        <v>465</v>
      </c>
      <c r="E1669" s="18" t="s">
        <v>378</v>
      </c>
      <c r="F1669" s="250">
        <v>27.3</v>
      </c>
      <c r="G1669" s="35"/>
      <c r="H1669" s="36"/>
    </row>
    <row r="1670" spans="1:8" s="2" customFormat="1" ht="16.899999999999999" customHeight="1">
      <c r="A1670" s="35"/>
      <c r="B1670" s="36"/>
      <c r="C1670" s="245" t="s">
        <v>252</v>
      </c>
      <c r="D1670" s="246" t="s">
        <v>1</v>
      </c>
      <c r="E1670" s="247" t="s">
        <v>1</v>
      </c>
      <c r="F1670" s="248">
        <v>4.306</v>
      </c>
      <c r="G1670" s="35"/>
      <c r="H1670" s="36"/>
    </row>
    <row r="1671" spans="1:8" s="2" customFormat="1" ht="16.899999999999999" customHeight="1">
      <c r="A1671" s="35"/>
      <c r="B1671" s="36"/>
      <c r="C1671" s="249" t="s">
        <v>252</v>
      </c>
      <c r="D1671" s="249" t="s">
        <v>2258</v>
      </c>
      <c r="E1671" s="18" t="s">
        <v>1</v>
      </c>
      <c r="F1671" s="250">
        <v>4.306</v>
      </c>
      <c r="G1671" s="35"/>
      <c r="H1671" s="36"/>
    </row>
    <row r="1672" spans="1:8" s="2" customFormat="1" ht="16.899999999999999" customHeight="1">
      <c r="A1672" s="35"/>
      <c r="B1672" s="36"/>
      <c r="C1672" s="245" t="s">
        <v>4572</v>
      </c>
      <c r="D1672" s="246" t="s">
        <v>1</v>
      </c>
      <c r="E1672" s="247" t="s">
        <v>1</v>
      </c>
      <c r="F1672" s="248">
        <v>4.6449999999999996</v>
      </c>
      <c r="G1672" s="35"/>
      <c r="H1672" s="36"/>
    </row>
    <row r="1673" spans="1:8" s="2" customFormat="1" ht="16.899999999999999" customHeight="1">
      <c r="A1673" s="35"/>
      <c r="B1673" s="36"/>
      <c r="C1673" s="249" t="s">
        <v>1</v>
      </c>
      <c r="D1673" s="249" t="s">
        <v>4562</v>
      </c>
      <c r="E1673" s="18" t="s">
        <v>1</v>
      </c>
      <c r="F1673" s="250">
        <v>0</v>
      </c>
      <c r="G1673" s="35"/>
      <c r="H1673" s="36"/>
    </row>
    <row r="1674" spans="1:8" s="2" customFormat="1" ht="16.899999999999999" customHeight="1">
      <c r="A1674" s="35"/>
      <c r="B1674" s="36"/>
      <c r="C1674" s="249" t="s">
        <v>1</v>
      </c>
      <c r="D1674" s="249" t="s">
        <v>4563</v>
      </c>
      <c r="E1674" s="18" t="s">
        <v>1</v>
      </c>
      <c r="F1674" s="250">
        <v>0</v>
      </c>
      <c r="G1674" s="35"/>
      <c r="H1674" s="36"/>
    </row>
    <row r="1675" spans="1:8" s="2" customFormat="1" ht="16.899999999999999" customHeight="1">
      <c r="A1675" s="35"/>
      <c r="B1675" s="36"/>
      <c r="C1675" s="249" t="s">
        <v>1</v>
      </c>
      <c r="D1675" s="249" t="s">
        <v>4564</v>
      </c>
      <c r="E1675" s="18" t="s">
        <v>1</v>
      </c>
      <c r="F1675" s="250">
        <v>0</v>
      </c>
      <c r="G1675" s="35"/>
      <c r="H1675" s="36"/>
    </row>
    <row r="1676" spans="1:8" s="2" customFormat="1" ht="16.899999999999999" customHeight="1">
      <c r="A1676" s="35"/>
      <c r="B1676" s="36"/>
      <c r="C1676" s="249" t="s">
        <v>1</v>
      </c>
      <c r="D1676" s="249" t="s">
        <v>4565</v>
      </c>
      <c r="E1676" s="18" t="s">
        <v>1</v>
      </c>
      <c r="F1676" s="250">
        <v>0</v>
      </c>
      <c r="G1676" s="35"/>
      <c r="H1676" s="36"/>
    </row>
    <row r="1677" spans="1:8" s="2" customFormat="1" ht="16.899999999999999" customHeight="1">
      <c r="A1677" s="35"/>
      <c r="B1677" s="36"/>
      <c r="C1677" s="249" t="s">
        <v>1</v>
      </c>
      <c r="D1677" s="249" t="s">
        <v>4566</v>
      </c>
      <c r="E1677" s="18" t="s">
        <v>1</v>
      </c>
      <c r="F1677" s="250">
        <v>0</v>
      </c>
      <c r="G1677" s="35"/>
      <c r="H1677" s="36"/>
    </row>
    <row r="1678" spans="1:8" s="2" customFormat="1" ht="16.899999999999999" customHeight="1">
      <c r="A1678" s="35"/>
      <c r="B1678" s="36"/>
      <c r="C1678" s="249" t="s">
        <v>1</v>
      </c>
      <c r="D1678" s="249" t="s">
        <v>4567</v>
      </c>
      <c r="E1678" s="18" t="s">
        <v>1</v>
      </c>
      <c r="F1678" s="250">
        <v>0</v>
      </c>
      <c r="G1678" s="35"/>
      <c r="H1678" s="36"/>
    </row>
    <row r="1679" spans="1:8" s="2" customFormat="1" ht="16.899999999999999" customHeight="1">
      <c r="A1679" s="35"/>
      <c r="B1679" s="36"/>
      <c r="C1679" s="249" t="s">
        <v>1</v>
      </c>
      <c r="D1679" s="249" t="s">
        <v>4568</v>
      </c>
      <c r="E1679" s="18" t="s">
        <v>1</v>
      </c>
      <c r="F1679" s="250">
        <v>0</v>
      </c>
      <c r="G1679" s="35"/>
      <c r="H1679" s="36"/>
    </row>
    <row r="1680" spans="1:8" s="2" customFormat="1" ht="16.899999999999999" customHeight="1">
      <c r="A1680" s="35"/>
      <c r="B1680" s="36"/>
      <c r="C1680" s="249" t="s">
        <v>1</v>
      </c>
      <c r="D1680" s="249" t="s">
        <v>4569</v>
      </c>
      <c r="E1680" s="18" t="s">
        <v>1</v>
      </c>
      <c r="F1680" s="250">
        <v>0.60499999999999998</v>
      </c>
      <c r="G1680" s="35"/>
      <c r="H1680" s="36"/>
    </row>
    <row r="1681" spans="1:8" s="2" customFormat="1" ht="16.899999999999999" customHeight="1">
      <c r="A1681" s="35"/>
      <c r="B1681" s="36"/>
      <c r="C1681" s="249" t="s">
        <v>1</v>
      </c>
      <c r="D1681" s="249" t="s">
        <v>4570</v>
      </c>
      <c r="E1681" s="18" t="s">
        <v>1</v>
      </c>
      <c r="F1681" s="250">
        <v>2.0699999999999998</v>
      </c>
      <c r="G1681" s="35"/>
      <c r="H1681" s="36"/>
    </row>
    <row r="1682" spans="1:8" s="2" customFormat="1" ht="16.899999999999999" customHeight="1">
      <c r="A1682" s="35"/>
      <c r="B1682" s="36"/>
      <c r="C1682" s="249" t="s">
        <v>1</v>
      </c>
      <c r="D1682" s="249" t="s">
        <v>4571</v>
      </c>
      <c r="E1682" s="18" t="s">
        <v>1</v>
      </c>
      <c r="F1682" s="250">
        <v>1.97</v>
      </c>
      <c r="G1682" s="35"/>
      <c r="H1682" s="36"/>
    </row>
    <row r="1683" spans="1:8" s="2" customFormat="1" ht="16.899999999999999" customHeight="1">
      <c r="A1683" s="35"/>
      <c r="B1683" s="36"/>
      <c r="C1683" s="249" t="s">
        <v>4572</v>
      </c>
      <c r="D1683" s="249" t="s">
        <v>334</v>
      </c>
      <c r="E1683" s="18" t="s">
        <v>1</v>
      </c>
      <c r="F1683" s="250">
        <v>4.6449999999999996</v>
      </c>
      <c r="G1683" s="35"/>
      <c r="H1683" s="36"/>
    </row>
    <row r="1684" spans="1:8" s="2" customFormat="1" ht="16.899999999999999" customHeight="1">
      <c r="A1684" s="35"/>
      <c r="B1684" s="36"/>
      <c r="C1684" s="245" t="s">
        <v>5901</v>
      </c>
      <c r="D1684" s="246" t="s">
        <v>1</v>
      </c>
      <c r="E1684" s="247" t="s">
        <v>1</v>
      </c>
      <c r="F1684" s="248">
        <v>0</v>
      </c>
      <c r="G1684" s="35"/>
      <c r="H1684" s="36"/>
    </row>
    <row r="1685" spans="1:8" s="2" customFormat="1" ht="16.899999999999999" customHeight="1">
      <c r="A1685" s="35"/>
      <c r="B1685" s="36"/>
      <c r="C1685" s="245" t="s">
        <v>255</v>
      </c>
      <c r="D1685" s="246" t="s">
        <v>1</v>
      </c>
      <c r="E1685" s="247" t="s">
        <v>1</v>
      </c>
      <c r="F1685" s="248">
        <v>49.594999999999999</v>
      </c>
      <c r="G1685" s="35"/>
      <c r="H1685" s="36"/>
    </row>
    <row r="1686" spans="1:8" s="2" customFormat="1" ht="16.899999999999999" customHeight="1">
      <c r="A1686" s="35"/>
      <c r="B1686" s="36"/>
      <c r="C1686" s="249" t="s">
        <v>1</v>
      </c>
      <c r="D1686" s="249" t="s">
        <v>4463</v>
      </c>
      <c r="E1686" s="18" t="s">
        <v>1</v>
      </c>
      <c r="F1686" s="250">
        <v>39.520000000000003</v>
      </c>
      <c r="G1686" s="35"/>
      <c r="H1686" s="36"/>
    </row>
    <row r="1687" spans="1:8" s="2" customFormat="1" ht="16.899999999999999" customHeight="1">
      <c r="A1687" s="35"/>
      <c r="B1687" s="36"/>
      <c r="C1687" s="249" t="s">
        <v>1</v>
      </c>
      <c r="D1687" s="249" t="s">
        <v>4464</v>
      </c>
      <c r="E1687" s="18" t="s">
        <v>1</v>
      </c>
      <c r="F1687" s="250">
        <v>6.16</v>
      </c>
      <c r="G1687" s="35"/>
      <c r="H1687" s="36"/>
    </row>
    <row r="1688" spans="1:8" s="2" customFormat="1" ht="16.899999999999999" customHeight="1">
      <c r="A1688" s="35"/>
      <c r="B1688" s="36"/>
      <c r="C1688" s="249" t="s">
        <v>1</v>
      </c>
      <c r="D1688" s="249" t="s">
        <v>4466</v>
      </c>
      <c r="E1688" s="18" t="s">
        <v>1</v>
      </c>
      <c r="F1688" s="250">
        <v>3.915</v>
      </c>
      <c r="G1688" s="35"/>
      <c r="H1688" s="36"/>
    </row>
    <row r="1689" spans="1:8" s="2" customFormat="1" ht="16.899999999999999" customHeight="1">
      <c r="A1689" s="35"/>
      <c r="B1689" s="36"/>
      <c r="C1689" s="249" t="s">
        <v>255</v>
      </c>
      <c r="D1689" s="249" t="s">
        <v>4467</v>
      </c>
      <c r="E1689" s="18" t="s">
        <v>1</v>
      </c>
      <c r="F1689" s="250">
        <v>49.594999999999999</v>
      </c>
      <c r="G1689" s="35"/>
      <c r="H1689" s="36"/>
    </row>
    <row r="1690" spans="1:8" s="2" customFormat="1" ht="16.899999999999999" customHeight="1">
      <c r="A1690" s="35"/>
      <c r="B1690" s="36"/>
      <c r="C1690" s="251" t="s">
        <v>5606</v>
      </c>
      <c r="D1690" s="35"/>
      <c r="E1690" s="35"/>
      <c r="F1690" s="35"/>
      <c r="G1690" s="35"/>
      <c r="H1690" s="36"/>
    </row>
    <row r="1691" spans="1:8" s="2" customFormat="1" ht="16.899999999999999" customHeight="1">
      <c r="A1691" s="35"/>
      <c r="B1691" s="36"/>
      <c r="C1691" s="249" t="s">
        <v>336</v>
      </c>
      <c r="D1691" s="249" t="s">
        <v>337</v>
      </c>
      <c r="E1691" s="18" t="s">
        <v>338</v>
      </c>
      <c r="F1691" s="250">
        <v>49.594999999999999</v>
      </c>
      <c r="G1691" s="35"/>
      <c r="H1691" s="36"/>
    </row>
    <row r="1692" spans="1:8" s="2" customFormat="1" ht="22.5">
      <c r="A1692" s="35"/>
      <c r="B1692" s="36"/>
      <c r="C1692" s="249" t="s">
        <v>346</v>
      </c>
      <c r="D1692" s="249" t="s">
        <v>347</v>
      </c>
      <c r="E1692" s="18" t="s">
        <v>338</v>
      </c>
      <c r="F1692" s="250">
        <v>49.594999999999999</v>
      </c>
      <c r="G1692" s="35"/>
      <c r="H1692" s="36"/>
    </row>
    <row r="1693" spans="1:8" s="2" customFormat="1" ht="16.899999999999999" customHeight="1">
      <c r="A1693" s="35"/>
      <c r="B1693" s="36"/>
      <c r="C1693" s="245" t="s">
        <v>2232</v>
      </c>
      <c r="D1693" s="246" t="s">
        <v>1</v>
      </c>
      <c r="E1693" s="247" t="s">
        <v>1</v>
      </c>
      <c r="F1693" s="248">
        <v>17.7</v>
      </c>
      <c r="G1693" s="35"/>
      <c r="H1693" s="36"/>
    </row>
    <row r="1694" spans="1:8" s="2" customFormat="1" ht="16.899999999999999" customHeight="1">
      <c r="A1694" s="35"/>
      <c r="B1694" s="36"/>
      <c r="C1694" s="249" t="s">
        <v>2232</v>
      </c>
      <c r="D1694" s="249" t="s">
        <v>2233</v>
      </c>
      <c r="E1694" s="18" t="s">
        <v>1</v>
      </c>
      <c r="F1694" s="250">
        <v>17.7</v>
      </c>
      <c r="G1694" s="35"/>
      <c r="H1694" s="36"/>
    </row>
    <row r="1695" spans="1:8" s="2" customFormat="1" ht="16.899999999999999" customHeight="1">
      <c r="A1695" s="35"/>
      <c r="B1695" s="36"/>
      <c r="C1695" s="245" t="s">
        <v>256</v>
      </c>
      <c r="D1695" s="246" t="s">
        <v>1</v>
      </c>
      <c r="E1695" s="247" t="s">
        <v>1</v>
      </c>
      <c r="F1695" s="248">
        <v>13.65</v>
      </c>
      <c r="G1695" s="35"/>
      <c r="H1695" s="36"/>
    </row>
    <row r="1696" spans="1:8" s="2" customFormat="1" ht="16.899999999999999" customHeight="1">
      <c r="A1696" s="35"/>
      <c r="B1696" s="36"/>
      <c r="C1696" s="249" t="s">
        <v>1</v>
      </c>
      <c r="D1696" s="249" t="s">
        <v>4521</v>
      </c>
      <c r="E1696" s="18" t="s">
        <v>1</v>
      </c>
      <c r="F1696" s="250">
        <v>13.65</v>
      </c>
      <c r="G1696" s="35"/>
      <c r="H1696" s="36"/>
    </row>
    <row r="1697" spans="1:8" s="2" customFormat="1" ht="16.899999999999999" customHeight="1">
      <c r="A1697" s="35"/>
      <c r="B1697" s="36"/>
      <c r="C1697" s="249" t="s">
        <v>256</v>
      </c>
      <c r="D1697" s="249" t="s">
        <v>334</v>
      </c>
      <c r="E1697" s="18" t="s">
        <v>1</v>
      </c>
      <c r="F1697" s="250">
        <v>13.65</v>
      </c>
      <c r="G1697" s="35"/>
      <c r="H1697" s="36"/>
    </row>
    <row r="1698" spans="1:8" s="2" customFormat="1" ht="16.899999999999999" customHeight="1">
      <c r="A1698" s="35"/>
      <c r="B1698" s="36"/>
      <c r="C1698" s="251" t="s">
        <v>5606</v>
      </c>
      <c r="D1698" s="35"/>
      <c r="E1698" s="35"/>
      <c r="F1698" s="35"/>
      <c r="G1698" s="35"/>
      <c r="H1698" s="36"/>
    </row>
    <row r="1699" spans="1:8" s="2" customFormat="1" ht="22.5">
      <c r="A1699" s="35"/>
      <c r="B1699" s="36"/>
      <c r="C1699" s="249" t="s">
        <v>398</v>
      </c>
      <c r="D1699" s="249" t="s">
        <v>399</v>
      </c>
      <c r="E1699" s="18" t="s">
        <v>338</v>
      </c>
      <c r="F1699" s="250">
        <v>3.4129999999999998</v>
      </c>
      <c r="G1699" s="35"/>
      <c r="H1699" s="36"/>
    </row>
    <row r="1700" spans="1:8" s="2" customFormat="1" ht="16.899999999999999" customHeight="1">
      <c r="A1700" s="35"/>
      <c r="B1700" s="36"/>
      <c r="C1700" s="249" t="s">
        <v>457</v>
      </c>
      <c r="D1700" s="249" t="s">
        <v>458</v>
      </c>
      <c r="E1700" s="18" t="s">
        <v>378</v>
      </c>
      <c r="F1700" s="250">
        <v>27.3</v>
      </c>
      <c r="G1700" s="35"/>
      <c r="H1700" s="36"/>
    </row>
    <row r="1701" spans="1:8" s="2" customFormat="1" ht="16.899999999999999" customHeight="1">
      <c r="A1701" s="35"/>
      <c r="B1701" s="36"/>
      <c r="C1701" s="249" t="s">
        <v>2321</v>
      </c>
      <c r="D1701" s="249" t="s">
        <v>2322</v>
      </c>
      <c r="E1701" s="18" t="s">
        <v>378</v>
      </c>
      <c r="F1701" s="250">
        <v>131.80000000000001</v>
      </c>
      <c r="G1701" s="35"/>
      <c r="H1701" s="36"/>
    </row>
    <row r="1702" spans="1:8" s="2" customFormat="1" ht="16.899999999999999" customHeight="1">
      <c r="A1702" s="35"/>
      <c r="B1702" s="36"/>
      <c r="C1702" s="245" t="s">
        <v>258</v>
      </c>
      <c r="D1702" s="246" t="s">
        <v>1</v>
      </c>
      <c r="E1702" s="247" t="s">
        <v>1</v>
      </c>
      <c r="F1702" s="248">
        <v>6.2619999999999996</v>
      </c>
      <c r="G1702" s="35"/>
      <c r="H1702" s="36"/>
    </row>
    <row r="1703" spans="1:8" s="2" customFormat="1" ht="16.899999999999999" customHeight="1">
      <c r="A1703" s="35"/>
      <c r="B1703" s="36"/>
      <c r="C1703" s="249" t="s">
        <v>1</v>
      </c>
      <c r="D1703" s="249" t="s">
        <v>395</v>
      </c>
      <c r="E1703" s="18" t="s">
        <v>1</v>
      </c>
      <c r="F1703" s="250">
        <v>6.2619999999999996</v>
      </c>
      <c r="G1703" s="35"/>
      <c r="H1703" s="36"/>
    </row>
    <row r="1704" spans="1:8" s="2" customFormat="1" ht="16.899999999999999" customHeight="1">
      <c r="A1704" s="35"/>
      <c r="B1704" s="36"/>
      <c r="C1704" s="249" t="s">
        <v>258</v>
      </c>
      <c r="D1704" s="249" t="s">
        <v>334</v>
      </c>
      <c r="E1704" s="18" t="s">
        <v>1</v>
      </c>
      <c r="F1704" s="250">
        <v>6.2619999999999996</v>
      </c>
      <c r="G1704" s="35"/>
      <c r="H1704" s="36"/>
    </row>
    <row r="1705" spans="1:8" s="2" customFormat="1" ht="16.899999999999999" customHeight="1">
      <c r="A1705" s="35"/>
      <c r="B1705" s="36"/>
      <c r="C1705" s="245" t="s">
        <v>260</v>
      </c>
      <c r="D1705" s="246" t="s">
        <v>1</v>
      </c>
      <c r="E1705" s="247" t="s">
        <v>1</v>
      </c>
      <c r="F1705" s="248">
        <v>80.896000000000001</v>
      </c>
      <c r="G1705" s="35"/>
      <c r="H1705" s="36"/>
    </row>
    <row r="1706" spans="1:8" s="2" customFormat="1" ht="16.899999999999999" customHeight="1">
      <c r="A1706" s="35"/>
      <c r="B1706" s="36"/>
      <c r="C1706" s="249" t="s">
        <v>1</v>
      </c>
      <c r="D1706" s="249" t="s">
        <v>410</v>
      </c>
      <c r="E1706" s="18" t="s">
        <v>1</v>
      </c>
      <c r="F1706" s="250">
        <v>31.972000000000001</v>
      </c>
      <c r="G1706" s="35"/>
      <c r="H1706" s="36"/>
    </row>
    <row r="1707" spans="1:8" s="2" customFormat="1" ht="16.899999999999999" customHeight="1">
      <c r="A1707" s="35"/>
      <c r="B1707" s="36"/>
      <c r="C1707" s="249" t="s">
        <v>1</v>
      </c>
      <c r="D1707" s="249" t="s">
        <v>411</v>
      </c>
      <c r="E1707" s="18" t="s">
        <v>1</v>
      </c>
      <c r="F1707" s="250">
        <v>48.923999999999999</v>
      </c>
      <c r="G1707" s="35"/>
      <c r="H1707" s="36"/>
    </row>
    <row r="1708" spans="1:8" s="2" customFormat="1" ht="16.899999999999999" customHeight="1">
      <c r="A1708" s="35"/>
      <c r="B1708" s="36"/>
      <c r="C1708" s="249" t="s">
        <v>260</v>
      </c>
      <c r="D1708" s="249" t="s">
        <v>334</v>
      </c>
      <c r="E1708" s="18" t="s">
        <v>1</v>
      </c>
      <c r="F1708" s="250">
        <v>80.896000000000001</v>
      </c>
      <c r="G1708" s="35"/>
      <c r="H1708" s="36"/>
    </row>
    <row r="1709" spans="1:8" s="2" customFormat="1" ht="16.899999999999999" customHeight="1">
      <c r="A1709" s="35"/>
      <c r="B1709" s="36"/>
      <c r="C1709" s="245" t="s">
        <v>262</v>
      </c>
      <c r="D1709" s="246" t="s">
        <v>1</v>
      </c>
      <c r="E1709" s="247" t="s">
        <v>1</v>
      </c>
      <c r="F1709" s="248">
        <v>49.594999999999999</v>
      </c>
      <c r="G1709" s="35"/>
      <c r="H1709" s="36"/>
    </row>
    <row r="1710" spans="1:8" s="2" customFormat="1" ht="16.899999999999999" customHeight="1">
      <c r="A1710" s="35"/>
      <c r="B1710" s="36"/>
      <c r="C1710" s="249" t="s">
        <v>1</v>
      </c>
      <c r="D1710" s="249" t="s">
        <v>255</v>
      </c>
      <c r="E1710" s="18" t="s">
        <v>1</v>
      </c>
      <c r="F1710" s="250">
        <v>49.594999999999999</v>
      </c>
      <c r="G1710" s="35"/>
      <c r="H1710" s="36"/>
    </row>
    <row r="1711" spans="1:8" s="2" customFormat="1" ht="16.899999999999999" customHeight="1">
      <c r="A1711" s="35"/>
      <c r="B1711" s="36"/>
      <c r="C1711" s="249" t="s">
        <v>262</v>
      </c>
      <c r="D1711" s="249" t="s">
        <v>334</v>
      </c>
      <c r="E1711" s="18" t="s">
        <v>1</v>
      </c>
      <c r="F1711" s="250">
        <v>49.594999999999999</v>
      </c>
      <c r="G1711" s="35"/>
      <c r="H1711" s="36"/>
    </row>
    <row r="1712" spans="1:8" s="2" customFormat="1" ht="16.899999999999999" customHeight="1">
      <c r="A1712" s="35"/>
      <c r="B1712" s="36"/>
      <c r="C1712" s="251" t="s">
        <v>5606</v>
      </c>
      <c r="D1712" s="35"/>
      <c r="E1712" s="35"/>
      <c r="F1712" s="35"/>
      <c r="G1712" s="35"/>
      <c r="H1712" s="36"/>
    </row>
    <row r="1713" spans="1:8" s="2" customFormat="1" ht="22.5">
      <c r="A1713" s="35"/>
      <c r="B1713" s="36"/>
      <c r="C1713" s="249" t="s">
        <v>346</v>
      </c>
      <c r="D1713" s="249" t="s">
        <v>347</v>
      </c>
      <c r="E1713" s="18" t="s">
        <v>338</v>
      </c>
      <c r="F1713" s="250">
        <v>49.594999999999999</v>
      </c>
      <c r="G1713" s="35"/>
      <c r="H1713" s="36"/>
    </row>
    <row r="1714" spans="1:8" s="2" customFormat="1" ht="22.5">
      <c r="A1714" s="35"/>
      <c r="B1714" s="36"/>
      <c r="C1714" s="249" t="s">
        <v>350</v>
      </c>
      <c r="D1714" s="249" t="s">
        <v>351</v>
      </c>
      <c r="E1714" s="18" t="s">
        <v>338</v>
      </c>
      <c r="F1714" s="250">
        <v>347.16500000000002</v>
      </c>
      <c r="G1714" s="35"/>
      <c r="H1714" s="36"/>
    </row>
    <row r="1715" spans="1:8" s="2" customFormat="1" ht="16.899999999999999" customHeight="1">
      <c r="A1715" s="35"/>
      <c r="B1715" s="36"/>
      <c r="C1715" s="249" t="s">
        <v>356</v>
      </c>
      <c r="D1715" s="249" t="s">
        <v>357</v>
      </c>
      <c r="E1715" s="18" t="s">
        <v>338</v>
      </c>
      <c r="F1715" s="250">
        <v>49.594999999999999</v>
      </c>
      <c r="G1715" s="35"/>
      <c r="H1715" s="36"/>
    </row>
    <row r="1716" spans="1:8" s="2" customFormat="1" ht="22.5">
      <c r="A1716" s="35"/>
      <c r="B1716" s="36"/>
      <c r="C1716" s="249" t="s">
        <v>360</v>
      </c>
      <c r="D1716" s="249" t="s">
        <v>361</v>
      </c>
      <c r="E1716" s="18" t="s">
        <v>338</v>
      </c>
      <c r="F1716" s="250">
        <v>49.594999999999999</v>
      </c>
      <c r="G1716" s="35"/>
      <c r="H1716" s="36"/>
    </row>
    <row r="1717" spans="1:8" s="2" customFormat="1" ht="16.899999999999999" customHeight="1">
      <c r="A1717" s="35"/>
      <c r="B1717" s="36"/>
      <c r="C1717" s="249" t="s">
        <v>364</v>
      </c>
      <c r="D1717" s="249" t="s">
        <v>365</v>
      </c>
      <c r="E1717" s="18" t="s">
        <v>366</v>
      </c>
      <c r="F1717" s="250">
        <v>79.352000000000004</v>
      </c>
      <c r="G1717" s="35"/>
      <c r="H1717" s="36"/>
    </row>
    <row r="1718" spans="1:8" s="2" customFormat="1" ht="26.45" customHeight="1">
      <c r="A1718" s="35"/>
      <c r="B1718" s="36"/>
      <c r="C1718" s="244" t="s">
        <v>5902</v>
      </c>
      <c r="D1718" s="244" t="s">
        <v>123</v>
      </c>
      <c r="E1718" s="35"/>
      <c r="F1718" s="35"/>
      <c r="G1718" s="35"/>
      <c r="H1718" s="36"/>
    </row>
    <row r="1719" spans="1:8" s="2" customFormat="1" ht="16.899999999999999" customHeight="1">
      <c r="A1719" s="35"/>
      <c r="B1719" s="36"/>
      <c r="C1719" s="245" t="s">
        <v>5903</v>
      </c>
      <c r="D1719" s="246" t="s">
        <v>1</v>
      </c>
      <c r="E1719" s="247" t="s">
        <v>1</v>
      </c>
      <c r="F1719" s="248">
        <v>1761.15</v>
      </c>
      <c r="G1719" s="35"/>
      <c r="H1719" s="36"/>
    </row>
    <row r="1720" spans="1:8" s="2" customFormat="1" ht="16.899999999999999" customHeight="1">
      <c r="A1720" s="35"/>
      <c r="B1720" s="36"/>
      <c r="C1720" s="249" t="s">
        <v>5904</v>
      </c>
      <c r="D1720" s="249" t="s">
        <v>5905</v>
      </c>
      <c r="E1720" s="18" t="s">
        <v>1</v>
      </c>
      <c r="F1720" s="250">
        <v>1092.3499999999999</v>
      </c>
      <c r="G1720" s="35"/>
      <c r="H1720" s="36"/>
    </row>
    <row r="1721" spans="1:8" s="2" customFormat="1" ht="16.899999999999999" customHeight="1">
      <c r="A1721" s="35"/>
      <c r="B1721" s="36"/>
      <c r="C1721" s="249" t="s">
        <v>5906</v>
      </c>
      <c r="D1721" s="249" t="s">
        <v>5907</v>
      </c>
      <c r="E1721" s="18" t="s">
        <v>1</v>
      </c>
      <c r="F1721" s="250">
        <v>668.8</v>
      </c>
      <c r="G1721" s="35"/>
      <c r="H1721" s="36"/>
    </row>
    <row r="1722" spans="1:8" s="2" customFormat="1" ht="16.899999999999999" customHeight="1">
      <c r="A1722" s="35"/>
      <c r="B1722" s="36"/>
      <c r="C1722" s="249" t="s">
        <v>5903</v>
      </c>
      <c r="D1722" s="249" t="s">
        <v>334</v>
      </c>
      <c r="E1722" s="18" t="s">
        <v>1</v>
      </c>
      <c r="F1722" s="250">
        <v>1761.15</v>
      </c>
      <c r="G1722" s="35"/>
      <c r="H1722" s="36"/>
    </row>
    <row r="1723" spans="1:8" s="2" customFormat="1" ht="16.899999999999999" customHeight="1">
      <c r="A1723" s="35"/>
      <c r="B1723" s="36"/>
      <c r="C1723" s="245" t="s">
        <v>5908</v>
      </c>
      <c r="D1723" s="246" t="s">
        <v>1</v>
      </c>
      <c r="E1723" s="247" t="s">
        <v>1</v>
      </c>
      <c r="F1723" s="248">
        <v>224.2</v>
      </c>
      <c r="G1723" s="35"/>
      <c r="H1723" s="36"/>
    </row>
    <row r="1724" spans="1:8" s="2" customFormat="1" ht="16.899999999999999" customHeight="1">
      <c r="A1724" s="35"/>
      <c r="B1724" s="36"/>
      <c r="C1724" s="249" t="s">
        <v>5908</v>
      </c>
      <c r="D1724" s="249" t="s">
        <v>5909</v>
      </c>
      <c r="E1724" s="18" t="s">
        <v>1</v>
      </c>
      <c r="F1724" s="250">
        <v>224.2</v>
      </c>
      <c r="G1724" s="35"/>
      <c r="H1724" s="36"/>
    </row>
    <row r="1725" spans="1:8" s="2" customFormat="1" ht="16.899999999999999" customHeight="1">
      <c r="A1725" s="35"/>
      <c r="B1725" s="36"/>
      <c r="C1725" s="245" t="s">
        <v>5910</v>
      </c>
      <c r="D1725" s="246" t="s">
        <v>1</v>
      </c>
      <c r="E1725" s="247" t="s">
        <v>1</v>
      </c>
      <c r="F1725" s="248">
        <v>72</v>
      </c>
      <c r="G1725" s="35"/>
      <c r="H1725" s="36"/>
    </row>
    <row r="1726" spans="1:8" s="2" customFormat="1" ht="16.899999999999999" customHeight="1">
      <c r="A1726" s="35"/>
      <c r="B1726" s="36"/>
      <c r="C1726" s="249" t="s">
        <v>5910</v>
      </c>
      <c r="D1726" s="249" t="s">
        <v>5911</v>
      </c>
      <c r="E1726" s="18" t="s">
        <v>1</v>
      </c>
      <c r="F1726" s="250">
        <v>72</v>
      </c>
      <c r="G1726" s="35"/>
      <c r="H1726" s="36"/>
    </row>
    <row r="1727" spans="1:8" s="2" customFormat="1" ht="16.899999999999999" customHeight="1">
      <c r="A1727" s="35"/>
      <c r="B1727" s="36"/>
      <c r="C1727" s="245" t="s">
        <v>5912</v>
      </c>
      <c r="D1727" s="246" t="s">
        <v>1</v>
      </c>
      <c r="E1727" s="247" t="s">
        <v>1</v>
      </c>
      <c r="F1727" s="248">
        <v>86.5</v>
      </c>
      <c r="G1727" s="35"/>
      <c r="H1727" s="36"/>
    </row>
    <row r="1728" spans="1:8" s="2" customFormat="1" ht="16.899999999999999" customHeight="1">
      <c r="A1728" s="35"/>
      <c r="B1728" s="36"/>
      <c r="C1728" s="249" t="s">
        <v>5912</v>
      </c>
      <c r="D1728" s="249" t="s">
        <v>5913</v>
      </c>
      <c r="E1728" s="18" t="s">
        <v>1</v>
      </c>
      <c r="F1728" s="250">
        <v>86.5</v>
      </c>
      <c r="G1728" s="35"/>
      <c r="H1728" s="36"/>
    </row>
    <row r="1729" spans="1:8" s="2" customFormat="1" ht="16.899999999999999" customHeight="1">
      <c r="A1729" s="35"/>
      <c r="B1729" s="36"/>
      <c r="C1729" s="245" t="s">
        <v>5914</v>
      </c>
      <c r="D1729" s="246" t="s">
        <v>1</v>
      </c>
      <c r="E1729" s="247" t="s">
        <v>1</v>
      </c>
      <c r="F1729" s="248">
        <v>527</v>
      </c>
      <c r="G1729" s="35"/>
      <c r="H1729" s="36"/>
    </row>
    <row r="1730" spans="1:8" s="2" customFormat="1" ht="16.899999999999999" customHeight="1">
      <c r="A1730" s="35"/>
      <c r="B1730" s="36"/>
      <c r="C1730" s="249" t="s">
        <v>5914</v>
      </c>
      <c r="D1730" s="249" t="s">
        <v>5915</v>
      </c>
      <c r="E1730" s="18" t="s">
        <v>1</v>
      </c>
      <c r="F1730" s="250">
        <v>527</v>
      </c>
      <c r="G1730" s="35"/>
      <c r="H1730" s="36"/>
    </row>
    <row r="1731" spans="1:8" s="2" customFormat="1" ht="16.899999999999999" customHeight="1">
      <c r="A1731" s="35"/>
      <c r="B1731" s="36"/>
      <c r="C1731" s="245" t="s">
        <v>5916</v>
      </c>
      <c r="D1731" s="246" t="s">
        <v>1</v>
      </c>
      <c r="E1731" s="247" t="s">
        <v>1</v>
      </c>
      <c r="F1731" s="248">
        <v>19</v>
      </c>
      <c r="G1731" s="35"/>
      <c r="H1731" s="36"/>
    </row>
    <row r="1732" spans="1:8" s="2" customFormat="1" ht="16.899999999999999" customHeight="1">
      <c r="A1732" s="35"/>
      <c r="B1732" s="36"/>
      <c r="C1732" s="249" t="s">
        <v>5916</v>
      </c>
      <c r="D1732" s="249" t="s">
        <v>424</v>
      </c>
      <c r="E1732" s="18" t="s">
        <v>1</v>
      </c>
      <c r="F1732" s="250">
        <v>19</v>
      </c>
      <c r="G1732" s="35"/>
      <c r="H1732" s="36"/>
    </row>
    <row r="1733" spans="1:8" s="2" customFormat="1" ht="16.899999999999999" customHeight="1">
      <c r="A1733" s="35"/>
      <c r="B1733" s="36"/>
      <c r="C1733" s="245" t="s">
        <v>5917</v>
      </c>
      <c r="D1733" s="246" t="s">
        <v>1</v>
      </c>
      <c r="E1733" s="247" t="s">
        <v>1</v>
      </c>
      <c r="F1733" s="248">
        <v>25.8</v>
      </c>
      <c r="G1733" s="35"/>
      <c r="H1733" s="36"/>
    </row>
    <row r="1734" spans="1:8" s="2" customFormat="1" ht="16.899999999999999" customHeight="1">
      <c r="A1734" s="35"/>
      <c r="B1734" s="36"/>
      <c r="C1734" s="249" t="s">
        <v>5917</v>
      </c>
      <c r="D1734" s="249" t="s">
        <v>5918</v>
      </c>
      <c r="E1734" s="18" t="s">
        <v>1</v>
      </c>
      <c r="F1734" s="250">
        <v>25.8</v>
      </c>
      <c r="G1734" s="35"/>
      <c r="H1734" s="36"/>
    </row>
    <row r="1735" spans="1:8" s="2" customFormat="1" ht="16.899999999999999" customHeight="1">
      <c r="A1735" s="35"/>
      <c r="B1735" s="36"/>
      <c r="C1735" s="245" t="s">
        <v>5919</v>
      </c>
      <c r="D1735" s="246" t="s">
        <v>1</v>
      </c>
      <c r="E1735" s="247" t="s">
        <v>1</v>
      </c>
      <c r="F1735" s="248">
        <v>325.55</v>
      </c>
      <c r="G1735" s="35"/>
      <c r="H1735" s="36"/>
    </row>
    <row r="1736" spans="1:8" s="2" customFormat="1" ht="16.899999999999999" customHeight="1">
      <c r="A1736" s="35"/>
      <c r="B1736" s="36"/>
      <c r="C1736" s="249" t="s">
        <v>5919</v>
      </c>
      <c r="D1736" s="249" t="s">
        <v>5920</v>
      </c>
      <c r="E1736" s="18" t="s">
        <v>1</v>
      </c>
      <c r="F1736" s="250">
        <v>325.55</v>
      </c>
      <c r="G1736" s="35"/>
      <c r="H1736" s="36"/>
    </row>
    <row r="1737" spans="1:8" s="2" customFormat="1" ht="16.899999999999999" customHeight="1">
      <c r="A1737" s="35"/>
      <c r="B1737" s="36"/>
      <c r="C1737" s="245" t="s">
        <v>182</v>
      </c>
      <c r="D1737" s="246" t="s">
        <v>1</v>
      </c>
      <c r="E1737" s="247" t="s">
        <v>1</v>
      </c>
      <c r="F1737" s="248">
        <v>38.200000000000003</v>
      </c>
      <c r="G1737" s="35"/>
      <c r="H1737" s="36"/>
    </row>
    <row r="1738" spans="1:8" s="2" customFormat="1" ht="16.899999999999999" customHeight="1">
      <c r="A1738" s="35"/>
      <c r="B1738" s="36"/>
      <c r="C1738" s="249" t="s">
        <v>182</v>
      </c>
      <c r="D1738" s="249" t="s">
        <v>5921</v>
      </c>
      <c r="E1738" s="18" t="s">
        <v>1</v>
      </c>
      <c r="F1738" s="250">
        <v>38.200000000000003</v>
      </c>
      <c r="G1738" s="35"/>
      <c r="H1738" s="36"/>
    </row>
    <row r="1739" spans="1:8" s="2" customFormat="1" ht="16.899999999999999" customHeight="1">
      <c r="A1739" s="35"/>
      <c r="B1739" s="36"/>
      <c r="C1739" s="245" t="s">
        <v>5922</v>
      </c>
      <c r="D1739" s="246" t="s">
        <v>1</v>
      </c>
      <c r="E1739" s="247" t="s">
        <v>1</v>
      </c>
      <c r="F1739" s="248">
        <v>16.600000000000001</v>
      </c>
      <c r="G1739" s="35"/>
      <c r="H1739" s="36"/>
    </row>
    <row r="1740" spans="1:8" s="2" customFormat="1" ht="16.899999999999999" customHeight="1">
      <c r="A1740" s="35"/>
      <c r="B1740" s="36"/>
      <c r="C1740" s="249" t="s">
        <v>5922</v>
      </c>
      <c r="D1740" s="249" t="s">
        <v>5923</v>
      </c>
      <c r="E1740" s="18" t="s">
        <v>1</v>
      </c>
      <c r="F1740" s="250">
        <v>16.600000000000001</v>
      </c>
      <c r="G1740" s="35"/>
      <c r="H1740" s="36"/>
    </row>
    <row r="1741" spans="1:8" s="2" customFormat="1" ht="16.899999999999999" customHeight="1">
      <c r="A1741" s="35"/>
      <c r="B1741" s="36"/>
      <c r="C1741" s="245" t="s">
        <v>5924</v>
      </c>
      <c r="D1741" s="246" t="s">
        <v>1</v>
      </c>
      <c r="E1741" s="247" t="s">
        <v>1</v>
      </c>
      <c r="F1741" s="248">
        <v>41.64</v>
      </c>
      <c r="G1741" s="35"/>
      <c r="H1741" s="36"/>
    </row>
    <row r="1742" spans="1:8" s="2" customFormat="1" ht="16.899999999999999" customHeight="1">
      <c r="A1742" s="35"/>
      <c r="B1742" s="36"/>
      <c r="C1742" s="245" t="s">
        <v>5925</v>
      </c>
      <c r="D1742" s="246" t="s">
        <v>1</v>
      </c>
      <c r="E1742" s="247" t="s">
        <v>1</v>
      </c>
      <c r="F1742" s="248">
        <v>163.5</v>
      </c>
      <c r="G1742" s="35"/>
      <c r="H1742" s="36"/>
    </row>
    <row r="1743" spans="1:8" s="2" customFormat="1" ht="16.899999999999999" customHeight="1">
      <c r="A1743" s="35"/>
      <c r="B1743" s="36"/>
      <c r="C1743" s="249" t="s">
        <v>5925</v>
      </c>
      <c r="D1743" s="249" t="s">
        <v>5926</v>
      </c>
      <c r="E1743" s="18" t="s">
        <v>1</v>
      </c>
      <c r="F1743" s="250">
        <v>163.5</v>
      </c>
      <c r="G1743" s="35"/>
      <c r="H1743" s="36"/>
    </row>
    <row r="1744" spans="1:8" s="2" customFormat="1" ht="16.899999999999999" customHeight="1">
      <c r="A1744" s="35"/>
      <c r="B1744" s="36"/>
      <c r="C1744" s="245" t="s">
        <v>5927</v>
      </c>
      <c r="D1744" s="246" t="s">
        <v>1</v>
      </c>
      <c r="E1744" s="247" t="s">
        <v>1</v>
      </c>
      <c r="F1744" s="248">
        <v>239.25</v>
      </c>
      <c r="G1744" s="35"/>
      <c r="H1744" s="36"/>
    </row>
    <row r="1745" spans="1:8" s="2" customFormat="1" ht="16.899999999999999" customHeight="1">
      <c r="A1745" s="35"/>
      <c r="B1745" s="36"/>
      <c r="C1745" s="249" t="s">
        <v>5927</v>
      </c>
      <c r="D1745" s="249" t="s">
        <v>5928</v>
      </c>
      <c r="E1745" s="18" t="s">
        <v>1</v>
      </c>
      <c r="F1745" s="250">
        <v>239.25</v>
      </c>
      <c r="G1745" s="35"/>
      <c r="H1745" s="36"/>
    </row>
    <row r="1746" spans="1:8" s="2" customFormat="1" ht="16.899999999999999" customHeight="1">
      <c r="A1746" s="35"/>
      <c r="B1746" s="36"/>
      <c r="C1746" s="245" t="s">
        <v>5929</v>
      </c>
      <c r="D1746" s="246" t="s">
        <v>1</v>
      </c>
      <c r="E1746" s="247" t="s">
        <v>1</v>
      </c>
      <c r="F1746" s="248">
        <v>0</v>
      </c>
      <c r="G1746" s="35"/>
      <c r="H1746" s="36"/>
    </row>
    <row r="1747" spans="1:8" s="2" customFormat="1" ht="16.899999999999999" customHeight="1">
      <c r="A1747" s="35"/>
      <c r="B1747" s="36"/>
      <c r="C1747" s="245" t="s">
        <v>5930</v>
      </c>
      <c r="D1747" s="246" t="s">
        <v>1</v>
      </c>
      <c r="E1747" s="247" t="s">
        <v>1</v>
      </c>
      <c r="F1747" s="248">
        <v>63.3</v>
      </c>
      <c r="G1747" s="35"/>
      <c r="H1747" s="36"/>
    </row>
    <row r="1748" spans="1:8" s="2" customFormat="1" ht="16.899999999999999" customHeight="1">
      <c r="A1748" s="35"/>
      <c r="B1748" s="36"/>
      <c r="C1748" s="249" t="s">
        <v>5930</v>
      </c>
      <c r="D1748" s="249" t="s">
        <v>5931</v>
      </c>
      <c r="E1748" s="18" t="s">
        <v>1</v>
      </c>
      <c r="F1748" s="250">
        <v>63.3</v>
      </c>
      <c r="G1748" s="35"/>
      <c r="H1748" s="36"/>
    </row>
    <row r="1749" spans="1:8" s="2" customFormat="1" ht="16.899999999999999" customHeight="1">
      <c r="A1749" s="35"/>
      <c r="B1749" s="36"/>
      <c r="C1749" s="245" t="s">
        <v>5904</v>
      </c>
      <c r="D1749" s="246" t="s">
        <v>1</v>
      </c>
      <c r="E1749" s="247" t="s">
        <v>1</v>
      </c>
      <c r="F1749" s="248">
        <v>1092.3499999999999</v>
      </c>
      <c r="G1749" s="35"/>
      <c r="H1749" s="36"/>
    </row>
    <row r="1750" spans="1:8" s="2" customFormat="1" ht="16.899999999999999" customHeight="1">
      <c r="A1750" s="35"/>
      <c r="B1750" s="36"/>
      <c r="C1750" s="249" t="s">
        <v>5904</v>
      </c>
      <c r="D1750" s="249" t="s">
        <v>5905</v>
      </c>
      <c r="E1750" s="18" t="s">
        <v>1</v>
      </c>
      <c r="F1750" s="250">
        <v>1092.3499999999999</v>
      </c>
      <c r="G1750" s="35"/>
      <c r="H1750" s="36"/>
    </row>
    <row r="1751" spans="1:8" s="2" customFormat="1" ht="16.899999999999999" customHeight="1">
      <c r="A1751" s="35"/>
      <c r="B1751" s="36"/>
      <c r="C1751" s="245" t="s">
        <v>5906</v>
      </c>
      <c r="D1751" s="246" t="s">
        <v>1</v>
      </c>
      <c r="E1751" s="247" t="s">
        <v>1</v>
      </c>
      <c r="F1751" s="248">
        <v>668.8</v>
      </c>
      <c r="G1751" s="35"/>
      <c r="H1751" s="36"/>
    </row>
    <row r="1752" spans="1:8" s="2" customFormat="1" ht="16.899999999999999" customHeight="1">
      <c r="A1752" s="35"/>
      <c r="B1752" s="36"/>
      <c r="C1752" s="249" t="s">
        <v>5906</v>
      </c>
      <c r="D1752" s="249" t="s">
        <v>5907</v>
      </c>
      <c r="E1752" s="18" t="s">
        <v>1</v>
      </c>
      <c r="F1752" s="250">
        <v>668.8</v>
      </c>
      <c r="G1752" s="35"/>
      <c r="H1752" s="36"/>
    </row>
    <row r="1753" spans="1:8" s="2" customFormat="1" ht="16.899999999999999" customHeight="1">
      <c r="A1753" s="35"/>
      <c r="B1753" s="36"/>
      <c r="C1753" s="245" t="s">
        <v>5932</v>
      </c>
      <c r="D1753" s="246" t="s">
        <v>1</v>
      </c>
      <c r="E1753" s="247" t="s">
        <v>1</v>
      </c>
      <c r="F1753" s="248">
        <v>82.1</v>
      </c>
      <c r="G1753" s="35"/>
      <c r="H1753" s="36"/>
    </row>
    <row r="1754" spans="1:8" s="2" customFormat="1" ht="16.899999999999999" customHeight="1">
      <c r="A1754" s="35"/>
      <c r="B1754" s="36"/>
      <c r="C1754" s="249" t="s">
        <v>5932</v>
      </c>
      <c r="D1754" s="249" t="s">
        <v>5933</v>
      </c>
      <c r="E1754" s="18" t="s">
        <v>1</v>
      </c>
      <c r="F1754" s="250">
        <v>82.1</v>
      </c>
      <c r="G1754" s="35"/>
      <c r="H1754" s="36"/>
    </row>
    <row r="1755" spans="1:8" s="2" customFormat="1" ht="16.899999999999999" customHeight="1">
      <c r="A1755" s="35"/>
      <c r="B1755" s="36"/>
      <c r="C1755" s="245" t="s">
        <v>5934</v>
      </c>
      <c r="D1755" s="246" t="s">
        <v>1</v>
      </c>
      <c r="E1755" s="247" t="s">
        <v>1</v>
      </c>
      <c r="F1755" s="248">
        <v>685.5</v>
      </c>
      <c r="G1755" s="35"/>
      <c r="H1755" s="36"/>
    </row>
    <row r="1756" spans="1:8" s="2" customFormat="1" ht="16.899999999999999" customHeight="1">
      <c r="A1756" s="35"/>
      <c r="B1756" s="36"/>
      <c r="C1756" s="249" t="s">
        <v>5910</v>
      </c>
      <c r="D1756" s="249" t="s">
        <v>5911</v>
      </c>
      <c r="E1756" s="18" t="s">
        <v>1</v>
      </c>
      <c r="F1756" s="250">
        <v>72</v>
      </c>
      <c r="G1756" s="35"/>
      <c r="H1756" s="36"/>
    </row>
    <row r="1757" spans="1:8" s="2" customFormat="1" ht="16.899999999999999" customHeight="1">
      <c r="A1757" s="35"/>
      <c r="B1757" s="36"/>
      <c r="C1757" s="249" t="s">
        <v>5912</v>
      </c>
      <c r="D1757" s="249" t="s">
        <v>5913</v>
      </c>
      <c r="E1757" s="18" t="s">
        <v>1</v>
      </c>
      <c r="F1757" s="250">
        <v>86.5</v>
      </c>
      <c r="G1757" s="35"/>
      <c r="H1757" s="36"/>
    </row>
    <row r="1758" spans="1:8" s="2" customFormat="1" ht="16.899999999999999" customHeight="1">
      <c r="A1758" s="35"/>
      <c r="B1758" s="36"/>
      <c r="C1758" s="249" t="s">
        <v>5914</v>
      </c>
      <c r="D1758" s="249" t="s">
        <v>5915</v>
      </c>
      <c r="E1758" s="18" t="s">
        <v>1</v>
      </c>
      <c r="F1758" s="250">
        <v>527</v>
      </c>
      <c r="G1758" s="35"/>
      <c r="H1758" s="36"/>
    </row>
    <row r="1759" spans="1:8" s="2" customFormat="1" ht="16.899999999999999" customHeight="1">
      <c r="A1759" s="35"/>
      <c r="B1759" s="36"/>
      <c r="C1759" s="249" t="s">
        <v>5934</v>
      </c>
      <c r="D1759" s="249" t="s">
        <v>334</v>
      </c>
      <c r="E1759" s="18" t="s">
        <v>1</v>
      </c>
      <c r="F1759" s="250">
        <v>685.5</v>
      </c>
      <c r="G1759" s="35"/>
      <c r="H1759" s="36"/>
    </row>
    <row r="1760" spans="1:8" s="2" customFormat="1" ht="16.899999999999999" customHeight="1">
      <c r="A1760" s="35"/>
      <c r="B1760" s="36"/>
      <c r="C1760" s="245" t="s">
        <v>5155</v>
      </c>
      <c r="D1760" s="246" t="s">
        <v>1</v>
      </c>
      <c r="E1760" s="247" t="s">
        <v>1</v>
      </c>
      <c r="F1760" s="248">
        <v>245</v>
      </c>
      <c r="G1760" s="35"/>
      <c r="H1760" s="36"/>
    </row>
    <row r="1761" spans="1:8" s="2" customFormat="1" ht="16.899999999999999" customHeight="1">
      <c r="A1761" s="35"/>
      <c r="B1761" s="36"/>
      <c r="C1761" s="249" t="s">
        <v>5155</v>
      </c>
      <c r="D1761" s="249" t="s">
        <v>1682</v>
      </c>
      <c r="E1761" s="18" t="s">
        <v>1</v>
      </c>
      <c r="F1761" s="250">
        <v>245</v>
      </c>
      <c r="G1761" s="35"/>
      <c r="H1761" s="36"/>
    </row>
    <row r="1762" spans="1:8" s="2" customFormat="1" ht="16.899999999999999" customHeight="1">
      <c r="A1762" s="35"/>
      <c r="B1762" s="36"/>
      <c r="C1762" s="245" t="s">
        <v>5058</v>
      </c>
      <c r="D1762" s="246" t="s">
        <v>1</v>
      </c>
      <c r="E1762" s="247" t="s">
        <v>1</v>
      </c>
      <c r="F1762" s="248">
        <v>1.296</v>
      </c>
      <c r="G1762" s="35"/>
      <c r="H1762" s="36"/>
    </row>
    <row r="1763" spans="1:8" s="2" customFormat="1" ht="16.899999999999999" customHeight="1">
      <c r="A1763" s="35"/>
      <c r="B1763" s="36"/>
      <c r="C1763" s="249" t="s">
        <v>1</v>
      </c>
      <c r="D1763" s="249" t="s">
        <v>5100</v>
      </c>
      <c r="E1763" s="18" t="s">
        <v>1</v>
      </c>
      <c r="F1763" s="250">
        <v>1.296</v>
      </c>
      <c r="G1763" s="35"/>
      <c r="H1763" s="36"/>
    </row>
    <row r="1764" spans="1:8" s="2" customFormat="1" ht="16.899999999999999" customHeight="1">
      <c r="A1764" s="35"/>
      <c r="B1764" s="36"/>
      <c r="C1764" s="249" t="s">
        <v>5058</v>
      </c>
      <c r="D1764" s="249" t="s">
        <v>334</v>
      </c>
      <c r="E1764" s="18" t="s">
        <v>1</v>
      </c>
      <c r="F1764" s="250">
        <v>1.296</v>
      </c>
      <c r="G1764" s="35"/>
      <c r="H1764" s="36"/>
    </row>
    <row r="1765" spans="1:8" s="2" customFormat="1" ht="16.899999999999999" customHeight="1">
      <c r="A1765" s="35"/>
      <c r="B1765" s="36"/>
      <c r="C1765" s="251" t="s">
        <v>5606</v>
      </c>
      <c r="D1765" s="35"/>
      <c r="E1765" s="35"/>
      <c r="F1765" s="35"/>
      <c r="G1765" s="35"/>
      <c r="H1765" s="36"/>
    </row>
    <row r="1766" spans="1:8" s="2" customFormat="1" ht="16.899999999999999" customHeight="1">
      <c r="A1766" s="35"/>
      <c r="B1766" s="36"/>
      <c r="C1766" s="249" t="s">
        <v>5097</v>
      </c>
      <c r="D1766" s="249" t="s">
        <v>5098</v>
      </c>
      <c r="E1766" s="18" t="s">
        <v>338</v>
      </c>
      <c r="F1766" s="250">
        <v>1.296</v>
      </c>
      <c r="G1766" s="35"/>
      <c r="H1766" s="36"/>
    </row>
    <row r="1767" spans="1:8" s="2" customFormat="1" ht="16.899999999999999" customHeight="1">
      <c r="A1767" s="35"/>
      <c r="B1767" s="36"/>
      <c r="C1767" s="249" t="s">
        <v>5101</v>
      </c>
      <c r="D1767" s="249" t="s">
        <v>5102</v>
      </c>
      <c r="E1767" s="18" t="s">
        <v>338</v>
      </c>
      <c r="F1767" s="250">
        <v>1.296</v>
      </c>
      <c r="G1767" s="35"/>
      <c r="H1767" s="36"/>
    </row>
    <row r="1768" spans="1:8" s="2" customFormat="1" ht="16.899999999999999" customHeight="1">
      <c r="A1768" s="35"/>
      <c r="B1768" s="36"/>
      <c r="C1768" s="249" t="s">
        <v>5104</v>
      </c>
      <c r="D1768" s="249" t="s">
        <v>5105</v>
      </c>
      <c r="E1768" s="18" t="s">
        <v>338</v>
      </c>
      <c r="F1768" s="250">
        <v>97.551000000000002</v>
      </c>
      <c r="G1768" s="35"/>
      <c r="H1768" s="36"/>
    </row>
    <row r="1769" spans="1:8" s="2" customFormat="1" ht="16.899999999999999" customHeight="1">
      <c r="A1769" s="35"/>
      <c r="B1769" s="36"/>
      <c r="C1769" s="245" t="s">
        <v>5060</v>
      </c>
      <c r="D1769" s="246" t="s">
        <v>1</v>
      </c>
      <c r="E1769" s="247" t="s">
        <v>1</v>
      </c>
      <c r="F1769" s="248">
        <v>245</v>
      </c>
      <c r="G1769" s="35"/>
      <c r="H1769" s="36"/>
    </row>
    <row r="1770" spans="1:8" s="2" customFormat="1" ht="16.899999999999999" customHeight="1">
      <c r="A1770" s="35"/>
      <c r="B1770" s="36"/>
      <c r="C1770" s="249" t="s">
        <v>1</v>
      </c>
      <c r="D1770" s="249" t="s">
        <v>5148</v>
      </c>
      <c r="E1770" s="18" t="s">
        <v>1</v>
      </c>
      <c r="F1770" s="250">
        <v>245</v>
      </c>
      <c r="G1770" s="35"/>
      <c r="H1770" s="36"/>
    </row>
    <row r="1771" spans="1:8" s="2" customFormat="1" ht="16.899999999999999" customHeight="1">
      <c r="A1771" s="35"/>
      <c r="B1771" s="36"/>
      <c r="C1771" s="249" t="s">
        <v>5060</v>
      </c>
      <c r="D1771" s="249" t="s">
        <v>334</v>
      </c>
      <c r="E1771" s="18" t="s">
        <v>1</v>
      </c>
      <c r="F1771" s="250">
        <v>245</v>
      </c>
      <c r="G1771" s="35"/>
      <c r="H1771" s="36"/>
    </row>
    <row r="1772" spans="1:8" s="2" customFormat="1" ht="16.899999999999999" customHeight="1">
      <c r="A1772" s="35"/>
      <c r="B1772" s="36"/>
      <c r="C1772" s="251" t="s">
        <v>5606</v>
      </c>
      <c r="D1772" s="35"/>
      <c r="E1772" s="35"/>
      <c r="F1772" s="35"/>
      <c r="G1772" s="35"/>
      <c r="H1772" s="36"/>
    </row>
    <row r="1773" spans="1:8" s="2" customFormat="1" ht="16.899999999999999" customHeight="1">
      <c r="A1773" s="35"/>
      <c r="B1773" s="36"/>
      <c r="C1773" s="249" t="s">
        <v>5145</v>
      </c>
      <c r="D1773" s="249" t="s">
        <v>5146</v>
      </c>
      <c r="E1773" s="18" t="s">
        <v>378</v>
      </c>
      <c r="F1773" s="250">
        <v>245</v>
      </c>
      <c r="G1773" s="35"/>
      <c r="H1773" s="36"/>
    </row>
    <row r="1774" spans="1:8" s="2" customFormat="1" ht="16.899999999999999" customHeight="1">
      <c r="A1774" s="35"/>
      <c r="B1774" s="36"/>
      <c r="C1774" s="249" t="s">
        <v>5149</v>
      </c>
      <c r="D1774" s="249" t="s">
        <v>5150</v>
      </c>
      <c r="E1774" s="18" t="s">
        <v>378</v>
      </c>
      <c r="F1774" s="250">
        <v>245</v>
      </c>
      <c r="G1774" s="35"/>
      <c r="H1774" s="36"/>
    </row>
    <row r="1775" spans="1:8" s="2" customFormat="1" ht="16.899999999999999" customHeight="1">
      <c r="A1775" s="35"/>
      <c r="B1775" s="36"/>
      <c r="C1775" s="245" t="s">
        <v>5144</v>
      </c>
      <c r="D1775" s="246" t="s">
        <v>1</v>
      </c>
      <c r="E1775" s="247" t="s">
        <v>1</v>
      </c>
      <c r="F1775" s="248">
        <v>28.5</v>
      </c>
      <c r="G1775" s="35"/>
      <c r="H1775" s="36"/>
    </row>
    <row r="1776" spans="1:8" s="2" customFormat="1" ht="16.899999999999999" customHeight="1">
      <c r="A1776" s="35"/>
      <c r="B1776" s="36"/>
      <c r="C1776" s="249" t="s">
        <v>1</v>
      </c>
      <c r="D1776" s="249" t="s">
        <v>5143</v>
      </c>
      <c r="E1776" s="18" t="s">
        <v>1</v>
      </c>
      <c r="F1776" s="250">
        <v>28.5</v>
      </c>
      <c r="G1776" s="35"/>
      <c r="H1776" s="36"/>
    </row>
    <row r="1777" spans="1:8" s="2" customFormat="1" ht="16.899999999999999" customHeight="1">
      <c r="A1777" s="35"/>
      <c r="B1777" s="36"/>
      <c r="C1777" s="249" t="s">
        <v>5144</v>
      </c>
      <c r="D1777" s="249" t="s">
        <v>334</v>
      </c>
      <c r="E1777" s="18" t="s">
        <v>1</v>
      </c>
      <c r="F1777" s="250">
        <v>28.5</v>
      </c>
      <c r="G1777" s="35"/>
      <c r="H1777" s="36"/>
    </row>
    <row r="1778" spans="1:8" s="2" customFormat="1" ht="16.899999999999999" customHeight="1">
      <c r="A1778" s="35"/>
      <c r="B1778" s="36"/>
      <c r="C1778" s="245" t="s">
        <v>5061</v>
      </c>
      <c r="D1778" s="246" t="s">
        <v>1</v>
      </c>
      <c r="E1778" s="247" t="s">
        <v>1</v>
      </c>
      <c r="F1778" s="248">
        <v>97.551000000000002</v>
      </c>
      <c r="G1778" s="35"/>
      <c r="H1778" s="36"/>
    </row>
    <row r="1779" spans="1:8" s="2" customFormat="1" ht="16.899999999999999" customHeight="1">
      <c r="A1779" s="35"/>
      <c r="B1779" s="36"/>
      <c r="C1779" s="249" t="s">
        <v>1</v>
      </c>
      <c r="D1779" s="249" t="s">
        <v>5063</v>
      </c>
      <c r="E1779" s="18" t="s">
        <v>1</v>
      </c>
      <c r="F1779" s="250">
        <v>96.254999999999995</v>
      </c>
      <c r="G1779" s="35"/>
      <c r="H1779" s="36"/>
    </row>
    <row r="1780" spans="1:8" s="2" customFormat="1" ht="16.899999999999999" customHeight="1">
      <c r="A1780" s="35"/>
      <c r="B1780" s="36"/>
      <c r="C1780" s="249" t="s">
        <v>1</v>
      </c>
      <c r="D1780" s="249" t="s">
        <v>5058</v>
      </c>
      <c r="E1780" s="18" t="s">
        <v>1</v>
      </c>
      <c r="F1780" s="250">
        <v>1.296</v>
      </c>
      <c r="G1780" s="35"/>
      <c r="H1780" s="36"/>
    </row>
    <row r="1781" spans="1:8" s="2" customFormat="1" ht="16.899999999999999" customHeight="1">
      <c r="A1781" s="35"/>
      <c r="B1781" s="36"/>
      <c r="C1781" s="249" t="s">
        <v>5061</v>
      </c>
      <c r="D1781" s="249" t="s">
        <v>334</v>
      </c>
      <c r="E1781" s="18" t="s">
        <v>1</v>
      </c>
      <c r="F1781" s="250">
        <v>97.551000000000002</v>
      </c>
      <c r="G1781" s="35"/>
      <c r="H1781" s="36"/>
    </row>
    <row r="1782" spans="1:8" s="2" customFormat="1" ht="16.899999999999999" customHeight="1">
      <c r="A1782" s="35"/>
      <c r="B1782" s="36"/>
      <c r="C1782" s="251" t="s">
        <v>5606</v>
      </c>
      <c r="D1782" s="35"/>
      <c r="E1782" s="35"/>
      <c r="F1782" s="35"/>
      <c r="G1782" s="35"/>
      <c r="H1782" s="36"/>
    </row>
    <row r="1783" spans="1:8" s="2" customFormat="1" ht="16.899999999999999" customHeight="1">
      <c r="A1783" s="35"/>
      <c r="B1783" s="36"/>
      <c r="C1783" s="249" t="s">
        <v>5104</v>
      </c>
      <c r="D1783" s="249" t="s">
        <v>5105</v>
      </c>
      <c r="E1783" s="18" t="s">
        <v>338</v>
      </c>
      <c r="F1783" s="250">
        <v>97.551000000000002</v>
      </c>
      <c r="G1783" s="35"/>
      <c r="H1783" s="36"/>
    </row>
    <row r="1784" spans="1:8" s="2" customFormat="1" ht="16.899999999999999" customHeight="1">
      <c r="A1784" s="35"/>
      <c r="B1784" s="36"/>
      <c r="C1784" s="249" t="s">
        <v>5107</v>
      </c>
      <c r="D1784" s="249" t="s">
        <v>5108</v>
      </c>
      <c r="E1784" s="18" t="s">
        <v>338</v>
      </c>
      <c r="F1784" s="250">
        <v>97.551000000000002</v>
      </c>
      <c r="G1784" s="35"/>
      <c r="H1784" s="36"/>
    </row>
    <row r="1785" spans="1:8" s="2" customFormat="1" ht="22.5">
      <c r="A1785" s="35"/>
      <c r="B1785" s="36"/>
      <c r="C1785" s="249" t="s">
        <v>346</v>
      </c>
      <c r="D1785" s="249" t="s">
        <v>347</v>
      </c>
      <c r="E1785" s="18" t="s">
        <v>338</v>
      </c>
      <c r="F1785" s="250">
        <v>97.551000000000002</v>
      </c>
      <c r="G1785" s="35"/>
      <c r="H1785" s="36"/>
    </row>
    <row r="1786" spans="1:8" s="2" customFormat="1" ht="22.5">
      <c r="A1786" s="35"/>
      <c r="B1786" s="36"/>
      <c r="C1786" s="249" t="s">
        <v>350</v>
      </c>
      <c r="D1786" s="249" t="s">
        <v>351</v>
      </c>
      <c r="E1786" s="18" t="s">
        <v>338</v>
      </c>
      <c r="F1786" s="250">
        <v>97.551000000000002</v>
      </c>
      <c r="G1786" s="35"/>
      <c r="H1786" s="36"/>
    </row>
    <row r="1787" spans="1:8" s="2" customFormat="1" ht="16.899999999999999" customHeight="1">
      <c r="A1787" s="35"/>
      <c r="B1787" s="36"/>
      <c r="C1787" s="249" t="s">
        <v>5112</v>
      </c>
      <c r="D1787" s="249" t="s">
        <v>357</v>
      </c>
      <c r="E1787" s="18" t="s">
        <v>338</v>
      </c>
      <c r="F1787" s="250">
        <v>97.551000000000002</v>
      </c>
      <c r="G1787" s="35"/>
      <c r="H1787" s="36"/>
    </row>
    <row r="1788" spans="1:8" s="2" customFormat="1" ht="16.899999999999999" customHeight="1">
      <c r="A1788" s="35"/>
      <c r="B1788" s="36"/>
      <c r="C1788" s="249" t="s">
        <v>5114</v>
      </c>
      <c r="D1788" s="249" t="s">
        <v>2416</v>
      </c>
      <c r="E1788" s="18" t="s">
        <v>338</v>
      </c>
      <c r="F1788" s="250">
        <v>97.551000000000002</v>
      </c>
      <c r="G1788" s="35"/>
      <c r="H1788" s="36"/>
    </row>
    <row r="1789" spans="1:8" s="2" customFormat="1" ht="16.899999999999999" customHeight="1">
      <c r="A1789" s="35"/>
      <c r="B1789" s="36"/>
      <c r="C1789" s="249" t="s">
        <v>364</v>
      </c>
      <c r="D1789" s="249" t="s">
        <v>365</v>
      </c>
      <c r="E1789" s="18" t="s">
        <v>366</v>
      </c>
      <c r="F1789" s="250">
        <v>156.08199999999999</v>
      </c>
      <c r="G1789" s="35"/>
      <c r="H1789" s="36"/>
    </row>
    <row r="1790" spans="1:8" s="2" customFormat="1" ht="16.899999999999999" customHeight="1">
      <c r="A1790" s="35"/>
      <c r="B1790" s="36"/>
      <c r="C1790" s="245" t="s">
        <v>5063</v>
      </c>
      <c r="D1790" s="246" t="s">
        <v>1</v>
      </c>
      <c r="E1790" s="247" t="s">
        <v>1</v>
      </c>
      <c r="F1790" s="248">
        <v>96.254999999999995</v>
      </c>
      <c r="G1790" s="35"/>
      <c r="H1790" s="36"/>
    </row>
    <row r="1791" spans="1:8" s="2" customFormat="1" ht="16.899999999999999" customHeight="1">
      <c r="A1791" s="35"/>
      <c r="B1791" s="36"/>
      <c r="C1791" s="249" t="s">
        <v>1</v>
      </c>
      <c r="D1791" s="249" t="s">
        <v>5093</v>
      </c>
      <c r="E1791" s="18" t="s">
        <v>1</v>
      </c>
      <c r="F1791" s="250">
        <v>106.575</v>
      </c>
      <c r="G1791" s="35"/>
      <c r="H1791" s="36"/>
    </row>
    <row r="1792" spans="1:8" s="2" customFormat="1" ht="16.899999999999999" customHeight="1">
      <c r="A1792" s="35"/>
      <c r="B1792" s="36"/>
      <c r="C1792" s="249" t="s">
        <v>1</v>
      </c>
      <c r="D1792" s="249" t="s">
        <v>5094</v>
      </c>
      <c r="E1792" s="18" t="s">
        <v>1</v>
      </c>
      <c r="F1792" s="250">
        <v>-10.32</v>
      </c>
      <c r="G1792" s="35"/>
      <c r="H1792" s="36"/>
    </row>
    <row r="1793" spans="1:8" s="2" customFormat="1" ht="16.899999999999999" customHeight="1">
      <c r="A1793" s="35"/>
      <c r="B1793" s="36"/>
      <c r="C1793" s="249" t="s">
        <v>5063</v>
      </c>
      <c r="D1793" s="249" t="s">
        <v>334</v>
      </c>
      <c r="E1793" s="18" t="s">
        <v>1</v>
      </c>
      <c r="F1793" s="250">
        <v>96.254999999999995</v>
      </c>
      <c r="G1793" s="35"/>
      <c r="H1793" s="36"/>
    </row>
    <row r="1794" spans="1:8" s="2" customFormat="1" ht="16.899999999999999" customHeight="1">
      <c r="A1794" s="35"/>
      <c r="B1794" s="36"/>
      <c r="C1794" s="251" t="s">
        <v>5606</v>
      </c>
      <c r="D1794" s="35"/>
      <c r="E1794" s="35"/>
      <c r="F1794" s="35"/>
      <c r="G1794" s="35"/>
      <c r="H1794" s="36"/>
    </row>
    <row r="1795" spans="1:8" s="2" customFormat="1" ht="16.899999999999999" customHeight="1">
      <c r="A1795" s="35"/>
      <c r="B1795" s="36"/>
      <c r="C1795" s="249" t="s">
        <v>5090</v>
      </c>
      <c r="D1795" s="249" t="s">
        <v>5091</v>
      </c>
      <c r="E1795" s="18" t="s">
        <v>338</v>
      </c>
      <c r="F1795" s="250">
        <v>96.254999999999995</v>
      </c>
      <c r="G1795" s="35"/>
      <c r="H1795" s="36"/>
    </row>
    <row r="1796" spans="1:8" s="2" customFormat="1" ht="16.899999999999999" customHeight="1">
      <c r="A1796" s="35"/>
      <c r="B1796" s="36"/>
      <c r="C1796" s="249" t="s">
        <v>5104</v>
      </c>
      <c r="D1796" s="249" t="s">
        <v>5105</v>
      </c>
      <c r="E1796" s="18" t="s">
        <v>338</v>
      </c>
      <c r="F1796" s="250">
        <v>97.551000000000002</v>
      </c>
      <c r="G1796" s="35"/>
      <c r="H1796" s="36"/>
    </row>
    <row r="1797" spans="1:8" s="2" customFormat="1" ht="7.35" customHeight="1">
      <c r="A1797" s="35"/>
      <c r="B1797" s="50"/>
      <c r="C1797" s="51"/>
      <c r="D1797" s="51"/>
      <c r="E1797" s="51"/>
      <c r="F1797" s="51"/>
      <c r="G1797" s="51"/>
      <c r="H1797" s="36"/>
    </row>
    <row r="1798" spans="1:8" s="2" customFormat="1">
      <c r="A1798" s="35"/>
      <c r="B1798" s="35"/>
      <c r="C1798" s="35"/>
      <c r="D1798" s="35"/>
      <c r="E1798" s="35"/>
      <c r="F1798" s="35"/>
      <c r="G1798" s="35"/>
      <c r="H1798" s="35"/>
    </row>
  </sheetData>
  <mergeCells count="2">
    <mergeCell ref="D5:F5"/>
    <mergeCell ref="D6:F6"/>
  </mergeCells>
  <pageMargins left="0.7" right="0.7" top="0.75" bottom="0.75" header="0.3" footer="0.3"/>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494"/>
  <sheetViews>
    <sheetView showGridLines="0" tabSelected="1" topLeftCell="A1095" zoomScale="85" zoomScaleNormal="85" workbookViewId="0">
      <selection activeCell="F1110" sqref="F1110"/>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0" style="1" hidden="1" customWidth="1"/>
  </cols>
  <sheetData>
    <row r="2" spans="1:56" s="1" customFormat="1" ht="36.950000000000003" customHeight="1">
      <c r="L2" s="309" t="s">
        <v>5</v>
      </c>
      <c r="M2" s="310"/>
      <c r="N2" s="310"/>
      <c r="O2" s="310"/>
      <c r="P2" s="310"/>
      <c r="Q2" s="310"/>
      <c r="R2" s="310"/>
      <c r="S2" s="310"/>
      <c r="T2" s="310"/>
      <c r="U2" s="310"/>
      <c r="V2" s="310"/>
      <c r="AT2" s="18" t="s">
        <v>89</v>
      </c>
      <c r="AZ2" s="111" t="s">
        <v>145</v>
      </c>
      <c r="BA2" s="111" t="s">
        <v>1</v>
      </c>
      <c r="BB2" s="111" t="s">
        <v>1</v>
      </c>
      <c r="BC2" s="111" t="s">
        <v>146</v>
      </c>
      <c r="BD2" s="111" t="s">
        <v>88</v>
      </c>
    </row>
    <row r="3" spans="1:56" s="1" customFormat="1" ht="6.95" customHeight="1">
      <c r="B3" s="19"/>
      <c r="C3" s="20"/>
      <c r="D3" s="20"/>
      <c r="E3" s="20"/>
      <c r="F3" s="20"/>
      <c r="G3" s="20"/>
      <c r="H3" s="20"/>
      <c r="I3" s="20"/>
      <c r="J3" s="20"/>
      <c r="K3" s="20"/>
      <c r="L3" s="21"/>
      <c r="AT3" s="18" t="s">
        <v>75</v>
      </c>
      <c r="AZ3" s="111" t="s">
        <v>147</v>
      </c>
      <c r="BA3" s="111" t="s">
        <v>1</v>
      </c>
      <c r="BB3" s="111" t="s">
        <v>1</v>
      </c>
      <c r="BC3" s="111" t="s">
        <v>148</v>
      </c>
      <c r="BD3" s="111" t="s">
        <v>88</v>
      </c>
    </row>
    <row r="4" spans="1:56" s="1" customFormat="1" ht="24.95" customHeight="1">
      <c r="B4" s="21"/>
      <c r="D4" s="22" t="s">
        <v>149</v>
      </c>
      <c r="L4" s="21"/>
      <c r="M4" s="112" t="s">
        <v>9</v>
      </c>
      <c r="AT4" s="18" t="s">
        <v>3</v>
      </c>
      <c r="AZ4" s="111" t="s">
        <v>150</v>
      </c>
      <c r="BA4" s="111" t="s">
        <v>1</v>
      </c>
      <c r="BB4" s="111" t="s">
        <v>1</v>
      </c>
      <c r="BC4" s="111" t="s">
        <v>151</v>
      </c>
      <c r="BD4" s="111" t="s">
        <v>88</v>
      </c>
    </row>
    <row r="5" spans="1:56" s="1" customFormat="1" ht="6.95" customHeight="1">
      <c r="B5" s="21"/>
      <c r="L5" s="21"/>
      <c r="AZ5" s="111" t="s">
        <v>152</v>
      </c>
      <c r="BA5" s="111" t="s">
        <v>1</v>
      </c>
      <c r="BB5" s="111" t="s">
        <v>1</v>
      </c>
      <c r="BC5" s="111" t="s">
        <v>153</v>
      </c>
      <c r="BD5" s="111" t="s">
        <v>88</v>
      </c>
    </row>
    <row r="6" spans="1:56" s="1" customFormat="1" ht="12" customHeight="1">
      <c r="B6" s="21"/>
      <c r="D6" s="28" t="s">
        <v>15</v>
      </c>
      <c r="L6" s="21"/>
      <c r="AZ6" s="111" t="s">
        <v>154</v>
      </c>
      <c r="BA6" s="111" t="s">
        <v>1</v>
      </c>
      <c r="BB6" s="111" t="s">
        <v>1</v>
      </c>
      <c r="BC6" s="111" t="s">
        <v>155</v>
      </c>
      <c r="BD6" s="111" t="s">
        <v>88</v>
      </c>
    </row>
    <row r="7" spans="1:56" s="1" customFormat="1" ht="26.25" customHeight="1">
      <c r="B7" s="21"/>
      <c r="E7" s="344" t="str">
        <f>'Rekapitulácia stavby'!K6</f>
        <v>Nadstavba prístavba SPŠ J. Murgaša,  Banská Bystrica- modernizácia odb. vzdelávania- zmena 1</v>
      </c>
      <c r="F7" s="346"/>
      <c r="G7" s="346"/>
      <c r="H7" s="346"/>
      <c r="L7" s="21"/>
      <c r="AZ7" s="111" t="s">
        <v>156</v>
      </c>
      <c r="BA7" s="111" t="s">
        <v>1</v>
      </c>
      <c r="BB7" s="111" t="s">
        <v>1</v>
      </c>
      <c r="BC7" s="111" t="s">
        <v>157</v>
      </c>
      <c r="BD7" s="111" t="s">
        <v>88</v>
      </c>
    </row>
    <row r="8" spans="1:56" s="1" customFormat="1" ht="12" customHeight="1">
      <c r="B8" s="21"/>
      <c r="D8" s="28" t="s">
        <v>158</v>
      </c>
      <c r="L8" s="21"/>
      <c r="AZ8" s="111" t="s">
        <v>159</v>
      </c>
      <c r="BA8" s="111" t="s">
        <v>1</v>
      </c>
      <c r="BB8" s="111" t="s">
        <v>1</v>
      </c>
      <c r="BC8" s="111" t="s">
        <v>160</v>
      </c>
      <c r="BD8" s="111" t="s">
        <v>88</v>
      </c>
    </row>
    <row r="9" spans="1:56" s="2" customFormat="1" ht="16.5" customHeight="1">
      <c r="A9" s="35"/>
      <c r="B9" s="36"/>
      <c r="C9" s="35"/>
      <c r="D9" s="35"/>
      <c r="E9" s="344" t="s">
        <v>161</v>
      </c>
      <c r="F9" s="343"/>
      <c r="G9" s="343"/>
      <c r="H9" s="343"/>
      <c r="I9" s="35"/>
      <c r="J9" s="35"/>
      <c r="K9" s="35"/>
      <c r="L9" s="45"/>
      <c r="S9" s="35"/>
      <c r="T9" s="35"/>
      <c r="U9" s="35"/>
      <c r="V9" s="35"/>
      <c r="W9" s="35"/>
      <c r="X9" s="35"/>
      <c r="Y9" s="35"/>
      <c r="Z9" s="35"/>
      <c r="AA9" s="35"/>
      <c r="AB9" s="35"/>
      <c r="AC9" s="35"/>
      <c r="AD9" s="35"/>
      <c r="AE9" s="35"/>
      <c r="AZ9" s="111" t="s">
        <v>162</v>
      </c>
      <c r="BA9" s="111" t="s">
        <v>1</v>
      </c>
      <c r="BB9" s="111" t="s">
        <v>1</v>
      </c>
      <c r="BC9" s="111" t="s">
        <v>163</v>
      </c>
      <c r="BD9" s="111" t="s">
        <v>88</v>
      </c>
    </row>
    <row r="10" spans="1:5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c r="AZ10" s="111" t="s">
        <v>165</v>
      </c>
      <c r="BA10" s="111" t="s">
        <v>1</v>
      </c>
      <c r="BB10" s="111" t="s">
        <v>1</v>
      </c>
      <c r="BC10" s="111" t="s">
        <v>166</v>
      </c>
      <c r="BD10" s="111" t="s">
        <v>88</v>
      </c>
    </row>
    <row r="11" spans="1:56" s="2" customFormat="1" ht="30" customHeight="1">
      <c r="A11" s="35"/>
      <c r="B11" s="36"/>
      <c r="C11" s="35"/>
      <c r="D11" s="35"/>
      <c r="E11" s="320" t="s">
        <v>167</v>
      </c>
      <c r="F11" s="343"/>
      <c r="G11" s="343"/>
      <c r="H11" s="343"/>
      <c r="I11" s="35"/>
      <c r="J11" s="35"/>
      <c r="K11" s="35"/>
      <c r="L11" s="45"/>
      <c r="S11" s="35"/>
      <c r="T11" s="35"/>
      <c r="U11" s="35"/>
      <c r="V11" s="35"/>
      <c r="W11" s="35"/>
      <c r="X11" s="35"/>
      <c r="Y11" s="35"/>
      <c r="Z11" s="35"/>
      <c r="AA11" s="35"/>
      <c r="AB11" s="35"/>
      <c r="AC11" s="35"/>
      <c r="AD11" s="35"/>
      <c r="AE11" s="35"/>
      <c r="AZ11" s="111" t="s">
        <v>168</v>
      </c>
      <c r="BA11" s="111" t="s">
        <v>1</v>
      </c>
      <c r="BB11" s="111" t="s">
        <v>1</v>
      </c>
      <c r="BC11" s="111" t="s">
        <v>169</v>
      </c>
      <c r="BD11" s="111" t="s">
        <v>88</v>
      </c>
    </row>
    <row r="12" spans="1:5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c r="AZ12" s="111" t="s">
        <v>170</v>
      </c>
      <c r="BA12" s="111" t="s">
        <v>1</v>
      </c>
      <c r="BB12" s="111" t="s">
        <v>1</v>
      </c>
      <c r="BC12" s="111" t="s">
        <v>171</v>
      </c>
      <c r="BD12" s="111" t="s">
        <v>88</v>
      </c>
    </row>
    <row r="13" spans="1:5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c r="AZ13" s="111" t="s">
        <v>172</v>
      </c>
      <c r="BA13" s="111" t="s">
        <v>1</v>
      </c>
      <c r="BB13" s="111" t="s">
        <v>1</v>
      </c>
      <c r="BC13" s="111" t="s">
        <v>173</v>
      </c>
      <c r="BD13" s="111" t="s">
        <v>88</v>
      </c>
    </row>
    <row r="14" spans="1:5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c r="AZ14" s="111" t="s">
        <v>174</v>
      </c>
      <c r="BA14" s="111" t="s">
        <v>1</v>
      </c>
      <c r="BB14" s="111" t="s">
        <v>1</v>
      </c>
      <c r="BC14" s="111" t="s">
        <v>175</v>
      </c>
      <c r="BD14" s="111" t="s">
        <v>88</v>
      </c>
    </row>
    <row r="15" spans="1:5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c r="AZ15" s="111" t="s">
        <v>176</v>
      </c>
      <c r="BA15" s="111" t="s">
        <v>1</v>
      </c>
      <c r="BB15" s="111" t="s">
        <v>1</v>
      </c>
      <c r="BC15" s="111" t="s">
        <v>177</v>
      </c>
      <c r="BD15" s="111" t="s">
        <v>88</v>
      </c>
    </row>
    <row r="16" spans="1:5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c r="AZ16" s="111" t="s">
        <v>178</v>
      </c>
      <c r="BA16" s="111" t="s">
        <v>1</v>
      </c>
      <c r="BB16" s="111" t="s">
        <v>1</v>
      </c>
      <c r="BC16" s="111" t="s">
        <v>179</v>
      </c>
      <c r="BD16" s="111" t="s">
        <v>88</v>
      </c>
    </row>
    <row r="17" spans="1:56"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c r="AZ17" s="111" t="s">
        <v>180</v>
      </c>
      <c r="BA17" s="111" t="s">
        <v>1</v>
      </c>
      <c r="BB17" s="111" t="s">
        <v>1</v>
      </c>
      <c r="BC17" s="111" t="s">
        <v>181</v>
      </c>
      <c r="BD17" s="111" t="s">
        <v>88</v>
      </c>
    </row>
    <row r="18" spans="1:56"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c r="AZ18" s="111" t="s">
        <v>182</v>
      </c>
      <c r="BA18" s="111" t="s">
        <v>1</v>
      </c>
      <c r="BB18" s="111" t="s">
        <v>1</v>
      </c>
      <c r="BC18" s="111" t="s">
        <v>155</v>
      </c>
      <c r="BD18" s="111" t="s">
        <v>88</v>
      </c>
    </row>
    <row r="19" spans="1:56"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c r="AZ19" s="111" t="s">
        <v>183</v>
      </c>
      <c r="BA19" s="111" t="s">
        <v>1</v>
      </c>
      <c r="BB19" s="111" t="s">
        <v>1</v>
      </c>
      <c r="BC19" s="111" t="s">
        <v>184</v>
      </c>
      <c r="BD19" s="111" t="s">
        <v>88</v>
      </c>
    </row>
    <row r="20" spans="1:56"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c r="AZ20" s="111" t="s">
        <v>185</v>
      </c>
      <c r="BA20" s="111" t="s">
        <v>1</v>
      </c>
      <c r="BB20" s="111" t="s">
        <v>1</v>
      </c>
      <c r="BC20" s="111" t="s">
        <v>186</v>
      </c>
      <c r="BD20" s="111" t="s">
        <v>88</v>
      </c>
    </row>
    <row r="21" spans="1:56"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c r="AZ21" s="111" t="s">
        <v>187</v>
      </c>
      <c r="BA21" s="111" t="s">
        <v>1</v>
      </c>
      <c r="BB21" s="111" t="s">
        <v>1</v>
      </c>
      <c r="BC21" s="111" t="s">
        <v>188</v>
      </c>
      <c r="BD21" s="111" t="s">
        <v>88</v>
      </c>
    </row>
    <row r="22" spans="1:56"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c r="AZ22" s="111" t="s">
        <v>189</v>
      </c>
      <c r="BA22" s="111" t="s">
        <v>1</v>
      </c>
      <c r="BB22" s="111" t="s">
        <v>1</v>
      </c>
      <c r="BC22" s="111" t="s">
        <v>190</v>
      </c>
      <c r="BD22" s="111" t="s">
        <v>88</v>
      </c>
    </row>
    <row r="23" spans="1:56"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c r="AZ23" s="111" t="s">
        <v>191</v>
      </c>
      <c r="BA23" s="111" t="s">
        <v>1</v>
      </c>
      <c r="BB23" s="111" t="s">
        <v>1</v>
      </c>
      <c r="BC23" s="111" t="s">
        <v>173</v>
      </c>
      <c r="BD23" s="111" t="s">
        <v>88</v>
      </c>
    </row>
    <row r="24" spans="1:56"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c r="AZ24" s="111" t="s">
        <v>192</v>
      </c>
      <c r="BA24" s="111" t="s">
        <v>1</v>
      </c>
      <c r="BB24" s="111" t="s">
        <v>1</v>
      </c>
      <c r="BC24" s="111" t="s">
        <v>193</v>
      </c>
      <c r="BD24" s="111" t="s">
        <v>88</v>
      </c>
    </row>
    <row r="25" spans="1:56"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c r="AZ25" s="111" t="s">
        <v>194</v>
      </c>
      <c r="BA25" s="111" t="s">
        <v>1</v>
      </c>
      <c r="BB25" s="111" t="s">
        <v>1</v>
      </c>
      <c r="BC25" s="111" t="s">
        <v>195</v>
      </c>
      <c r="BD25" s="111" t="s">
        <v>88</v>
      </c>
    </row>
    <row r="26" spans="1:56"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c r="AZ26" s="111" t="s">
        <v>196</v>
      </c>
      <c r="BA26" s="111" t="s">
        <v>1</v>
      </c>
      <c r="BB26" s="111" t="s">
        <v>1</v>
      </c>
      <c r="BC26" s="111" t="s">
        <v>197</v>
      </c>
      <c r="BD26" s="111" t="s">
        <v>88</v>
      </c>
    </row>
    <row r="27" spans="1:56"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c r="AZ27" s="111" t="s">
        <v>198</v>
      </c>
      <c r="BA27" s="111" t="s">
        <v>1</v>
      </c>
      <c r="BB27" s="111" t="s">
        <v>1</v>
      </c>
      <c r="BC27" s="111" t="s">
        <v>199</v>
      </c>
      <c r="BD27" s="111" t="s">
        <v>88</v>
      </c>
    </row>
    <row r="28" spans="1:56"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c r="AZ28" s="111" t="s">
        <v>200</v>
      </c>
      <c r="BA28" s="111" t="s">
        <v>1</v>
      </c>
      <c r="BB28" s="111" t="s">
        <v>1</v>
      </c>
      <c r="BC28" s="111" t="s">
        <v>201</v>
      </c>
      <c r="BD28" s="111" t="s">
        <v>88</v>
      </c>
    </row>
    <row r="29" spans="1:56"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c r="AZ29" s="116" t="s">
        <v>202</v>
      </c>
      <c r="BA29" s="116" t="s">
        <v>1</v>
      </c>
      <c r="BB29" s="116" t="s">
        <v>1</v>
      </c>
      <c r="BC29" s="116" t="s">
        <v>203</v>
      </c>
      <c r="BD29" s="116" t="s">
        <v>88</v>
      </c>
    </row>
    <row r="30" spans="1:56"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c r="AZ30" s="111" t="s">
        <v>204</v>
      </c>
      <c r="BA30" s="111" t="s">
        <v>1</v>
      </c>
      <c r="BB30" s="111" t="s">
        <v>1</v>
      </c>
      <c r="BC30" s="111" t="s">
        <v>205</v>
      </c>
      <c r="BD30" s="111" t="s">
        <v>88</v>
      </c>
    </row>
    <row r="31" spans="1:56"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c r="AZ31" s="111" t="s">
        <v>206</v>
      </c>
      <c r="BA31" s="111" t="s">
        <v>1</v>
      </c>
      <c r="BB31" s="111" t="s">
        <v>1</v>
      </c>
      <c r="BC31" s="111" t="s">
        <v>207</v>
      </c>
      <c r="BD31" s="111" t="s">
        <v>88</v>
      </c>
    </row>
    <row r="32" spans="1:56"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c r="AZ32" s="111" t="s">
        <v>209</v>
      </c>
      <c r="BA32" s="111" t="s">
        <v>1</v>
      </c>
      <c r="BB32" s="111" t="s">
        <v>1</v>
      </c>
      <c r="BC32" s="111" t="s">
        <v>210</v>
      </c>
      <c r="BD32" s="111" t="s">
        <v>88</v>
      </c>
    </row>
    <row r="33" spans="1:56" s="2" customFormat="1" ht="14.45" customHeight="1">
      <c r="A33" s="35"/>
      <c r="B33" s="36"/>
      <c r="C33" s="35"/>
      <c r="D33" s="33" t="s">
        <v>139</v>
      </c>
      <c r="E33" s="35"/>
      <c r="F33" s="35"/>
      <c r="G33" s="35"/>
      <c r="H33" s="35"/>
      <c r="I33" s="35"/>
      <c r="J33" s="34">
        <f>J125</f>
        <v>0</v>
      </c>
      <c r="K33" s="35"/>
      <c r="L33" s="45"/>
      <c r="S33" s="35"/>
      <c r="T33" s="35"/>
      <c r="U33" s="35"/>
      <c r="V33" s="35"/>
      <c r="W33" s="35"/>
      <c r="X33" s="35"/>
      <c r="Y33" s="35"/>
      <c r="Z33" s="35"/>
      <c r="AA33" s="35"/>
      <c r="AB33" s="35"/>
      <c r="AC33" s="35"/>
      <c r="AD33" s="35"/>
      <c r="AE33" s="35"/>
      <c r="AZ33" s="111" t="s">
        <v>211</v>
      </c>
      <c r="BA33" s="111" t="s">
        <v>1</v>
      </c>
      <c r="BB33" s="111" t="s">
        <v>1</v>
      </c>
      <c r="BC33" s="111" t="s">
        <v>212</v>
      </c>
      <c r="BD33" s="111" t="s">
        <v>88</v>
      </c>
    </row>
    <row r="34" spans="1:56"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c r="AZ34" s="111" t="s">
        <v>213</v>
      </c>
      <c r="BA34" s="111" t="s">
        <v>1</v>
      </c>
      <c r="BB34" s="111" t="s">
        <v>1</v>
      </c>
      <c r="BC34" s="111" t="s">
        <v>214</v>
      </c>
      <c r="BD34" s="111" t="s">
        <v>88</v>
      </c>
    </row>
    <row r="35" spans="1:56"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c r="AZ35" s="111" t="s">
        <v>215</v>
      </c>
      <c r="BA35" s="111" t="s">
        <v>1</v>
      </c>
      <c r="BB35" s="111" t="s">
        <v>1</v>
      </c>
      <c r="BC35" s="111" t="s">
        <v>216</v>
      </c>
      <c r="BD35" s="111" t="s">
        <v>88</v>
      </c>
    </row>
    <row r="36" spans="1:56"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c r="AZ36" s="111" t="s">
        <v>217</v>
      </c>
      <c r="BA36" s="111" t="s">
        <v>1</v>
      </c>
      <c r="BB36" s="111" t="s">
        <v>1</v>
      </c>
      <c r="BC36" s="111" t="s">
        <v>218</v>
      </c>
      <c r="BD36" s="111" t="s">
        <v>88</v>
      </c>
    </row>
    <row r="37" spans="1:56" s="2" customFormat="1" ht="14.45" customHeight="1">
      <c r="A37" s="35"/>
      <c r="B37" s="36"/>
      <c r="C37" s="35"/>
      <c r="D37" s="118" t="s">
        <v>39</v>
      </c>
      <c r="E37" s="28" t="s">
        <v>40</v>
      </c>
      <c r="F37" s="119">
        <f>ROUND((SUM(BE125:BE132) + SUM(BE154:BE1493)),  2)</f>
        <v>0</v>
      </c>
      <c r="G37" s="35"/>
      <c r="H37" s="35"/>
      <c r="I37" s="120">
        <v>0.2</v>
      </c>
      <c r="J37" s="119">
        <f>ROUND(((SUM(BE125:BE132) + SUM(BE154:BE1493))*I37),  2)</f>
        <v>0</v>
      </c>
      <c r="K37" s="35"/>
      <c r="L37" s="45"/>
      <c r="S37" s="35"/>
      <c r="T37" s="35"/>
      <c r="U37" s="35"/>
      <c r="V37" s="35"/>
      <c r="W37" s="35"/>
      <c r="X37" s="35"/>
      <c r="Y37" s="35"/>
      <c r="Z37" s="35"/>
      <c r="AA37" s="35"/>
      <c r="AB37" s="35"/>
      <c r="AC37" s="35"/>
      <c r="AD37" s="35"/>
      <c r="AE37" s="35"/>
      <c r="AZ37" s="111" t="s">
        <v>219</v>
      </c>
      <c r="BA37" s="111" t="s">
        <v>1</v>
      </c>
      <c r="BB37" s="111" t="s">
        <v>1</v>
      </c>
      <c r="BC37" s="111" t="s">
        <v>220</v>
      </c>
      <c r="BD37" s="111" t="s">
        <v>88</v>
      </c>
    </row>
    <row r="38" spans="1:56" s="2" customFormat="1" ht="14.45" customHeight="1">
      <c r="A38" s="35"/>
      <c r="B38" s="36"/>
      <c r="C38" s="35"/>
      <c r="D38" s="35"/>
      <c r="E38" s="28" t="s">
        <v>41</v>
      </c>
      <c r="F38" s="119">
        <f>ROUND((SUM(BF125:BF132) + SUM(BF154:BF1493)),  2)</f>
        <v>0</v>
      </c>
      <c r="G38" s="35"/>
      <c r="H38" s="35"/>
      <c r="I38" s="120">
        <v>0.2</v>
      </c>
      <c r="J38" s="119">
        <f>ROUND(((SUM(BF125:BF132) + SUM(BF154:BF1493))*I38),  2)</f>
        <v>0</v>
      </c>
      <c r="K38" s="35"/>
      <c r="L38" s="45"/>
      <c r="S38" s="35"/>
      <c r="T38" s="35"/>
      <c r="U38" s="35"/>
      <c r="V38" s="35"/>
      <c r="W38" s="35"/>
      <c r="X38" s="35"/>
      <c r="Y38" s="35"/>
      <c r="Z38" s="35"/>
      <c r="AA38" s="35"/>
      <c r="AB38" s="35"/>
      <c r="AC38" s="35"/>
      <c r="AD38" s="35"/>
      <c r="AE38" s="35"/>
      <c r="AZ38" s="111" t="s">
        <v>221</v>
      </c>
      <c r="BA38" s="111" t="s">
        <v>1</v>
      </c>
      <c r="BB38" s="111" t="s">
        <v>1</v>
      </c>
      <c r="BC38" s="111" t="s">
        <v>222</v>
      </c>
      <c r="BD38" s="111" t="s">
        <v>88</v>
      </c>
    </row>
    <row r="39" spans="1:56" s="2" customFormat="1" ht="14.45" hidden="1" customHeight="1">
      <c r="A39" s="35"/>
      <c r="B39" s="36"/>
      <c r="C39" s="35"/>
      <c r="D39" s="35"/>
      <c r="E39" s="28" t="s">
        <v>42</v>
      </c>
      <c r="F39" s="119">
        <f>ROUND((SUM(BG125:BG132) + SUM(BG154:BG1493)),  2)</f>
        <v>0</v>
      </c>
      <c r="G39" s="35"/>
      <c r="H39" s="35"/>
      <c r="I39" s="120">
        <v>0.2</v>
      </c>
      <c r="J39" s="119">
        <f>0</f>
        <v>0</v>
      </c>
      <c r="K39" s="35"/>
      <c r="L39" s="45"/>
      <c r="S39" s="35"/>
      <c r="T39" s="35"/>
      <c r="U39" s="35"/>
      <c r="V39" s="35"/>
      <c r="W39" s="35"/>
      <c r="X39" s="35"/>
      <c r="Y39" s="35"/>
      <c r="Z39" s="35"/>
      <c r="AA39" s="35"/>
      <c r="AB39" s="35"/>
      <c r="AC39" s="35"/>
      <c r="AD39" s="35"/>
      <c r="AE39" s="35"/>
      <c r="AZ39" s="111" t="s">
        <v>223</v>
      </c>
      <c r="BA39" s="111" t="s">
        <v>1</v>
      </c>
      <c r="BB39" s="111" t="s">
        <v>1</v>
      </c>
      <c r="BC39" s="111" t="s">
        <v>224</v>
      </c>
      <c r="BD39" s="111" t="s">
        <v>88</v>
      </c>
    </row>
    <row r="40" spans="1:56" s="2" customFormat="1" ht="14.45" hidden="1" customHeight="1">
      <c r="A40" s="35"/>
      <c r="B40" s="36"/>
      <c r="C40" s="35"/>
      <c r="D40" s="35"/>
      <c r="E40" s="28" t="s">
        <v>43</v>
      </c>
      <c r="F40" s="119">
        <f>ROUND((SUM(BH125:BH132) + SUM(BH154:BH1493)),  2)</f>
        <v>0</v>
      </c>
      <c r="G40" s="35"/>
      <c r="H40" s="35"/>
      <c r="I40" s="120">
        <v>0.2</v>
      </c>
      <c r="J40" s="119">
        <f>0</f>
        <v>0</v>
      </c>
      <c r="K40" s="35"/>
      <c r="L40" s="45"/>
      <c r="S40" s="35"/>
      <c r="T40" s="35"/>
      <c r="U40" s="35"/>
      <c r="V40" s="35"/>
      <c r="W40" s="35"/>
      <c r="X40" s="35"/>
      <c r="Y40" s="35"/>
      <c r="Z40" s="35"/>
      <c r="AA40" s="35"/>
      <c r="AB40" s="35"/>
      <c r="AC40" s="35"/>
      <c r="AD40" s="35"/>
      <c r="AE40" s="35"/>
      <c r="AZ40" s="111" t="s">
        <v>225</v>
      </c>
      <c r="BA40" s="111" t="s">
        <v>1</v>
      </c>
      <c r="BB40" s="111" t="s">
        <v>1</v>
      </c>
      <c r="BC40" s="111" t="s">
        <v>226</v>
      </c>
      <c r="BD40" s="111" t="s">
        <v>88</v>
      </c>
    </row>
    <row r="41" spans="1:56" s="2" customFormat="1" ht="14.45" hidden="1" customHeight="1">
      <c r="A41" s="35"/>
      <c r="B41" s="36"/>
      <c r="C41" s="35"/>
      <c r="D41" s="35"/>
      <c r="E41" s="28" t="s">
        <v>44</v>
      </c>
      <c r="F41" s="119">
        <f>ROUND((SUM(BI125:BI132) + SUM(BI154:BI1493)),  2)</f>
        <v>0</v>
      </c>
      <c r="G41" s="35"/>
      <c r="H41" s="35"/>
      <c r="I41" s="120">
        <v>0</v>
      </c>
      <c r="J41" s="119">
        <f>0</f>
        <v>0</v>
      </c>
      <c r="K41" s="35"/>
      <c r="L41" s="45"/>
      <c r="S41" s="35"/>
      <c r="T41" s="35"/>
      <c r="U41" s="35"/>
      <c r="V41" s="35"/>
      <c r="W41" s="35"/>
      <c r="X41" s="35"/>
      <c r="Y41" s="35"/>
      <c r="Z41" s="35"/>
      <c r="AA41" s="35"/>
      <c r="AB41" s="35"/>
      <c r="AC41" s="35"/>
      <c r="AD41" s="35"/>
      <c r="AE41" s="35"/>
      <c r="AZ41" s="111" t="s">
        <v>227</v>
      </c>
      <c r="BA41" s="111" t="s">
        <v>1</v>
      </c>
      <c r="BB41" s="111" t="s">
        <v>1</v>
      </c>
      <c r="BC41" s="111" t="s">
        <v>218</v>
      </c>
      <c r="BD41" s="111" t="s">
        <v>88</v>
      </c>
    </row>
    <row r="42" spans="1:56"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c r="AZ42" s="111" t="s">
        <v>228</v>
      </c>
      <c r="BA42" s="111" t="s">
        <v>1</v>
      </c>
      <c r="BB42" s="111" t="s">
        <v>1</v>
      </c>
      <c r="BC42" s="111" t="s">
        <v>229</v>
      </c>
      <c r="BD42" s="111" t="s">
        <v>88</v>
      </c>
    </row>
    <row r="43" spans="1:56"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c r="AZ43" s="111" t="s">
        <v>230</v>
      </c>
      <c r="BA43" s="111" t="s">
        <v>1</v>
      </c>
      <c r="BB43" s="111" t="s">
        <v>1</v>
      </c>
      <c r="BC43" s="111" t="s">
        <v>195</v>
      </c>
      <c r="BD43" s="111" t="s">
        <v>88</v>
      </c>
    </row>
    <row r="44" spans="1:56"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c r="AZ44" s="111" t="s">
        <v>231</v>
      </c>
      <c r="BA44" s="111" t="s">
        <v>1</v>
      </c>
      <c r="BB44" s="111" t="s">
        <v>1</v>
      </c>
      <c r="BC44" s="111" t="s">
        <v>232</v>
      </c>
      <c r="BD44" s="111" t="s">
        <v>88</v>
      </c>
    </row>
    <row r="45" spans="1:56" s="1" customFormat="1" ht="14.45" customHeight="1">
      <c r="B45" s="21"/>
      <c r="L45" s="21"/>
      <c r="AZ45" s="111" t="s">
        <v>233</v>
      </c>
      <c r="BA45" s="111" t="s">
        <v>1</v>
      </c>
      <c r="BB45" s="111" t="s">
        <v>1</v>
      </c>
      <c r="BC45" s="111" t="s">
        <v>234</v>
      </c>
      <c r="BD45" s="111" t="s">
        <v>88</v>
      </c>
    </row>
    <row r="46" spans="1:56" s="1" customFormat="1" ht="14.45" customHeight="1">
      <c r="B46" s="21"/>
      <c r="L46" s="21"/>
      <c r="AZ46" s="111" t="s">
        <v>235</v>
      </c>
      <c r="BA46" s="111" t="s">
        <v>1</v>
      </c>
      <c r="BB46" s="111" t="s">
        <v>1</v>
      </c>
      <c r="BC46" s="111" t="s">
        <v>236</v>
      </c>
      <c r="BD46" s="111" t="s">
        <v>88</v>
      </c>
    </row>
    <row r="47" spans="1:56" s="1" customFormat="1" ht="14.45" customHeight="1">
      <c r="B47" s="21"/>
      <c r="L47" s="21"/>
      <c r="AZ47" s="111" t="s">
        <v>237</v>
      </c>
      <c r="BA47" s="111" t="s">
        <v>1</v>
      </c>
      <c r="BB47" s="111" t="s">
        <v>1</v>
      </c>
      <c r="BC47" s="111" t="s">
        <v>238</v>
      </c>
      <c r="BD47" s="111" t="s">
        <v>88</v>
      </c>
    </row>
    <row r="48" spans="1:56" s="1" customFormat="1" ht="14.45" customHeight="1">
      <c r="B48" s="21"/>
      <c r="L48" s="21"/>
      <c r="AZ48" s="111" t="s">
        <v>239</v>
      </c>
      <c r="BA48" s="111" t="s">
        <v>1</v>
      </c>
      <c r="BB48" s="111" t="s">
        <v>1</v>
      </c>
      <c r="BC48" s="111" t="s">
        <v>240</v>
      </c>
      <c r="BD48" s="111" t="s">
        <v>88</v>
      </c>
    </row>
    <row r="49" spans="1:56" s="1" customFormat="1" ht="14.45" customHeight="1">
      <c r="B49" s="21"/>
      <c r="L49" s="21"/>
      <c r="AZ49" s="111" t="s">
        <v>241</v>
      </c>
      <c r="BA49" s="111" t="s">
        <v>1</v>
      </c>
      <c r="BB49" s="111" t="s">
        <v>1</v>
      </c>
      <c r="BC49" s="111" t="s">
        <v>242</v>
      </c>
      <c r="BD49" s="111" t="s">
        <v>88</v>
      </c>
    </row>
    <row r="50" spans="1:56" s="2" customFormat="1" ht="14.45" customHeight="1">
      <c r="B50" s="45"/>
      <c r="D50" s="46" t="s">
        <v>48</v>
      </c>
      <c r="E50" s="47"/>
      <c r="F50" s="47"/>
      <c r="G50" s="46" t="s">
        <v>49</v>
      </c>
      <c r="H50" s="47"/>
      <c r="I50" s="47"/>
      <c r="J50" s="47"/>
      <c r="K50" s="47"/>
      <c r="L50" s="45"/>
      <c r="AZ50" s="111" t="s">
        <v>243</v>
      </c>
      <c r="BA50" s="111" t="s">
        <v>1</v>
      </c>
      <c r="BB50" s="111" t="s">
        <v>1</v>
      </c>
      <c r="BC50" s="111" t="s">
        <v>244</v>
      </c>
      <c r="BD50" s="111" t="s">
        <v>88</v>
      </c>
    </row>
    <row r="51" spans="1:56">
      <c r="B51" s="21"/>
      <c r="L51" s="21"/>
      <c r="AZ51" s="111" t="s">
        <v>245</v>
      </c>
      <c r="BA51" s="111" t="s">
        <v>1</v>
      </c>
      <c r="BB51" s="111" t="s">
        <v>1</v>
      </c>
      <c r="BC51" s="111" t="s">
        <v>246</v>
      </c>
      <c r="BD51" s="111" t="s">
        <v>88</v>
      </c>
    </row>
    <row r="52" spans="1:56">
      <c r="B52" s="21"/>
      <c r="L52" s="21"/>
      <c r="AZ52" s="111" t="s">
        <v>247</v>
      </c>
      <c r="BA52" s="111" t="s">
        <v>1</v>
      </c>
      <c r="BB52" s="111" t="s">
        <v>1</v>
      </c>
      <c r="BC52" s="111" t="s">
        <v>248</v>
      </c>
      <c r="BD52" s="111" t="s">
        <v>88</v>
      </c>
    </row>
    <row r="53" spans="1:56">
      <c r="B53" s="21"/>
      <c r="L53" s="21"/>
      <c r="AZ53" s="111" t="s">
        <v>249</v>
      </c>
      <c r="BA53" s="111" t="s">
        <v>1</v>
      </c>
      <c r="BB53" s="111" t="s">
        <v>1</v>
      </c>
      <c r="BC53" s="111" t="s">
        <v>250</v>
      </c>
      <c r="BD53" s="111" t="s">
        <v>88</v>
      </c>
    </row>
    <row r="54" spans="1:56">
      <c r="B54" s="21"/>
      <c r="L54" s="21"/>
      <c r="AZ54" s="111" t="s">
        <v>251</v>
      </c>
      <c r="BA54" s="111" t="s">
        <v>1</v>
      </c>
      <c r="BB54" s="111" t="s">
        <v>1</v>
      </c>
      <c r="BC54" s="111" t="s">
        <v>216</v>
      </c>
      <c r="BD54" s="111" t="s">
        <v>88</v>
      </c>
    </row>
    <row r="55" spans="1:56">
      <c r="B55" s="21"/>
      <c r="L55" s="21"/>
      <c r="AZ55" s="111" t="s">
        <v>252</v>
      </c>
      <c r="BA55" s="111" t="s">
        <v>1</v>
      </c>
      <c r="BB55" s="111" t="s">
        <v>1</v>
      </c>
      <c r="BC55" s="111" t="s">
        <v>171</v>
      </c>
      <c r="BD55" s="111" t="s">
        <v>88</v>
      </c>
    </row>
    <row r="56" spans="1:56">
      <c r="B56" s="21"/>
      <c r="L56" s="21"/>
      <c r="AZ56" s="111" t="s">
        <v>253</v>
      </c>
      <c r="BA56" s="111" t="s">
        <v>1</v>
      </c>
      <c r="BB56" s="111" t="s">
        <v>1</v>
      </c>
      <c r="BC56" s="111" t="s">
        <v>254</v>
      </c>
      <c r="BD56" s="111" t="s">
        <v>88</v>
      </c>
    </row>
    <row r="57" spans="1:56">
      <c r="B57" s="21"/>
      <c r="L57" s="21"/>
      <c r="AZ57" s="111" t="s">
        <v>255</v>
      </c>
      <c r="BA57" s="111" t="s">
        <v>1</v>
      </c>
      <c r="BB57" s="111" t="s">
        <v>1</v>
      </c>
      <c r="BC57" s="111" t="s">
        <v>175</v>
      </c>
      <c r="BD57" s="111" t="s">
        <v>88</v>
      </c>
    </row>
    <row r="58" spans="1:56">
      <c r="B58" s="21"/>
      <c r="L58" s="21"/>
      <c r="AZ58" s="111" t="s">
        <v>256</v>
      </c>
      <c r="BA58" s="111" t="s">
        <v>1</v>
      </c>
      <c r="BB58" s="111" t="s">
        <v>1</v>
      </c>
      <c r="BC58" s="111" t="s">
        <v>257</v>
      </c>
      <c r="BD58" s="111" t="s">
        <v>88</v>
      </c>
    </row>
    <row r="59" spans="1:56">
      <c r="B59" s="21"/>
      <c r="L59" s="21"/>
      <c r="AZ59" s="111" t="s">
        <v>258</v>
      </c>
      <c r="BA59" s="111" t="s">
        <v>1</v>
      </c>
      <c r="BB59" s="111" t="s">
        <v>1</v>
      </c>
      <c r="BC59" s="111" t="s">
        <v>259</v>
      </c>
      <c r="BD59" s="111" t="s">
        <v>88</v>
      </c>
    </row>
    <row r="60" spans="1:56">
      <c r="B60" s="21"/>
      <c r="L60" s="21"/>
      <c r="AZ60" s="111" t="s">
        <v>260</v>
      </c>
      <c r="BA60" s="111" t="s">
        <v>1</v>
      </c>
      <c r="BB60" s="111" t="s">
        <v>1</v>
      </c>
      <c r="BC60" s="111" t="s">
        <v>261</v>
      </c>
      <c r="BD60" s="111" t="s">
        <v>88</v>
      </c>
    </row>
    <row r="61" spans="1:56"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c r="AZ61" s="111" t="s">
        <v>262</v>
      </c>
      <c r="BA61" s="111" t="s">
        <v>1</v>
      </c>
      <c r="BB61" s="111" t="s">
        <v>1</v>
      </c>
      <c r="BC61" s="111" t="s">
        <v>175</v>
      </c>
      <c r="BD61" s="111" t="s">
        <v>88</v>
      </c>
    </row>
    <row r="62" spans="1:56">
      <c r="B62" s="21"/>
      <c r="L62" s="21"/>
      <c r="AZ62" s="111" t="s">
        <v>263</v>
      </c>
      <c r="BA62" s="111" t="s">
        <v>1</v>
      </c>
      <c r="BB62" s="111" t="s">
        <v>1</v>
      </c>
      <c r="BC62" s="111" t="s">
        <v>264</v>
      </c>
      <c r="BD62" s="111" t="s">
        <v>88</v>
      </c>
    </row>
    <row r="63" spans="1:56">
      <c r="B63" s="21"/>
      <c r="L63" s="21"/>
    </row>
    <row r="64" spans="1:56">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161</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30" customHeight="1">
      <c r="A89" s="35"/>
      <c r="B89" s="36"/>
      <c r="C89" s="35"/>
      <c r="D89" s="35"/>
      <c r="E89" s="320" t="str">
        <f>E11</f>
        <v xml:space="preserve">E1.1 - E 1.1. Architektonické a stavebné riešenie ,E 1.2. Statika </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47"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47" s="2" customFormat="1" ht="22.9" customHeight="1">
      <c r="A98" s="35"/>
      <c r="B98" s="36"/>
      <c r="C98" s="130" t="s">
        <v>268</v>
      </c>
      <c r="D98" s="35"/>
      <c r="E98" s="35"/>
      <c r="F98" s="35"/>
      <c r="G98" s="35"/>
      <c r="H98" s="35"/>
      <c r="I98" s="35"/>
      <c r="J98" s="74">
        <f>J154</f>
        <v>0</v>
      </c>
      <c r="K98" s="35"/>
      <c r="L98" s="45"/>
      <c r="S98" s="35"/>
      <c r="T98" s="35"/>
      <c r="U98" s="35"/>
      <c r="V98" s="35"/>
      <c r="W98" s="35"/>
      <c r="X98" s="35"/>
      <c r="Y98" s="35"/>
      <c r="Z98" s="35"/>
      <c r="AA98" s="35"/>
      <c r="AB98" s="35"/>
      <c r="AC98" s="35"/>
      <c r="AD98" s="35"/>
      <c r="AE98" s="35"/>
      <c r="AU98" s="18" t="s">
        <v>269</v>
      </c>
    </row>
    <row r="99" spans="1:47" s="9" customFormat="1" ht="24.95" customHeight="1">
      <c r="B99" s="131"/>
      <c r="D99" s="132" t="s">
        <v>270</v>
      </c>
      <c r="E99" s="133"/>
      <c r="F99" s="133"/>
      <c r="G99" s="133"/>
      <c r="H99" s="133"/>
      <c r="I99" s="133"/>
      <c r="J99" s="134">
        <f>J155</f>
        <v>0</v>
      </c>
      <c r="L99" s="131"/>
    </row>
    <row r="100" spans="1:47" s="10" customFormat="1" ht="19.899999999999999" customHeight="1">
      <c r="B100" s="135"/>
      <c r="D100" s="136" t="s">
        <v>271</v>
      </c>
      <c r="E100" s="137"/>
      <c r="F100" s="137"/>
      <c r="G100" s="137"/>
      <c r="H100" s="137"/>
      <c r="I100" s="137"/>
      <c r="J100" s="138">
        <f>J168</f>
        <v>0</v>
      </c>
      <c r="L100" s="135"/>
    </row>
    <row r="101" spans="1:47" s="10" customFormat="1" ht="19.899999999999999" customHeight="1">
      <c r="B101" s="135"/>
      <c r="D101" s="136" t="s">
        <v>272</v>
      </c>
      <c r="E101" s="137"/>
      <c r="F101" s="137"/>
      <c r="G101" s="137"/>
      <c r="H101" s="137"/>
      <c r="I101" s="137"/>
      <c r="J101" s="138">
        <f>J187</f>
        <v>0</v>
      </c>
      <c r="L101" s="135"/>
    </row>
    <row r="102" spans="1:47" s="10" customFormat="1" ht="19.899999999999999" customHeight="1">
      <c r="B102" s="135"/>
      <c r="D102" s="136" t="s">
        <v>273</v>
      </c>
      <c r="E102" s="137"/>
      <c r="F102" s="137"/>
      <c r="G102" s="137"/>
      <c r="H102" s="137"/>
      <c r="I102" s="137"/>
      <c r="J102" s="138">
        <f>J193</f>
        <v>0</v>
      </c>
      <c r="L102" s="135"/>
    </row>
    <row r="103" spans="1:47" s="10" customFormat="1" ht="19.899999999999999" customHeight="1">
      <c r="B103" s="135"/>
      <c r="D103" s="136" t="s">
        <v>274</v>
      </c>
      <c r="E103" s="137"/>
      <c r="F103" s="137"/>
      <c r="G103" s="137"/>
      <c r="H103" s="137"/>
      <c r="I103" s="137"/>
      <c r="J103" s="138">
        <f>J214</f>
        <v>0</v>
      </c>
      <c r="L103" s="135"/>
    </row>
    <row r="104" spans="1:47" s="10" customFormat="1" ht="19.899999999999999" customHeight="1">
      <c r="B104" s="135"/>
      <c r="D104" s="136" t="s">
        <v>275</v>
      </c>
      <c r="E104" s="137"/>
      <c r="F104" s="137"/>
      <c r="G104" s="137"/>
      <c r="H104" s="137"/>
      <c r="I104" s="137"/>
      <c r="J104" s="138">
        <f>J222</f>
        <v>0</v>
      </c>
      <c r="L104" s="135"/>
    </row>
    <row r="105" spans="1:47" s="10" customFormat="1" ht="19.899999999999999" customHeight="1">
      <c r="B105" s="135"/>
      <c r="D105" s="136" t="s">
        <v>276</v>
      </c>
      <c r="E105" s="137"/>
      <c r="F105" s="137"/>
      <c r="G105" s="137"/>
      <c r="H105" s="137"/>
      <c r="I105" s="137"/>
      <c r="J105" s="138">
        <f>J324</f>
        <v>0</v>
      </c>
      <c r="L105" s="135"/>
    </row>
    <row r="106" spans="1:47" s="10" customFormat="1" ht="19.899999999999999" customHeight="1">
      <c r="B106" s="135"/>
      <c r="D106" s="136" t="s">
        <v>277</v>
      </c>
      <c r="E106" s="137"/>
      <c r="F106" s="137"/>
      <c r="G106" s="137"/>
      <c r="H106" s="137"/>
      <c r="I106" s="137"/>
      <c r="J106" s="138">
        <f>J443</f>
        <v>0</v>
      </c>
      <c r="L106" s="135"/>
    </row>
    <row r="107" spans="1:47" s="9" customFormat="1" ht="24.95" customHeight="1">
      <c r="B107" s="131"/>
      <c r="D107" s="132" t="s">
        <v>278</v>
      </c>
      <c r="E107" s="133"/>
      <c r="F107" s="133"/>
      <c r="G107" s="133"/>
      <c r="H107" s="133"/>
      <c r="I107" s="133"/>
      <c r="J107" s="134">
        <f>J445</f>
        <v>0</v>
      </c>
      <c r="L107" s="131"/>
    </row>
    <row r="108" spans="1:47" s="10" customFormat="1" ht="19.899999999999999" customHeight="1">
      <c r="B108" s="135"/>
      <c r="D108" s="136" t="s">
        <v>279</v>
      </c>
      <c r="E108" s="137"/>
      <c r="F108" s="137"/>
      <c r="G108" s="137"/>
      <c r="H108" s="137"/>
      <c r="I108" s="137"/>
      <c r="J108" s="138">
        <f>J446</f>
        <v>0</v>
      </c>
      <c r="L108" s="135"/>
    </row>
    <row r="109" spans="1:47" s="10" customFormat="1" ht="19.899999999999999" customHeight="1">
      <c r="B109" s="135"/>
      <c r="D109" s="136" t="s">
        <v>280</v>
      </c>
      <c r="E109" s="137"/>
      <c r="F109" s="137"/>
      <c r="G109" s="137"/>
      <c r="H109" s="137"/>
      <c r="I109" s="137"/>
      <c r="J109" s="138">
        <f>J451</f>
        <v>0</v>
      </c>
      <c r="L109" s="135"/>
    </row>
    <row r="110" spans="1:47" s="10" customFormat="1" ht="19.899999999999999" customHeight="1">
      <c r="B110" s="135"/>
      <c r="D110" s="136" t="s">
        <v>281</v>
      </c>
      <c r="E110" s="137"/>
      <c r="F110" s="137"/>
      <c r="G110" s="137"/>
      <c r="H110" s="137"/>
      <c r="I110" s="137"/>
      <c r="J110" s="138">
        <f>J600</f>
        <v>0</v>
      </c>
      <c r="L110" s="135"/>
    </row>
    <row r="111" spans="1:47" s="10" customFormat="1" ht="19.899999999999999" customHeight="1">
      <c r="B111" s="135"/>
      <c r="D111" s="136" t="s">
        <v>282</v>
      </c>
      <c r="E111" s="137"/>
      <c r="F111" s="137"/>
      <c r="G111" s="137"/>
      <c r="H111" s="137"/>
      <c r="I111" s="137"/>
      <c r="J111" s="138">
        <f>J660</f>
        <v>0</v>
      </c>
      <c r="L111" s="135"/>
    </row>
    <row r="112" spans="1:47" s="10" customFormat="1" ht="19.899999999999999" customHeight="1">
      <c r="B112" s="135"/>
      <c r="D112" s="136" t="s">
        <v>283</v>
      </c>
      <c r="E112" s="137"/>
      <c r="F112" s="137"/>
      <c r="G112" s="137"/>
      <c r="H112" s="137"/>
      <c r="I112" s="137"/>
      <c r="J112" s="138">
        <f>J668</f>
        <v>0</v>
      </c>
      <c r="L112" s="135"/>
    </row>
    <row r="113" spans="1:65" s="10" customFormat="1" ht="19.899999999999999" customHeight="1">
      <c r="B113" s="135"/>
      <c r="D113" s="136" t="s">
        <v>284</v>
      </c>
      <c r="E113" s="137"/>
      <c r="F113" s="137"/>
      <c r="G113" s="137"/>
      <c r="H113" s="137"/>
      <c r="I113" s="137"/>
      <c r="J113" s="138">
        <f>J756</f>
        <v>0</v>
      </c>
      <c r="L113" s="135"/>
    </row>
    <row r="114" spans="1:65" s="10" customFormat="1" ht="19.899999999999999" customHeight="1">
      <c r="B114" s="135"/>
      <c r="D114" s="136" t="s">
        <v>285</v>
      </c>
      <c r="E114" s="137"/>
      <c r="F114" s="137"/>
      <c r="G114" s="137"/>
      <c r="H114" s="137"/>
      <c r="I114" s="137"/>
      <c r="J114" s="138">
        <f>J1128</f>
        <v>0</v>
      </c>
      <c r="L114" s="135"/>
    </row>
    <row r="115" spans="1:65" s="10" customFormat="1" ht="19.899999999999999" customHeight="1">
      <c r="B115" s="135"/>
      <c r="D115" s="136" t="s">
        <v>286</v>
      </c>
      <c r="E115" s="137"/>
      <c r="F115" s="137"/>
      <c r="G115" s="137"/>
      <c r="H115" s="137"/>
      <c r="I115" s="137"/>
      <c r="J115" s="138">
        <f>J1234</f>
        <v>0</v>
      </c>
      <c r="L115" s="135"/>
    </row>
    <row r="116" spans="1:65" s="10" customFormat="1" ht="19.899999999999999" customHeight="1">
      <c r="B116" s="135"/>
      <c r="D116" s="136" t="s">
        <v>287</v>
      </c>
      <c r="E116" s="137"/>
      <c r="F116" s="137"/>
      <c r="G116" s="137"/>
      <c r="H116" s="137"/>
      <c r="I116" s="137"/>
      <c r="J116" s="138">
        <f>J1288</f>
        <v>0</v>
      </c>
      <c r="L116" s="135"/>
    </row>
    <row r="117" spans="1:65" s="10" customFormat="1" ht="19.899999999999999" customHeight="1">
      <c r="B117" s="135"/>
      <c r="D117" s="136" t="s">
        <v>288</v>
      </c>
      <c r="E117" s="137"/>
      <c r="F117" s="137"/>
      <c r="G117" s="137"/>
      <c r="H117" s="137"/>
      <c r="I117" s="137"/>
      <c r="J117" s="138">
        <f>J1386</f>
        <v>0</v>
      </c>
      <c r="L117" s="135"/>
    </row>
    <row r="118" spans="1:65" s="10" customFormat="1" ht="19.899999999999999" customHeight="1">
      <c r="B118" s="135"/>
      <c r="D118" s="136" t="s">
        <v>289</v>
      </c>
      <c r="E118" s="137"/>
      <c r="F118" s="137"/>
      <c r="G118" s="137"/>
      <c r="H118" s="137"/>
      <c r="I118" s="137"/>
      <c r="J118" s="138">
        <f>J1434</f>
        <v>0</v>
      </c>
      <c r="L118" s="135"/>
    </row>
    <row r="119" spans="1:65" s="10" customFormat="1" ht="19.899999999999999" customHeight="1">
      <c r="B119" s="135"/>
      <c r="D119" s="136" t="s">
        <v>290</v>
      </c>
      <c r="E119" s="137"/>
      <c r="F119" s="137"/>
      <c r="G119" s="137"/>
      <c r="H119" s="137"/>
      <c r="I119" s="137"/>
      <c r="J119" s="138">
        <f>J1442</f>
        <v>0</v>
      </c>
      <c r="L119" s="135"/>
    </row>
    <row r="120" spans="1:65" s="10" customFormat="1" ht="19.899999999999999" customHeight="1">
      <c r="B120" s="135"/>
      <c r="D120" s="136" t="s">
        <v>291</v>
      </c>
      <c r="E120" s="137"/>
      <c r="F120" s="137"/>
      <c r="G120" s="137"/>
      <c r="H120" s="137"/>
      <c r="I120" s="137"/>
      <c r="J120" s="138">
        <f>J1469</f>
        <v>0</v>
      </c>
      <c r="L120" s="135"/>
    </row>
    <row r="121" spans="1:65" s="9" customFormat="1" ht="24.95" customHeight="1">
      <c r="B121" s="131"/>
      <c r="D121" s="132" t="s">
        <v>292</v>
      </c>
      <c r="E121" s="133"/>
      <c r="F121" s="133"/>
      <c r="G121" s="133"/>
      <c r="H121" s="133"/>
      <c r="I121" s="133"/>
      <c r="J121" s="134">
        <f>J1473</f>
        <v>0</v>
      </c>
      <c r="L121" s="131"/>
    </row>
    <row r="122" spans="1:65" s="10" customFormat="1" ht="19.899999999999999" customHeight="1">
      <c r="B122" s="135"/>
      <c r="D122" s="136" t="s">
        <v>293</v>
      </c>
      <c r="E122" s="137"/>
      <c r="F122" s="137"/>
      <c r="G122" s="137"/>
      <c r="H122" s="137"/>
      <c r="I122" s="137"/>
      <c r="J122" s="138">
        <f>J1474</f>
        <v>0</v>
      </c>
      <c r="L122" s="135"/>
    </row>
    <row r="123" spans="1:65" s="2" customFormat="1" ht="21.75" customHeight="1">
      <c r="A123" s="35"/>
      <c r="B123" s="36"/>
      <c r="C123" s="35"/>
      <c r="D123" s="35"/>
      <c r="E123" s="35"/>
      <c r="F123" s="35"/>
      <c r="G123" s="35"/>
      <c r="H123" s="35"/>
      <c r="I123" s="35"/>
      <c r="J123" s="35"/>
      <c r="K123" s="35"/>
      <c r="L123" s="45"/>
      <c r="S123" s="35"/>
      <c r="T123" s="35"/>
      <c r="U123" s="35"/>
      <c r="V123" s="35"/>
      <c r="W123" s="35"/>
      <c r="X123" s="35"/>
      <c r="Y123" s="35"/>
      <c r="Z123" s="35"/>
      <c r="AA123" s="35"/>
      <c r="AB123" s="35"/>
      <c r="AC123" s="35"/>
      <c r="AD123" s="35"/>
      <c r="AE123" s="35"/>
    </row>
    <row r="124" spans="1:65" s="2" customFormat="1" ht="6.95" customHeight="1">
      <c r="A124" s="35"/>
      <c r="B124" s="36"/>
      <c r="C124" s="35"/>
      <c r="D124" s="35"/>
      <c r="E124" s="35"/>
      <c r="F124" s="35"/>
      <c r="G124" s="35"/>
      <c r="H124" s="35"/>
      <c r="I124" s="35"/>
      <c r="J124" s="35"/>
      <c r="K124" s="35"/>
      <c r="L124" s="45"/>
      <c r="S124" s="35"/>
      <c r="T124" s="35"/>
      <c r="U124" s="35"/>
      <c r="V124" s="35"/>
      <c r="W124" s="35"/>
      <c r="X124" s="35"/>
      <c r="Y124" s="35"/>
      <c r="Z124" s="35"/>
      <c r="AA124" s="35"/>
      <c r="AB124" s="35"/>
      <c r="AC124" s="35"/>
      <c r="AD124" s="35"/>
      <c r="AE124" s="35"/>
    </row>
    <row r="125" spans="1:65" s="2" customFormat="1" ht="29.25" customHeight="1">
      <c r="A125" s="35"/>
      <c r="B125" s="36"/>
      <c r="C125" s="130" t="s">
        <v>294</v>
      </c>
      <c r="D125" s="35"/>
      <c r="E125" s="35"/>
      <c r="F125" s="35"/>
      <c r="G125" s="35"/>
      <c r="H125" s="35"/>
      <c r="I125" s="35"/>
      <c r="J125" s="139">
        <f>ROUND(J126 + J127 + J128 + J129 + J130 + J131,2)</f>
        <v>0</v>
      </c>
      <c r="K125" s="35"/>
      <c r="L125" s="45"/>
      <c r="N125" s="140" t="s">
        <v>39</v>
      </c>
      <c r="S125" s="35"/>
      <c r="T125" s="35"/>
      <c r="U125" s="35"/>
      <c r="V125" s="35"/>
      <c r="W125" s="35"/>
      <c r="X125" s="35"/>
      <c r="Y125" s="35"/>
      <c r="Z125" s="35"/>
      <c r="AA125" s="35"/>
      <c r="AB125" s="35"/>
      <c r="AC125" s="35"/>
      <c r="AD125" s="35"/>
      <c r="AE125" s="35"/>
    </row>
    <row r="126" spans="1:65" s="2" customFormat="1" ht="18" customHeight="1">
      <c r="A126" s="35"/>
      <c r="B126" s="141"/>
      <c r="C126" s="142"/>
      <c r="D126" s="294" t="s">
        <v>295</v>
      </c>
      <c r="E126" s="345"/>
      <c r="F126" s="345"/>
      <c r="G126" s="142"/>
      <c r="H126" s="142"/>
      <c r="I126" s="142"/>
      <c r="J126" s="102">
        <v>0</v>
      </c>
      <c r="K126" s="142"/>
      <c r="L126" s="144"/>
      <c r="M126" s="145"/>
      <c r="N126" s="146" t="s">
        <v>41</v>
      </c>
      <c r="O126" s="145"/>
      <c r="P126" s="145"/>
      <c r="Q126" s="145"/>
      <c r="R126" s="145"/>
      <c r="S126" s="142"/>
      <c r="T126" s="142"/>
      <c r="U126" s="142"/>
      <c r="V126" s="142"/>
      <c r="W126" s="142"/>
      <c r="X126" s="142"/>
      <c r="Y126" s="142"/>
      <c r="Z126" s="142"/>
      <c r="AA126" s="142"/>
      <c r="AB126" s="142"/>
      <c r="AC126" s="142"/>
      <c r="AD126" s="142"/>
      <c r="AE126" s="142"/>
      <c r="AF126" s="145"/>
      <c r="AG126" s="145"/>
      <c r="AH126" s="145"/>
      <c r="AI126" s="145"/>
      <c r="AJ126" s="145"/>
      <c r="AK126" s="145"/>
      <c r="AL126" s="145"/>
      <c r="AM126" s="145"/>
      <c r="AN126" s="145"/>
      <c r="AO126" s="145"/>
      <c r="AP126" s="145"/>
      <c r="AQ126" s="145"/>
      <c r="AR126" s="145"/>
      <c r="AS126" s="145"/>
      <c r="AT126" s="145"/>
      <c r="AU126" s="145"/>
      <c r="AV126" s="145"/>
      <c r="AW126" s="145"/>
      <c r="AX126" s="145"/>
      <c r="AY126" s="147" t="s">
        <v>296</v>
      </c>
      <c r="AZ126" s="145"/>
      <c r="BA126" s="145"/>
      <c r="BB126" s="145"/>
      <c r="BC126" s="145"/>
      <c r="BD126" s="145"/>
      <c r="BE126" s="148">
        <f t="shared" ref="BE126:BE131" si="0">IF(N126="základná",J126,0)</f>
        <v>0</v>
      </c>
      <c r="BF126" s="148">
        <f t="shared" ref="BF126:BF131" si="1">IF(N126="znížená",J126,0)</f>
        <v>0</v>
      </c>
      <c r="BG126" s="148">
        <f t="shared" ref="BG126:BG131" si="2">IF(N126="zákl. prenesená",J126,0)</f>
        <v>0</v>
      </c>
      <c r="BH126" s="148">
        <f t="shared" ref="BH126:BH131" si="3">IF(N126="zníž. prenesená",J126,0)</f>
        <v>0</v>
      </c>
      <c r="BI126" s="148">
        <f t="shared" ref="BI126:BI131" si="4">IF(N126="nulová",J126,0)</f>
        <v>0</v>
      </c>
      <c r="BJ126" s="147" t="s">
        <v>88</v>
      </c>
      <c r="BK126" s="145"/>
      <c r="BL126" s="145"/>
      <c r="BM126" s="145"/>
    </row>
    <row r="127" spans="1:65" s="2" customFormat="1" ht="18" customHeight="1">
      <c r="A127" s="35"/>
      <c r="B127" s="141"/>
      <c r="C127" s="142"/>
      <c r="D127" s="294" t="s">
        <v>297</v>
      </c>
      <c r="E127" s="345"/>
      <c r="F127" s="345"/>
      <c r="G127" s="142"/>
      <c r="H127" s="142"/>
      <c r="I127" s="142"/>
      <c r="J127" s="102">
        <v>0</v>
      </c>
      <c r="K127" s="142"/>
      <c r="L127" s="144"/>
      <c r="M127" s="145"/>
      <c r="N127" s="146" t="s">
        <v>41</v>
      </c>
      <c r="O127" s="145"/>
      <c r="P127" s="145"/>
      <c r="Q127" s="145"/>
      <c r="R127" s="145"/>
      <c r="S127" s="142"/>
      <c r="T127" s="142"/>
      <c r="U127" s="142"/>
      <c r="V127" s="142"/>
      <c r="W127" s="142"/>
      <c r="X127" s="142"/>
      <c r="Y127" s="142"/>
      <c r="Z127" s="142"/>
      <c r="AA127" s="142"/>
      <c r="AB127" s="142"/>
      <c r="AC127" s="142"/>
      <c r="AD127" s="142"/>
      <c r="AE127" s="142"/>
      <c r="AF127" s="145"/>
      <c r="AG127" s="145"/>
      <c r="AH127" s="145"/>
      <c r="AI127" s="145"/>
      <c r="AJ127" s="145"/>
      <c r="AK127" s="145"/>
      <c r="AL127" s="145"/>
      <c r="AM127" s="145"/>
      <c r="AN127" s="145"/>
      <c r="AO127" s="145"/>
      <c r="AP127" s="145"/>
      <c r="AQ127" s="145"/>
      <c r="AR127" s="145"/>
      <c r="AS127" s="145"/>
      <c r="AT127" s="145"/>
      <c r="AU127" s="145"/>
      <c r="AV127" s="145"/>
      <c r="AW127" s="145"/>
      <c r="AX127" s="145"/>
      <c r="AY127" s="147" t="s">
        <v>296</v>
      </c>
      <c r="AZ127" s="145"/>
      <c r="BA127" s="145"/>
      <c r="BB127" s="145"/>
      <c r="BC127" s="145"/>
      <c r="BD127" s="145"/>
      <c r="BE127" s="148">
        <f t="shared" si="0"/>
        <v>0</v>
      </c>
      <c r="BF127" s="148">
        <f t="shared" si="1"/>
        <v>0</v>
      </c>
      <c r="BG127" s="148">
        <f t="shared" si="2"/>
        <v>0</v>
      </c>
      <c r="BH127" s="148">
        <f t="shared" si="3"/>
        <v>0</v>
      </c>
      <c r="BI127" s="148">
        <f t="shared" si="4"/>
        <v>0</v>
      </c>
      <c r="BJ127" s="147" t="s">
        <v>88</v>
      </c>
      <c r="BK127" s="145"/>
      <c r="BL127" s="145"/>
      <c r="BM127" s="145"/>
    </row>
    <row r="128" spans="1:65" s="2" customFormat="1" ht="18" customHeight="1">
      <c r="A128" s="35"/>
      <c r="B128" s="141"/>
      <c r="C128" s="142"/>
      <c r="D128" s="294" t="s">
        <v>298</v>
      </c>
      <c r="E128" s="345"/>
      <c r="F128" s="345"/>
      <c r="G128" s="142"/>
      <c r="H128" s="142"/>
      <c r="I128" s="142"/>
      <c r="J128" s="102">
        <v>0</v>
      </c>
      <c r="K128" s="142"/>
      <c r="L128" s="144"/>
      <c r="M128" s="145"/>
      <c r="N128" s="146" t="s">
        <v>41</v>
      </c>
      <c r="O128" s="145"/>
      <c r="P128" s="145"/>
      <c r="Q128" s="145"/>
      <c r="R128" s="145"/>
      <c r="S128" s="142"/>
      <c r="T128" s="142"/>
      <c r="U128" s="142"/>
      <c r="V128" s="142"/>
      <c r="W128" s="142"/>
      <c r="X128" s="142"/>
      <c r="Y128" s="142"/>
      <c r="Z128" s="142"/>
      <c r="AA128" s="142"/>
      <c r="AB128" s="142"/>
      <c r="AC128" s="142"/>
      <c r="AD128" s="142"/>
      <c r="AE128" s="142"/>
      <c r="AF128" s="145"/>
      <c r="AG128" s="145"/>
      <c r="AH128" s="145"/>
      <c r="AI128" s="145"/>
      <c r="AJ128" s="145"/>
      <c r="AK128" s="145"/>
      <c r="AL128" s="145"/>
      <c r="AM128" s="145"/>
      <c r="AN128" s="145"/>
      <c r="AO128" s="145"/>
      <c r="AP128" s="145"/>
      <c r="AQ128" s="145"/>
      <c r="AR128" s="145"/>
      <c r="AS128" s="145"/>
      <c r="AT128" s="145"/>
      <c r="AU128" s="145"/>
      <c r="AV128" s="145"/>
      <c r="AW128" s="145"/>
      <c r="AX128" s="145"/>
      <c r="AY128" s="147" t="s">
        <v>296</v>
      </c>
      <c r="AZ128" s="145"/>
      <c r="BA128" s="145"/>
      <c r="BB128" s="145"/>
      <c r="BC128" s="145"/>
      <c r="BD128" s="145"/>
      <c r="BE128" s="148">
        <f t="shared" si="0"/>
        <v>0</v>
      </c>
      <c r="BF128" s="148">
        <f t="shared" si="1"/>
        <v>0</v>
      </c>
      <c r="BG128" s="148">
        <f t="shared" si="2"/>
        <v>0</v>
      </c>
      <c r="BH128" s="148">
        <f t="shared" si="3"/>
        <v>0</v>
      </c>
      <c r="BI128" s="148">
        <f t="shared" si="4"/>
        <v>0</v>
      </c>
      <c r="BJ128" s="147" t="s">
        <v>88</v>
      </c>
      <c r="BK128" s="145"/>
      <c r="BL128" s="145"/>
      <c r="BM128" s="145"/>
    </row>
    <row r="129" spans="1:65" s="2" customFormat="1" ht="18" customHeight="1">
      <c r="A129" s="35"/>
      <c r="B129" s="141"/>
      <c r="C129" s="142"/>
      <c r="D129" s="294" t="s">
        <v>299</v>
      </c>
      <c r="E129" s="345"/>
      <c r="F129" s="345"/>
      <c r="G129" s="142"/>
      <c r="H129" s="142"/>
      <c r="I129" s="142"/>
      <c r="J129" s="102">
        <v>0</v>
      </c>
      <c r="K129" s="142"/>
      <c r="L129" s="144"/>
      <c r="M129" s="145"/>
      <c r="N129" s="146" t="s">
        <v>41</v>
      </c>
      <c r="O129" s="145"/>
      <c r="P129" s="145"/>
      <c r="Q129" s="145"/>
      <c r="R129" s="145"/>
      <c r="S129" s="142"/>
      <c r="T129" s="142"/>
      <c r="U129" s="142"/>
      <c r="V129" s="142"/>
      <c r="W129" s="142"/>
      <c r="X129" s="142"/>
      <c r="Y129" s="142"/>
      <c r="Z129" s="142"/>
      <c r="AA129" s="142"/>
      <c r="AB129" s="142"/>
      <c r="AC129" s="142"/>
      <c r="AD129" s="142"/>
      <c r="AE129" s="142"/>
      <c r="AF129" s="145"/>
      <c r="AG129" s="145"/>
      <c r="AH129" s="145"/>
      <c r="AI129" s="145"/>
      <c r="AJ129" s="145"/>
      <c r="AK129" s="145"/>
      <c r="AL129" s="145"/>
      <c r="AM129" s="145"/>
      <c r="AN129" s="145"/>
      <c r="AO129" s="145"/>
      <c r="AP129" s="145"/>
      <c r="AQ129" s="145"/>
      <c r="AR129" s="145"/>
      <c r="AS129" s="145"/>
      <c r="AT129" s="145"/>
      <c r="AU129" s="145"/>
      <c r="AV129" s="145"/>
      <c r="AW129" s="145"/>
      <c r="AX129" s="145"/>
      <c r="AY129" s="147" t="s">
        <v>296</v>
      </c>
      <c r="AZ129" s="145"/>
      <c r="BA129" s="145"/>
      <c r="BB129" s="145"/>
      <c r="BC129" s="145"/>
      <c r="BD129" s="145"/>
      <c r="BE129" s="148">
        <f t="shared" si="0"/>
        <v>0</v>
      </c>
      <c r="BF129" s="148">
        <f t="shared" si="1"/>
        <v>0</v>
      </c>
      <c r="BG129" s="148">
        <f t="shared" si="2"/>
        <v>0</v>
      </c>
      <c r="BH129" s="148">
        <f t="shared" si="3"/>
        <v>0</v>
      </c>
      <c r="BI129" s="148">
        <f t="shared" si="4"/>
        <v>0</v>
      </c>
      <c r="BJ129" s="147" t="s">
        <v>88</v>
      </c>
      <c r="BK129" s="145"/>
      <c r="BL129" s="145"/>
      <c r="BM129" s="145"/>
    </row>
    <row r="130" spans="1:65" s="2" customFormat="1" ht="18" customHeight="1">
      <c r="A130" s="35"/>
      <c r="B130" s="141"/>
      <c r="C130" s="142"/>
      <c r="D130" s="294" t="s">
        <v>300</v>
      </c>
      <c r="E130" s="345"/>
      <c r="F130" s="345"/>
      <c r="G130" s="142"/>
      <c r="H130" s="142"/>
      <c r="I130" s="142"/>
      <c r="J130" s="102">
        <v>0</v>
      </c>
      <c r="K130" s="142"/>
      <c r="L130" s="144"/>
      <c r="M130" s="145"/>
      <c r="N130" s="146" t="s">
        <v>41</v>
      </c>
      <c r="O130" s="145"/>
      <c r="P130" s="145"/>
      <c r="Q130" s="145"/>
      <c r="R130" s="145"/>
      <c r="S130" s="142"/>
      <c r="T130" s="142"/>
      <c r="U130" s="142"/>
      <c r="V130" s="142"/>
      <c r="W130" s="142"/>
      <c r="X130" s="142"/>
      <c r="Y130" s="142"/>
      <c r="Z130" s="142"/>
      <c r="AA130" s="142"/>
      <c r="AB130" s="142"/>
      <c r="AC130" s="142"/>
      <c r="AD130" s="142"/>
      <c r="AE130" s="142"/>
      <c r="AF130" s="145"/>
      <c r="AG130" s="145"/>
      <c r="AH130" s="145"/>
      <c r="AI130" s="145"/>
      <c r="AJ130" s="145"/>
      <c r="AK130" s="145"/>
      <c r="AL130" s="145"/>
      <c r="AM130" s="145"/>
      <c r="AN130" s="145"/>
      <c r="AO130" s="145"/>
      <c r="AP130" s="145"/>
      <c r="AQ130" s="145"/>
      <c r="AR130" s="145"/>
      <c r="AS130" s="145"/>
      <c r="AT130" s="145"/>
      <c r="AU130" s="145"/>
      <c r="AV130" s="145"/>
      <c r="AW130" s="145"/>
      <c r="AX130" s="145"/>
      <c r="AY130" s="147" t="s">
        <v>296</v>
      </c>
      <c r="AZ130" s="145"/>
      <c r="BA130" s="145"/>
      <c r="BB130" s="145"/>
      <c r="BC130" s="145"/>
      <c r="BD130" s="145"/>
      <c r="BE130" s="148">
        <f t="shared" si="0"/>
        <v>0</v>
      </c>
      <c r="BF130" s="148">
        <f t="shared" si="1"/>
        <v>0</v>
      </c>
      <c r="BG130" s="148">
        <f t="shared" si="2"/>
        <v>0</v>
      </c>
      <c r="BH130" s="148">
        <f t="shared" si="3"/>
        <v>0</v>
      </c>
      <c r="BI130" s="148">
        <f t="shared" si="4"/>
        <v>0</v>
      </c>
      <c r="BJ130" s="147" t="s">
        <v>88</v>
      </c>
      <c r="BK130" s="145"/>
      <c r="BL130" s="145"/>
      <c r="BM130" s="145"/>
    </row>
    <row r="131" spans="1:65" s="2" customFormat="1" ht="18" customHeight="1">
      <c r="A131" s="35"/>
      <c r="B131" s="141"/>
      <c r="C131" s="142"/>
      <c r="D131" s="143" t="s">
        <v>301</v>
      </c>
      <c r="E131" s="142"/>
      <c r="F131" s="142"/>
      <c r="G131" s="142"/>
      <c r="H131" s="142"/>
      <c r="I131" s="142"/>
      <c r="J131" s="102">
        <f>ROUND(J32*T131,2)</f>
        <v>0</v>
      </c>
      <c r="K131" s="142"/>
      <c r="L131" s="144"/>
      <c r="M131" s="145"/>
      <c r="N131" s="146" t="s">
        <v>41</v>
      </c>
      <c r="O131" s="145"/>
      <c r="P131" s="145"/>
      <c r="Q131" s="145"/>
      <c r="R131" s="145"/>
      <c r="S131" s="142"/>
      <c r="T131" s="142"/>
      <c r="U131" s="142"/>
      <c r="V131" s="142"/>
      <c r="W131" s="142"/>
      <c r="X131" s="142"/>
      <c r="Y131" s="142"/>
      <c r="Z131" s="142"/>
      <c r="AA131" s="142"/>
      <c r="AB131" s="142"/>
      <c r="AC131" s="142"/>
      <c r="AD131" s="142"/>
      <c r="AE131" s="142"/>
      <c r="AF131" s="145"/>
      <c r="AG131" s="145"/>
      <c r="AH131" s="145"/>
      <c r="AI131" s="145"/>
      <c r="AJ131" s="145"/>
      <c r="AK131" s="145"/>
      <c r="AL131" s="145"/>
      <c r="AM131" s="145"/>
      <c r="AN131" s="145"/>
      <c r="AO131" s="145"/>
      <c r="AP131" s="145"/>
      <c r="AQ131" s="145"/>
      <c r="AR131" s="145"/>
      <c r="AS131" s="145"/>
      <c r="AT131" s="145"/>
      <c r="AU131" s="145"/>
      <c r="AV131" s="145"/>
      <c r="AW131" s="145"/>
      <c r="AX131" s="145"/>
      <c r="AY131" s="147" t="s">
        <v>302</v>
      </c>
      <c r="AZ131" s="145"/>
      <c r="BA131" s="145"/>
      <c r="BB131" s="145"/>
      <c r="BC131" s="145"/>
      <c r="BD131" s="145"/>
      <c r="BE131" s="148">
        <f t="shared" si="0"/>
        <v>0</v>
      </c>
      <c r="BF131" s="148">
        <f t="shared" si="1"/>
        <v>0</v>
      </c>
      <c r="BG131" s="148">
        <f t="shared" si="2"/>
        <v>0</v>
      </c>
      <c r="BH131" s="148">
        <f t="shared" si="3"/>
        <v>0</v>
      </c>
      <c r="BI131" s="148">
        <f t="shared" si="4"/>
        <v>0</v>
      </c>
      <c r="BJ131" s="147" t="s">
        <v>88</v>
      </c>
      <c r="BK131" s="145"/>
      <c r="BL131" s="145"/>
      <c r="BM131" s="145"/>
    </row>
    <row r="132" spans="1:65" s="2" customFormat="1">
      <c r="A132" s="35"/>
      <c r="B132" s="36"/>
      <c r="C132" s="35"/>
      <c r="D132" s="35"/>
      <c r="E132" s="35"/>
      <c r="F132" s="35"/>
      <c r="G132" s="35"/>
      <c r="H132" s="35"/>
      <c r="I132" s="35"/>
      <c r="J132" s="35"/>
      <c r="K132" s="35"/>
      <c r="L132" s="45"/>
      <c r="S132" s="35"/>
      <c r="T132" s="35"/>
      <c r="U132" s="35"/>
      <c r="V132" s="35"/>
      <c r="W132" s="35"/>
      <c r="X132" s="35"/>
      <c r="Y132" s="35"/>
      <c r="Z132" s="35"/>
      <c r="AA132" s="35"/>
      <c r="AB132" s="35"/>
      <c r="AC132" s="35"/>
      <c r="AD132" s="35"/>
      <c r="AE132" s="35"/>
    </row>
    <row r="133" spans="1:65" s="2" customFormat="1" ht="29.25" customHeight="1">
      <c r="A133" s="35"/>
      <c r="B133" s="36"/>
      <c r="C133" s="108" t="s">
        <v>144</v>
      </c>
      <c r="D133" s="109"/>
      <c r="E133" s="109"/>
      <c r="F133" s="109"/>
      <c r="G133" s="109"/>
      <c r="H133" s="109"/>
      <c r="I133" s="109"/>
      <c r="J133" s="110">
        <f>ROUND(J98+J125,2)</f>
        <v>0</v>
      </c>
      <c r="K133" s="109"/>
      <c r="L133" s="45"/>
      <c r="S133" s="35"/>
      <c r="T133" s="35"/>
      <c r="U133" s="35"/>
      <c r="V133" s="35"/>
      <c r="W133" s="35"/>
      <c r="X133" s="35"/>
      <c r="Y133" s="35"/>
      <c r="Z133" s="35"/>
      <c r="AA133" s="35"/>
      <c r="AB133" s="35"/>
      <c r="AC133" s="35"/>
      <c r="AD133" s="35"/>
      <c r="AE133" s="35"/>
    </row>
    <row r="134" spans="1:65" s="2" customFormat="1" ht="6.95" customHeight="1">
      <c r="A134" s="35"/>
      <c r="B134" s="50"/>
      <c r="C134" s="51"/>
      <c r="D134" s="51"/>
      <c r="E134" s="51"/>
      <c r="F134" s="51"/>
      <c r="G134" s="51"/>
      <c r="H134" s="51"/>
      <c r="I134" s="51"/>
      <c r="J134" s="51"/>
      <c r="K134" s="51"/>
      <c r="L134" s="45"/>
      <c r="S134" s="35"/>
      <c r="T134" s="35"/>
      <c r="U134" s="35"/>
      <c r="V134" s="35"/>
      <c r="W134" s="35"/>
      <c r="X134" s="35"/>
      <c r="Y134" s="35"/>
      <c r="Z134" s="35"/>
      <c r="AA134" s="35"/>
      <c r="AB134" s="35"/>
      <c r="AC134" s="35"/>
      <c r="AD134" s="35"/>
      <c r="AE134" s="35"/>
    </row>
    <row r="138" spans="1:65" s="2" customFormat="1" ht="6.95" customHeight="1">
      <c r="A138" s="35"/>
      <c r="B138" s="52"/>
      <c r="C138" s="53"/>
      <c r="D138" s="53"/>
      <c r="E138" s="53"/>
      <c r="F138" s="53"/>
      <c r="G138" s="53"/>
      <c r="H138" s="53"/>
      <c r="I138" s="53"/>
      <c r="J138" s="53"/>
      <c r="K138" s="53"/>
      <c r="L138" s="45"/>
      <c r="S138" s="35"/>
      <c r="T138" s="35"/>
      <c r="U138" s="35"/>
      <c r="V138" s="35"/>
      <c r="W138" s="35"/>
      <c r="X138" s="35"/>
      <c r="Y138" s="35"/>
      <c r="Z138" s="35"/>
      <c r="AA138" s="35"/>
      <c r="AB138" s="35"/>
      <c r="AC138" s="35"/>
      <c r="AD138" s="35"/>
      <c r="AE138" s="35"/>
    </row>
    <row r="139" spans="1:65" s="2" customFormat="1" ht="24.95" customHeight="1">
      <c r="A139" s="35"/>
      <c r="B139" s="36"/>
      <c r="C139" s="22" t="s">
        <v>303</v>
      </c>
      <c r="D139" s="35"/>
      <c r="E139" s="35"/>
      <c r="F139" s="35"/>
      <c r="G139" s="35"/>
      <c r="H139" s="35"/>
      <c r="I139" s="35"/>
      <c r="J139" s="35"/>
      <c r="K139" s="35"/>
      <c r="L139" s="45"/>
      <c r="S139" s="35"/>
      <c r="T139" s="35"/>
      <c r="U139" s="35"/>
      <c r="V139" s="35"/>
      <c r="W139" s="35"/>
      <c r="X139" s="35"/>
      <c r="Y139" s="35"/>
      <c r="Z139" s="35"/>
      <c r="AA139" s="35"/>
      <c r="AB139" s="35"/>
      <c r="AC139" s="35"/>
      <c r="AD139" s="35"/>
      <c r="AE139" s="35"/>
    </row>
    <row r="140" spans="1:65" s="2" customFormat="1" ht="6.95" customHeight="1">
      <c r="A140" s="35"/>
      <c r="B140" s="36"/>
      <c r="C140" s="35"/>
      <c r="D140" s="35"/>
      <c r="E140" s="35"/>
      <c r="F140" s="35"/>
      <c r="G140" s="35"/>
      <c r="H140" s="35"/>
      <c r="I140" s="35"/>
      <c r="J140" s="35"/>
      <c r="K140" s="35"/>
      <c r="L140" s="45"/>
      <c r="S140" s="35"/>
      <c r="T140" s="35"/>
      <c r="U140" s="35"/>
      <c r="V140" s="35"/>
      <c r="W140" s="35"/>
      <c r="X140" s="35"/>
      <c r="Y140" s="35"/>
      <c r="Z140" s="35"/>
      <c r="AA140" s="35"/>
      <c r="AB140" s="35"/>
      <c r="AC140" s="35"/>
      <c r="AD140" s="35"/>
      <c r="AE140" s="35"/>
    </row>
    <row r="141" spans="1:65" s="2" customFormat="1" ht="12" customHeight="1">
      <c r="A141" s="35"/>
      <c r="B141" s="36"/>
      <c r="C141" s="28" t="s">
        <v>15</v>
      </c>
      <c r="D141" s="35"/>
      <c r="E141" s="35"/>
      <c r="F141" s="35"/>
      <c r="G141" s="35"/>
      <c r="H141" s="35"/>
      <c r="I141" s="35"/>
      <c r="J141" s="35"/>
      <c r="K141" s="35"/>
      <c r="L141" s="45"/>
      <c r="S141" s="35"/>
      <c r="T141" s="35"/>
      <c r="U141" s="35"/>
      <c r="V141" s="35"/>
      <c r="W141" s="35"/>
      <c r="X141" s="35"/>
      <c r="Y141" s="35"/>
      <c r="Z141" s="35"/>
      <c r="AA141" s="35"/>
      <c r="AB141" s="35"/>
      <c r="AC141" s="35"/>
      <c r="AD141" s="35"/>
      <c r="AE141" s="35"/>
    </row>
    <row r="142" spans="1:65" s="2" customFormat="1" ht="26.25" customHeight="1">
      <c r="A142" s="35"/>
      <c r="B142" s="36"/>
      <c r="C142" s="35"/>
      <c r="D142" s="35"/>
      <c r="E142" s="344" t="str">
        <f>E7</f>
        <v>Nadstavba prístavba SPŠ J. Murgaša,  Banská Bystrica- modernizácia odb. vzdelávania- zmena 1</v>
      </c>
      <c r="F142" s="346"/>
      <c r="G142" s="346"/>
      <c r="H142" s="346"/>
      <c r="I142" s="35"/>
      <c r="J142" s="35"/>
      <c r="K142" s="35"/>
      <c r="L142" s="45"/>
      <c r="S142" s="35"/>
      <c r="T142" s="35"/>
      <c r="U142" s="35"/>
      <c r="V142" s="35"/>
      <c r="W142" s="35"/>
      <c r="X142" s="35"/>
      <c r="Y142" s="35"/>
      <c r="Z142" s="35"/>
      <c r="AA142" s="35"/>
      <c r="AB142" s="35"/>
      <c r="AC142" s="35"/>
      <c r="AD142" s="35"/>
      <c r="AE142" s="35"/>
    </row>
    <row r="143" spans="1:65" s="1" customFormat="1" ht="12" customHeight="1">
      <c r="B143" s="21"/>
      <c r="C143" s="28" t="s">
        <v>158</v>
      </c>
      <c r="L143" s="21"/>
    </row>
    <row r="144" spans="1:65" s="2" customFormat="1" ht="16.5" customHeight="1">
      <c r="A144" s="35"/>
      <c r="B144" s="36"/>
      <c r="C144" s="35"/>
      <c r="D144" s="35"/>
      <c r="E144" s="344" t="s">
        <v>161</v>
      </c>
      <c r="F144" s="343"/>
      <c r="G144" s="343"/>
      <c r="H144" s="343"/>
      <c r="I144" s="35"/>
      <c r="J144" s="35"/>
      <c r="K144" s="35"/>
      <c r="L144" s="45"/>
      <c r="S144" s="35"/>
      <c r="T144" s="35"/>
      <c r="U144" s="35"/>
      <c r="V144" s="35"/>
      <c r="W144" s="35"/>
      <c r="X144" s="35"/>
      <c r="Y144" s="35"/>
      <c r="Z144" s="35"/>
      <c r="AA144" s="35"/>
      <c r="AB144" s="35"/>
      <c r="AC144" s="35"/>
      <c r="AD144" s="35"/>
      <c r="AE144" s="35"/>
    </row>
    <row r="145" spans="1:65" s="2" customFormat="1" ht="12" customHeight="1">
      <c r="A145" s="35"/>
      <c r="B145" s="36"/>
      <c r="C145" s="28" t="s">
        <v>164</v>
      </c>
      <c r="D145" s="35"/>
      <c r="E145" s="35"/>
      <c r="F145" s="35"/>
      <c r="G145" s="35"/>
      <c r="H145" s="35"/>
      <c r="I145" s="35"/>
      <c r="J145" s="35"/>
      <c r="K145" s="35"/>
      <c r="L145" s="45"/>
      <c r="S145" s="35"/>
      <c r="T145" s="35"/>
      <c r="U145" s="35"/>
      <c r="V145" s="35"/>
      <c r="W145" s="35"/>
      <c r="X145" s="35"/>
      <c r="Y145" s="35"/>
      <c r="Z145" s="35"/>
      <c r="AA145" s="35"/>
      <c r="AB145" s="35"/>
      <c r="AC145" s="35"/>
      <c r="AD145" s="35"/>
      <c r="AE145" s="35"/>
    </row>
    <row r="146" spans="1:65" s="2" customFormat="1" ht="30" customHeight="1">
      <c r="A146" s="35"/>
      <c r="B146" s="36"/>
      <c r="C146" s="35"/>
      <c r="D146" s="35"/>
      <c r="E146" s="320" t="str">
        <f>E11</f>
        <v xml:space="preserve">E1.1 - E 1.1. Architektonické a stavebné riešenie ,E 1.2. Statika </v>
      </c>
      <c r="F146" s="343"/>
      <c r="G146" s="343"/>
      <c r="H146" s="343"/>
      <c r="I146" s="35"/>
      <c r="J146" s="35"/>
      <c r="K146" s="35"/>
      <c r="L146" s="45"/>
      <c r="S146" s="35"/>
      <c r="T146" s="35"/>
      <c r="U146" s="35"/>
      <c r="V146" s="35"/>
      <c r="W146" s="35"/>
      <c r="X146" s="35"/>
      <c r="Y146" s="35"/>
      <c r="Z146" s="35"/>
      <c r="AA146" s="35"/>
      <c r="AB146" s="35"/>
      <c r="AC146" s="35"/>
      <c r="AD146" s="35"/>
      <c r="AE146" s="35"/>
    </row>
    <row r="147" spans="1:65" s="2" customFormat="1" ht="6.95" customHeight="1">
      <c r="A147" s="35"/>
      <c r="B147" s="36"/>
      <c r="C147" s="35"/>
      <c r="D147" s="35"/>
      <c r="E147" s="35"/>
      <c r="F147" s="35"/>
      <c r="G147" s="35"/>
      <c r="H147" s="35"/>
      <c r="I147" s="35"/>
      <c r="J147" s="35"/>
      <c r="K147" s="35"/>
      <c r="L147" s="45"/>
      <c r="S147" s="35"/>
      <c r="T147" s="35"/>
      <c r="U147" s="35"/>
      <c r="V147" s="35"/>
      <c r="W147" s="35"/>
      <c r="X147" s="35"/>
      <c r="Y147" s="35"/>
      <c r="Z147" s="35"/>
      <c r="AA147" s="35"/>
      <c r="AB147" s="35"/>
      <c r="AC147" s="35"/>
      <c r="AD147" s="35"/>
      <c r="AE147" s="35"/>
    </row>
    <row r="148" spans="1:65" s="2" customFormat="1" ht="12" customHeight="1">
      <c r="A148" s="35"/>
      <c r="B148" s="36"/>
      <c r="C148" s="28" t="s">
        <v>19</v>
      </c>
      <c r="D148" s="35"/>
      <c r="E148" s="35"/>
      <c r="F148" s="26" t="str">
        <f>F14</f>
        <v xml:space="preserve"> </v>
      </c>
      <c r="G148" s="35"/>
      <c r="H148" s="35"/>
      <c r="I148" s="28" t="s">
        <v>21</v>
      </c>
      <c r="J148" s="58">
        <f>IF(J14="","",J14)</f>
        <v>44400</v>
      </c>
      <c r="K148" s="35"/>
      <c r="L148" s="45"/>
      <c r="S148" s="35"/>
      <c r="T148" s="35"/>
      <c r="U148" s="35"/>
      <c r="V148" s="35"/>
      <c r="W148" s="35"/>
      <c r="X148" s="35"/>
      <c r="Y148" s="35"/>
      <c r="Z148" s="35"/>
      <c r="AA148" s="35"/>
      <c r="AB148" s="35"/>
      <c r="AC148" s="35"/>
      <c r="AD148" s="35"/>
      <c r="AE148" s="35"/>
    </row>
    <row r="149" spans="1:65" s="2" customFormat="1" ht="6.95" customHeight="1">
      <c r="A149" s="35"/>
      <c r="B149" s="36"/>
      <c r="C149" s="35"/>
      <c r="D149" s="35"/>
      <c r="E149" s="35"/>
      <c r="F149" s="35"/>
      <c r="G149" s="35"/>
      <c r="H149" s="35"/>
      <c r="I149" s="35"/>
      <c r="J149" s="35"/>
      <c r="K149" s="35"/>
      <c r="L149" s="45"/>
      <c r="S149" s="35"/>
      <c r="T149" s="35"/>
      <c r="U149" s="35"/>
      <c r="V149" s="35"/>
      <c r="W149" s="35"/>
      <c r="X149" s="35"/>
      <c r="Y149" s="35"/>
      <c r="Z149" s="35"/>
      <c r="AA149" s="35"/>
      <c r="AB149" s="35"/>
      <c r="AC149" s="35"/>
      <c r="AD149" s="35"/>
      <c r="AE149" s="35"/>
    </row>
    <row r="150" spans="1:65" s="2" customFormat="1" ht="40.15" customHeight="1">
      <c r="A150" s="35"/>
      <c r="B150" s="36"/>
      <c r="C150" s="28" t="s">
        <v>22</v>
      </c>
      <c r="D150" s="35"/>
      <c r="E150" s="35"/>
      <c r="F150" s="26" t="str">
        <f>E17</f>
        <v>Banskobystrický samosprávny kraj, Nám. SNP 21 , BB</v>
      </c>
      <c r="G150" s="35"/>
      <c r="H150" s="35"/>
      <c r="I150" s="28" t="s">
        <v>28</v>
      </c>
      <c r="J150" s="31" t="str">
        <f>E23</f>
        <v xml:space="preserve">Ing.arch. I. Teplan, Ing.arch. E. Teplanová ArtD. </v>
      </c>
      <c r="K150" s="35"/>
      <c r="L150" s="45"/>
      <c r="S150" s="35"/>
      <c r="T150" s="35"/>
      <c r="U150" s="35"/>
      <c r="V150" s="35"/>
      <c r="W150" s="35"/>
      <c r="X150" s="35"/>
      <c r="Y150" s="35"/>
      <c r="Z150" s="35"/>
      <c r="AA150" s="35"/>
      <c r="AB150" s="35"/>
      <c r="AC150" s="35"/>
      <c r="AD150" s="35"/>
      <c r="AE150" s="35"/>
    </row>
    <row r="151" spans="1:65" s="2" customFormat="1" ht="15.2" customHeight="1">
      <c r="A151" s="35"/>
      <c r="B151" s="36"/>
      <c r="C151" s="28" t="s">
        <v>26</v>
      </c>
      <c r="D151" s="35"/>
      <c r="E151" s="35"/>
      <c r="F151" s="26" t="str">
        <f>IF(E20="","",E20)</f>
        <v>Vyplň údaj</v>
      </c>
      <c r="G151" s="35"/>
      <c r="H151" s="35"/>
      <c r="I151" s="28" t="s">
        <v>31</v>
      </c>
      <c r="J151" s="31" t="str">
        <f>E26</f>
        <v xml:space="preserve"> </v>
      </c>
      <c r="K151" s="35"/>
      <c r="L151" s="45"/>
      <c r="S151" s="35"/>
      <c r="T151" s="35"/>
      <c r="U151" s="35"/>
      <c r="V151" s="35"/>
      <c r="W151" s="35"/>
      <c r="X151" s="35"/>
      <c r="Y151" s="35"/>
      <c r="Z151" s="35"/>
      <c r="AA151" s="35"/>
      <c r="AB151" s="35"/>
      <c r="AC151" s="35"/>
      <c r="AD151" s="35"/>
      <c r="AE151" s="35"/>
    </row>
    <row r="152" spans="1:65" s="2" customFormat="1" ht="10.35" customHeight="1">
      <c r="A152" s="35"/>
      <c r="B152" s="36"/>
      <c r="C152" s="35"/>
      <c r="D152" s="35"/>
      <c r="E152" s="35"/>
      <c r="F152" s="35"/>
      <c r="G152" s="35"/>
      <c r="H152" s="35"/>
      <c r="I152" s="35"/>
      <c r="J152" s="35"/>
      <c r="K152" s="35"/>
      <c r="L152" s="45"/>
      <c r="S152" s="35"/>
      <c r="T152" s="35"/>
      <c r="U152" s="35"/>
      <c r="V152" s="35"/>
      <c r="W152" s="35"/>
      <c r="X152" s="35"/>
      <c r="Y152" s="35"/>
      <c r="Z152" s="35"/>
      <c r="AA152" s="35"/>
      <c r="AB152" s="35"/>
      <c r="AC152" s="35"/>
      <c r="AD152" s="35"/>
      <c r="AE152" s="35"/>
    </row>
    <row r="153" spans="1:65" s="11" customFormat="1" ht="29.25" customHeight="1">
      <c r="A153" s="149"/>
      <c r="B153" s="150"/>
      <c r="C153" s="151" t="s">
        <v>304</v>
      </c>
      <c r="D153" s="152" t="s">
        <v>60</v>
      </c>
      <c r="E153" s="152" t="s">
        <v>56</v>
      </c>
      <c r="F153" s="152" t="s">
        <v>57</v>
      </c>
      <c r="G153" s="152" t="s">
        <v>305</v>
      </c>
      <c r="H153" s="152" t="s">
        <v>306</v>
      </c>
      <c r="I153" s="152" t="s">
        <v>307</v>
      </c>
      <c r="J153" s="153" t="s">
        <v>267</v>
      </c>
      <c r="K153" s="154" t="s">
        <v>308</v>
      </c>
      <c r="L153" s="155"/>
      <c r="M153" s="65" t="s">
        <v>1</v>
      </c>
      <c r="N153" s="66" t="s">
        <v>39</v>
      </c>
      <c r="O153" s="66" t="s">
        <v>309</v>
      </c>
      <c r="P153" s="66" t="s">
        <v>310</v>
      </c>
      <c r="Q153" s="66" t="s">
        <v>311</v>
      </c>
      <c r="R153" s="66" t="s">
        <v>312</v>
      </c>
      <c r="S153" s="66" t="s">
        <v>313</v>
      </c>
      <c r="T153" s="67" t="s">
        <v>314</v>
      </c>
      <c r="U153" s="149"/>
      <c r="V153" s="149"/>
      <c r="W153" s="149"/>
      <c r="X153" s="149"/>
      <c r="Y153" s="149"/>
      <c r="Z153" s="149"/>
      <c r="AA153" s="149"/>
      <c r="AB153" s="149"/>
      <c r="AC153" s="149"/>
      <c r="AD153" s="149"/>
      <c r="AE153" s="149"/>
    </row>
    <row r="154" spans="1:65" s="2" customFormat="1" ht="22.9" customHeight="1">
      <c r="A154" s="35"/>
      <c r="B154" s="36"/>
      <c r="C154" s="72" t="s">
        <v>208</v>
      </c>
      <c r="D154" s="35"/>
      <c r="E154" s="35"/>
      <c r="F154" s="35"/>
      <c r="G154" s="35"/>
      <c r="H154" s="35"/>
      <c r="I154" s="35"/>
      <c r="J154" s="156">
        <f>BK154</f>
        <v>0</v>
      </c>
      <c r="K154" s="35"/>
      <c r="L154" s="36"/>
      <c r="M154" s="68"/>
      <c r="N154" s="59"/>
      <c r="O154" s="69"/>
      <c r="P154" s="157">
        <f>P155+P445+P1473</f>
        <v>0</v>
      </c>
      <c r="Q154" s="69"/>
      <c r="R154" s="157">
        <f>R155+R445+R1473</f>
        <v>528.24529476450004</v>
      </c>
      <c r="S154" s="69"/>
      <c r="T154" s="158">
        <f>T155+T445+T1473</f>
        <v>631.0869932999999</v>
      </c>
      <c r="U154" s="35"/>
      <c r="V154" s="35"/>
      <c r="W154" s="35"/>
      <c r="X154" s="35"/>
      <c r="Y154" s="35"/>
      <c r="Z154" s="35"/>
      <c r="AA154" s="35"/>
      <c r="AB154" s="35"/>
      <c r="AC154" s="35"/>
      <c r="AD154" s="35"/>
      <c r="AE154" s="35"/>
      <c r="AT154" s="18" t="s">
        <v>74</v>
      </c>
      <c r="AU154" s="18" t="s">
        <v>269</v>
      </c>
      <c r="BK154" s="159">
        <f>BK155+BK445+BK1473</f>
        <v>0</v>
      </c>
    </row>
    <row r="155" spans="1:65" s="12" customFormat="1" ht="25.9" customHeight="1">
      <c r="B155" s="160"/>
      <c r="D155" s="161" t="s">
        <v>74</v>
      </c>
      <c r="E155" s="162" t="s">
        <v>315</v>
      </c>
      <c r="F155" s="162" t="s">
        <v>316</v>
      </c>
      <c r="I155" s="163"/>
      <c r="J155" s="164">
        <f>BK155</f>
        <v>0</v>
      </c>
      <c r="L155" s="160"/>
      <c r="M155" s="165"/>
      <c r="N155" s="166"/>
      <c r="O155" s="166"/>
      <c r="P155" s="167">
        <f>P156+SUM(P157:P168)+P187+P193+P214+P222+P324+P443</f>
        <v>0</v>
      </c>
      <c r="Q155" s="166"/>
      <c r="R155" s="167">
        <f>R156+SUM(R157:R168)+R187+R193+R214+R222+R324+R443</f>
        <v>208.57973799249999</v>
      </c>
      <c r="S155" s="166"/>
      <c r="T155" s="168">
        <f>T156+SUM(T157:T168)+T187+T193+T214+T222+T324+T443</f>
        <v>628.01594049999994</v>
      </c>
      <c r="AR155" s="161" t="s">
        <v>82</v>
      </c>
      <c r="AT155" s="169" t="s">
        <v>74</v>
      </c>
      <c r="AU155" s="169" t="s">
        <v>75</v>
      </c>
      <c r="AY155" s="161" t="s">
        <v>317</v>
      </c>
      <c r="BK155" s="170">
        <f>BK156+SUM(BK157:BK168)+BK187+BK193+BK214+BK222+BK324+BK443</f>
        <v>0</v>
      </c>
    </row>
    <row r="156" spans="1:65" s="2" customFormat="1" ht="14.45" customHeight="1">
      <c r="A156" s="35"/>
      <c r="B156" s="141"/>
      <c r="C156" s="171" t="s">
        <v>88</v>
      </c>
      <c r="D156" s="171" t="s">
        <v>318</v>
      </c>
      <c r="E156" s="172" t="s">
        <v>319</v>
      </c>
      <c r="F156" s="173" t="s">
        <v>320</v>
      </c>
      <c r="G156" s="174" t="s">
        <v>1</v>
      </c>
      <c r="H156" s="175">
        <v>0</v>
      </c>
      <c r="I156" s="176"/>
      <c r="J156" s="177">
        <f>ROUND(I156*H156,2)</f>
        <v>0</v>
      </c>
      <c r="K156" s="178"/>
      <c r="L156" s="36"/>
      <c r="M156" s="179" t="s">
        <v>1</v>
      </c>
      <c r="N156" s="180" t="s">
        <v>41</v>
      </c>
      <c r="O156" s="61"/>
      <c r="P156" s="181">
        <f>O156*H156</f>
        <v>0</v>
      </c>
      <c r="Q156" s="181">
        <v>1.7999999999999999E-2</v>
      </c>
      <c r="R156" s="181">
        <f>Q156*H156</f>
        <v>0</v>
      </c>
      <c r="S156" s="181">
        <v>0</v>
      </c>
      <c r="T156" s="182">
        <f>S156*H156</f>
        <v>0</v>
      </c>
      <c r="U156" s="35"/>
      <c r="V156" s="35"/>
      <c r="W156" s="35"/>
      <c r="X156" s="35"/>
      <c r="Y156" s="35"/>
      <c r="Z156" s="35"/>
      <c r="AA156" s="35"/>
      <c r="AB156" s="35"/>
      <c r="AC156" s="35"/>
      <c r="AD156" s="35"/>
      <c r="AE156" s="35"/>
      <c r="AR156" s="183" t="s">
        <v>321</v>
      </c>
      <c r="AT156" s="183" t="s">
        <v>318</v>
      </c>
      <c r="AU156" s="183" t="s">
        <v>82</v>
      </c>
      <c r="AY156" s="18" t="s">
        <v>317</v>
      </c>
      <c r="BE156" s="105">
        <f>IF(N156="základná",J156,0)</f>
        <v>0</v>
      </c>
      <c r="BF156" s="105">
        <f>IF(N156="znížená",J156,0)</f>
        <v>0</v>
      </c>
      <c r="BG156" s="105">
        <f>IF(N156="zákl. prenesená",J156,0)</f>
        <v>0</v>
      </c>
      <c r="BH156" s="105">
        <f>IF(N156="zníž. prenesená",J156,0)</f>
        <v>0</v>
      </c>
      <c r="BI156" s="105">
        <f>IF(N156="nulová",J156,0)</f>
        <v>0</v>
      </c>
      <c r="BJ156" s="18" t="s">
        <v>88</v>
      </c>
      <c r="BK156" s="105">
        <f>ROUND(I156*H156,2)</f>
        <v>0</v>
      </c>
      <c r="BL156" s="18" t="s">
        <v>321</v>
      </c>
      <c r="BM156" s="183" t="s">
        <v>322</v>
      </c>
    </row>
    <row r="157" spans="1:65" s="13" customFormat="1" ht="22.5">
      <c r="B157" s="184"/>
      <c r="D157" s="185" t="s">
        <v>323</v>
      </c>
      <c r="E157" s="186" t="s">
        <v>1</v>
      </c>
      <c r="F157" s="187" t="s">
        <v>324</v>
      </c>
      <c r="H157" s="186" t="s">
        <v>1</v>
      </c>
      <c r="I157" s="188"/>
      <c r="L157" s="184"/>
      <c r="M157" s="189"/>
      <c r="N157" s="190"/>
      <c r="O157" s="190"/>
      <c r="P157" s="190"/>
      <c r="Q157" s="190"/>
      <c r="R157" s="190"/>
      <c r="S157" s="190"/>
      <c r="T157" s="191"/>
      <c r="AT157" s="186" t="s">
        <v>323</v>
      </c>
      <c r="AU157" s="186" t="s">
        <v>82</v>
      </c>
      <c r="AV157" s="13" t="s">
        <v>82</v>
      </c>
      <c r="AW157" s="13" t="s">
        <v>30</v>
      </c>
      <c r="AX157" s="13" t="s">
        <v>75</v>
      </c>
      <c r="AY157" s="186" t="s">
        <v>317</v>
      </c>
    </row>
    <row r="158" spans="1:65" s="13" customFormat="1" ht="22.5">
      <c r="B158" s="184"/>
      <c r="D158" s="185" t="s">
        <v>323</v>
      </c>
      <c r="E158" s="186" t="s">
        <v>1</v>
      </c>
      <c r="F158" s="187" t="s">
        <v>325</v>
      </c>
      <c r="H158" s="186" t="s">
        <v>1</v>
      </c>
      <c r="I158" s="188"/>
      <c r="L158" s="184"/>
      <c r="M158" s="189"/>
      <c r="N158" s="190"/>
      <c r="O158" s="190"/>
      <c r="P158" s="190"/>
      <c r="Q158" s="190"/>
      <c r="R158" s="190"/>
      <c r="S158" s="190"/>
      <c r="T158" s="191"/>
      <c r="AT158" s="186" t="s">
        <v>323</v>
      </c>
      <c r="AU158" s="186" t="s">
        <v>82</v>
      </c>
      <c r="AV158" s="13" t="s">
        <v>82</v>
      </c>
      <c r="AW158" s="13" t="s">
        <v>30</v>
      </c>
      <c r="AX158" s="13" t="s">
        <v>75</v>
      </c>
      <c r="AY158" s="186" t="s">
        <v>317</v>
      </c>
    </row>
    <row r="159" spans="1:65" s="13" customFormat="1" ht="22.5">
      <c r="B159" s="184"/>
      <c r="D159" s="185" t="s">
        <v>323</v>
      </c>
      <c r="E159" s="186" t="s">
        <v>1</v>
      </c>
      <c r="F159" s="187" t="s">
        <v>326</v>
      </c>
      <c r="H159" s="186" t="s">
        <v>1</v>
      </c>
      <c r="I159" s="188"/>
      <c r="L159" s="184"/>
      <c r="M159" s="189"/>
      <c r="N159" s="190"/>
      <c r="O159" s="190"/>
      <c r="P159" s="190"/>
      <c r="Q159" s="190"/>
      <c r="R159" s="190"/>
      <c r="S159" s="190"/>
      <c r="T159" s="191"/>
      <c r="AT159" s="186" t="s">
        <v>323</v>
      </c>
      <c r="AU159" s="186" t="s">
        <v>82</v>
      </c>
      <c r="AV159" s="13" t="s">
        <v>82</v>
      </c>
      <c r="AW159" s="13" t="s">
        <v>30</v>
      </c>
      <c r="AX159" s="13" t="s">
        <v>75</v>
      </c>
      <c r="AY159" s="186" t="s">
        <v>317</v>
      </c>
    </row>
    <row r="160" spans="1:65" s="13" customFormat="1" ht="22.5">
      <c r="B160" s="184"/>
      <c r="D160" s="185" t="s">
        <v>323</v>
      </c>
      <c r="E160" s="186" t="s">
        <v>1</v>
      </c>
      <c r="F160" s="187" t="s">
        <v>327</v>
      </c>
      <c r="H160" s="186" t="s">
        <v>1</v>
      </c>
      <c r="I160" s="188"/>
      <c r="L160" s="184"/>
      <c r="M160" s="189"/>
      <c r="N160" s="190"/>
      <c r="O160" s="190"/>
      <c r="P160" s="190"/>
      <c r="Q160" s="190"/>
      <c r="R160" s="190"/>
      <c r="S160" s="190"/>
      <c r="T160" s="191"/>
      <c r="AT160" s="186" t="s">
        <v>323</v>
      </c>
      <c r="AU160" s="186" t="s">
        <v>82</v>
      </c>
      <c r="AV160" s="13" t="s">
        <v>82</v>
      </c>
      <c r="AW160" s="13" t="s">
        <v>30</v>
      </c>
      <c r="AX160" s="13" t="s">
        <v>75</v>
      </c>
      <c r="AY160" s="186" t="s">
        <v>317</v>
      </c>
    </row>
    <row r="161" spans="1:65" s="13" customFormat="1" ht="22.5">
      <c r="B161" s="184"/>
      <c r="D161" s="185" t="s">
        <v>323</v>
      </c>
      <c r="E161" s="186" t="s">
        <v>1</v>
      </c>
      <c r="F161" s="187" t="s">
        <v>328</v>
      </c>
      <c r="H161" s="186" t="s">
        <v>1</v>
      </c>
      <c r="I161" s="188"/>
      <c r="L161" s="184"/>
      <c r="M161" s="189"/>
      <c r="N161" s="190"/>
      <c r="O161" s="190"/>
      <c r="P161" s="190"/>
      <c r="Q161" s="190"/>
      <c r="R161" s="190"/>
      <c r="S161" s="190"/>
      <c r="T161" s="191"/>
      <c r="AT161" s="186" t="s">
        <v>323</v>
      </c>
      <c r="AU161" s="186" t="s">
        <v>82</v>
      </c>
      <c r="AV161" s="13" t="s">
        <v>82</v>
      </c>
      <c r="AW161" s="13" t="s">
        <v>30</v>
      </c>
      <c r="AX161" s="13" t="s">
        <v>75</v>
      </c>
      <c r="AY161" s="186" t="s">
        <v>317</v>
      </c>
    </row>
    <row r="162" spans="1:65" s="13" customFormat="1" ht="22.5">
      <c r="B162" s="184"/>
      <c r="D162" s="185" t="s">
        <v>323</v>
      </c>
      <c r="E162" s="186" t="s">
        <v>1</v>
      </c>
      <c r="F162" s="187" t="s">
        <v>329</v>
      </c>
      <c r="H162" s="186" t="s">
        <v>1</v>
      </c>
      <c r="I162" s="188"/>
      <c r="L162" s="184"/>
      <c r="M162" s="189"/>
      <c r="N162" s="190"/>
      <c r="O162" s="190"/>
      <c r="P162" s="190"/>
      <c r="Q162" s="190"/>
      <c r="R162" s="190"/>
      <c r="S162" s="190"/>
      <c r="T162" s="191"/>
      <c r="AT162" s="186" t="s">
        <v>323</v>
      </c>
      <c r="AU162" s="186" t="s">
        <v>82</v>
      </c>
      <c r="AV162" s="13" t="s">
        <v>82</v>
      </c>
      <c r="AW162" s="13" t="s">
        <v>30</v>
      </c>
      <c r="AX162" s="13" t="s">
        <v>75</v>
      </c>
      <c r="AY162" s="186" t="s">
        <v>317</v>
      </c>
    </row>
    <row r="163" spans="1:65" s="13" customFormat="1" ht="33.75">
      <c r="B163" s="184"/>
      <c r="D163" s="185" t="s">
        <v>323</v>
      </c>
      <c r="E163" s="186" t="s">
        <v>1</v>
      </c>
      <c r="F163" s="187" t="s">
        <v>330</v>
      </c>
      <c r="H163" s="186" t="s">
        <v>1</v>
      </c>
      <c r="I163" s="188"/>
      <c r="L163" s="184"/>
      <c r="M163" s="189"/>
      <c r="N163" s="190"/>
      <c r="O163" s="190"/>
      <c r="P163" s="190"/>
      <c r="Q163" s="190"/>
      <c r="R163" s="190"/>
      <c r="S163" s="190"/>
      <c r="T163" s="191"/>
      <c r="AT163" s="186" t="s">
        <v>323</v>
      </c>
      <c r="AU163" s="186" t="s">
        <v>82</v>
      </c>
      <c r="AV163" s="13" t="s">
        <v>82</v>
      </c>
      <c r="AW163" s="13" t="s">
        <v>30</v>
      </c>
      <c r="AX163" s="13" t="s">
        <v>75</v>
      </c>
      <c r="AY163" s="186" t="s">
        <v>317</v>
      </c>
    </row>
    <row r="164" spans="1:65" s="13" customFormat="1" ht="22.5">
      <c r="B164" s="184"/>
      <c r="D164" s="185" t="s">
        <v>323</v>
      </c>
      <c r="E164" s="186" t="s">
        <v>1</v>
      </c>
      <c r="F164" s="187" t="s">
        <v>331</v>
      </c>
      <c r="H164" s="186" t="s">
        <v>1</v>
      </c>
      <c r="I164" s="188"/>
      <c r="L164" s="184"/>
      <c r="M164" s="189"/>
      <c r="N164" s="190"/>
      <c r="O164" s="190"/>
      <c r="P164" s="190"/>
      <c r="Q164" s="190"/>
      <c r="R164" s="190"/>
      <c r="S164" s="190"/>
      <c r="T164" s="191"/>
      <c r="AT164" s="186" t="s">
        <v>323</v>
      </c>
      <c r="AU164" s="186" t="s">
        <v>82</v>
      </c>
      <c r="AV164" s="13" t="s">
        <v>82</v>
      </c>
      <c r="AW164" s="13" t="s">
        <v>30</v>
      </c>
      <c r="AX164" s="13" t="s">
        <v>75</v>
      </c>
      <c r="AY164" s="186" t="s">
        <v>317</v>
      </c>
    </row>
    <row r="165" spans="1:65" s="13" customFormat="1" ht="22.5">
      <c r="B165" s="184"/>
      <c r="D165" s="185" t="s">
        <v>323</v>
      </c>
      <c r="E165" s="186" t="s">
        <v>1</v>
      </c>
      <c r="F165" s="187" t="s">
        <v>332</v>
      </c>
      <c r="H165" s="186" t="s">
        <v>1</v>
      </c>
      <c r="I165" s="188"/>
      <c r="L165" s="184"/>
      <c r="M165" s="189"/>
      <c r="N165" s="190"/>
      <c r="O165" s="190"/>
      <c r="P165" s="190"/>
      <c r="Q165" s="190"/>
      <c r="R165" s="190"/>
      <c r="S165" s="190"/>
      <c r="T165" s="191"/>
      <c r="AT165" s="186" t="s">
        <v>323</v>
      </c>
      <c r="AU165" s="186" t="s">
        <v>82</v>
      </c>
      <c r="AV165" s="13" t="s">
        <v>82</v>
      </c>
      <c r="AW165" s="13" t="s">
        <v>30</v>
      </c>
      <c r="AX165" s="13" t="s">
        <v>75</v>
      </c>
      <c r="AY165" s="186" t="s">
        <v>317</v>
      </c>
    </row>
    <row r="166" spans="1:65" s="13" customFormat="1">
      <c r="B166" s="184"/>
      <c r="D166" s="185" t="s">
        <v>323</v>
      </c>
      <c r="E166" s="186" t="s">
        <v>1</v>
      </c>
      <c r="F166" s="187" t="s">
        <v>333</v>
      </c>
      <c r="H166" s="186" t="s">
        <v>1</v>
      </c>
      <c r="I166" s="188"/>
      <c r="L166" s="184"/>
      <c r="M166" s="189"/>
      <c r="N166" s="190"/>
      <c r="O166" s="190"/>
      <c r="P166" s="190"/>
      <c r="Q166" s="190"/>
      <c r="R166" s="190"/>
      <c r="S166" s="190"/>
      <c r="T166" s="191"/>
      <c r="AT166" s="186" t="s">
        <v>323</v>
      </c>
      <c r="AU166" s="186" t="s">
        <v>82</v>
      </c>
      <c r="AV166" s="13" t="s">
        <v>82</v>
      </c>
      <c r="AW166" s="13" t="s">
        <v>30</v>
      </c>
      <c r="AX166" s="13" t="s">
        <v>75</v>
      </c>
      <c r="AY166" s="186" t="s">
        <v>317</v>
      </c>
    </row>
    <row r="167" spans="1:65" s="14" customFormat="1">
      <c r="B167" s="192"/>
      <c r="D167" s="185" t="s">
        <v>323</v>
      </c>
      <c r="E167" s="193" t="s">
        <v>1</v>
      </c>
      <c r="F167" s="194" t="s">
        <v>334</v>
      </c>
      <c r="H167" s="195">
        <v>0</v>
      </c>
      <c r="I167" s="196"/>
      <c r="L167" s="192"/>
      <c r="M167" s="197"/>
      <c r="N167" s="198"/>
      <c r="O167" s="198"/>
      <c r="P167" s="198"/>
      <c r="Q167" s="198"/>
      <c r="R167" s="198"/>
      <c r="S167" s="198"/>
      <c r="T167" s="199"/>
      <c r="AT167" s="193" t="s">
        <v>323</v>
      </c>
      <c r="AU167" s="193" t="s">
        <v>82</v>
      </c>
      <c r="AV167" s="14" t="s">
        <v>321</v>
      </c>
      <c r="AW167" s="14" t="s">
        <v>30</v>
      </c>
      <c r="AX167" s="14" t="s">
        <v>82</v>
      </c>
      <c r="AY167" s="193" t="s">
        <v>317</v>
      </c>
    </row>
    <row r="168" spans="1:65" s="12" customFormat="1" ht="22.9" customHeight="1">
      <c r="B168" s="160"/>
      <c r="D168" s="161" t="s">
        <v>74</v>
      </c>
      <c r="E168" s="200" t="s">
        <v>82</v>
      </c>
      <c r="F168" s="200" t="s">
        <v>335</v>
      </c>
      <c r="I168" s="163"/>
      <c r="J168" s="201">
        <f>BK168</f>
        <v>0</v>
      </c>
      <c r="L168" s="160"/>
      <c r="M168" s="165"/>
      <c r="N168" s="166"/>
      <c r="O168" s="166"/>
      <c r="P168" s="167">
        <f>SUM(P169:P186)</f>
        <v>0</v>
      </c>
      <c r="Q168" s="166"/>
      <c r="R168" s="167">
        <f>SUM(R169:R186)</f>
        <v>0</v>
      </c>
      <c r="S168" s="166"/>
      <c r="T168" s="168">
        <f>SUM(T169:T186)</f>
        <v>0</v>
      </c>
      <c r="AR168" s="161" t="s">
        <v>82</v>
      </c>
      <c r="AT168" s="169" t="s">
        <v>74</v>
      </c>
      <c r="AU168" s="169" t="s">
        <v>82</v>
      </c>
      <c r="AY168" s="161" t="s">
        <v>317</v>
      </c>
      <c r="BK168" s="170">
        <f>SUM(BK169:BK186)</f>
        <v>0</v>
      </c>
    </row>
    <row r="169" spans="1:65" s="2" customFormat="1" ht="24.2" customHeight="1">
      <c r="A169" s="35"/>
      <c r="B169" s="141"/>
      <c r="C169" s="171" t="s">
        <v>105</v>
      </c>
      <c r="D169" s="171" t="s">
        <v>318</v>
      </c>
      <c r="E169" s="172" t="s">
        <v>336</v>
      </c>
      <c r="F169" s="173" t="s">
        <v>337</v>
      </c>
      <c r="G169" s="174" t="s">
        <v>338</v>
      </c>
      <c r="H169" s="175">
        <v>8.06</v>
      </c>
      <c r="I169" s="176"/>
      <c r="J169" s="177">
        <f>ROUND(I169*H169,2)</f>
        <v>0</v>
      </c>
      <c r="K169" s="178"/>
      <c r="L169" s="36"/>
      <c r="M169" s="179" t="s">
        <v>1</v>
      </c>
      <c r="N169" s="180" t="s">
        <v>41</v>
      </c>
      <c r="O169" s="61"/>
      <c r="P169" s="181">
        <f>O169*H169</f>
        <v>0</v>
      </c>
      <c r="Q169" s="181">
        <v>0</v>
      </c>
      <c r="R169" s="181">
        <f>Q169*H169</f>
        <v>0</v>
      </c>
      <c r="S169" s="181">
        <v>0</v>
      </c>
      <c r="T169" s="182">
        <f>S169*H169</f>
        <v>0</v>
      </c>
      <c r="U169" s="35"/>
      <c r="V169" s="35"/>
      <c r="W169" s="35"/>
      <c r="X169" s="35"/>
      <c r="Y169" s="35"/>
      <c r="Z169" s="35"/>
      <c r="AA169" s="35"/>
      <c r="AB169" s="35"/>
      <c r="AC169" s="35"/>
      <c r="AD169" s="35"/>
      <c r="AE169" s="35"/>
      <c r="AR169" s="183" t="s">
        <v>321</v>
      </c>
      <c r="AT169" s="183" t="s">
        <v>318</v>
      </c>
      <c r="AU169" s="183" t="s">
        <v>88</v>
      </c>
      <c r="AY169" s="18" t="s">
        <v>317</v>
      </c>
      <c r="BE169" s="105">
        <f>IF(N169="základná",J169,0)</f>
        <v>0</v>
      </c>
      <c r="BF169" s="105">
        <f>IF(N169="znížená",J169,0)</f>
        <v>0</v>
      </c>
      <c r="BG169" s="105">
        <f>IF(N169="zákl. prenesená",J169,0)</f>
        <v>0</v>
      </c>
      <c r="BH169" s="105">
        <f>IF(N169="zníž. prenesená",J169,0)</f>
        <v>0</v>
      </c>
      <c r="BI169" s="105">
        <f>IF(N169="nulová",J169,0)</f>
        <v>0</v>
      </c>
      <c r="BJ169" s="18" t="s">
        <v>88</v>
      </c>
      <c r="BK169" s="105">
        <f>ROUND(I169*H169,2)</f>
        <v>0</v>
      </c>
      <c r="BL169" s="18" t="s">
        <v>321</v>
      </c>
      <c r="BM169" s="183" t="s">
        <v>339</v>
      </c>
    </row>
    <row r="170" spans="1:65" s="15" customFormat="1">
      <c r="B170" s="202"/>
      <c r="D170" s="185" t="s">
        <v>323</v>
      </c>
      <c r="E170" s="203" t="s">
        <v>1</v>
      </c>
      <c r="F170" s="204" t="s">
        <v>340</v>
      </c>
      <c r="H170" s="205">
        <v>4.96</v>
      </c>
      <c r="I170" s="206"/>
      <c r="L170" s="202"/>
      <c r="M170" s="207"/>
      <c r="N170" s="208"/>
      <c r="O170" s="208"/>
      <c r="P170" s="208"/>
      <c r="Q170" s="208"/>
      <c r="R170" s="208"/>
      <c r="S170" s="208"/>
      <c r="T170" s="209"/>
      <c r="AT170" s="203" t="s">
        <v>323</v>
      </c>
      <c r="AU170" s="203" t="s">
        <v>88</v>
      </c>
      <c r="AV170" s="15" t="s">
        <v>88</v>
      </c>
      <c r="AW170" s="15" t="s">
        <v>30</v>
      </c>
      <c r="AX170" s="15" t="s">
        <v>75</v>
      </c>
      <c r="AY170" s="203" t="s">
        <v>317</v>
      </c>
    </row>
    <row r="171" spans="1:65" s="15" customFormat="1">
      <c r="B171" s="202"/>
      <c r="D171" s="185" t="s">
        <v>323</v>
      </c>
      <c r="E171" s="203" t="s">
        <v>1</v>
      </c>
      <c r="F171" s="204" t="s">
        <v>341</v>
      </c>
      <c r="H171" s="205">
        <v>3.1</v>
      </c>
      <c r="I171" s="206"/>
      <c r="L171" s="202"/>
      <c r="M171" s="207"/>
      <c r="N171" s="208"/>
      <c r="O171" s="208"/>
      <c r="P171" s="208"/>
      <c r="Q171" s="208"/>
      <c r="R171" s="208"/>
      <c r="S171" s="208"/>
      <c r="T171" s="209"/>
      <c r="AT171" s="203" t="s">
        <v>323</v>
      </c>
      <c r="AU171" s="203" t="s">
        <v>88</v>
      </c>
      <c r="AV171" s="15" t="s">
        <v>88</v>
      </c>
      <c r="AW171" s="15" t="s">
        <v>30</v>
      </c>
      <c r="AX171" s="15" t="s">
        <v>75</v>
      </c>
      <c r="AY171" s="203" t="s">
        <v>317</v>
      </c>
    </row>
    <row r="172" spans="1:65" s="14" customFormat="1">
      <c r="B172" s="192"/>
      <c r="D172" s="185" t="s">
        <v>323</v>
      </c>
      <c r="E172" s="193" t="s">
        <v>255</v>
      </c>
      <c r="F172" s="194" t="s">
        <v>342</v>
      </c>
      <c r="H172" s="195">
        <v>8.06</v>
      </c>
      <c r="I172" s="196"/>
      <c r="L172" s="192"/>
      <c r="M172" s="197"/>
      <c r="N172" s="198"/>
      <c r="O172" s="198"/>
      <c r="P172" s="198"/>
      <c r="Q172" s="198"/>
      <c r="R172" s="198"/>
      <c r="S172" s="198"/>
      <c r="T172" s="199"/>
      <c r="AT172" s="193" t="s">
        <v>323</v>
      </c>
      <c r="AU172" s="193" t="s">
        <v>88</v>
      </c>
      <c r="AV172" s="14" t="s">
        <v>321</v>
      </c>
      <c r="AW172" s="14" t="s">
        <v>30</v>
      </c>
      <c r="AX172" s="14" t="s">
        <v>82</v>
      </c>
      <c r="AY172" s="193" t="s">
        <v>317</v>
      </c>
    </row>
    <row r="173" spans="1:65" s="2" customFormat="1" ht="24.2" customHeight="1">
      <c r="A173" s="35"/>
      <c r="B173" s="141"/>
      <c r="C173" s="171" t="s">
        <v>321</v>
      </c>
      <c r="D173" s="171" t="s">
        <v>318</v>
      </c>
      <c r="E173" s="172" t="s">
        <v>343</v>
      </c>
      <c r="F173" s="173" t="s">
        <v>344</v>
      </c>
      <c r="G173" s="174" t="s">
        <v>338</v>
      </c>
      <c r="H173" s="175">
        <v>8.06</v>
      </c>
      <c r="I173" s="176"/>
      <c r="J173" s="177">
        <f>ROUND(I173*H173,2)</f>
        <v>0</v>
      </c>
      <c r="K173" s="178"/>
      <c r="L173" s="36"/>
      <c r="M173" s="179" t="s">
        <v>1</v>
      </c>
      <c r="N173" s="180" t="s">
        <v>41</v>
      </c>
      <c r="O173" s="61"/>
      <c r="P173" s="181">
        <f>O173*H173</f>
        <v>0</v>
      </c>
      <c r="Q173" s="181">
        <v>0</v>
      </c>
      <c r="R173" s="181">
        <f>Q173*H173</f>
        <v>0</v>
      </c>
      <c r="S173" s="181">
        <v>0</v>
      </c>
      <c r="T173" s="182">
        <f>S173*H173</f>
        <v>0</v>
      </c>
      <c r="U173" s="35"/>
      <c r="V173" s="35"/>
      <c r="W173" s="35"/>
      <c r="X173" s="35"/>
      <c r="Y173" s="35"/>
      <c r="Z173" s="35"/>
      <c r="AA173" s="35"/>
      <c r="AB173" s="35"/>
      <c r="AC173" s="35"/>
      <c r="AD173" s="35"/>
      <c r="AE173" s="35"/>
      <c r="AR173" s="183" t="s">
        <v>321</v>
      </c>
      <c r="AT173" s="183" t="s">
        <v>318</v>
      </c>
      <c r="AU173" s="183" t="s">
        <v>88</v>
      </c>
      <c r="AY173" s="18" t="s">
        <v>317</v>
      </c>
      <c r="BE173" s="105">
        <f>IF(N173="základná",J173,0)</f>
        <v>0</v>
      </c>
      <c r="BF173" s="105">
        <f>IF(N173="znížená",J173,0)</f>
        <v>0</v>
      </c>
      <c r="BG173" s="105">
        <f>IF(N173="zákl. prenesená",J173,0)</f>
        <v>0</v>
      </c>
      <c r="BH173" s="105">
        <f>IF(N173="zníž. prenesená",J173,0)</f>
        <v>0</v>
      </c>
      <c r="BI173" s="105">
        <f>IF(N173="nulová",J173,0)</f>
        <v>0</v>
      </c>
      <c r="BJ173" s="18" t="s">
        <v>88</v>
      </c>
      <c r="BK173" s="105">
        <f>ROUND(I173*H173,2)</f>
        <v>0</v>
      </c>
      <c r="BL173" s="18" t="s">
        <v>321</v>
      </c>
      <c r="BM173" s="183" t="s">
        <v>345</v>
      </c>
    </row>
    <row r="174" spans="1:65" s="2" customFormat="1" ht="24.2" customHeight="1">
      <c r="A174" s="35"/>
      <c r="B174" s="141"/>
      <c r="C174" s="171" t="s">
        <v>218</v>
      </c>
      <c r="D174" s="171" t="s">
        <v>318</v>
      </c>
      <c r="E174" s="172" t="s">
        <v>346</v>
      </c>
      <c r="F174" s="173" t="s">
        <v>347</v>
      </c>
      <c r="G174" s="174" t="s">
        <v>338</v>
      </c>
      <c r="H174" s="175">
        <v>8.06</v>
      </c>
      <c r="I174" s="176"/>
      <c r="J174" s="177">
        <f>ROUND(I174*H174,2)</f>
        <v>0</v>
      </c>
      <c r="K174" s="178"/>
      <c r="L174" s="36"/>
      <c r="M174" s="179" t="s">
        <v>1</v>
      </c>
      <c r="N174" s="180" t="s">
        <v>41</v>
      </c>
      <c r="O174" s="61"/>
      <c r="P174" s="181">
        <f>O174*H174</f>
        <v>0</v>
      </c>
      <c r="Q174" s="181">
        <v>0</v>
      </c>
      <c r="R174" s="181">
        <f>Q174*H174</f>
        <v>0</v>
      </c>
      <c r="S174" s="181">
        <v>0</v>
      </c>
      <c r="T174" s="182">
        <f>S174*H174</f>
        <v>0</v>
      </c>
      <c r="U174" s="35"/>
      <c r="V174" s="35"/>
      <c r="W174" s="35"/>
      <c r="X174" s="35"/>
      <c r="Y174" s="35"/>
      <c r="Z174" s="35"/>
      <c r="AA174" s="35"/>
      <c r="AB174" s="35"/>
      <c r="AC174" s="35"/>
      <c r="AD174" s="35"/>
      <c r="AE174" s="35"/>
      <c r="AR174" s="183" t="s">
        <v>321</v>
      </c>
      <c r="AT174" s="183" t="s">
        <v>318</v>
      </c>
      <c r="AU174" s="183" t="s">
        <v>88</v>
      </c>
      <c r="AY174" s="18" t="s">
        <v>317</v>
      </c>
      <c r="BE174" s="105">
        <f>IF(N174="základná",J174,0)</f>
        <v>0</v>
      </c>
      <c r="BF174" s="105">
        <f>IF(N174="znížená",J174,0)</f>
        <v>0</v>
      </c>
      <c r="BG174" s="105">
        <f>IF(N174="zákl. prenesená",J174,0)</f>
        <v>0</v>
      </c>
      <c r="BH174" s="105">
        <f>IF(N174="zníž. prenesená",J174,0)</f>
        <v>0</v>
      </c>
      <c r="BI174" s="105">
        <f>IF(N174="nulová",J174,0)</f>
        <v>0</v>
      </c>
      <c r="BJ174" s="18" t="s">
        <v>88</v>
      </c>
      <c r="BK174" s="105">
        <f>ROUND(I174*H174,2)</f>
        <v>0</v>
      </c>
      <c r="BL174" s="18" t="s">
        <v>321</v>
      </c>
      <c r="BM174" s="183" t="s">
        <v>348</v>
      </c>
    </row>
    <row r="175" spans="1:65" s="15" customFormat="1">
      <c r="B175" s="202"/>
      <c r="D175" s="185" t="s">
        <v>323</v>
      </c>
      <c r="E175" s="203" t="s">
        <v>1</v>
      </c>
      <c r="F175" s="204" t="s">
        <v>255</v>
      </c>
      <c r="H175" s="205">
        <v>8.06</v>
      </c>
      <c r="I175" s="206"/>
      <c r="L175" s="202"/>
      <c r="M175" s="207"/>
      <c r="N175" s="208"/>
      <c r="O175" s="208"/>
      <c r="P175" s="208"/>
      <c r="Q175" s="208"/>
      <c r="R175" s="208"/>
      <c r="S175" s="208"/>
      <c r="T175" s="209"/>
      <c r="AT175" s="203" t="s">
        <v>323</v>
      </c>
      <c r="AU175" s="203" t="s">
        <v>88</v>
      </c>
      <c r="AV175" s="15" t="s">
        <v>88</v>
      </c>
      <c r="AW175" s="15" t="s">
        <v>30</v>
      </c>
      <c r="AX175" s="15" t="s">
        <v>75</v>
      </c>
      <c r="AY175" s="203" t="s">
        <v>317</v>
      </c>
    </row>
    <row r="176" spans="1:65" s="14" customFormat="1">
      <c r="B176" s="192"/>
      <c r="D176" s="185" t="s">
        <v>323</v>
      </c>
      <c r="E176" s="193" t="s">
        <v>262</v>
      </c>
      <c r="F176" s="194" t="s">
        <v>334</v>
      </c>
      <c r="H176" s="195">
        <v>8.06</v>
      </c>
      <c r="I176" s="196"/>
      <c r="L176" s="192"/>
      <c r="M176" s="197"/>
      <c r="N176" s="198"/>
      <c r="O176" s="198"/>
      <c r="P176" s="198"/>
      <c r="Q176" s="198"/>
      <c r="R176" s="198"/>
      <c r="S176" s="198"/>
      <c r="T176" s="199"/>
      <c r="AT176" s="193" t="s">
        <v>323</v>
      </c>
      <c r="AU176" s="193" t="s">
        <v>88</v>
      </c>
      <c r="AV176" s="14" t="s">
        <v>321</v>
      </c>
      <c r="AW176" s="14" t="s">
        <v>30</v>
      </c>
      <c r="AX176" s="14" t="s">
        <v>82</v>
      </c>
      <c r="AY176" s="193" t="s">
        <v>317</v>
      </c>
    </row>
    <row r="177" spans="1:65" s="2" customFormat="1" ht="37.9" customHeight="1">
      <c r="A177" s="35"/>
      <c r="B177" s="141"/>
      <c r="C177" s="171" t="s">
        <v>349</v>
      </c>
      <c r="D177" s="171" t="s">
        <v>318</v>
      </c>
      <c r="E177" s="172" t="s">
        <v>350</v>
      </c>
      <c r="F177" s="173" t="s">
        <v>351</v>
      </c>
      <c r="G177" s="174" t="s">
        <v>338</v>
      </c>
      <c r="H177" s="175">
        <v>56.42</v>
      </c>
      <c r="I177" s="176"/>
      <c r="J177" s="177">
        <f>ROUND(I177*H177,2)</f>
        <v>0</v>
      </c>
      <c r="K177" s="178"/>
      <c r="L177" s="36"/>
      <c r="M177" s="179" t="s">
        <v>1</v>
      </c>
      <c r="N177" s="180" t="s">
        <v>41</v>
      </c>
      <c r="O177" s="61"/>
      <c r="P177" s="181">
        <f>O177*H177</f>
        <v>0</v>
      </c>
      <c r="Q177" s="181">
        <v>0</v>
      </c>
      <c r="R177" s="181">
        <f>Q177*H177</f>
        <v>0</v>
      </c>
      <c r="S177" s="181">
        <v>0</v>
      </c>
      <c r="T177" s="182">
        <f>S177*H177</f>
        <v>0</v>
      </c>
      <c r="U177" s="35"/>
      <c r="V177" s="35"/>
      <c r="W177" s="35"/>
      <c r="X177" s="35"/>
      <c r="Y177" s="35"/>
      <c r="Z177" s="35"/>
      <c r="AA177" s="35"/>
      <c r="AB177" s="35"/>
      <c r="AC177" s="35"/>
      <c r="AD177" s="35"/>
      <c r="AE177" s="35"/>
      <c r="AR177" s="183" t="s">
        <v>321</v>
      </c>
      <c r="AT177" s="183" t="s">
        <v>318</v>
      </c>
      <c r="AU177" s="183" t="s">
        <v>88</v>
      </c>
      <c r="AY177" s="18" t="s">
        <v>317</v>
      </c>
      <c r="BE177" s="105">
        <f>IF(N177="základná",J177,0)</f>
        <v>0</v>
      </c>
      <c r="BF177" s="105">
        <f>IF(N177="znížená",J177,0)</f>
        <v>0</v>
      </c>
      <c r="BG177" s="105">
        <f>IF(N177="zákl. prenesená",J177,0)</f>
        <v>0</v>
      </c>
      <c r="BH177" s="105">
        <f>IF(N177="zníž. prenesená",J177,0)</f>
        <v>0</v>
      </c>
      <c r="BI177" s="105">
        <f>IF(N177="nulová",J177,0)</f>
        <v>0</v>
      </c>
      <c r="BJ177" s="18" t="s">
        <v>88</v>
      </c>
      <c r="BK177" s="105">
        <f>ROUND(I177*H177,2)</f>
        <v>0</v>
      </c>
      <c r="BL177" s="18" t="s">
        <v>321</v>
      </c>
      <c r="BM177" s="183" t="s">
        <v>352</v>
      </c>
    </row>
    <row r="178" spans="1:65" s="15" customFormat="1">
      <c r="B178" s="202"/>
      <c r="D178" s="185" t="s">
        <v>323</v>
      </c>
      <c r="E178" s="203" t="s">
        <v>1</v>
      </c>
      <c r="F178" s="204" t="s">
        <v>262</v>
      </c>
      <c r="H178" s="205">
        <v>8.06</v>
      </c>
      <c r="I178" s="206"/>
      <c r="L178" s="202"/>
      <c r="M178" s="207"/>
      <c r="N178" s="208"/>
      <c r="O178" s="208"/>
      <c r="P178" s="208"/>
      <c r="Q178" s="208"/>
      <c r="R178" s="208"/>
      <c r="S178" s="208"/>
      <c r="T178" s="209"/>
      <c r="AT178" s="203" t="s">
        <v>323</v>
      </c>
      <c r="AU178" s="203" t="s">
        <v>88</v>
      </c>
      <c r="AV178" s="15" t="s">
        <v>88</v>
      </c>
      <c r="AW178" s="15" t="s">
        <v>30</v>
      </c>
      <c r="AX178" s="15" t="s">
        <v>75</v>
      </c>
      <c r="AY178" s="203" t="s">
        <v>317</v>
      </c>
    </row>
    <row r="179" spans="1:65" s="14" customFormat="1">
      <c r="B179" s="192"/>
      <c r="D179" s="185" t="s">
        <v>323</v>
      </c>
      <c r="E179" s="193" t="s">
        <v>1</v>
      </c>
      <c r="F179" s="194" t="s">
        <v>353</v>
      </c>
      <c r="H179" s="195">
        <v>8.06</v>
      </c>
      <c r="I179" s="196"/>
      <c r="L179" s="192"/>
      <c r="M179" s="197"/>
      <c r="N179" s="198"/>
      <c r="O179" s="198"/>
      <c r="P179" s="198"/>
      <c r="Q179" s="198"/>
      <c r="R179" s="198"/>
      <c r="S179" s="198"/>
      <c r="T179" s="199"/>
      <c r="AT179" s="193" t="s">
        <v>323</v>
      </c>
      <c r="AU179" s="193" t="s">
        <v>88</v>
      </c>
      <c r="AV179" s="14" t="s">
        <v>321</v>
      </c>
      <c r="AW179" s="14" t="s">
        <v>30</v>
      </c>
      <c r="AX179" s="14" t="s">
        <v>82</v>
      </c>
      <c r="AY179" s="193" t="s">
        <v>317</v>
      </c>
    </row>
    <row r="180" spans="1:65" s="15" customFormat="1">
      <c r="B180" s="202"/>
      <c r="D180" s="185" t="s">
        <v>323</v>
      </c>
      <c r="F180" s="204" t="s">
        <v>354</v>
      </c>
      <c r="H180" s="205">
        <v>56.42</v>
      </c>
      <c r="I180" s="206"/>
      <c r="L180" s="202"/>
      <c r="M180" s="207"/>
      <c r="N180" s="208"/>
      <c r="O180" s="208"/>
      <c r="P180" s="208"/>
      <c r="Q180" s="208"/>
      <c r="R180" s="208"/>
      <c r="S180" s="208"/>
      <c r="T180" s="209"/>
      <c r="AT180" s="203" t="s">
        <v>323</v>
      </c>
      <c r="AU180" s="203" t="s">
        <v>88</v>
      </c>
      <c r="AV180" s="15" t="s">
        <v>88</v>
      </c>
      <c r="AW180" s="15" t="s">
        <v>3</v>
      </c>
      <c r="AX180" s="15" t="s">
        <v>82</v>
      </c>
      <c r="AY180" s="203" t="s">
        <v>317</v>
      </c>
    </row>
    <row r="181" spans="1:65" s="2" customFormat="1" ht="24.2" customHeight="1">
      <c r="A181" s="35"/>
      <c r="B181" s="141"/>
      <c r="C181" s="171" t="s">
        <v>355</v>
      </c>
      <c r="D181" s="171" t="s">
        <v>318</v>
      </c>
      <c r="E181" s="172" t="s">
        <v>356</v>
      </c>
      <c r="F181" s="173" t="s">
        <v>357</v>
      </c>
      <c r="G181" s="174" t="s">
        <v>338</v>
      </c>
      <c r="H181" s="175">
        <v>8.06</v>
      </c>
      <c r="I181" s="176"/>
      <c r="J181" s="177">
        <f>ROUND(I181*H181,2)</f>
        <v>0</v>
      </c>
      <c r="K181" s="178"/>
      <c r="L181" s="36"/>
      <c r="M181" s="179" t="s">
        <v>1</v>
      </c>
      <c r="N181" s="180" t="s">
        <v>41</v>
      </c>
      <c r="O181" s="61"/>
      <c r="P181" s="181">
        <f>O181*H181</f>
        <v>0</v>
      </c>
      <c r="Q181" s="181">
        <v>0</v>
      </c>
      <c r="R181" s="181">
        <f>Q181*H181</f>
        <v>0</v>
      </c>
      <c r="S181" s="181">
        <v>0</v>
      </c>
      <c r="T181" s="182">
        <f>S181*H181</f>
        <v>0</v>
      </c>
      <c r="U181" s="35"/>
      <c r="V181" s="35"/>
      <c r="W181" s="35"/>
      <c r="X181" s="35"/>
      <c r="Y181" s="35"/>
      <c r="Z181" s="35"/>
      <c r="AA181" s="35"/>
      <c r="AB181" s="35"/>
      <c r="AC181" s="35"/>
      <c r="AD181" s="35"/>
      <c r="AE181" s="35"/>
      <c r="AR181" s="183" t="s">
        <v>321</v>
      </c>
      <c r="AT181" s="183" t="s">
        <v>318</v>
      </c>
      <c r="AU181" s="183" t="s">
        <v>88</v>
      </c>
      <c r="AY181" s="18" t="s">
        <v>317</v>
      </c>
      <c r="BE181" s="105">
        <f>IF(N181="základná",J181,0)</f>
        <v>0</v>
      </c>
      <c r="BF181" s="105">
        <f>IF(N181="znížená",J181,0)</f>
        <v>0</v>
      </c>
      <c r="BG181" s="105">
        <f>IF(N181="zákl. prenesená",J181,0)</f>
        <v>0</v>
      </c>
      <c r="BH181" s="105">
        <f>IF(N181="zníž. prenesená",J181,0)</f>
        <v>0</v>
      </c>
      <c r="BI181" s="105">
        <f>IF(N181="nulová",J181,0)</f>
        <v>0</v>
      </c>
      <c r="BJ181" s="18" t="s">
        <v>88</v>
      </c>
      <c r="BK181" s="105">
        <f>ROUND(I181*H181,2)</f>
        <v>0</v>
      </c>
      <c r="BL181" s="18" t="s">
        <v>321</v>
      </c>
      <c r="BM181" s="183" t="s">
        <v>358</v>
      </c>
    </row>
    <row r="182" spans="1:65" s="15" customFormat="1">
      <c r="B182" s="202"/>
      <c r="D182" s="185" t="s">
        <v>323</v>
      </c>
      <c r="E182" s="203" t="s">
        <v>174</v>
      </c>
      <c r="F182" s="204" t="s">
        <v>262</v>
      </c>
      <c r="H182" s="205">
        <v>8.06</v>
      </c>
      <c r="I182" s="206"/>
      <c r="L182" s="202"/>
      <c r="M182" s="207"/>
      <c r="N182" s="208"/>
      <c r="O182" s="208"/>
      <c r="P182" s="208"/>
      <c r="Q182" s="208"/>
      <c r="R182" s="208"/>
      <c r="S182" s="208"/>
      <c r="T182" s="209"/>
      <c r="AT182" s="203" t="s">
        <v>323</v>
      </c>
      <c r="AU182" s="203" t="s">
        <v>88</v>
      </c>
      <c r="AV182" s="15" t="s">
        <v>88</v>
      </c>
      <c r="AW182" s="15" t="s">
        <v>30</v>
      </c>
      <c r="AX182" s="15" t="s">
        <v>82</v>
      </c>
      <c r="AY182" s="203" t="s">
        <v>317</v>
      </c>
    </row>
    <row r="183" spans="1:65" s="2" customFormat="1" ht="24.2" customHeight="1">
      <c r="A183" s="35"/>
      <c r="B183" s="141"/>
      <c r="C183" s="171" t="s">
        <v>359</v>
      </c>
      <c r="D183" s="171" t="s">
        <v>318</v>
      </c>
      <c r="E183" s="172" t="s">
        <v>360</v>
      </c>
      <c r="F183" s="173" t="s">
        <v>361</v>
      </c>
      <c r="G183" s="174" t="s">
        <v>338</v>
      </c>
      <c r="H183" s="175">
        <v>8.06</v>
      </c>
      <c r="I183" s="176"/>
      <c r="J183" s="177">
        <f>ROUND(I183*H183,2)</f>
        <v>0</v>
      </c>
      <c r="K183" s="178"/>
      <c r="L183" s="36"/>
      <c r="M183" s="179" t="s">
        <v>1</v>
      </c>
      <c r="N183" s="180" t="s">
        <v>41</v>
      </c>
      <c r="O183" s="61"/>
      <c r="P183" s="181">
        <f>O183*H183</f>
        <v>0</v>
      </c>
      <c r="Q183" s="181">
        <v>0</v>
      </c>
      <c r="R183" s="181">
        <f>Q183*H183</f>
        <v>0</v>
      </c>
      <c r="S183" s="181">
        <v>0</v>
      </c>
      <c r="T183" s="182">
        <f>S183*H183</f>
        <v>0</v>
      </c>
      <c r="U183" s="35"/>
      <c r="V183" s="35"/>
      <c r="W183" s="35"/>
      <c r="X183" s="35"/>
      <c r="Y183" s="35"/>
      <c r="Z183" s="35"/>
      <c r="AA183" s="35"/>
      <c r="AB183" s="35"/>
      <c r="AC183" s="35"/>
      <c r="AD183" s="35"/>
      <c r="AE183" s="35"/>
      <c r="AR183" s="183" t="s">
        <v>321</v>
      </c>
      <c r="AT183" s="183" t="s">
        <v>318</v>
      </c>
      <c r="AU183" s="183" t="s">
        <v>88</v>
      </c>
      <c r="AY183" s="18" t="s">
        <v>317</v>
      </c>
      <c r="BE183" s="105">
        <f>IF(N183="základná",J183,0)</f>
        <v>0</v>
      </c>
      <c r="BF183" s="105">
        <f>IF(N183="znížená",J183,0)</f>
        <v>0</v>
      </c>
      <c r="BG183" s="105">
        <f>IF(N183="zákl. prenesená",J183,0)</f>
        <v>0</v>
      </c>
      <c r="BH183" s="105">
        <f>IF(N183="zníž. prenesená",J183,0)</f>
        <v>0</v>
      </c>
      <c r="BI183" s="105">
        <f>IF(N183="nulová",J183,0)</f>
        <v>0</v>
      </c>
      <c r="BJ183" s="18" t="s">
        <v>88</v>
      </c>
      <c r="BK183" s="105">
        <f>ROUND(I183*H183,2)</f>
        <v>0</v>
      </c>
      <c r="BL183" s="18" t="s">
        <v>321</v>
      </c>
      <c r="BM183" s="183" t="s">
        <v>362</v>
      </c>
    </row>
    <row r="184" spans="1:65" s="15" customFormat="1">
      <c r="B184" s="202"/>
      <c r="D184" s="185" t="s">
        <v>323</v>
      </c>
      <c r="E184" s="203" t="s">
        <v>1</v>
      </c>
      <c r="F184" s="204" t="s">
        <v>262</v>
      </c>
      <c r="H184" s="205">
        <v>8.06</v>
      </c>
      <c r="I184" s="206"/>
      <c r="L184" s="202"/>
      <c r="M184" s="207"/>
      <c r="N184" s="208"/>
      <c r="O184" s="208"/>
      <c r="P184" s="208"/>
      <c r="Q184" s="208"/>
      <c r="R184" s="208"/>
      <c r="S184" s="208"/>
      <c r="T184" s="209"/>
      <c r="AT184" s="203" t="s">
        <v>323</v>
      </c>
      <c r="AU184" s="203" t="s">
        <v>88</v>
      </c>
      <c r="AV184" s="15" t="s">
        <v>88</v>
      </c>
      <c r="AW184" s="15" t="s">
        <v>30</v>
      </c>
      <c r="AX184" s="15" t="s">
        <v>82</v>
      </c>
      <c r="AY184" s="203" t="s">
        <v>317</v>
      </c>
    </row>
    <row r="185" spans="1:65" s="2" customFormat="1" ht="24.2" customHeight="1">
      <c r="A185" s="35"/>
      <c r="B185" s="141"/>
      <c r="C185" s="171" t="s">
        <v>363</v>
      </c>
      <c r="D185" s="171" t="s">
        <v>318</v>
      </c>
      <c r="E185" s="172" t="s">
        <v>364</v>
      </c>
      <c r="F185" s="173" t="s">
        <v>365</v>
      </c>
      <c r="G185" s="174" t="s">
        <v>366</v>
      </c>
      <c r="H185" s="175">
        <v>12.896000000000001</v>
      </c>
      <c r="I185" s="176"/>
      <c r="J185" s="177">
        <f>ROUND(I185*H185,2)</f>
        <v>0</v>
      </c>
      <c r="K185" s="178"/>
      <c r="L185" s="36"/>
      <c r="M185" s="179" t="s">
        <v>1</v>
      </c>
      <c r="N185" s="180" t="s">
        <v>41</v>
      </c>
      <c r="O185" s="61"/>
      <c r="P185" s="181">
        <f>O185*H185</f>
        <v>0</v>
      </c>
      <c r="Q185" s="181">
        <v>0</v>
      </c>
      <c r="R185" s="181">
        <f>Q185*H185</f>
        <v>0</v>
      </c>
      <c r="S185" s="181">
        <v>0</v>
      </c>
      <c r="T185" s="182">
        <f>S185*H185</f>
        <v>0</v>
      </c>
      <c r="U185" s="35"/>
      <c r="V185" s="35"/>
      <c r="W185" s="35"/>
      <c r="X185" s="35"/>
      <c r="Y185" s="35"/>
      <c r="Z185" s="35"/>
      <c r="AA185" s="35"/>
      <c r="AB185" s="35"/>
      <c r="AC185" s="35"/>
      <c r="AD185" s="35"/>
      <c r="AE185" s="35"/>
      <c r="AR185" s="183" t="s">
        <v>321</v>
      </c>
      <c r="AT185" s="183" t="s">
        <v>318</v>
      </c>
      <c r="AU185" s="183" t="s">
        <v>88</v>
      </c>
      <c r="AY185" s="18" t="s">
        <v>317</v>
      </c>
      <c r="BE185" s="105">
        <f>IF(N185="základná",J185,0)</f>
        <v>0</v>
      </c>
      <c r="BF185" s="105">
        <f>IF(N185="znížená",J185,0)</f>
        <v>0</v>
      </c>
      <c r="BG185" s="105">
        <f>IF(N185="zákl. prenesená",J185,0)</f>
        <v>0</v>
      </c>
      <c r="BH185" s="105">
        <f>IF(N185="zníž. prenesená",J185,0)</f>
        <v>0</v>
      </c>
      <c r="BI185" s="105">
        <f>IF(N185="nulová",J185,0)</f>
        <v>0</v>
      </c>
      <c r="BJ185" s="18" t="s">
        <v>88</v>
      </c>
      <c r="BK185" s="105">
        <f>ROUND(I185*H185,2)</f>
        <v>0</v>
      </c>
      <c r="BL185" s="18" t="s">
        <v>321</v>
      </c>
      <c r="BM185" s="183" t="s">
        <v>367</v>
      </c>
    </row>
    <row r="186" spans="1:65" s="15" customFormat="1">
      <c r="B186" s="202"/>
      <c r="D186" s="185" t="s">
        <v>323</v>
      </c>
      <c r="E186" s="203" t="s">
        <v>1</v>
      </c>
      <c r="F186" s="204" t="s">
        <v>368</v>
      </c>
      <c r="H186" s="205">
        <v>12.896000000000001</v>
      </c>
      <c r="I186" s="206"/>
      <c r="L186" s="202"/>
      <c r="M186" s="207"/>
      <c r="N186" s="208"/>
      <c r="O186" s="208"/>
      <c r="P186" s="208"/>
      <c r="Q186" s="208"/>
      <c r="R186" s="208"/>
      <c r="S186" s="208"/>
      <c r="T186" s="209"/>
      <c r="AT186" s="203" t="s">
        <v>323</v>
      </c>
      <c r="AU186" s="203" t="s">
        <v>88</v>
      </c>
      <c r="AV186" s="15" t="s">
        <v>88</v>
      </c>
      <c r="AW186" s="15" t="s">
        <v>30</v>
      </c>
      <c r="AX186" s="15" t="s">
        <v>82</v>
      </c>
      <c r="AY186" s="203" t="s">
        <v>317</v>
      </c>
    </row>
    <row r="187" spans="1:65" s="12" customFormat="1" ht="22.9" customHeight="1">
      <c r="B187" s="160"/>
      <c r="D187" s="161" t="s">
        <v>74</v>
      </c>
      <c r="E187" s="200" t="s">
        <v>88</v>
      </c>
      <c r="F187" s="200" t="s">
        <v>369</v>
      </c>
      <c r="I187" s="163"/>
      <c r="J187" s="201">
        <f>BK187</f>
        <v>0</v>
      </c>
      <c r="L187" s="160"/>
      <c r="M187" s="165"/>
      <c r="N187" s="166"/>
      <c r="O187" s="166"/>
      <c r="P187" s="167">
        <f>SUM(P188:P192)</f>
        <v>0</v>
      </c>
      <c r="Q187" s="166"/>
      <c r="R187" s="167">
        <f>SUM(R188:R192)</f>
        <v>13.240867</v>
      </c>
      <c r="S187" s="166"/>
      <c r="T187" s="168">
        <f>SUM(T188:T192)</f>
        <v>0</v>
      </c>
      <c r="AR187" s="161" t="s">
        <v>82</v>
      </c>
      <c r="AT187" s="169" t="s">
        <v>74</v>
      </c>
      <c r="AU187" s="169" t="s">
        <v>82</v>
      </c>
      <c r="AY187" s="161" t="s">
        <v>317</v>
      </c>
      <c r="BK187" s="170">
        <f>SUM(BK188:BK192)</f>
        <v>0</v>
      </c>
    </row>
    <row r="188" spans="1:65" s="2" customFormat="1" ht="14.45" customHeight="1">
      <c r="A188" s="35"/>
      <c r="B188" s="141"/>
      <c r="C188" s="171" t="s">
        <v>370</v>
      </c>
      <c r="D188" s="171" t="s">
        <v>318</v>
      </c>
      <c r="E188" s="172" t="s">
        <v>371</v>
      </c>
      <c r="F188" s="173" t="s">
        <v>372</v>
      </c>
      <c r="G188" s="174" t="s">
        <v>338</v>
      </c>
      <c r="H188" s="175">
        <v>5.98</v>
      </c>
      <c r="I188" s="176"/>
      <c r="J188" s="177">
        <f>ROUND(I188*H188,2)</f>
        <v>0</v>
      </c>
      <c r="K188" s="178"/>
      <c r="L188" s="36"/>
      <c r="M188" s="179" t="s">
        <v>1</v>
      </c>
      <c r="N188" s="180" t="s">
        <v>41</v>
      </c>
      <c r="O188" s="61"/>
      <c r="P188" s="181">
        <f>O188*H188</f>
        <v>0</v>
      </c>
      <c r="Q188" s="181">
        <v>2.2121499999999998</v>
      </c>
      <c r="R188" s="181">
        <f>Q188*H188</f>
        <v>13.228657</v>
      </c>
      <c r="S188" s="181">
        <v>0</v>
      </c>
      <c r="T188" s="182">
        <f>S188*H188</f>
        <v>0</v>
      </c>
      <c r="U188" s="35"/>
      <c r="V188" s="35"/>
      <c r="W188" s="35"/>
      <c r="X188" s="35"/>
      <c r="Y188" s="35"/>
      <c r="Z188" s="35"/>
      <c r="AA188" s="35"/>
      <c r="AB188" s="35"/>
      <c r="AC188" s="35"/>
      <c r="AD188" s="35"/>
      <c r="AE188" s="35"/>
      <c r="AR188" s="183" t="s">
        <v>321</v>
      </c>
      <c r="AT188" s="183" t="s">
        <v>318</v>
      </c>
      <c r="AU188" s="183" t="s">
        <v>88</v>
      </c>
      <c r="AY188" s="18" t="s">
        <v>317</v>
      </c>
      <c r="BE188" s="105">
        <f>IF(N188="základná",J188,0)</f>
        <v>0</v>
      </c>
      <c r="BF188" s="105">
        <f>IF(N188="znížená",J188,0)</f>
        <v>0</v>
      </c>
      <c r="BG188" s="105">
        <f>IF(N188="zákl. prenesená",J188,0)</f>
        <v>0</v>
      </c>
      <c r="BH188" s="105">
        <f>IF(N188="zníž. prenesená",J188,0)</f>
        <v>0</v>
      </c>
      <c r="BI188" s="105">
        <f>IF(N188="nulová",J188,0)</f>
        <v>0</v>
      </c>
      <c r="BJ188" s="18" t="s">
        <v>88</v>
      </c>
      <c r="BK188" s="105">
        <f>ROUND(I188*H188,2)</f>
        <v>0</v>
      </c>
      <c r="BL188" s="18" t="s">
        <v>321</v>
      </c>
      <c r="BM188" s="183" t="s">
        <v>373</v>
      </c>
    </row>
    <row r="189" spans="1:65" s="15" customFormat="1">
      <c r="B189" s="202"/>
      <c r="D189" s="185" t="s">
        <v>323</v>
      </c>
      <c r="E189" s="203" t="s">
        <v>1</v>
      </c>
      <c r="F189" s="204" t="s">
        <v>374</v>
      </c>
      <c r="H189" s="205">
        <v>5.98</v>
      </c>
      <c r="I189" s="206"/>
      <c r="L189" s="202"/>
      <c r="M189" s="207"/>
      <c r="N189" s="208"/>
      <c r="O189" s="208"/>
      <c r="P189" s="208"/>
      <c r="Q189" s="208"/>
      <c r="R189" s="208"/>
      <c r="S189" s="208"/>
      <c r="T189" s="209"/>
      <c r="AT189" s="203" t="s">
        <v>323</v>
      </c>
      <c r="AU189" s="203" t="s">
        <v>88</v>
      </c>
      <c r="AV189" s="15" t="s">
        <v>88</v>
      </c>
      <c r="AW189" s="15" t="s">
        <v>30</v>
      </c>
      <c r="AX189" s="15" t="s">
        <v>75</v>
      </c>
      <c r="AY189" s="203" t="s">
        <v>317</v>
      </c>
    </row>
    <row r="190" spans="1:65" s="14" customFormat="1">
      <c r="B190" s="192"/>
      <c r="D190" s="185" t="s">
        <v>323</v>
      </c>
      <c r="E190" s="193" t="s">
        <v>1</v>
      </c>
      <c r="F190" s="194" t="s">
        <v>334</v>
      </c>
      <c r="H190" s="195">
        <v>5.98</v>
      </c>
      <c r="I190" s="196"/>
      <c r="L190" s="192"/>
      <c r="M190" s="197"/>
      <c r="N190" s="198"/>
      <c r="O190" s="198"/>
      <c r="P190" s="198"/>
      <c r="Q190" s="198"/>
      <c r="R190" s="198"/>
      <c r="S190" s="198"/>
      <c r="T190" s="199"/>
      <c r="AT190" s="193" t="s">
        <v>323</v>
      </c>
      <c r="AU190" s="193" t="s">
        <v>88</v>
      </c>
      <c r="AV190" s="14" t="s">
        <v>321</v>
      </c>
      <c r="AW190" s="14" t="s">
        <v>30</v>
      </c>
      <c r="AX190" s="14" t="s">
        <v>82</v>
      </c>
      <c r="AY190" s="193" t="s">
        <v>317</v>
      </c>
    </row>
    <row r="191" spans="1:65" s="2" customFormat="1" ht="14.45" customHeight="1">
      <c r="A191" s="35"/>
      <c r="B191" s="141"/>
      <c r="C191" s="171" t="s">
        <v>375</v>
      </c>
      <c r="D191" s="171" t="s">
        <v>318</v>
      </c>
      <c r="E191" s="172" t="s">
        <v>376</v>
      </c>
      <c r="F191" s="173" t="s">
        <v>377</v>
      </c>
      <c r="G191" s="174" t="s">
        <v>378</v>
      </c>
      <c r="H191" s="175">
        <v>3</v>
      </c>
      <c r="I191" s="176"/>
      <c r="J191" s="177">
        <f>ROUND(I191*H191,2)</f>
        <v>0</v>
      </c>
      <c r="K191" s="178"/>
      <c r="L191" s="36"/>
      <c r="M191" s="179" t="s">
        <v>1</v>
      </c>
      <c r="N191" s="180" t="s">
        <v>41</v>
      </c>
      <c r="O191" s="61"/>
      <c r="P191" s="181">
        <f>O191*H191</f>
        <v>0</v>
      </c>
      <c r="Q191" s="181">
        <v>4.0699999999999998E-3</v>
      </c>
      <c r="R191" s="181">
        <f>Q191*H191</f>
        <v>1.2209999999999999E-2</v>
      </c>
      <c r="S191" s="181">
        <v>0</v>
      </c>
      <c r="T191" s="182">
        <f>S191*H191</f>
        <v>0</v>
      </c>
      <c r="U191" s="35"/>
      <c r="V191" s="35"/>
      <c r="W191" s="35"/>
      <c r="X191" s="35"/>
      <c r="Y191" s="35"/>
      <c r="Z191" s="35"/>
      <c r="AA191" s="35"/>
      <c r="AB191" s="35"/>
      <c r="AC191" s="35"/>
      <c r="AD191" s="35"/>
      <c r="AE191" s="35"/>
      <c r="AR191" s="183" t="s">
        <v>321</v>
      </c>
      <c r="AT191" s="183" t="s">
        <v>318</v>
      </c>
      <c r="AU191" s="183" t="s">
        <v>88</v>
      </c>
      <c r="AY191" s="18" t="s">
        <v>317</v>
      </c>
      <c r="BE191" s="105">
        <f>IF(N191="základná",J191,0)</f>
        <v>0</v>
      </c>
      <c r="BF191" s="105">
        <f>IF(N191="znížená",J191,0)</f>
        <v>0</v>
      </c>
      <c r="BG191" s="105">
        <f>IF(N191="zákl. prenesená",J191,0)</f>
        <v>0</v>
      </c>
      <c r="BH191" s="105">
        <f>IF(N191="zníž. prenesená",J191,0)</f>
        <v>0</v>
      </c>
      <c r="BI191" s="105">
        <f>IF(N191="nulová",J191,0)</f>
        <v>0</v>
      </c>
      <c r="BJ191" s="18" t="s">
        <v>88</v>
      </c>
      <c r="BK191" s="105">
        <f>ROUND(I191*H191,2)</f>
        <v>0</v>
      </c>
      <c r="BL191" s="18" t="s">
        <v>321</v>
      </c>
      <c r="BM191" s="183" t="s">
        <v>379</v>
      </c>
    </row>
    <row r="192" spans="1:65" s="2" customFormat="1" ht="24.2" customHeight="1">
      <c r="A192" s="35"/>
      <c r="B192" s="141"/>
      <c r="C192" s="171" t="s">
        <v>380</v>
      </c>
      <c r="D192" s="171" t="s">
        <v>318</v>
      </c>
      <c r="E192" s="172" t="s">
        <v>381</v>
      </c>
      <c r="F192" s="173" t="s">
        <v>382</v>
      </c>
      <c r="G192" s="174" t="s">
        <v>378</v>
      </c>
      <c r="H192" s="175">
        <v>3</v>
      </c>
      <c r="I192" s="176"/>
      <c r="J192" s="177">
        <f>ROUND(I192*H192,2)</f>
        <v>0</v>
      </c>
      <c r="K192" s="178"/>
      <c r="L192" s="36"/>
      <c r="M192" s="179" t="s">
        <v>1</v>
      </c>
      <c r="N192" s="180" t="s">
        <v>41</v>
      </c>
      <c r="O192" s="61"/>
      <c r="P192" s="181">
        <f>O192*H192</f>
        <v>0</v>
      </c>
      <c r="Q192" s="181">
        <v>0</v>
      </c>
      <c r="R192" s="181">
        <f>Q192*H192</f>
        <v>0</v>
      </c>
      <c r="S192" s="181">
        <v>0</v>
      </c>
      <c r="T192" s="182">
        <f>S192*H192</f>
        <v>0</v>
      </c>
      <c r="U192" s="35"/>
      <c r="V192" s="35"/>
      <c r="W192" s="35"/>
      <c r="X192" s="35"/>
      <c r="Y192" s="35"/>
      <c r="Z192" s="35"/>
      <c r="AA192" s="35"/>
      <c r="AB192" s="35"/>
      <c r="AC192" s="35"/>
      <c r="AD192" s="35"/>
      <c r="AE192" s="35"/>
      <c r="AR192" s="183" t="s">
        <v>321</v>
      </c>
      <c r="AT192" s="183" t="s">
        <v>318</v>
      </c>
      <c r="AU192" s="183" t="s">
        <v>88</v>
      </c>
      <c r="AY192" s="18" t="s">
        <v>317</v>
      </c>
      <c r="BE192" s="105">
        <f>IF(N192="základná",J192,0)</f>
        <v>0</v>
      </c>
      <c r="BF192" s="105">
        <f>IF(N192="znížená",J192,0)</f>
        <v>0</v>
      </c>
      <c r="BG192" s="105">
        <f>IF(N192="zákl. prenesená",J192,0)</f>
        <v>0</v>
      </c>
      <c r="BH192" s="105">
        <f>IF(N192="zníž. prenesená",J192,0)</f>
        <v>0</v>
      </c>
      <c r="BI192" s="105">
        <f>IF(N192="nulová",J192,0)</f>
        <v>0</v>
      </c>
      <c r="BJ192" s="18" t="s">
        <v>88</v>
      </c>
      <c r="BK192" s="105">
        <f>ROUND(I192*H192,2)</f>
        <v>0</v>
      </c>
      <c r="BL192" s="18" t="s">
        <v>321</v>
      </c>
      <c r="BM192" s="183" t="s">
        <v>383</v>
      </c>
    </row>
    <row r="193" spans="1:65" s="12" customFormat="1" ht="22.9" customHeight="1">
      <c r="B193" s="160"/>
      <c r="D193" s="161" t="s">
        <v>74</v>
      </c>
      <c r="E193" s="200" t="s">
        <v>105</v>
      </c>
      <c r="F193" s="200" t="s">
        <v>384</v>
      </c>
      <c r="I193" s="163"/>
      <c r="J193" s="201">
        <f>BK193</f>
        <v>0</v>
      </c>
      <c r="L193" s="160"/>
      <c r="M193" s="165"/>
      <c r="N193" s="166"/>
      <c r="O193" s="166"/>
      <c r="P193" s="167">
        <f>SUM(P194:P213)</f>
        <v>0</v>
      </c>
      <c r="Q193" s="166"/>
      <c r="R193" s="167">
        <f>SUM(R194:R213)</f>
        <v>7.5370473200000001</v>
      </c>
      <c r="S193" s="166"/>
      <c r="T193" s="168">
        <f>SUM(T194:T213)</f>
        <v>0</v>
      </c>
      <c r="AR193" s="161" t="s">
        <v>82</v>
      </c>
      <c r="AT193" s="169" t="s">
        <v>74</v>
      </c>
      <c r="AU193" s="169" t="s">
        <v>82</v>
      </c>
      <c r="AY193" s="161" t="s">
        <v>317</v>
      </c>
      <c r="BK193" s="170">
        <f>SUM(BK194:BK213)</f>
        <v>0</v>
      </c>
    </row>
    <row r="194" spans="1:65" s="2" customFormat="1" ht="24.2" customHeight="1">
      <c r="A194" s="35"/>
      <c r="B194" s="141"/>
      <c r="C194" s="171" t="s">
        <v>385</v>
      </c>
      <c r="D194" s="171" t="s">
        <v>318</v>
      </c>
      <c r="E194" s="172" t="s">
        <v>386</v>
      </c>
      <c r="F194" s="173" t="s">
        <v>387</v>
      </c>
      <c r="G194" s="174" t="s">
        <v>388</v>
      </c>
      <c r="H194" s="175">
        <v>1</v>
      </c>
      <c r="I194" s="176"/>
      <c r="J194" s="177">
        <f>ROUND(I194*H194,2)</f>
        <v>0</v>
      </c>
      <c r="K194" s="178"/>
      <c r="L194" s="36"/>
      <c r="M194" s="179" t="s">
        <v>1</v>
      </c>
      <c r="N194" s="180" t="s">
        <v>41</v>
      </c>
      <c r="O194" s="61"/>
      <c r="P194" s="181">
        <f>O194*H194</f>
        <v>0</v>
      </c>
      <c r="Q194" s="181">
        <v>1.9130000000000001E-2</v>
      </c>
      <c r="R194" s="181">
        <f>Q194*H194</f>
        <v>1.9130000000000001E-2</v>
      </c>
      <c r="S194" s="181">
        <v>0</v>
      </c>
      <c r="T194" s="182">
        <f>S194*H194</f>
        <v>0</v>
      </c>
      <c r="U194" s="35"/>
      <c r="V194" s="35"/>
      <c r="W194" s="35"/>
      <c r="X194" s="35"/>
      <c r="Y194" s="35"/>
      <c r="Z194" s="35"/>
      <c r="AA194" s="35"/>
      <c r="AB194" s="35"/>
      <c r="AC194" s="35"/>
      <c r="AD194" s="35"/>
      <c r="AE194" s="35"/>
      <c r="AR194" s="183" t="s">
        <v>321</v>
      </c>
      <c r="AT194" s="183" t="s">
        <v>318</v>
      </c>
      <c r="AU194" s="183" t="s">
        <v>88</v>
      </c>
      <c r="AY194" s="18" t="s">
        <v>317</v>
      </c>
      <c r="BE194" s="105">
        <f>IF(N194="základná",J194,0)</f>
        <v>0</v>
      </c>
      <c r="BF194" s="105">
        <f>IF(N194="znížená",J194,0)</f>
        <v>0</v>
      </c>
      <c r="BG194" s="105">
        <f>IF(N194="zákl. prenesená",J194,0)</f>
        <v>0</v>
      </c>
      <c r="BH194" s="105">
        <f>IF(N194="zníž. prenesená",J194,0)</f>
        <v>0</v>
      </c>
      <c r="BI194" s="105">
        <f>IF(N194="nulová",J194,0)</f>
        <v>0</v>
      </c>
      <c r="BJ194" s="18" t="s">
        <v>88</v>
      </c>
      <c r="BK194" s="105">
        <f>ROUND(I194*H194,2)</f>
        <v>0</v>
      </c>
      <c r="BL194" s="18" t="s">
        <v>321</v>
      </c>
      <c r="BM194" s="183" t="s">
        <v>389</v>
      </c>
    </row>
    <row r="195" spans="1:65" s="15" customFormat="1">
      <c r="B195" s="202"/>
      <c r="D195" s="185" t="s">
        <v>323</v>
      </c>
      <c r="E195" s="203" t="s">
        <v>1</v>
      </c>
      <c r="F195" s="204" t="s">
        <v>390</v>
      </c>
      <c r="H195" s="205">
        <v>1</v>
      </c>
      <c r="I195" s="206"/>
      <c r="L195" s="202"/>
      <c r="M195" s="207"/>
      <c r="N195" s="208"/>
      <c r="O195" s="208"/>
      <c r="P195" s="208"/>
      <c r="Q195" s="208"/>
      <c r="R195" s="208"/>
      <c r="S195" s="208"/>
      <c r="T195" s="209"/>
      <c r="AT195" s="203" t="s">
        <v>323</v>
      </c>
      <c r="AU195" s="203" t="s">
        <v>88</v>
      </c>
      <c r="AV195" s="15" t="s">
        <v>88</v>
      </c>
      <c r="AW195" s="15" t="s">
        <v>30</v>
      </c>
      <c r="AX195" s="15" t="s">
        <v>82</v>
      </c>
      <c r="AY195" s="203" t="s">
        <v>317</v>
      </c>
    </row>
    <row r="196" spans="1:65" s="2" customFormat="1" ht="24.2" customHeight="1">
      <c r="A196" s="35"/>
      <c r="B196" s="141"/>
      <c r="C196" s="171" t="s">
        <v>391</v>
      </c>
      <c r="D196" s="171" t="s">
        <v>318</v>
      </c>
      <c r="E196" s="172" t="s">
        <v>392</v>
      </c>
      <c r="F196" s="173" t="s">
        <v>393</v>
      </c>
      <c r="G196" s="174" t="s">
        <v>338</v>
      </c>
      <c r="H196" s="175">
        <v>1.879</v>
      </c>
      <c r="I196" s="176"/>
      <c r="J196" s="177">
        <f>ROUND(I196*H196,2)</f>
        <v>0</v>
      </c>
      <c r="K196" s="178"/>
      <c r="L196" s="36"/>
      <c r="M196" s="179" t="s">
        <v>1</v>
      </c>
      <c r="N196" s="180" t="s">
        <v>41</v>
      </c>
      <c r="O196" s="61"/>
      <c r="P196" s="181">
        <f>O196*H196</f>
        <v>0</v>
      </c>
      <c r="Q196" s="181">
        <v>0.91268000000000005</v>
      </c>
      <c r="R196" s="181">
        <f>Q196*H196</f>
        <v>1.7149257200000001</v>
      </c>
      <c r="S196" s="181">
        <v>0</v>
      </c>
      <c r="T196" s="182">
        <f>S196*H196</f>
        <v>0</v>
      </c>
      <c r="U196" s="35"/>
      <c r="V196" s="35"/>
      <c r="W196" s="35"/>
      <c r="X196" s="35"/>
      <c r="Y196" s="35"/>
      <c r="Z196" s="35"/>
      <c r="AA196" s="35"/>
      <c r="AB196" s="35"/>
      <c r="AC196" s="35"/>
      <c r="AD196" s="35"/>
      <c r="AE196" s="35"/>
      <c r="AR196" s="183" t="s">
        <v>321</v>
      </c>
      <c r="AT196" s="183" t="s">
        <v>318</v>
      </c>
      <c r="AU196" s="183" t="s">
        <v>88</v>
      </c>
      <c r="AY196" s="18" t="s">
        <v>317</v>
      </c>
      <c r="BE196" s="105">
        <f>IF(N196="základná",J196,0)</f>
        <v>0</v>
      </c>
      <c r="BF196" s="105">
        <f>IF(N196="znížená",J196,0)</f>
        <v>0</v>
      </c>
      <c r="BG196" s="105">
        <f>IF(N196="zákl. prenesená",J196,0)</f>
        <v>0</v>
      </c>
      <c r="BH196" s="105">
        <f>IF(N196="zníž. prenesená",J196,0)</f>
        <v>0</v>
      </c>
      <c r="BI196" s="105">
        <f>IF(N196="nulová",J196,0)</f>
        <v>0</v>
      </c>
      <c r="BJ196" s="18" t="s">
        <v>88</v>
      </c>
      <c r="BK196" s="105">
        <f>ROUND(I196*H196,2)</f>
        <v>0</v>
      </c>
      <c r="BL196" s="18" t="s">
        <v>321</v>
      </c>
      <c r="BM196" s="183" t="s">
        <v>394</v>
      </c>
    </row>
    <row r="197" spans="1:65" s="15" customFormat="1">
      <c r="B197" s="202"/>
      <c r="D197" s="185" t="s">
        <v>323</v>
      </c>
      <c r="E197" s="203" t="s">
        <v>1</v>
      </c>
      <c r="F197" s="204" t="s">
        <v>395</v>
      </c>
      <c r="H197" s="205">
        <v>6.2619999999999996</v>
      </c>
      <c r="I197" s="206"/>
      <c r="L197" s="202"/>
      <c r="M197" s="207"/>
      <c r="N197" s="208"/>
      <c r="O197" s="208"/>
      <c r="P197" s="208"/>
      <c r="Q197" s="208"/>
      <c r="R197" s="208"/>
      <c r="S197" s="208"/>
      <c r="T197" s="209"/>
      <c r="AT197" s="203" t="s">
        <v>323</v>
      </c>
      <c r="AU197" s="203" t="s">
        <v>88</v>
      </c>
      <c r="AV197" s="15" t="s">
        <v>88</v>
      </c>
      <c r="AW197" s="15" t="s">
        <v>30</v>
      </c>
      <c r="AX197" s="15" t="s">
        <v>75</v>
      </c>
      <c r="AY197" s="203" t="s">
        <v>317</v>
      </c>
    </row>
    <row r="198" spans="1:65" s="14" customFormat="1">
      <c r="B198" s="192"/>
      <c r="D198" s="185" t="s">
        <v>323</v>
      </c>
      <c r="E198" s="193" t="s">
        <v>258</v>
      </c>
      <c r="F198" s="194" t="s">
        <v>334</v>
      </c>
      <c r="H198" s="195">
        <v>6.2619999999999996</v>
      </c>
      <c r="I198" s="196"/>
      <c r="L198" s="192"/>
      <c r="M198" s="197"/>
      <c r="N198" s="198"/>
      <c r="O198" s="198"/>
      <c r="P198" s="198"/>
      <c r="Q198" s="198"/>
      <c r="R198" s="198"/>
      <c r="S198" s="198"/>
      <c r="T198" s="199"/>
      <c r="AT198" s="193" t="s">
        <v>323</v>
      </c>
      <c r="AU198" s="193" t="s">
        <v>88</v>
      </c>
      <c r="AV198" s="14" t="s">
        <v>321</v>
      </c>
      <c r="AW198" s="14" t="s">
        <v>30</v>
      </c>
      <c r="AX198" s="14" t="s">
        <v>75</v>
      </c>
      <c r="AY198" s="193" t="s">
        <v>317</v>
      </c>
    </row>
    <row r="199" spans="1:65" s="15" customFormat="1">
      <c r="B199" s="202"/>
      <c r="D199" s="185" t="s">
        <v>323</v>
      </c>
      <c r="E199" s="203" t="s">
        <v>1</v>
      </c>
      <c r="F199" s="204" t="s">
        <v>396</v>
      </c>
      <c r="H199" s="205">
        <v>1.879</v>
      </c>
      <c r="I199" s="206"/>
      <c r="L199" s="202"/>
      <c r="M199" s="207"/>
      <c r="N199" s="208"/>
      <c r="O199" s="208"/>
      <c r="P199" s="208"/>
      <c r="Q199" s="208"/>
      <c r="R199" s="208"/>
      <c r="S199" s="208"/>
      <c r="T199" s="209"/>
      <c r="AT199" s="203" t="s">
        <v>323</v>
      </c>
      <c r="AU199" s="203" t="s">
        <v>88</v>
      </c>
      <c r="AV199" s="15" t="s">
        <v>88</v>
      </c>
      <c r="AW199" s="15" t="s">
        <v>30</v>
      </c>
      <c r="AX199" s="15" t="s">
        <v>82</v>
      </c>
      <c r="AY199" s="203" t="s">
        <v>317</v>
      </c>
    </row>
    <row r="200" spans="1:65" s="2" customFormat="1" ht="24.2" customHeight="1">
      <c r="A200" s="35"/>
      <c r="B200" s="141"/>
      <c r="C200" s="171" t="s">
        <v>397</v>
      </c>
      <c r="D200" s="171" t="s">
        <v>318</v>
      </c>
      <c r="E200" s="172" t="s">
        <v>398</v>
      </c>
      <c r="F200" s="173" t="s">
        <v>399</v>
      </c>
      <c r="G200" s="174" t="s">
        <v>338</v>
      </c>
      <c r="H200" s="175">
        <v>1.446</v>
      </c>
      <c r="I200" s="176"/>
      <c r="J200" s="177">
        <f>ROUND(I200*H200,2)</f>
        <v>0</v>
      </c>
      <c r="K200" s="178"/>
      <c r="L200" s="36"/>
      <c r="M200" s="179" t="s">
        <v>1</v>
      </c>
      <c r="N200" s="180" t="s">
        <v>41</v>
      </c>
      <c r="O200" s="61"/>
      <c r="P200" s="181">
        <f>O200*H200</f>
        <v>0</v>
      </c>
      <c r="Q200" s="181">
        <v>0.91268000000000005</v>
      </c>
      <c r="R200" s="181">
        <f>Q200*H200</f>
        <v>1.31973528</v>
      </c>
      <c r="S200" s="181">
        <v>0</v>
      </c>
      <c r="T200" s="182">
        <f>S200*H200</f>
        <v>0</v>
      </c>
      <c r="U200" s="35"/>
      <c r="V200" s="35"/>
      <c r="W200" s="35"/>
      <c r="X200" s="35"/>
      <c r="Y200" s="35"/>
      <c r="Z200" s="35"/>
      <c r="AA200" s="35"/>
      <c r="AB200" s="35"/>
      <c r="AC200" s="35"/>
      <c r="AD200" s="35"/>
      <c r="AE200" s="35"/>
      <c r="AR200" s="183" t="s">
        <v>321</v>
      </c>
      <c r="AT200" s="183" t="s">
        <v>318</v>
      </c>
      <c r="AU200" s="183" t="s">
        <v>88</v>
      </c>
      <c r="AY200" s="18" t="s">
        <v>317</v>
      </c>
      <c r="BE200" s="105">
        <f>IF(N200="základná",J200,0)</f>
        <v>0</v>
      </c>
      <c r="BF200" s="105">
        <f>IF(N200="znížená",J200,0)</f>
        <v>0</v>
      </c>
      <c r="BG200" s="105">
        <f>IF(N200="zákl. prenesená",J200,0)</f>
        <v>0</v>
      </c>
      <c r="BH200" s="105">
        <f>IF(N200="zníž. prenesená",J200,0)</f>
        <v>0</v>
      </c>
      <c r="BI200" s="105">
        <f>IF(N200="nulová",J200,0)</f>
        <v>0</v>
      </c>
      <c r="BJ200" s="18" t="s">
        <v>88</v>
      </c>
      <c r="BK200" s="105">
        <f>ROUND(I200*H200,2)</f>
        <v>0</v>
      </c>
      <c r="BL200" s="18" t="s">
        <v>321</v>
      </c>
      <c r="BM200" s="183" t="s">
        <v>400</v>
      </c>
    </row>
    <row r="201" spans="1:65" s="15" customFormat="1">
      <c r="B201" s="202"/>
      <c r="D201" s="185" t="s">
        <v>323</v>
      </c>
      <c r="E201" s="203" t="s">
        <v>1</v>
      </c>
      <c r="F201" s="204" t="s">
        <v>401</v>
      </c>
      <c r="H201" s="205">
        <v>0.874</v>
      </c>
      <c r="I201" s="206"/>
      <c r="L201" s="202"/>
      <c r="M201" s="207"/>
      <c r="N201" s="208"/>
      <c r="O201" s="208"/>
      <c r="P201" s="208"/>
      <c r="Q201" s="208"/>
      <c r="R201" s="208"/>
      <c r="S201" s="208"/>
      <c r="T201" s="209"/>
      <c r="AT201" s="203" t="s">
        <v>323</v>
      </c>
      <c r="AU201" s="203" t="s">
        <v>88</v>
      </c>
      <c r="AV201" s="15" t="s">
        <v>88</v>
      </c>
      <c r="AW201" s="15" t="s">
        <v>30</v>
      </c>
      <c r="AX201" s="15" t="s">
        <v>75</v>
      </c>
      <c r="AY201" s="203" t="s">
        <v>317</v>
      </c>
    </row>
    <row r="202" spans="1:65" s="15" customFormat="1">
      <c r="B202" s="202"/>
      <c r="D202" s="185" t="s">
        <v>323</v>
      </c>
      <c r="E202" s="203" t="s">
        <v>1</v>
      </c>
      <c r="F202" s="204" t="s">
        <v>402</v>
      </c>
      <c r="H202" s="205">
        <v>1.2110000000000001</v>
      </c>
      <c r="I202" s="206"/>
      <c r="L202" s="202"/>
      <c r="M202" s="207"/>
      <c r="N202" s="208"/>
      <c r="O202" s="208"/>
      <c r="P202" s="208"/>
      <c r="Q202" s="208"/>
      <c r="R202" s="208"/>
      <c r="S202" s="208"/>
      <c r="T202" s="209"/>
      <c r="AT202" s="203" t="s">
        <v>323</v>
      </c>
      <c r="AU202" s="203" t="s">
        <v>88</v>
      </c>
      <c r="AV202" s="15" t="s">
        <v>88</v>
      </c>
      <c r="AW202" s="15" t="s">
        <v>30</v>
      </c>
      <c r="AX202" s="15" t="s">
        <v>75</v>
      </c>
      <c r="AY202" s="203" t="s">
        <v>317</v>
      </c>
    </row>
    <row r="203" spans="1:65" s="15" customFormat="1">
      <c r="B203" s="202"/>
      <c r="D203" s="185" t="s">
        <v>323</v>
      </c>
      <c r="E203" s="203" t="s">
        <v>1</v>
      </c>
      <c r="F203" s="204" t="s">
        <v>403</v>
      </c>
      <c r="H203" s="205">
        <v>1.9</v>
      </c>
      <c r="I203" s="206"/>
      <c r="L203" s="202"/>
      <c r="M203" s="207"/>
      <c r="N203" s="208"/>
      <c r="O203" s="208"/>
      <c r="P203" s="208"/>
      <c r="Q203" s="208"/>
      <c r="R203" s="208"/>
      <c r="S203" s="208"/>
      <c r="T203" s="209"/>
      <c r="AT203" s="203" t="s">
        <v>323</v>
      </c>
      <c r="AU203" s="203" t="s">
        <v>88</v>
      </c>
      <c r="AV203" s="15" t="s">
        <v>88</v>
      </c>
      <c r="AW203" s="15" t="s">
        <v>30</v>
      </c>
      <c r="AX203" s="15" t="s">
        <v>75</v>
      </c>
      <c r="AY203" s="203" t="s">
        <v>317</v>
      </c>
    </row>
    <row r="204" spans="1:65" s="15" customFormat="1">
      <c r="B204" s="202"/>
      <c r="D204" s="185" t="s">
        <v>323</v>
      </c>
      <c r="E204" s="203" t="s">
        <v>1</v>
      </c>
      <c r="F204" s="204" t="s">
        <v>404</v>
      </c>
      <c r="H204" s="205">
        <v>1.8</v>
      </c>
      <c r="I204" s="206"/>
      <c r="L204" s="202"/>
      <c r="M204" s="207"/>
      <c r="N204" s="208"/>
      <c r="O204" s="208"/>
      <c r="P204" s="208"/>
      <c r="Q204" s="208"/>
      <c r="R204" s="208"/>
      <c r="S204" s="208"/>
      <c r="T204" s="209"/>
      <c r="AT204" s="203" t="s">
        <v>323</v>
      </c>
      <c r="AU204" s="203" t="s">
        <v>88</v>
      </c>
      <c r="AV204" s="15" t="s">
        <v>88</v>
      </c>
      <c r="AW204" s="15" t="s">
        <v>30</v>
      </c>
      <c r="AX204" s="15" t="s">
        <v>75</v>
      </c>
      <c r="AY204" s="203" t="s">
        <v>317</v>
      </c>
    </row>
    <row r="205" spans="1:65" s="14" customFormat="1">
      <c r="B205" s="192"/>
      <c r="D205" s="185" t="s">
        <v>323</v>
      </c>
      <c r="E205" s="193" t="s">
        <v>256</v>
      </c>
      <c r="F205" s="194" t="s">
        <v>334</v>
      </c>
      <c r="H205" s="195">
        <v>5.7850000000000001</v>
      </c>
      <c r="I205" s="196"/>
      <c r="L205" s="192"/>
      <c r="M205" s="197"/>
      <c r="N205" s="198"/>
      <c r="O205" s="198"/>
      <c r="P205" s="198"/>
      <c r="Q205" s="198"/>
      <c r="R205" s="198"/>
      <c r="S205" s="198"/>
      <c r="T205" s="199"/>
      <c r="AT205" s="193" t="s">
        <v>323</v>
      </c>
      <c r="AU205" s="193" t="s">
        <v>88</v>
      </c>
      <c r="AV205" s="14" t="s">
        <v>321</v>
      </c>
      <c r="AW205" s="14" t="s">
        <v>30</v>
      </c>
      <c r="AX205" s="14" t="s">
        <v>75</v>
      </c>
      <c r="AY205" s="193" t="s">
        <v>317</v>
      </c>
    </row>
    <row r="206" spans="1:65" s="15" customFormat="1">
      <c r="B206" s="202"/>
      <c r="D206" s="185" t="s">
        <v>323</v>
      </c>
      <c r="E206" s="203" t="s">
        <v>1</v>
      </c>
      <c r="F206" s="204" t="s">
        <v>405</v>
      </c>
      <c r="H206" s="205">
        <v>1.446</v>
      </c>
      <c r="I206" s="206"/>
      <c r="L206" s="202"/>
      <c r="M206" s="207"/>
      <c r="N206" s="208"/>
      <c r="O206" s="208"/>
      <c r="P206" s="208"/>
      <c r="Q206" s="208"/>
      <c r="R206" s="208"/>
      <c r="S206" s="208"/>
      <c r="T206" s="209"/>
      <c r="AT206" s="203" t="s">
        <v>323</v>
      </c>
      <c r="AU206" s="203" t="s">
        <v>88</v>
      </c>
      <c r="AV206" s="15" t="s">
        <v>88</v>
      </c>
      <c r="AW206" s="15" t="s">
        <v>30</v>
      </c>
      <c r="AX206" s="15" t="s">
        <v>82</v>
      </c>
      <c r="AY206" s="203" t="s">
        <v>317</v>
      </c>
    </row>
    <row r="207" spans="1:65" s="2" customFormat="1" ht="24.2" customHeight="1">
      <c r="A207" s="35"/>
      <c r="B207" s="141"/>
      <c r="C207" s="171" t="s">
        <v>406</v>
      </c>
      <c r="D207" s="171" t="s">
        <v>318</v>
      </c>
      <c r="E207" s="172" t="s">
        <v>407</v>
      </c>
      <c r="F207" s="173" t="s">
        <v>408</v>
      </c>
      <c r="G207" s="174" t="s">
        <v>378</v>
      </c>
      <c r="H207" s="175">
        <v>80.896000000000001</v>
      </c>
      <c r="I207" s="176"/>
      <c r="J207" s="177">
        <f>ROUND(I207*H207,2)</f>
        <v>0</v>
      </c>
      <c r="K207" s="178"/>
      <c r="L207" s="36"/>
      <c r="M207" s="179" t="s">
        <v>1</v>
      </c>
      <c r="N207" s="180" t="s">
        <v>41</v>
      </c>
      <c r="O207" s="61"/>
      <c r="P207" s="181">
        <f>O207*H207</f>
        <v>0</v>
      </c>
      <c r="Q207" s="181">
        <v>5.5419999999999997E-2</v>
      </c>
      <c r="R207" s="181">
        <f>Q207*H207</f>
        <v>4.4832563199999997</v>
      </c>
      <c r="S207" s="181">
        <v>0</v>
      </c>
      <c r="T207" s="182">
        <f>S207*H207</f>
        <v>0</v>
      </c>
      <c r="U207" s="35"/>
      <c r="V207" s="35"/>
      <c r="W207" s="35"/>
      <c r="X207" s="35"/>
      <c r="Y207" s="35"/>
      <c r="Z207" s="35"/>
      <c r="AA207" s="35"/>
      <c r="AB207" s="35"/>
      <c r="AC207" s="35"/>
      <c r="AD207" s="35"/>
      <c r="AE207" s="35"/>
      <c r="AR207" s="183" t="s">
        <v>321</v>
      </c>
      <c r="AT207" s="183" t="s">
        <v>318</v>
      </c>
      <c r="AU207" s="183" t="s">
        <v>88</v>
      </c>
      <c r="AY207" s="18" t="s">
        <v>317</v>
      </c>
      <c r="BE207" s="105">
        <f>IF(N207="základná",J207,0)</f>
        <v>0</v>
      </c>
      <c r="BF207" s="105">
        <f>IF(N207="znížená",J207,0)</f>
        <v>0</v>
      </c>
      <c r="BG207" s="105">
        <f>IF(N207="zákl. prenesená",J207,0)</f>
        <v>0</v>
      </c>
      <c r="BH207" s="105">
        <f>IF(N207="zníž. prenesená",J207,0)</f>
        <v>0</v>
      </c>
      <c r="BI207" s="105">
        <f>IF(N207="nulová",J207,0)</f>
        <v>0</v>
      </c>
      <c r="BJ207" s="18" t="s">
        <v>88</v>
      </c>
      <c r="BK207" s="105">
        <f>ROUND(I207*H207,2)</f>
        <v>0</v>
      </c>
      <c r="BL207" s="18" t="s">
        <v>321</v>
      </c>
      <c r="BM207" s="183" t="s">
        <v>409</v>
      </c>
    </row>
    <row r="208" spans="1:65" s="15" customFormat="1">
      <c r="B208" s="202"/>
      <c r="D208" s="185" t="s">
        <v>323</v>
      </c>
      <c r="E208" s="203" t="s">
        <v>1</v>
      </c>
      <c r="F208" s="204" t="s">
        <v>410</v>
      </c>
      <c r="H208" s="205">
        <v>31.972000000000001</v>
      </c>
      <c r="I208" s="206"/>
      <c r="L208" s="202"/>
      <c r="M208" s="207"/>
      <c r="N208" s="208"/>
      <c r="O208" s="208"/>
      <c r="P208" s="208"/>
      <c r="Q208" s="208"/>
      <c r="R208" s="208"/>
      <c r="S208" s="208"/>
      <c r="T208" s="209"/>
      <c r="AT208" s="203" t="s">
        <v>323</v>
      </c>
      <c r="AU208" s="203" t="s">
        <v>88</v>
      </c>
      <c r="AV208" s="15" t="s">
        <v>88</v>
      </c>
      <c r="AW208" s="15" t="s">
        <v>30</v>
      </c>
      <c r="AX208" s="15" t="s">
        <v>75</v>
      </c>
      <c r="AY208" s="203" t="s">
        <v>317</v>
      </c>
    </row>
    <row r="209" spans="1:65" s="15" customFormat="1">
      <c r="B209" s="202"/>
      <c r="D209" s="185" t="s">
        <v>323</v>
      </c>
      <c r="E209" s="203" t="s">
        <v>1</v>
      </c>
      <c r="F209" s="204" t="s">
        <v>411</v>
      </c>
      <c r="H209" s="205">
        <v>48.923999999999999</v>
      </c>
      <c r="I209" s="206"/>
      <c r="L209" s="202"/>
      <c r="M209" s="207"/>
      <c r="N209" s="208"/>
      <c r="O209" s="208"/>
      <c r="P209" s="208"/>
      <c r="Q209" s="208"/>
      <c r="R209" s="208"/>
      <c r="S209" s="208"/>
      <c r="T209" s="209"/>
      <c r="AT209" s="203" t="s">
        <v>323</v>
      </c>
      <c r="AU209" s="203" t="s">
        <v>88</v>
      </c>
      <c r="AV209" s="15" t="s">
        <v>88</v>
      </c>
      <c r="AW209" s="15" t="s">
        <v>30</v>
      </c>
      <c r="AX209" s="15" t="s">
        <v>75</v>
      </c>
      <c r="AY209" s="203" t="s">
        <v>317</v>
      </c>
    </row>
    <row r="210" spans="1:65" s="16" customFormat="1">
      <c r="B210" s="210"/>
      <c r="D210" s="185" t="s">
        <v>323</v>
      </c>
      <c r="E210" s="211" t="s">
        <v>1</v>
      </c>
      <c r="F210" s="212" t="s">
        <v>412</v>
      </c>
      <c r="H210" s="213">
        <v>80.896000000000001</v>
      </c>
      <c r="I210" s="214"/>
      <c r="L210" s="210"/>
      <c r="M210" s="215"/>
      <c r="N210" s="216"/>
      <c r="O210" s="216"/>
      <c r="P210" s="216"/>
      <c r="Q210" s="216"/>
      <c r="R210" s="216"/>
      <c r="S210" s="216"/>
      <c r="T210" s="217"/>
      <c r="AT210" s="211" t="s">
        <v>323</v>
      </c>
      <c r="AU210" s="211" t="s">
        <v>88</v>
      </c>
      <c r="AV210" s="16" t="s">
        <v>105</v>
      </c>
      <c r="AW210" s="16" t="s">
        <v>30</v>
      </c>
      <c r="AX210" s="16" t="s">
        <v>75</v>
      </c>
      <c r="AY210" s="211" t="s">
        <v>317</v>
      </c>
    </row>
    <row r="211" spans="1:65" s="14" customFormat="1">
      <c r="B211" s="192"/>
      <c r="D211" s="185" t="s">
        <v>323</v>
      </c>
      <c r="E211" s="193" t="s">
        <v>260</v>
      </c>
      <c r="F211" s="194" t="s">
        <v>334</v>
      </c>
      <c r="H211" s="195">
        <v>80.896000000000001</v>
      </c>
      <c r="I211" s="196"/>
      <c r="L211" s="192"/>
      <c r="M211" s="197"/>
      <c r="N211" s="198"/>
      <c r="O211" s="198"/>
      <c r="P211" s="198"/>
      <c r="Q211" s="198"/>
      <c r="R211" s="198"/>
      <c r="S211" s="198"/>
      <c r="T211" s="199"/>
      <c r="AT211" s="193" t="s">
        <v>323</v>
      </c>
      <c r="AU211" s="193" t="s">
        <v>88</v>
      </c>
      <c r="AV211" s="14" t="s">
        <v>321</v>
      </c>
      <c r="AW211" s="14" t="s">
        <v>30</v>
      </c>
      <c r="AX211" s="14" t="s">
        <v>82</v>
      </c>
      <c r="AY211" s="193" t="s">
        <v>317</v>
      </c>
    </row>
    <row r="212" spans="1:65" s="2" customFormat="1" ht="24.2" customHeight="1">
      <c r="A212" s="35"/>
      <c r="B212" s="141"/>
      <c r="C212" s="171" t="s">
        <v>413</v>
      </c>
      <c r="D212" s="171" t="s">
        <v>318</v>
      </c>
      <c r="E212" s="172" t="s">
        <v>414</v>
      </c>
      <c r="F212" s="173" t="s">
        <v>415</v>
      </c>
      <c r="G212" s="174" t="s">
        <v>416</v>
      </c>
      <c r="H212" s="175">
        <v>1</v>
      </c>
      <c r="I212" s="176"/>
      <c r="J212" s="177">
        <f>ROUND(I212*H212,2)</f>
        <v>0</v>
      </c>
      <c r="K212" s="178"/>
      <c r="L212" s="36"/>
      <c r="M212" s="179" t="s">
        <v>1</v>
      </c>
      <c r="N212" s="180" t="s">
        <v>41</v>
      </c>
      <c r="O212" s="61"/>
      <c r="P212" s="181">
        <f>O212*H212</f>
        <v>0</v>
      </c>
      <c r="Q212" s="181">
        <v>0</v>
      </c>
      <c r="R212" s="181">
        <f>Q212*H212</f>
        <v>0</v>
      </c>
      <c r="S212" s="181">
        <v>0</v>
      </c>
      <c r="T212" s="182">
        <f>S212*H212</f>
        <v>0</v>
      </c>
      <c r="U212" s="35"/>
      <c r="V212" s="35"/>
      <c r="W212" s="35"/>
      <c r="X212" s="35"/>
      <c r="Y212" s="35"/>
      <c r="Z212" s="35"/>
      <c r="AA212" s="35"/>
      <c r="AB212" s="35"/>
      <c r="AC212" s="35"/>
      <c r="AD212" s="35"/>
      <c r="AE212" s="35"/>
      <c r="AR212" s="183" t="s">
        <v>321</v>
      </c>
      <c r="AT212" s="183" t="s">
        <v>318</v>
      </c>
      <c r="AU212" s="183" t="s">
        <v>88</v>
      </c>
      <c r="AY212" s="18" t="s">
        <v>317</v>
      </c>
      <c r="BE212" s="105">
        <f>IF(N212="základná",J212,0)</f>
        <v>0</v>
      </c>
      <c r="BF212" s="105">
        <f>IF(N212="znížená",J212,0)</f>
        <v>0</v>
      </c>
      <c r="BG212" s="105">
        <f>IF(N212="zákl. prenesená",J212,0)</f>
        <v>0</v>
      </c>
      <c r="BH212" s="105">
        <f>IF(N212="zníž. prenesená",J212,0)</f>
        <v>0</v>
      </c>
      <c r="BI212" s="105">
        <f>IF(N212="nulová",J212,0)</f>
        <v>0</v>
      </c>
      <c r="BJ212" s="18" t="s">
        <v>88</v>
      </c>
      <c r="BK212" s="105">
        <f>ROUND(I212*H212,2)</f>
        <v>0</v>
      </c>
      <c r="BL212" s="18" t="s">
        <v>321</v>
      </c>
      <c r="BM212" s="183" t="s">
        <v>417</v>
      </c>
    </row>
    <row r="213" spans="1:65" s="2" customFormat="1" ht="14.45" customHeight="1">
      <c r="A213" s="35"/>
      <c r="B213" s="141"/>
      <c r="C213" s="218" t="s">
        <v>418</v>
      </c>
      <c r="D213" s="218" t="s">
        <v>419</v>
      </c>
      <c r="E213" s="219" t="s">
        <v>420</v>
      </c>
      <c r="F213" s="220" t="s">
        <v>421</v>
      </c>
      <c r="G213" s="221" t="s">
        <v>388</v>
      </c>
      <c r="H213" s="222">
        <v>45</v>
      </c>
      <c r="I213" s="223"/>
      <c r="J213" s="224">
        <f>ROUND(I213*H213,2)</f>
        <v>0</v>
      </c>
      <c r="K213" s="225"/>
      <c r="L213" s="226"/>
      <c r="M213" s="227" t="s">
        <v>1</v>
      </c>
      <c r="N213" s="228" t="s">
        <v>41</v>
      </c>
      <c r="O213" s="61"/>
      <c r="P213" s="181">
        <f>O213*H213</f>
        <v>0</v>
      </c>
      <c r="Q213" s="181">
        <v>0</v>
      </c>
      <c r="R213" s="181">
        <f>Q213*H213</f>
        <v>0</v>
      </c>
      <c r="S213" s="181">
        <v>0</v>
      </c>
      <c r="T213" s="182">
        <f>S213*H213</f>
        <v>0</v>
      </c>
      <c r="U213" s="35"/>
      <c r="V213" s="35"/>
      <c r="W213" s="35"/>
      <c r="X213" s="35"/>
      <c r="Y213" s="35"/>
      <c r="Z213" s="35"/>
      <c r="AA213" s="35"/>
      <c r="AB213" s="35"/>
      <c r="AC213" s="35"/>
      <c r="AD213" s="35"/>
      <c r="AE213" s="35"/>
      <c r="AR213" s="183" t="s">
        <v>359</v>
      </c>
      <c r="AT213" s="183" t="s">
        <v>419</v>
      </c>
      <c r="AU213" s="183" t="s">
        <v>88</v>
      </c>
      <c r="AY213" s="18" t="s">
        <v>317</v>
      </c>
      <c r="BE213" s="105">
        <f>IF(N213="základná",J213,0)</f>
        <v>0</v>
      </c>
      <c r="BF213" s="105">
        <f>IF(N213="znížená",J213,0)</f>
        <v>0</v>
      </c>
      <c r="BG213" s="105">
        <f>IF(N213="zákl. prenesená",J213,0)</f>
        <v>0</v>
      </c>
      <c r="BH213" s="105">
        <f>IF(N213="zníž. prenesená",J213,0)</f>
        <v>0</v>
      </c>
      <c r="BI213" s="105">
        <f>IF(N213="nulová",J213,0)</f>
        <v>0</v>
      </c>
      <c r="BJ213" s="18" t="s">
        <v>88</v>
      </c>
      <c r="BK213" s="105">
        <f>ROUND(I213*H213,2)</f>
        <v>0</v>
      </c>
      <c r="BL213" s="18" t="s">
        <v>321</v>
      </c>
      <c r="BM213" s="183" t="s">
        <v>422</v>
      </c>
    </row>
    <row r="214" spans="1:65" s="12" customFormat="1" ht="22.9" customHeight="1">
      <c r="B214" s="160"/>
      <c r="D214" s="161" t="s">
        <v>74</v>
      </c>
      <c r="E214" s="200" t="s">
        <v>321</v>
      </c>
      <c r="F214" s="200" t="s">
        <v>423</v>
      </c>
      <c r="I214" s="163"/>
      <c r="J214" s="201">
        <f>BK214</f>
        <v>0</v>
      </c>
      <c r="L214" s="160"/>
      <c r="M214" s="165"/>
      <c r="N214" s="166"/>
      <c r="O214" s="166"/>
      <c r="P214" s="167">
        <f>SUM(P215:P221)</f>
        <v>0</v>
      </c>
      <c r="Q214" s="166"/>
      <c r="R214" s="167">
        <f>SUM(R215:R221)</f>
        <v>3.6984250000000003E-2</v>
      </c>
      <c r="S214" s="166"/>
      <c r="T214" s="168">
        <f>SUM(T215:T221)</f>
        <v>0</v>
      </c>
      <c r="AR214" s="161" t="s">
        <v>82</v>
      </c>
      <c r="AT214" s="169" t="s">
        <v>74</v>
      </c>
      <c r="AU214" s="169" t="s">
        <v>82</v>
      </c>
      <c r="AY214" s="161" t="s">
        <v>317</v>
      </c>
      <c r="BK214" s="170">
        <f>SUM(BK215:BK221)</f>
        <v>0</v>
      </c>
    </row>
    <row r="215" spans="1:65" s="2" customFormat="1" ht="24.2" customHeight="1">
      <c r="A215" s="35"/>
      <c r="B215" s="141"/>
      <c r="C215" s="171" t="s">
        <v>424</v>
      </c>
      <c r="D215" s="171" t="s">
        <v>318</v>
      </c>
      <c r="E215" s="172" t="s">
        <v>425</v>
      </c>
      <c r="F215" s="173" t="s">
        <v>426</v>
      </c>
      <c r="G215" s="174" t="s">
        <v>388</v>
      </c>
      <c r="H215" s="175">
        <v>1</v>
      </c>
      <c r="I215" s="176"/>
      <c r="J215" s="177">
        <f>ROUND(I215*H215,2)</f>
        <v>0</v>
      </c>
      <c r="K215" s="178"/>
      <c r="L215" s="36"/>
      <c r="M215" s="179" t="s">
        <v>1</v>
      </c>
      <c r="N215" s="180" t="s">
        <v>41</v>
      </c>
      <c r="O215" s="61"/>
      <c r="P215" s="181">
        <f>O215*H215</f>
        <v>0</v>
      </c>
      <c r="Q215" s="181">
        <v>2.4070000000000001E-2</v>
      </c>
      <c r="R215" s="181">
        <f>Q215*H215</f>
        <v>2.4070000000000001E-2</v>
      </c>
      <c r="S215" s="181">
        <v>0</v>
      </c>
      <c r="T215" s="182">
        <f>S215*H215</f>
        <v>0</v>
      </c>
      <c r="U215" s="35"/>
      <c r="V215" s="35"/>
      <c r="W215" s="35"/>
      <c r="X215" s="35"/>
      <c r="Y215" s="35"/>
      <c r="Z215" s="35"/>
      <c r="AA215" s="35"/>
      <c r="AB215" s="35"/>
      <c r="AC215" s="35"/>
      <c r="AD215" s="35"/>
      <c r="AE215" s="35"/>
      <c r="AR215" s="183" t="s">
        <v>321</v>
      </c>
      <c r="AT215" s="183" t="s">
        <v>318</v>
      </c>
      <c r="AU215" s="183" t="s">
        <v>88</v>
      </c>
      <c r="AY215" s="18" t="s">
        <v>317</v>
      </c>
      <c r="BE215" s="105">
        <f>IF(N215="základná",J215,0)</f>
        <v>0</v>
      </c>
      <c r="BF215" s="105">
        <f>IF(N215="znížená",J215,0)</f>
        <v>0</v>
      </c>
      <c r="BG215" s="105">
        <f>IF(N215="zákl. prenesená",J215,0)</f>
        <v>0</v>
      </c>
      <c r="BH215" s="105">
        <f>IF(N215="zníž. prenesená",J215,0)</f>
        <v>0</v>
      </c>
      <c r="BI215" s="105">
        <f>IF(N215="nulová",J215,0)</f>
        <v>0</v>
      </c>
      <c r="BJ215" s="18" t="s">
        <v>88</v>
      </c>
      <c r="BK215" s="105">
        <f>ROUND(I215*H215,2)</f>
        <v>0</v>
      </c>
      <c r="BL215" s="18" t="s">
        <v>321</v>
      </c>
      <c r="BM215" s="183" t="s">
        <v>427</v>
      </c>
    </row>
    <row r="216" spans="1:65" s="15" customFormat="1">
      <c r="B216" s="202"/>
      <c r="D216" s="185" t="s">
        <v>323</v>
      </c>
      <c r="E216" s="203" t="s">
        <v>1</v>
      </c>
      <c r="F216" s="204" t="s">
        <v>428</v>
      </c>
      <c r="H216" s="205">
        <v>1</v>
      </c>
      <c r="I216" s="206"/>
      <c r="L216" s="202"/>
      <c r="M216" s="207"/>
      <c r="N216" s="208"/>
      <c r="O216" s="208"/>
      <c r="P216" s="208"/>
      <c r="Q216" s="208"/>
      <c r="R216" s="208"/>
      <c r="S216" s="208"/>
      <c r="T216" s="209"/>
      <c r="AT216" s="203" t="s">
        <v>323</v>
      </c>
      <c r="AU216" s="203" t="s">
        <v>88</v>
      </c>
      <c r="AV216" s="15" t="s">
        <v>88</v>
      </c>
      <c r="AW216" s="15" t="s">
        <v>30</v>
      </c>
      <c r="AX216" s="15" t="s">
        <v>75</v>
      </c>
      <c r="AY216" s="203" t="s">
        <v>317</v>
      </c>
    </row>
    <row r="217" spans="1:65" s="14" customFormat="1">
      <c r="B217" s="192"/>
      <c r="D217" s="185" t="s">
        <v>323</v>
      </c>
      <c r="E217" s="193" t="s">
        <v>1</v>
      </c>
      <c r="F217" s="194" t="s">
        <v>334</v>
      </c>
      <c r="H217" s="195">
        <v>1</v>
      </c>
      <c r="I217" s="196"/>
      <c r="L217" s="192"/>
      <c r="M217" s="197"/>
      <c r="N217" s="198"/>
      <c r="O217" s="198"/>
      <c r="P217" s="198"/>
      <c r="Q217" s="198"/>
      <c r="R217" s="198"/>
      <c r="S217" s="198"/>
      <c r="T217" s="199"/>
      <c r="AT217" s="193" t="s">
        <v>323</v>
      </c>
      <c r="AU217" s="193" t="s">
        <v>88</v>
      </c>
      <c r="AV217" s="14" t="s">
        <v>321</v>
      </c>
      <c r="AW217" s="14" t="s">
        <v>30</v>
      </c>
      <c r="AX217" s="14" t="s">
        <v>82</v>
      </c>
      <c r="AY217" s="193" t="s">
        <v>317</v>
      </c>
    </row>
    <row r="218" spans="1:65" s="2" customFormat="1" ht="24.2" customHeight="1">
      <c r="A218" s="35"/>
      <c r="B218" s="141"/>
      <c r="C218" s="171" t="s">
        <v>7</v>
      </c>
      <c r="D218" s="171" t="s">
        <v>318</v>
      </c>
      <c r="E218" s="172" t="s">
        <v>429</v>
      </c>
      <c r="F218" s="173" t="s">
        <v>430</v>
      </c>
      <c r="G218" s="174" t="s">
        <v>366</v>
      </c>
      <c r="H218" s="175">
        <v>2.5000000000000001E-2</v>
      </c>
      <c r="I218" s="176"/>
      <c r="J218" s="177">
        <f>ROUND(I218*H218,2)</f>
        <v>0</v>
      </c>
      <c r="K218" s="178"/>
      <c r="L218" s="36"/>
      <c r="M218" s="179" t="s">
        <v>1</v>
      </c>
      <c r="N218" s="180" t="s">
        <v>41</v>
      </c>
      <c r="O218" s="61"/>
      <c r="P218" s="181">
        <f>O218*H218</f>
        <v>0</v>
      </c>
      <c r="Q218" s="181">
        <v>1.4970000000000001E-2</v>
      </c>
      <c r="R218" s="181">
        <f>Q218*H218</f>
        <v>3.7425000000000002E-4</v>
      </c>
      <c r="S218" s="181">
        <v>0</v>
      </c>
      <c r="T218" s="182">
        <f>S218*H218</f>
        <v>0</v>
      </c>
      <c r="U218" s="35"/>
      <c r="V218" s="35"/>
      <c r="W218" s="35"/>
      <c r="X218" s="35"/>
      <c r="Y218" s="35"/>
      <c r="Z218" s="35"/>
      <c r="AA218" s="35"/>
      <c r="AB218" s="35"/>
      <c r="AC218" s="35"/>
      <c r="AD218" s="35"/>
      <c r="AE218" s="35"/>
      <c r="AR218" s="183" t="s">
        <v>321</v>
      </c>
      <c r="AT218" s="183" t="s">
        <v>318</v>
      </c>
      <c r="AU218" s="183" t="s">
        <v>88</v>
      </c>
      <c r="AY218" s="18" t="s">
        <v>317</v>
      </c>
      <c r="BE218" s="105">
        <f>IF(N218="základná",J218,0)</f>
        <v>0</v>
      </c>
      <c r="BF218" s="105">
        <f>IF(N218="znížená",J218,0)</f>
        <v>0</v>
      </c>
      <c r="BG218" s="105">
        <f>IF(N218="zákl. prenesená",J218,0)</f>
        <v>0</v>
      </c>
      <c r="BH218" s="105">
        <f>IF(N218="zníž. prenesená",J218,0)</f>
        <v>0</v>
      </c>
      <c r="BI218" s="105">
        <f>IF(N218="nulová",J218,0)</f>
        <v>0</v>
      </c>
      <c r="BJ218" s="18" t="s">
        <v>88</v>
      </c>
      <c r="BK218" s="105">
        <f>ROUND(I218*H218,2)</f>
        <v>0</v>
      </c>
      <c r="BL218" s="18" t="s">
        <v>321</v>
      </c>
      <c r="BM218" s="183" t="s">
        <v>431</v>
      </c>
    </row>
    <row r="219" spans="1:65" s="15" customFormat="1">
      <c r="B219" s="202"/>
      <c r="D219" s="185" t="s">
        <v>323</v>
      </c>
      <c r="E219" s="203" t="s">
        <v>1</v>
      </c>
      <c r="F219" s="204" t="s">
        <v>432</v>
      </c>
      <c r="H219" s="205">
        <v>2.5000000000000001E-2</v>
      </c>
      <c r="I219" s="206"/>
      <c r="L219" s="202"/>
      <c r="M219" s="207"/>
      <c r="N219" s="208"/>
      <c r="O219" s="208"/>
      <c r="P219" s="208"/>
      <c r="Q219" s="208"/>
      <c r="R219" s="208"/>
      <c r="S219" s="208"/>
      <c r="T219" s="209"/>
      <c r="AT219" s="203" t="s">
        <v>323</v>
      </c>
      <c r="AU219" s="203" t="s">
        <v>88</v>
      </c>
      <c r="AV219" s="15" t="s">
        <v>88</v>
      </c>
      <c r="AW219" s="15" t="s">
        <v>30</v>
      </c>
      <c r="AX219" s="15" t="s">
        <v>75</v>
      </c>
      <c r="AY219" s="203" t="s">
        <v>317</v>
      </c>
    </row>
    <row r="220" spans="1:65" s="14" customFormat="1">
      <c r="B220" s="192"/>
      <c r="D220" s="185" t="s">
        <v>323</v>
      </c>
      <c r="E220" s="193" t="s">
        <v>1</v>
      </c>
      <c r="F220" s="194" t="s">
        <v>334</v>
      </c>
      <c r="H220" s="195">
        <v>2.5000000000000001E-2</v>
      </c>
      <c r="I220" s="196"/>
      <c r="L220" s="192"/>
      <c r="M220" s="197"/>
      <c r="N220" s="198"/>
      <c r="O220" s="198"/>
      <c r="P220" s="198"/>
      <c r="Q220" s="198"/>
      <c r="R220" s="198"/>
      <c r="S220" s="198"/>
      <c r="T220" s="199"/>
      <c r="AT220" s="193" t="s">
        <v>323</v>
      </c>
      <c r="AU220" s="193" t="s">
        <v>88</v>
      </c>
      <c r="AV220" s="14" t="s">
        <v>321</v>
      </c>
      <c r="AW220" s="14" t="s">
        <v>30</v>
      </c>
      <c r="AX220" s="14" t="s">
        <v>82</v>
      </c>
      <c r="AY220" s="193" t="s">
        <v>317</v>
      </c>
    </row>
    <row r="221" spans="1:65" s="2" customFormat="1" ht="14.45" customHeight="1">
      <c r="A221" s="35"/>
      <c r="B221" s="141"/>
      <c r="C221" s="218" t="s">
        <v>433</v>
      </c>
      <c r="D221" s="218" t="s">
        <v>419</v>
      </c>
      <c r="E221" s="219" t="s">
        <v>434</v>
      </c>
      <c r="F221" s="220" t="s">
        <v>435</v>
      </c>
      <c r="G221" s="221" t="s">
        <v>388</v>
      </c>
      <c r="H221" s="222">
        <v>2</v>
      </c>
      <c r="I221" s="223"/>
      <c r="J221" s="224">
        <f>ROUND(I221*H221,2)</f>
        <v>0</v>
      </c>
      <c r="K221" s="225"/>
      <c r="L221" s="226"/>
      <c r="M221" s="227" t="s">
        <v>1</v>
      </c>
      <c r="N221" s="228" t="s">
        <v>41</v>
      </c>
      <c r="O221" s="61"/>
      <c r="P221" s="181">
        <f>O221*H221</f>
        <v>0</v>
      </c>
      <c r="Q221" s="181">
        <v>6.2700000000000004E-3</v>
      </c>
      <c r="R221" s="181">
        <f>Q221*H221</f>
        <v>1.2540000000000001E-2</v>
      </c>
      <c r="S221" s="181">
        <v>0</v>
      </c>
      <c r="T221" s="182">
        <f>S221*H221</f>
        <v>0</v>
      </c>
      <c r="U221" s="35"/>
      <c r="V221" s="35"/>
      <c r="W221" s="35"/>
      <c r="X221" s="35"/>
      <c r="Y221" s="35"/>
      <c r="Z221" s="35"/>
      <c r="AA221" s="35"/>
      <c r="AB221" s="35"/>
      <c r="AC221" s="35"/>
      <c r="AD221" s="35"/>
      <c r="AE221" s="35"/>
      <c r="AR221" s="183" t="s">
        <v>359</v>
      </c>
      <c r="AT221" s="183" t="s">
        <v>419</v>
      </c>
      <c r="AU221" s="183" t="s">
        <v>88</v>
      </c>
      <c r="AY221" s="18" t="s">
        <v>317</v>
      </c>
      <c r="BE221" s="105">
        <f>IF(N221="základná",J221,0)</f>
        <v>0</v>
      </c>
      <c r="BF221" s="105">
        <f>IF(N221="znížená",J221,0)</f>
        <v>0</v>
      </c>
      <c r="BG221" s="105">
        <f>IF(N221="zákl. prenesená",J221,0)</f>
        <v>0</v>
      </c>
      <c r="BH221" s="105">
        <f>IF(N221="zníž. prenesená",J221,0)</f>
        <v>0</v>
      </c>
      <c r="BI221" s="105">
        <f>IF(N221="nulová",J221,0)</f>
        <v>0</v>
      </c>
      <c r="BJ221" s="18" t="s">
        <v>88</v>
      </c>
      <c r="BK221" s="105">
        <f>ROUND(I221*H221,2)</f>
        <v>0</v>
      </c>
      <c r="BL221" s="18" t="s">
        <v>321</v>
      </c>
      <c r="BM221" s="183" t="s">
        <v>436</v>
      </c>
    </row>
    <row r="222" spans="1:65" s="12" customFormat="1" ht="22.9" customHeight="1">
      <c r="B222" s="160"/>
      <c r="D222" s="161" t="s">
        <v>74</v>
      </c>
      <c r="E222" s="200" t="s">
        <v>349</v>
      </c>
      <c r="F222" s="200" t="s">
        <v>437</v>
      </c>
      <c r="I222" s="163"/>
      <c r="J222" s="201">
        <f>BK222</f>
        <v>0</v>
      </c>
      <c r="L222" s="160"/>
      <c r="M222" s="165"/>
      <c r="N222" s="166"/>
      <c r="O222" s="166"/>
      <c r="P222" s="167">
        <f>SUM(P223:P323)</f>
        <v>0</v>
      </c>
      <c r="Q222" s="166"/>
      <c r="R222" s="167">
        <f>SUM(R223:R323)</f>
        <v>83.065492922499999</v>
      </c>
      <c r="S222" s="166"/>
      <c r="T222" s="168">
        <f>SUM(T223:T323)</f>
        <v>0</v>
      </c>
      <c r="AR222" s="161" t="s">
        <v>82</v>
      </c>
      <c r="AT222" s="169" t="s">
        <v>74</v>
      </c>
      <c r="AU222" s="169" t="s">
        <v>82</v>
      </c>
      <c r="AY222" s="161" t="s">
        <v>317</v>
      </c>
      <c r="BK222" s="170">
        <f>SUM(BK223:BK323)</f>
        <v>0</v>
      </c>
    </row>
    <row r="223" spans="1:65" s="2" customFormat="1" ht="24.2" customHeight="1">
      <c r="A223" s="35"/>
      <c r="B223" s="141"/>
      <c r="C223" s="171" t="s">
        <v>438</v>
      </c>
      <c r="D223" s="171" t="s">
        <v>318</v>
      </c>
      <c r="E223" s="172" t="s">
        <v>439</v>
      </c>
      <c r="F223" s="173" t="s">
        <v>440</v>
      </c>
      <c r="G223" s="174" t="s">
        <v>441</v>
      </c>
      <c r="H223" s="175">
        <v>22.1</v>
      </c>
      <c r="I223" s="176"/>
      <c r="J223" s="177">
        <f>ROUND(I223*H223,2)</f>
        <v>0</v>
      </c>
      <c r="K223" s="178"/>
      <c r="L223" s="36"/>
      <c r="M223" s="179" t="s">
        <v>1</v>
      </c>
      <c r="N223" s="180" t="s">
        <v>41</v>
      </c>
      <c r="O223" s="61"/>
      <c r="P223" s="181">
        <f>O223*H223</f>
        <v>0</v>
      </c>
      <c r="Q223" s="181">
        <v>0</v>
      </c>
      <c r="R223" s="181">
        <f>Q223*H223</f>
        <v>0</v>
      </c>
      <c r="S223" s="181">
        <v>0</v>
      </c>
      <c r="T223" s="182">
        <f>S223*H223</f>
        <v>0</v>
      </c>
      <c r="U223" s="35"/>
      <c r="V223" s="35"/>
      <c r="W223" s="35"/>
      <c r="X223" s="35"/>
      <c r="Y223" s="35"/>
      <c r="Z223" s="35"/>
      <c r="AA223" s="35"/>
      <c r="AB223" s="35"/>
      <c r="AC223" s="35"/>
      <c r="AD223" s="35"/>
      <c r="AE223" s="35"/>
      <c r="AR223" s="183" t="s">
        <v>321</v>
      </c>
      <c r="AT223" s="183" t="s">
        <v>318</v>
      </c>
      <c r="AU223" s="183" t="s">
        <v>88</v>
      </c>
      <c r="AY223" s="18" t="s">
        <v>317</v>
      </c>
      <c r="BE223" s="105">
        <f>IF(N223="základná",J223,0)</f>
        <v>0</v>
      </c>
      <c r="BF223" s="105">
        <f>IF(N223="znížená",J223,0)</f>
        <v>0</v>
      </c>
      <c r="BG223" s="105">
        <f>IF(N223="zákl. prenesená",J223,0)</f>
        <v>0</v>
      </c>
      <c r="BH223" s="105">
        <f>IF(N223="zníž. prenesená",J223,0)</f>
        <v>0</v>
      </c>
      <c r="BI223" s="105">
        <f>IF(N223="nulová",J223,0)</f>
        <v>0</v>
      </c>
      <c r="BJ223" s="18" t="s">
        <v>88</v>
      </c>
      <c r="BK223" s="105">
        <f>ROUND(I223*H223,2)</f>
        <v>0</v>
      </c>
      <c r="BL223" s="18" t="s">
        <v>321</v>
      </c>
      <c r="BM223" s="183" t="s">
        <v>442</v>
      </c>
    </row>
    <row r="224" spans="1:65" s="2" customFormat="1" ht="24.2" customHeight="1">
      <c r="A224" s="35"/>
      <c r="B224" s="141"/>
      <c r="C224" s="171" t="s">
        <v>443</v>
      </c>
      <c r="D224" s="171" t="s">
        <v>318</v>
      </c>
      <c r="E224" s="172" t="s">
        <v>444</v>
      </c>
      <c r="F224" s="173" t="s">
        <v>445</v>
      </c>
      <c r="G224" s="174" t="s">
        <v>378</v>
      </c>
      <c r="H224" s="175">
        <v>1.8</v>
      </c>
      <c r="I224" s="176"/>
      <c r="J224" s="177">
        <f>ROUND(I224*H224,2)</f>
        <v>0</v>
      </c>
      <c r="K224" s="178"/>
      <c r="L224" s="36"/>
      <c r="M224" s="179" t="s">
        <v>1</v>
      </c>
      <c r="N224" s="180" t="s">
        <v>41</v>
      </c>
      <c r="O224" s="61"/>
      <c r="P224" s="181">
        <f>O224*H224</f>
        <v>0</v>
      </c>
      <c r="Q224" s="181">
        <v>3.7560000000000003E-2</v>
      </c>
      <c r="R224" s="181">
        <f>Q224*H224</f>
        <v>6.7608000000000001E-2</v>
      </c>
      <c r="S224" s="181">
        <v>0</v>
      </c>
      <c r="T224" s="182">
        <f>S224*H224</f>
        <v>0</v>
      </c>
      <c r="U224" s="35"/>
      <c r="V224" s="35"/>
      <c r="W224" s="35"/>
      <c r="X224" s="35"/>
      <c r="Y224" s="35"/>
      <c r="Z224" s="35"/>
      <c r="AA224" s="35"/>
      <c r="AB224" s="35"/>
      <c r="AC224" s="35"/>
      <c r="AD224" s="35"/>
      <c r="AE224" s="35"/>
      <c r="AR224" s="183" t="s">
        <v>321</v>
      </c>
      <c r="AT224" s="183" t="s">
        <v>318</v>
      </c>
      <c r="AU224" s="183" t="s">
        <v>88</v>
      </c>
      <c r="AY224" s="18" t="s">
        <v>317</v>
      </c>
      <c r="BE224" s="105">
        <f>IF(N224="základná",J224,0)</f>
        <v>0</v>
      </c>
      <c r="BF224" s="105">
        <f>IF(N224="znížená",J224,0)</f>
        <v>0</v>
      </c>
      <c r="BG224" s="105">
        <f>IF(N224="zákl. prenesená",J224,0)</f>
        <v>0</v>
      </c>
      <c r="BH224" s="105">
        <f>IF(N224="zníž. prenesená",J224,0)</f>
        <v>0</v>
      </c>
      <c r="BI224" s="105">
        <f>IF(N224="nulová",J224,0)</f>
        <v>0</v>
      </c>
      <c r="BJ224" s="18" t="s">
        <v>88</v>
      </c>
      <c r="BK224" s="105">
        <f>ROUND(I224*H224,2)</f>
        <v>0</v>
      </c>
      <c r="BL224" s="18" t="s">
        <v>321</v>
      </c>
      <c r="BM224" s="183" t="s">
        <v>446</v>
      </c>
    </row>
    <row r="225" spans="1:65" s="15" customFormat="1">
      <c r="B225" s="202"/>
      <c r="D225" s="185" t="s">
        <v>323</v>
      </c>
      <c r="E225" s="203" t="s">
        <v>1</v>
      </c>
      <c r="F225" s="204" t="s">
        <v>447</v>
      </c>
      <c r="H225" s="205">
        <v>1.8</v>
      </c>
      <c r="I225" s="206"/>
      <c r="L225" s="202"/>
      <c r="M225" s="207"/>
      <c r="N225" s="208"/>
      <c r="O225" s="208"/>
      <c r="P225" s="208"/>
      <c r="Q225" s="208"/>
      <c r="R225" s="208"/>
      <c r="S225" s="208"/>
      <c r="T225" s="209"/>
      <c r="AT225" s="203" t="s">
        <v>323</v>
      </c>
      <c r="AU225" s="203" t="s">
        <v>88</v>
      </c>
      <c r="AV225" s="15" t="s">
        <v>88</v>
      </c>
      <c r="AW225" s="15" t="s">
        <v>30</v>
      </c>
      <c r="AX225" s="15" t="s">
        <v>82</v>
      </c>
      <c r="AY225" s="203" t="s">
        <v>317</v>
      </c>
    </row>
    <row r="226" spans="1:65" s="2" customFormat="1" ht="24.2" customHeight="1">
      <c r="A226" s="35"/>
      <c r="B226" s="141"/>
      <c r="C226" s="171" t="s">
        <v>448</v>
      </c>
      <c r="D226" s="171" t="s">
        <v>318</v>
      </c>
      <c r="E226" s="172" t="s">
        <v>449</v>
      </c>
      <c r="F226" s="173" t="s">
        <v>450</v>
      </c>
      <c r="G226" s="174" t="s">
        <v>378</v>
      </c>
      <c r="H226" s="175">
        <v>185.886</v>
      </c>
      <c r="I226" s="176"/>
      <c r="J226" s="177">
        <f>ROUND(I226*H226,2)</f>
        <v>0</v>
      </c>
      <c r="K226" s="178"/>
      <c r="L226" s="36"/>
      <c r="M226" s="179" t="s">
        <v>1</v>
      </c>
      <c r="N226" s="180" t="s">
        <v>41</v>
      </c>
      <c r="O226" s="61"/>
      <c r="P226" s="181">
        <f>O226*H226</f>
        <v>0</v>
      </c>
      <c r="Q226" s="181">
        <v>2.0000000000000001E-4</v>
      </c>
      <c r="R226" s="181">
        <f>Q226*H226</f>
        <v>3.7177200000000001E-2</v>
      </c>
      <c r="S226" s="181">
        <v>0</v>
      </c>
      <c r="T226" s="182">
        <f>S226*H226</f>
        <v>0</v>
      </c>
      <c r="U226" s="35"/>
      <c r="V226" s="35"/>
      <c r="W226" s="35"/>
      <c r="X226" s="35"/>
      <c r="Y226" s="35"/>
      <c r="Z226" s="35"/>
      <c r="AA226" s="35"/>
      <c r="AB226" s="35"/>
      <c r="AC226" s="35"/>
      <c r="AD226" s="35"/>
      <c r="AE226" s="35"/>
      <c r="AR226" s="183" t="s">
        <v>321</v>
      </c>
      <c r="AT226" s="183" t="s">
        <v>318</v>
      </c>
      <c r="AU226" s="183" t="s">
        <v>88</v>
      </c>
      <c r="AY226" s="18" t="s">
        <v>317</v>
      </c>
      <c r="BE226" s="105">
        <f>IF(N226="základná",J226,0)</f>
        <v>0</v>
      </c>
      <c r="BF226" s="105">
        <f>IF(N226="znížená",J226,0)</f>
        <v>0</v>
      </c>
      <c r="BG226" s="105">
        <f>IF(N226="zákl. prenesená",J226,0)</f>
        <v>0</v>
      </c>
      <c r="BH226" s="105">
        <f>IF(N226="zníž. prenesená",J226,0)</f>
        <v>0</v>
      </c>
      <c r="BI226" s="105">
        <f>IF(N226="nulová",J226,0)</f>
        <v>0</v>
      </c>
      <c r="BJ226" s="18" t="s">
        <v>88</v>
      </c>
      <c r="BK226" s="105">
        <f>ROUND(I226*H226,2)</f>
        <v>0</v>
      </c>
      <c r="BL226" s="18" t="s">
        <v>321</v>
      </c>
      <c r="BM226" s="183" t="s">
        <v>451</v>
      </c>
    </row>
    <row r="227" spans="1:65" s="15" customFormat="1">
      <c r="B227" s="202"/>
      <c r="D227" s="185" t="s">
        <v>323</v>
      </c>
      <c r="E227" s="203" t="s">
        <v>1</v>
      </c>
      <c r="F227" s="204" t="s">
        <v>253</v>
      </c>
      <c r="H227" s="205">
        <v>185.886</v>
      </c>
      <c r="I227" s="206"/>
      <c r="L227" s="202"/>
      <c r="M227" s="207"/>
      <c r="N227" s="208"/>
      <c r="O227" s="208"/>
      <c r="P227" s="208"/>
      <c r="Q227" s="208"/>
      <c r="R227" s="208"/>
      <c r="S227" s="208"/>
      <c r="T227" s="209"/>
      <c r="AT227" s="203" t="s">
        <v>323</v>
      </c>
      <c r="AU227" s="203" t="s">
        <v>88</v>
      </c>
      <c r="AV227" s="15" t="s">
        <v>88</v>
      </c>
      <c r="AW227" s="15" t="s">
        <v>30</v>
      </c>
      <c r="AX227" s="15" t="s">
        <v>82</v>
      </c>
      <c r="AY227" s="203" t="s">
        <v>317</v>
      </c>
    </row>
    <row r="228" spans="1:65" s="2" customFormat="1" ht="24.2" customHeight="1">
      <c r="A228" s="35"/>
      <c r="B228" s="141"/>
      <c r="C228" s="171" t="s">
        <v>452</v>
      </c>
      <c r="D228" s="171" t="s">
        <v>318</v>
      </c>
      <c r="E228" s="172" t="s">
        <v>453</v>
      </c>
      <c r="F228" s="173" t="s">
        <v>454</v>
      </c>
      <c r="G228" s="174" t="s">
        <v>378</v>
      </c>
      <c r="H228" s="175">
        <v>185.886</v>
      </c>
      <c r="I228" s="176"/>
      <c r="J228" s="177">
        <f>ROUND(I228*H228,2)</f>
        <v>0</v>
      </c>
      <c r="K228" s="178"/>
      <c r="L228" s="36"/>
      <c r="M228" s="179" t="s">
        <v>1</v>
      </c>
      <c r="N228" s="180" t="s">
        <v>41</v>
      </c>
      <c r="O228" s="61"/>
      <c r="P228" s="181">
        <f>O228*H228</f>
        <v>0</v>
      </c>
      <c r="Q228" s="181">
        <v>4.9300000000000004E-3</v>
      </c>
      <c r="R228" s="181">
        <f>Q228*H228</f>
        <v>0.91641798000000008</v>
      </c>
      <c r="S228" s="181">
        <v>0</v>
      </c>
      <c r="T228" s="182">
        <f>S228*H228</f>
        <v>0</v>
      </c>
      <c r="U228" s="35"/>
      <c r="V228" s="35"/>
      <c r="W228" s="35"/>
      <c r="X228" s="35"/>
      <c r="Y228" s="35"/>
      <c r="Z228" s="35"/>
      <c r="AA228" s="35"/>
      <c r="AB228" s="35"/>
      <c r="AC228" s="35"/>
      <c r="AD228" s="35"/>
      <c r="AE228" s="35"/>
      <c r="AR228" s="183" t="s">
        <v>321</v>
      </c>
      <c r="AT228" s="183" t="s">
        <v>318</v>
      </c>
      <c r="AU228" s="183" t="s">
        <v>88</v>
      </c>
      <c r="AY228" s="18" t="s">
        <v>317</v>
      </c>
      <c r="BE228" s="105">
        <f>IF(N228="základná",J228,0)</f>
        <v>0</v>
      </c>
      <c r="BF228" s="105">
        <f>IF(N228="znížená",J228,0)</f>
        <v>0</v>
      </c>
      <c r="BG228" s="105">
        <f>IF(N228="zákl. prenesená",J228,0)</f>
        <v>0</v>
      </c>
      <c r="BH228" s="105">
        <f>IF(N228="zníž. prenesená",J228,0)</f>
        <v>0</v>
      </c>
      <c r="BI228" s="105">
        <f>IF(N228="nulová",J228,0)</f>
        <v>0</v>
      </c>
      <c r="BJ228" s="18" t="s">
        <v>88</v>
      </c>
      <c r="BK228" s="105">
        <f>ROUND(I228*H228,2)</f>
        <v>0</v>
      </c>
      <c r="BL228" s="18" t="s">
        <v>321</v>
      </c>
      <c r="BM228" s="183" t="s">
        <v>455</v>
      </c>
    </row>
    <row r="229" spans="1:65" s="15" customFormat="1">
      <c r="B229" s="202"/>
      <c r="D229" s="185" t="s">
        <v>323</v>
      </c>
      <c r="E229" s="203" t="s">
        <v>1</v>
      </c>
      <c r="F229" s="204" t="s">
        <v>253</v>
      </c>
      <c r="H229" s="205">
        <v>185.886</v>
      </c>
      <c r="I229" s="206"/>
      <c r="L229" s="202"/>
      <c r="M229" s="207"/>
      <c r="N229" s="208"/>
      <c r="O229" s="208"/>
      <c r="P229" s="208"/>
      <c r="Q229" s="208"/>
      <c r="R229" s="208"/>
      <c r="S229" s="208"/>
      <c r="T229" s="209"/>
      <c r="AT229" s="203" t="s">
        <v>323</v>
      </c>
      <c r="AU229" s="203" t="s">
        <v>88</v>
      </c>
      <c r="AV229" s="15" t="s">
        <v>88</v>
      </c>
      <c r="AW229" s="15" t="s">
        <v>30</v>
      </c>
      <c r="AX229" s="15" t="s">
        <v>82</v>
      </c>
      <c r="AY229" s="203" t="s">
        <v>317</v>
      </c>
    </row>
    <row r="230" spans="1:65" s="2" customFormat="1" ht="24.2" customHeight="1">
      <c r="A230" s="35"/>
      <c r="B230" s="141"/>
      <c r="C230" s="171" t="s">
        <v>456</v>
      </c>
      <c r="D230" s="171" t="s">
        <v>318</v>
      </c>
      <c r="E230" s="172" t="s">
        <v>457</v>
      </c>
      <c r="F230" s="173" t="s">
        <v>458</v>
      </c>
      <c r="G230" s="174" t="s">
        <v>378</v>
      </c>
      <c r="H230" s="175">
        <v>185.886</v>
      </c>
      <c r="I230" s="176"/>
      <c r="J230" s="177">
        <f>ROUND(I230*H230,2)</f>
        <v>0</v>
      </c>
      <c r="K230" s="178"/>
      <c r="L230" s="36"/>
      <c r="M230" s="179" t="s">
        <v>1</v>
      </c>
      <c r="N230" s="180" t="s">
        <v>41</v>
      </c>
      <c r="O230" s="61"/>
      <c r="P230" s="181">
        <f>O230*H230</f>
        <v>0</v>
      </c>
      <c r="Q230" s="181">
        <v>1.26E-2</v>
      </c>
      <c r="R230" s="181">
        <f>Q230*H230</f>
        <v>2.3421636000000001</v>
      </c>
      <c r="S230" s="181">
        <v>0</v>
      </c>
      <c r="T230" s="182">
        <f>S230*H230</f>
        <v>0</v>
      </c>
      <c r="U230" s="35"/>
      <c r="V230" s="35"/>
      <c r="W230" s="35"/>
      <c r="X230" s="35"/>
      <c r="Y230" s="35"/>
      <c r="Z230" s="35"/>
      <c r="AA230" s="35"/>
      <c r="AB230" s="35"/>
      <c r="AC230" s="35"/>
      <c r="AD230" s="35"/>
      <c r="AE230" s="35"/>
      <c r="AR230" s="183" t="s">
        <v>321</v>
      </c>
      <c r="AT230" s="183" t="s">
        <v>318</v>
      </c>
      <c r="AU230" s="183" t="s">
        <v>88</v>
      </c>
      <c r="AY230" s="18" t="s">
        <v>317</v>
      </c>
      <c r="BE230" s="105">
        <f>IF(N230="základná",J230,0)</f>
        <v>0</v>
      </c>
      <c r="BF230" s="105">
        <f>IF(N230="znížená",J230,0)</f>
        <v>0</v>
      </c>
      <c r="BG230" s="105">
        <f>IF(N230="zákl. prenesená",J230,0)</f>
        <v>0</v>
      </c>
      <c r="BH230" s="105">
        <f>IF(N230="zníž. prenesená",J230,0)</f>
        <v>0</v>
      </c>
      <c r="BI230" s="105">
        <f>IF(N230="nulová",J230,0)</f>
        <v>0</v>
      </c>
      <c r="BJ230" s="18" t="s">
        <v>88</v>
      </c>
      <c r="BK230" s="105">
        <f>ROUND(I230*H230,2)</f>
        <v>0</v>
      </c>
      <c r="BL230" s="18" t="s">
        <v>321</v>
      </c>
      <c r="BM230" s="183" t="s">
        <v>459</v>
      </c>
    </row>
    <row r="231" spans="1:65" s="15" customFormat="1">
      <c r="B231" s="202"/>
      <c r="D231" s="185" t="s">
        <v>323</v>
      </c>
      <c r="E231" s="203" t="s">
        <v>1</v>
      </c>
      <c r="F231" s="204" t="s">
        <v>460</v>
      </c>
      <c r="H231" s="205">
        <v>11.57</v>
      </c>
      <c r="I231" s="206"/>
      <c r="L231" s="202"/>
      <c r="M231" s="207"/>
      <c r="N231" s="208"/>
      <c r="O231" s="208"/>
      <c r="P231" s="208"/>
      <c r="Q231" s="208"/>
      <c r="R231" s="208"/>
      <c r="S231" s="208"/>
      <c r="T231" s="209"/>
      <c r="AT231" s="203" t="s">
        <v>323</v>
      </c>
      <c r="AU231" s="203" t="s">
        <v>88</v>
      </c>
      <c r="AV231" s="15" t="s">
        <v>88</v>
      </c>
      <c r="AW231" s="15" t="s">
        <v>30</v>
      </c>
      <c r="AX231" s="15" t="s">
        <v>75</v>
      </c>
      <c r="AY231" s="203" t="s">
        <v>317</v>
      </c>
    </row>
    <row r="232" spans="1:65" s="15" customFormat="1">
      <c r="B232" s="202"/>
      <c r="D232" s="185" t="s">
        <v>323</v>
      </c>
      <c r="E232" s="203" t="s">
        <v>1</v>
      </c>
      <c r="F232" s="204" t="s">
        <v>461</v>
      </c>
      <c r="H232" s="205">
        <v>12.523999999999999</v>
      </c>
      <c r="I232" s="206"/>
      <c r="L232" s="202"/>
      <c r="M232" s="207"/>
      <c r="N232" s="208"/>
      <c r="O232" s="208"/>
      <c r="P232" s="208"/>
      <c r="Q232" s="208"/>
      <c r="R232" s="208"/>
      <c r="S232" s="208"/>
      <c r="T232" s="209"/>
      <c r="AT232" s="203" t="s">
        <v>323</v>
      </c>
      <c r="AU232" s="203" t="s">
        <v>88</v>
      </c>
      <c r="AV232" s="15" t="s">
        <v>88</v>
      </c>
      <c r="AW232" s="15" t="s">
        <v>30</v>
      </c>
      <c r="AX232" s="15" t="s">
        <v>75</v>
      </c>
      <c r="AY232" s="203" t="s">
        <v>317</v>
      </c>
    </row>
    <row r="233" spans="1:65" s="15" customFormat="1">
      <c r="B233" s="202"/>
      <c r="D233" s="185" t="s">
        <v>323</v>
      </c>
      <c r="E233" s="203" t="s">
        <v>1</v>
      </c>
      <c r="F233" s="204" t="s">
        <v>462</v>
      </c>
      <c r="H233" s="205">
        <v>161.792</v>
      </c>
      <c r="I233" s="206"/>
      <c r="L233" s="202"/>
      <c r="M233" s="207"/>
      <c r="N233" s="208"/>
      <c r="O233" s="208"/>
      <c r="P233" s="208"/>
      <c r="Q233" s="208"/>
      <c r="R233" s="208"/>
      <c r="S233" s="208"/>
      <c r="T233" s="209"/>
      <c r="AT233" s="203" t="s">
        <v>323</v>
      </c>
      <c r="AU233" s="203" t="s">
        <v>88</v>
      </c>
      <c r="AV233" s="15" t="s">
        <v>88</v>
      </c>
      <c r="AW233" s="15" t="s">
        <v>30</v>
      </c>
      <c r="AX233" s="15" t="s">
        <v>75</v>
      </c>
      <c r="AY233" s="203" t="s">
        <v>317</v>
      </c>
    </row>
    <row r="234" spans="1:65" s="14" customFormat="1">
      <c r="B234" s="192"/>
      <c r="D234" s="185" t="s">
        <v>323</v>
      </c>
      <c r="E234" s="193" t="s">
        <v>253</v>
      </c>
      <c r="F234" s="194" t="s">
        <v>334</v>
      </c>
      <c r="H234" s="195">
        <v>185.886</v>
      </c>
      <c r="I234" s="196"/>
      <c r="L234" s="192"/>
      <c r="M234" s="197"/>
      <c r="N234" s="198"/>
      <c r="O234" s="198"/>
      <c r="P234" s="198"/>
      <c r="Q234" s="198"/>
      <c r="R234" s="198"/>
      <c r="S234" s="198"/>
      <c r="T234" s="199"/>
      <c r="AT234" s="193" t="s">
        <v>323</v>
      </c>
      <c r="AU234" s="193" t="s">
        <v>88</v>
      </c>
      <c r="AV234" s="14" t="s">
        <v>321</v>
      </c>
      <c r="AW234" s="14" t="s">
        <v>30</v>
      </c>
      <c r="AX234" s="14" t="s">
        <v>82</v>
      </c>
      <c r="AY234" s="193" t="s">
        <v>317</v>
      </c>
    </row>
    <row r="235" spans="1:65" s="2" customFormat="1" ht="24.2" customHeight="1">
      <c r="A235" s="35"/>
      <c r="B235" s="141"/>
      <c r="C235" s="171" t="s">
        <v>463</v>
      </c>
      <c r="D235" s="171" t="s">
        <v>318</v>
      </c>
      <c r="E235" s="172" t="s">
        <v>464</v>
      </c>
      <c r="F235" s="173" t="s">
        <v>465</v>
      </c>
      <c r="G235" s="174" t="s">
        <v>378</v>
      </c>
      <c r="H235" s="175">
        <v>185.886</v>
      </c>
      <c r="I235" s="176"/>
      <c r="J235" s="177">
        <f>ROUND(I235*H235,2)</f>
        <v>0</v>
      </c>
      <c r="K235" s="178"/>
      <c r="L235" s="36"/>
      <c r="M235" s="179" t="s">
        <v>1</v>
      </c>
      <c r="N235" s="180" t="s">
        <v>41</v>
      </c>
      <c r="O235" s="61"/>
      <c r="P235" s="181">
        <f>O235*H235</f>
        <v>0</v>
      </c>
      <c r="Q235" s="181">
        <v>5.5999999999999999E-3</v>
      </c>
      <c r="R235" s="181">
        <f>Q235*H235</f>
        <v>1.0409615999999999</v>
      </c>
      <c r="S235" s="181">
        <v>0</v>
      </c>
      <c r="T235" s="182">
        <f>S235*H235</f>
        <v>0</v>
      </c>
      <c r="U235" s="35"/>
      <c r="V235" s="35"/>
      <c r="W235" s="35"/>
      <c r="X235" s="35"/>
      <c r="Y235" s="35"/>
      <c r="Z235" s="35"/>
      <c r="AA235" s="35"/>
      <c r="AB235" s="35"/>
      <c r="AC235" s="35"/>
      <c r="AD235" s="35"/>
      <c r="AE235" s="35"/>
      <c r="AR235" s="183" t="s">
        <v>321</v>
      </c>
      <c r="AT235" s="183" t="s">
        <v>318</v>
      </c>
      <c r="AU235" s="183" t="s">
        <v>88</v>
      </c>
      <c r="AY235" s="18" t="s">
        <v>317</v>
      </c>
      <c r="BE235" s="105">
        <f>IF(N235="základná",J235,0)</f>
        <v>0</v>
      </c>
      <c r="BF235" s="105">
        <f>IF(N235="znížená",J235,0)</f>
        <v>0</v>
      </c>
      <c r="BG235" s="105">
        <f>IF(N235="zákl. prenesená",J235,0)</f>
        <v>0</v>
      </c>
      <c r="BH235" s="105">
        <f>IF(N235="zníž. prenesená",J235,0)</f>
        <v>0</v>
      </c>
      <c r="BI235" s="105">
        <f>IF(N235="nulová",J235,0)</f>
        <v>0</v>
      </c>
      <c r="BJ235" s="18" t="s">
        <v>88</v>
      </c>
      <c r="BK235" s="105">
        <f>ROUND(I235*H235,2)</f>
        <v>0</v>
      </c>
      <c r="BL235" s="18" t="s">
        <v>321</v>
      </c>
      <c r="BM235" s="183" t="s">
        <v>466</v>
      </c>
    </row>
    <row r="236" spans="1:65" s="15" customFormat="1">
      <c r="B236" s="202"/>
      <c r="D236" s="185" t="s">
        <v>323</v>
      </c>
      <c r="E236" s="203" t="s">
        <v>1</v>
      </c>
      <c r="F236" s="204" t="s">
        <v>253</v>
      </c>
      <c r="H236" s="205">
        <v>185.886</v>
      </c>
      <c r="I236" s="206"/>
      <c r="L236" s="202"/>
      <c r="M236" s="207"/>
      <c r="N236" s="208"/>
      <c r="O236" s="208"/>
      <c r="P236" s="208"/>
      <c r="Q236" s="208"/>
      <c r="R236" s="208"/>
      <c r="S236" s="208"/>
      <c r="T236" s="209"/>
      <c r="AT236" s="203" t="s">
        <v>323</v>
      </c>
      <c r="AU236" s="203" t="s">
        <v>88</v>
      </c>
      <c r="AV236" s="15" t="s">
        <v>88</v>
      </c>
      <c r="AW236" s="15" t="s">
        <v>30</v>
      </c>
      <c r="AX236" s="15" t="s">
        <v>82</v>
      </c>
      <c r="AY236" s="203" t="s">
        <v>317</v>
      </c>
    </row>
    <row r="237" spans="1:65" s="2" customFormat="1" ht="24.2" customHeight="1">
      <c r="A237" s="35"/>
      <c r="B237" s="141"/>
      <c r="C237" s="171" t="s">
        <v>467</v>
      </c>
      <c r="D237" s="171" t="s">
        <v>318</v>
      </c>
      <c r="E237" s="172" t="s">
        <v>468</v>
      </c>
      <c r="F237" s="173" t="s">
        <v>469</v>
      </c>
      <c r="G237" s="174" t="s">
        <v>470</v>
      </c>
      <c r="H237" s="175">
        <v>185.886</v>
      </c>
      <c r="I237" s="176"/>
      <c r="J237" s="177">
        <f>ROUND(I237*H237,2)</f>
        <v>0</v>
      </c>
      <c r="K237" s="178"/>
      <c r="L237" s="36"/>
      <c r="M237" s="179" t="s">
        <v>1</v>
      </c>
      <c r="N237" s="180" t="s">
        <v>41</v>
      </c>
      <c r="O237" s="61"/>
      <c r="P237" s="181">
        <f>O237*H237</f>
        <v>0</v>
      </c>
      <c r="Q237" s="181">
        <v>7.8750000000000003E-5</v>
      </c>
      <c r="R237" s="181">
        <f>Q237*H237</f>
        <v>1.4638522500000001E-2</v>
      </c>
      <c r="S237" s="181">
        <v>0</v>
      </c>
      <c r="T237" s="182">
        <f>S237*H237</f>
        <v>0</v>
      </c>
      <c r="U237" s="35"/>
      <c r="V237" s="35"/>
      <c r="W237" s="35"/>
      <c r="X237" s="35"/>
      <c r="Y237" s="35"/>
      <c r="Z237" s="35"/>
      <c r="AA237" s="35"/>
      <c r="AB237" s="35"/>
      <c r="AC237" s="35"/>
      <c r="AD237" s="35"/>
      <c r="AE237" s="35"/>
      <c r="AR237" s="183" t="s">
        <v>321</v>
      </c>
      <c r="AT237" s="183" t="s">
        <v>318</v>
      </c>
      <c r="AU237" s="183" t="s">
        <v>88</v>
      </c>
      <c r="AY237" s="18" t="s">
        <v>317</v>
      </c>
      <c r="BE237" s="105">
        <f>IF(N237="základná",J237,0)</f>
        <v>0</v>
      </c>
      <c r="BF237" s="105">
        <f>IF(N237="znížená",J237,0)</f>
        <v>0</v>
      </c>
      <c r="BG237" s="105">
        <f>IF(N237="zákl. prenesená",J237,0)</f>
        <v>0</v>
      </c>
      <c r="BH237" s="105">
        <f>IF(N237="zníž. prenesená",J237,0)</f>
        <v>0</v>
      </c>
      <c r="BI237" s="105">
        <f>IF(N237="nulová",J237,0)</f>
        <v>0</v>
      </c>
      <c r="BJ237" s="18" t="s">
        <v>88</v>
      </c>
      <c r="BK237" s="105">
        <f>ROUND(I237*H237,2)</f>
        <v>0</v>
      </c>
      <c r="BL237" s="18" t="s">
        <v>321</v>
      </c>
      <c r="BM237" s="183" t="s">
        <v>471</v>
      </c>
    </row>
    <row r="238" spans="1:65" s="15" customFormat="1">
      <c r="B238" s="202"/>
      <c r="D238" s="185" t="s">
        <v>323</v>
      </c>
      <c r="E238" s="203" t="s">
        <v>1</v>
      </c>
      <c r="F238" s="204" t="s">
        <v>253</v>
      </c>
      <c r="H238" s="205">
        <v>185.886</v>
      </c>
      <c r="I238" s="206"/>
      <c r="L238" s="202"/>
      <c r="M238" s="207"/>
      <c r="N238" s="208"/>
      <c r="O238" s="208"/>
      <c r="P238" s="208"/>
      <c r="Q238" s="208"/>
      <c r="R238" s="208"/>
      <c r="S238" s="208"/>
      <c r="T238" s="209"/>
      <c r="AT238" s="203" t="s">
        <v>323</v>
      </c>
      <c r="AU238" s="203" t="s">
        <v>88</v>
      </c>
      <c r="AV238" s="15" t="s">
        <v>88</v>
      </c>
      <c r="AW238" s="15" t="s">
        <v>30</v>
      </c>
      <c r="AX238" s="15" t="s">
        <v>82</v>
      </c>
      <c r="AY238" s="203" t="s">
        <v>317</v>
      </c>
    </row>
    <row r="239" spans="1:65" s="2" customFormat="1" ht="24.2" customHeight="1">
      <c r="A239" s="35"/>
      <c r="B239" s="141"/>
      <c r="C239" s="171" t="s">
        <v>472</v>
      </c>
      <c r="D239" s="171" t="s">
        <v>318</v>
      </c>
      <c r="E239" s="172" t="s">
        <v>473</v>
      </c>
      <c r="F239" s="173" t="s">
        <v>474</v>
      </c>
      <c r="G239" s="174" t="s">
        <v>441</v>
      </c>
      <c r="H239" s="175">
        <v>185.886</v>
      </c>
      <c r="I239" s="176"/>
      <c r="J239" s="177">
        <f>ROUND(I239*H239,2)</f>
        <v>0</v>
      </c>
      <c r="K239" s="178"/>
      <c r="L239" s="36"/>
      <c r="M239" s="179" t="s">
        <v>1</v>
      </c>
      <c r="N239" s="180" t="s">
        <v>41</v>
      </c>
      <c r="O239" s="61"/>
      <c r="P239" s="181">
        <f>O239*H239</f>
        <v>0</v>
      </c>
      <c r="Q239" s="181">
        <v>4.6000000000000001E-4</v>
      </c>
      <c r="R239" s="181">
        <f>Q239*H239</f>
        <v>8.5507559999999996E-2</v>
      </c>
      <c r="S239" s="181">
        <v>0</v>
      </c>
      <c r="T239" s="182">
        <f>S239*H239</f>
        <v>0</v>
      </c>
      <c r="U239" s="35"/>
      <c r="V239" s="35"/>
      <c r="W239" s="35"/>
      <c r="X239" s="35"/>
      <c r="Y239" s="35"/>
      <c r="Z239" s="35"/>
      <c r="AA239" s="35"/>
      <c r="AB239" s="35"/>
      <c r="AC239" s="35"/>
      <c r="AD239" s="35"/>
      <c r="AE239" s="35"/>
      <c r="AR239" s="183" t="s">
        <v>321</v>
      </c>
      <c r="AT239" s="183" t="s">
        <v>318</v>
      </c>
      <c r="AU239" s="183" t="s">
        <v>88</v>
      </c>
      <c r="AY239" s="18" t="s">
        <v>317</v>
      </c>
      <c r="BE239" s="105">
        <f>IF(N239="základná",J239,0)</f>
        <v>0</v>
      </c>
      <c r="BF239" s="105">
        <f>IF(N239="znížená",J239,0)</f>
        <v>0</v>
      </c>
      <c r="BG239" s="105">
        <f>IF(N239="zákl. prenesená",J239,0)</f>
        <v>0</v>
      </c>
      <c r="BH239" s="105">
        <f>IF(N239="zníž. prenesená",J239,0)</f>
        <v>0</v>
      </c>
      <c r="BI239" s="105">
        <f>IF(N239="nulová",J239,0)</f>
        <v>0</v>
      </c>
      <c r="BJ239" s="18" t="s">
        <v>88</v>
      </c>
      <c r="BK239" s="105">
        <f>ROUND(I239*H239,2)</f>
        <v>0</v>
      </c>
      <c r="BL239" s="18" t="s">
        <v>321</v>
      </c>
      <c r="BM239" s="183" t="s">
        <v>475</v>
      </c>
    </row>
    <row r="240" spans="1:65" s="15" customFormat="1">
      <c r="B240" s="202"/>
      <c r="D240" s="185" t="s">
        <v>323</v>
      </c>
      <c r="E240" s="203" t="s">
        <v>1</v>
      </c>
      <c r="F240" s="204" t="s">
        <v>253</v>
      </c>
      <c r="H240" s="205">
        <v>185.886</v>
      </c>
      <c r="I240" s="206"/>
      <c r="L240" s="202"/>
      <c r="M240" s="207"/>
      <c r="N240" s="208"/>
      <c r="O240" s="208"/>
      <c r="P240" s="208"/>
      <c r="Q240" s="208"/>
      <c r="R240" s="208"/>
      <c r="S240" s="208"/>
      <c r="T240" s="209"/>
      <c r="AT240" s="203" t="s">
        <v>323</v>
      </c>
      <c r="AU240" s="203" t="s">
        <v>88</v>
      </c>
      <c r="AV240" s="15" t="s">
        <v>88</v>
      </c>
      <c r="AW240" s="15" t="s">
        <v>30</v>
      </c>
      <c r="AX240" s="15" t="s">
        <v>82</v>
      </c>
      <c r="AY240" s="203" t="s">
        <v>317</v>
      </c>
    </row>
    <row r="241" spans="1:65" s="2" customFormat="1" ht="24.2" customHeight="1">
      <c r="A241" s="35"/>
      <c r="B241" s="141"/>
      <c r="C241" s="171" t="s">
        <v>476</v>
      </c>
      <c r="D241" s="171" t="s">
        <v>318</v>
      </c>
      <c r="E241" s="172" t="s">
        <v>477</v>
      </c>
      <c r="F241" s="173" t="s">
        <v>478</v>
      </c>
      <c r="G241" s="174" t="s">
        <v>378</v>
      </c>
      <c r="H241" s="175">
        <v>27.06</v>
      </c>
      <c r="I241" s="176"/>
      <c r="J241" s="177">
        <f>ROUND(I241*H241,2)</f>
        <v>0</v>
      </c>
      <c r="K241" s="178"/>
      <c r="L241" s="36"/>
      <c r="M241" s="179" t="s">
        <v>1</v>
      </c>
      <c r="N241" s="180" t="s">
        <v>41</v>
      </c>
      <c r="O241" s="61"/>
      <c r="P241" s="181">
        <f>O241*H241</f>
        <v>0</v>
      </c>
      <c r="Q241" s="181">
        <v>2.759E-2</v>
      </c>
      <c r="R241" s="181">
        <f>Q241*H241</f>
        <v>0.74658539999999995</v>
      </c>
      <c r="S241" s="181">
        <v>0</v>
      </c>
      <c r="T241" s="182">
        <f>S241*H241</f>
        <v>0</v>
      </c>
      <c r="U241" s="35"/>
      <c r="V241" s="35"/>
      <c r="W241" s="35"/>
      <c r="X241" s="35"/>
      <c r="Y241" s="35"/>
      <c r="Z241" s="35"/>
      <c r="AA241" s="35"/>
      <c r="AB241" s="35"/>
      <c r="AC241" s="35"/>
      <c r="AD241" s="35"/>
      <c r="AE241" s="35"/>
      <c r="AR241" s="183" t="s">
        <v>321</v>
      </c>
      <c r="AT241" s="183" t="s">
        <v>318</v>
      </c>
      <c r="AU241" s="183" t="s">
        <v>88</v>
      </c>
      <c r="AY241" s="18" t="s">
        <v>317</v>
      </c>
      <c r="BE241" s="105">
        <f>IF(N241="základná",J241,0)</f>
        <v>0</v>
      </c>
      <c r="BF241" s="105">
        <f>IF(N241="znížená",J241,0)</f>
        <v>0</v>
      </c>
      <c r="BG241" s="105">
        <f>IF(N241="zákl. prenesená",J241,0)</f>
        <v>0</v>
      </c>
      <c r="BH241" s="105">
        <f>IF(N241="zníž. prenesená",J241,0)</f>
        <v>0</v>
      </c>
      <c r="BI241" s="105">
        <f>IF(N241="nulová",J241,0)</f>
        <v>0</v>
      </c>
      <c r="BJ241" s="18" t="s">
        <v>88</v>
      </c>
      <c r="BK241" s="105">
        <f>ROUND(I241*H241,2)</f>
        <v>0</v>
      </c>
      <c r="BL241" s="18" t="s">
        <v>321</v>
      </c>
      <c r="BM241" s="183" t="s">
        <v>479</v>
      </c>
    </row>
    <row r="242" spans="1:65" s="13" customFormat="1">
      <c r="B242" s="184"/>
      <c r="D242" s="185" t="s">
        <v>323</v>
      </c>
      <c r="E242" s="186" t="s">
        <v>1</v>
      </c>
      <c r="F242" s="187" t="s">
        <v>480</v>
      </c>
      <c r="H242" s="186" t="s">
        <v>1</v>
      </c>
      <c r="I242" s="188"/>
      <c r="L242" s="184"/>
      <c r="M242" s="189"/>
      <c r="N242" s="190"/>
      <c r="O242" s="190"/>
      <c r="P242" s="190"/>
      <c r="Q242" s="190"/>
      <c r="R242" s="190"/>
      <c r="S242" s="190"/>
      <c r="T242" s="191"/>
      <c r="AT242" s="186" t="s">
        <v>323</v>
      </c>
      <c r="AU242" s="186" t="s">
        <v>88</v>
      </c>
      <c r="AV242" s="13" t="s">
        <v>82</v>
      </c>
      <c r="AW242" s="13" t="s">
        <v>30</v>
      </c>
      <c r="AX242" s="13" t="s">
        <v>75</v>
      </c>
      <c r="AY242" s="186" t="s">
        <v>317</v>
      </c>
    </row>
    <row r="243" spans="1:65" s="13" customFormat="1" ht="22.5">
      <c r="B243" s="184"/>
      <c r="D243" s="185" t="s">
        <v>323</v>
      </c>
      <c r="E243" s="186" t="s">
        <v>1</v>
      </c>
      <c r="F243" s="187" t="s">
        <v>481</v>
      </c>
      <c r="H243" s="186" t="s">
        <v>1</v>
      </c>
      <c r="I243" s="188"/>
      <c r="L243" s="184"/>
      <c r="M243" s="189"/>
      <c r="N243" s="190"/>
      <c r="O243" s="190"/>
      <c r="P243" s="190"/>
      <c r="Q243" s="190"/>
      <c r="R243" s="190"/>
      <c r="S243" s="190"/>
      <c r="T243" s="191"/>
      <c r="AT243" s="186" t="s">
        <v>323</v>
      </c>
      <c r="AU243" s="186" t="s">
        <v>88</v>
      </c>
      <c r="AV243" s="13" t="s">
        <v>82</v>
      </c>
      <c r="AW243" s="13" t="s">
        <v>30</v>
      </c>
      <c r="AX243" s="13" t="s">
        <v>75</v>
      </c>
      <c r="AY243" s="186" t="s">
        <v>317</v>
      </c>
    </row>
    <row r="244" spans="1:65" s="13" customFormat="1" ht="22.5">
      <c r="B244" s="184"/>
      <c r="D244" s="185" t="s">
        <v>323</v>
      </c>
      <c r="E244" s="186" t="s">
        <v>1</v>
      </c>
      <c r="F244" s="187" t="s">
        <v>482</v>
      </c>
      <c r="H244" s="186" t="s">
        <v>1</v>
      </c>
      <c r="I244" s="188"/>
      <c r="L244" s="184"/>
      <c r="M244" s="189"/>
      <c r="N244" s="190"/>
      <c r="O244" s="190"/>
      <c r="P244" s="190"/>
      <c r="Q244" s="190"/>
      <c r="R244" s="190"/>
      <c r="S244" s="190"/>
      <c r="T244" s="191"/>
      <c r="AT244" s="186" t="s">
        <v>323</v>
      </c>
      <c r="AU244" s="186" t="s">
        <v>88</v>
      </c>
      <c r="AV244" s="13" t="s">
        <v>82</v>
      </c>
      <c r="AW244" s="13" t="s">
        <v>30</v>
      </c>
      <c r="AX244" s="13" t="s">
        <v>75</v>
      </c>
      <c r="AY244" s="186" t="s">
        <v>317</v>
      </c>
    </row>
    <row r="245" spans="1:65" s="13" customFormat="1">
      <c r="B245" s="184"/>
      <c r="D245" s="185" t="s">
        <v>323</v>
      </c>
      <c r="E245" s="186" t="s">
        <v>1</v>
      </c>
      <c r="F245" s="187" t="s">
        <v>483</v>
      </c>
      <c r="H245" s="186" t="s">
        <v>1</v>
      </c>
      <c r="I245" s="188"/>
      <c r="L245" s="184"/>
      <c r="M245" s="189"/>
      <c r="N245" s="190"/>
      <c r="O245" s="190"/>
      <c r="P245" s="190"/>
      <c r="Q245" s="190"/>
      <c r="R245" s="190"/>
      <c r="S245" s="190"/>
      <c r="T245" s="191"/>
      <c r="AT245" s="186" t="s">
        <v>323</v>
      </c>
      <c r="AU245" s="186" t="s">
        <v>88</v>
      </c>
      <c r="AV245" s="13" t="s">
        <v>82</v>
      </c>
      <c r="AW245" s="13" t="s">
        <v>30</v>
      </c>
      <c r="AX245" s="13" t="s">
        <v>75</v>
      </c>
      <c r="AY245" s="186" t="s">
        <v>317</v>
      </c>
    </row>
    <row r="246" spans="1:65" s="15" customFormat="1">
      <c r="B246" s="202"/>
      <c r="D246" s="185" t="s">
        <v>323</v>
      </c>
      <c r="E246" s="203" t="s">
        <v>1</v>
      </c>
      <c r="F246" s="204" t="s">
        <v>484</v>
      </c>
      <c r="H246" s="205">
        <v>14.78</v>
      </c>
      <c r="I246" s="206"/>
      <c r="L246" s="202"/>
      <c r="M246" s="207"/>
      <c r="N246" s="208"/>
      <c r="O246" s="208"/>
      <c r="P246" s="208"/>
      <c r="Q246" s="208"/>
      <c r="R246" s="208"/>
      <c r="S246" s="208"/>
      <c r="T246" s="209"/>
      <c r="AT246" s="203" t="s">
        <v>323</v>
      </c>
      <c r="AU246" s="203" t="s">
        <v>88</v>
      </c>
      <c r="AV246" s="15" t="s">
        <v>88</v>
      </c>
      <c r="AW246" s="15" t="s">
        <v>30</v>
      </c>
      <c r="AX246" s="15" t="s">
        <v>75</v>
      </c>
      <c r="AY246" s="203" t="s">
        <v>317</v>
      </c>
    </row>
    <row r="247" spans="1:65" s="15" customFormat="1">
      <c r="B247" s="202"/>
      <c r="D247" s="185" t="s">
        <v>323</v>
      </c>
      <c r="E247" s="203" t="s">
        <v>1</v>
      </c>
      <c r="F247" s="204" t="s">
        <v>485</v>
      </c>
      <c r="H247" s="205">
        <v>12.28</v>
      </c>
      <c r="I247" s="206"/>
      <c r="L247" s="202"/>
      <c r="M247" s="207"/>
      <c r="N247" s="208"/>
      <c r="O247" s="208"/>
      <c r="P247" s="208"/>
      <c r="Q247" s="208"/>
      <c r="R247" s="208"/>
      <c r="S247" s="208"/>
      <c r="T247" s="209"/>
      <c r="AT247" s="203" t="s">
        <v>323</v>
      </c>
      <c r="AU247" s="203" t="s">
        <v>88</v>
      </c>
      <c r="AV247" s="15" t="s">
        <v>88</v>
      </c>
      <c r="AW247" s="15" t="s">
        <v>30</v>
      </c>
      <c r="AX247" s="15" t="s">
        <v>75</v>
      </c>
      <c r="AY247" s="203" t="s">
        <v>317</v>
      </c>
    </row>
    <row r="248" spans="1:65" s="14" customFormat="1">
      <c r="B248" s="192"/>
      <c r="D248" s="185" t="s">
        <v>323</v>
      </c>
      <c r="E248" s="193" t="s">
        <v>159</v>
      </c>
      <c r="F248" s="194" t="s">
        <v>334</v>
      </c>
      <c r="H248" s="195">
        <v>27.06</v>
      </c>
      <c r="I248" s="196"/>
      <c r="L248" s="192"/>
      <c r="M248" s="197"/>
      <c r="N248" s="198"/>
      <c r="O248" s="198"/>
      <c r="P248" s="198"/>
      <c r="Q248" s="198"/>
      <c r="R248" s="198"/>
      <c r="S248" s="198"/>
      <c r="T248" s="199"/>
      <c r="AT248" s="193" t="s">
        <v>323</v>
      </c>
      <c r="AU248" s="193" t="s">
        <v>88</v>
      </c>
      <c r="AV248" s="14" t="s">
        <v>321</v>
      </c>
      <c r="AW248" s="14" t="s">
        <v>30</v>
      </c>
      <c r="AX248" s="14" t="s">
        <v>82</v>
      </c>
      <c r="AY248" s="193" t="s">
        <v>317</v>
      </c>
    </row>
    <row r="249" spans="1:65" s="2" customFormat="1" ht="24.2" customHeight="1">
      <c r="A249" s="35"/>
      <c r="B249" s="141"/>
      <c r="C249" s="171" t="s">
        <v>486</v>
      </c>
      <c r="D249" s="171" t="s">
        <v>318</v>
      </c>
      <c r="E249" s="172" t="s">
        <v>487</v>
      </c>
      <c r="F249" s="173" t="s">
        <v>488</v>
      </c>
      <c r="G249" s="174" t="s">
        <v>378</v>
      </c>
      <c r="H249" s="175">
        <v>5.44</v>
      </c>
      <c r="I249" s="176"/>
      <c r="J249" s="177">
        <f>ROUND(I249*H249,2)</f>
        <v>0</v>
      </c>
      <c r="K249" s="178"/>
      <c r="L249" s="36"/>
      <c r="M249" s="179" t="s">
        <v>1</v>
      </c>
      <c r="N249" s="180" t="s">
        <v>41</v>
      </c>
      <c r="O249" s="61"/>
      <c r="P249" s="181">
        <f>O249*H249</f>
        <v>0</v>
      </c>
      <c r="Q249" s="181">
        <v>2.759E-2</v>
      </c>
      <c r="R249" s="181">
        <f>Q249*H249</f>
        <v>0.15008960000000002</v>
      </c>
      <c r="S249" s="181">
        <v>0</v>
      </c>
      <c r="T249" s="182">
        <f>S249*H249</f>
        <v>0</v>
      </c>
      <c r="U249" s="35"/>
      <c r="V249" s="35"/>
      <c r="W249" s="35"/>
      <c r="X249" s="35"/>
      <c r="Y249" s="35"/>
      <c r="Z249" s="35"/>
      <c r="AA249" s="35"/>
      <c r="AB249" s="35"/>
      <c r="AC249" s="35"/>
      <c r="AD249" s="35"/>
      <c r="AE249" s="35"/>
      <c r="AR249" s="183" t="s">
        <v>321</v>
      </c>
      <c r="AT249" s="183" t="s">
        <v>318</v>
      </c>
      <c r="AU249" s="183" t="s">
        <v>88</v>
      </c>
      <c r="AY249" s="18" t="s">
        <v>317</v>
      </c>
      <c r="BE249" s="105">
        <f>IF(N249="základná",J249,0)</f>
        <v>0</v>
      </c>
      <c r="BF249" s="105">
        <f>IF(N249="znížená",J249,0)</f>
        <v>0</v>
      </c>
      <c r="BG249" s="105">
        <f>IF(N249="zákl. prenesená",J249,0)</f>
        <v>0</v>
      </c>
      <c r="BH249" s="105">
        <f>IF(N249="zníž. prenesená",J249,0)</f>
        <v>0</v>
      </c>
      <c r="BI249" s="105">
        <f>IF(N249="nulová",J249,0)</f>
        <v>0</v>
      </c>
      <c r="BJ249" s="18" t="s">
        <v>88</v>
      </c>
      <c r="BK249" s="105">
        <f>ROUND(I249*H249,2)</f>
        <v>0</v>
      </c>
      <c r="BL249" s="18" t="s">
        <v>321</v>
      </c>
      <c r="BM249" s="183" t="s">
        <v>489</v>
      </c>
    </row>
    <row r="250" spans="1:65" s="13" customFormat="1">
      <c r="B250" s="184"/>
      <c r="D250" s="185" t="s">
        <v>323</v>
      </c>
      <c r="E250" s="186" t="s">
        <v>1</v>
      </c>
      <c r="F250" s="187" t="s">
        <v>490</v>
      </c>
      <c r="H250" s="186" t="s">
        <v>1</v>
      </c>
      <c r="I250" s="188"/>
      <c r="L250" s="184"/>
      <c r="M250" s="189"/>
      <c r="N250" s="190"/>
      <c r="O250" s="190"/>
      <c r="P250" s="190"/>
      <c r="Q250" s="190"/>
      <c r="R250" s="190"/>
      <c r="S250" s="190"/>
      <c r="T250" s="191"/>
      <c r="AT250" s="186" t="s">
        <v>323</v>
      </c>
      <c r="AU250" s="186" t="s">
        <v>88</v>
      </c>
      <c r="AV250" s="13" t="s">
        <v>82</v>
      </c>
      <c r="AW250" s="13" t="s">
        <v>30</v>
      </c>
      <c r="AX250" s="13" t="s">
        <v>75</v>
      </c>
      <c r="AY250" s="186" t="s">
        <v>317</v>
      </c>
    </row>
    <row r="251" spans="1:65" s="13" customFormat="1" ht="22.5">
      <c r="B251" s="184"/>
      <c r="D251" s="185" t="s">
        <v>323</v>
      </c>
      <c r="E251" s="186" t="s">
        <v>1</v>
      </c>
      <c r="F251" s="187" t="s">
        <v>491</v>
      </c>
      <c r="H251" s="186" t="s">
        <v>1</v>
      </c>
      <c r="I251" s="188"/>
      <c r="L251" s="184"/>
      <c r="M251" s="189"/>
      <c r="N251" s="190"/>
      <c r="O251" s="190"/>
      <c r="P251" s="190"/>
      <c r="Q251" s="190"/>
      <c r="R251" s="190"/>
      <c r="S251" s="190"/>
      <c r="T251" s="191"/>
      <c r="AT251" s="186" t="s">
        <v>323</v>
      </c>
      <c r="AU251" s="186" t="s">
        <v>88</v>
      </c>
      <c r="AV251" s="13" t="s">
        <v>82</v>
      </c>
      <c r="AW251" s="13" t="s">
        <v>30</v>
      </c>
      <c r="AX251" s="13" t="s">
        <v>75</v>
      </c>
      <c r="AY251" s="186" t="s">
        <v>317</v>
      </c>
    </row>
    <row r="252" spans="1:65" s="13" customFormat="1" ht="22.5">
      <c r="B252" s="184"/>
      <c r="D252" s="185" t="s">
        <v>323</v>
      </c>
      <c r="E252" s="186" t="s">
        <v>1</v>
      </c>
      <c r="F252" s="187" t="s">
        <v>482</v>
      </c>
      <c r="H252" s="186" t="s">
        <v>1</v>
      </c>
      <c r="I252" s="188"/>
      <c r="L252" s="184"/>
      <c r="M252" s="189"/>
      <c r="N252" s="190"/>
      <c r="O252" s="190"/>
      <c r="P252" s="190"/>
      <c r="Q252" s="190"/>
      <c r="R252" s="190"/>
      <c r="S252" s="190"/>
      <c r="T252" s="191"/>
      <c r="AT252" s="186" t="s">
        <v>323</v>
      </c>
      <c r="AU252" s="186" t="s">
        <v>88</v>
      </c>
      <c r="AV252" s="13" t="s">
        <v>82</v>
      </c>
      <c r="AW252" s="13" t="s">
        <v>30</v>
      </c>
      <c r="AX252" s="13" t="s">
        <v>75</v>
      </c>
      <c r="AY252" s="186" t="s">
        <v>317</v>
      </c>
    </row>
    <row r="253" spans="1:65" s="13" customFormat="1">
      <c r="B253" s="184"/>
      <c r="D253" s="185" t="s">
        <v>323</v>
      </c>
      <c r="E253" s="186" t="s">
        <v>1</v>
      </c>
      <c r="F253" s="187" t="s">
        <v>483</v>
      </c>
      <c r="H253" s="186" t="s">
        <v>1</v>
      </c>
      <c r="I253" s="188"/>
      <c r="L253" s="184"/>
      <c r="M253" s="189"/>
      <c r="N253" s="190"/>
      <c r="O253" s="190"/>
      <c r="P253" s="190"/>
      <c r="Q253" s="190"/>
      <c r="R253" s="190"/>
      <c r="S253" s="190"/>
      <c r="T253" s="191"/>
      <c r="AT253" s="186" t="s">
        <v>323</v>
      </c>
      <c r="AU253" s="186" t="s">
        <v>88</v>
      </c>
      <c r="AV253" s="13" t="s">
        <v>82</v>
      </c>
      <c r="AW253" s="13" t="s">
        <v>30</v>
      </c>
      <c r="AX253" s="13" t="s">
        <v>75</v>
      </c>
      <c r="AY253" s="186" t="s">
        <v>317</v>
      </c>
    </row>
    <row r="254" spans="1:65" s="15" customFormat="1">
      <c r="B254" s="202"/>
      <c r="D254" s="185" t="s">
        <v>323</v>
      </c>
      <c r="E254" s="203" t="s">
        <v>1</v>
      </c>
      <c r="F254" s="204" t="s">
        <v>492</v>
      </c>
      <c r="H254" s="205">
        <v>1.39</v>
      </c>
      <c r="I254" s="206"/>
      <c r="L254" s="202"/>
      <c r="M254" s="207"/>
      <c r="N254" s="208"/>
      <c r="O254" s="208"/>
      <c r="P254" s="208"/>
      <c r="Q254" s="208"/>
      <c r="R254" s="208"/>
      <c r="S254" s="208"/>
      <c r="T254" s="209"/>
      <c r="AT254" s="203" t="s">
        <v>323</v>
      </c>
      <c r="AU254" s="203" t="s">
        <v>88</v>
      </c>
      <c r="AV254" s="15" t="s">
        <v>88</v>
      </c>
      <c r="AW254" s="15" t="s">
        <v>30</v>
      </c>
      <c r="AX254" s="15" t="s">
        <v>75</v>
      </c>
      <c r="AY254" s="203" t="s">
        <v>317</v>
      </c>
    </row>
    <row r="255" spans="1:65" s="15" customFormat="1">
      <c r="B255" s="202"/>
      <c r="D255" s="185" t="s">
        <v>323</v>
      </c>
      <c r="E255" s="203" t="s">
        <v>1</v>
      </c>
      <c r="F255" s="204" t="s">
        <v>493</v>
      </c>
      <c r="H255" s="205">
        <v>4.05</v>
      </c>
      <c r="I255" s="206"/>
      <c r="L255" s="202"/>
      <c r="M255" s="207"/>
      <c r="N255" s="208"/>
      <c r="O255" s="208"/>
      <c r="P255" s="208"/>
      <c r="Q255" s="208"/>
      <c r="R255" s="208"/>
      <c r="S255" s="208"/>
      <c r="T255" s="209"/>
      <c r="AT255" s="203" t="s">
        <v>323</v>
      </c>
      <c r="AU255" s="203" t="s">
        <v>88</v>
      </c>
      <c r="AV255" s="15" t="s">
        <v>88</v>
      </c>
      <c r="AW255" s="15" t="s">
        <v>30</v>
      </c>
      <c r="AX255" s="15" t="s">
        <v>75</v>
      </c>
      <c r="AY255" s="203" t="s">
        <v>317</v>
      </c>
    </row>
    <row r="256" spans="1:65" s="14" customFormat="1">
      <c r="B256" s="192"/>
      <c r="D256" s="185" t="s">
        <v>323</v>
      </c>
      <c r="E256" s="193" t="s">
        <v>156</v>
      </c>
      <c r="F256" s="194" t="s">
        <v>334</v>
      </c>
      <c r="H256" s="195">
        <v>5.44</v>
      </c>
      <c r="I256" s="196"/>
      <c r="L256" s="192"/>
      <c r="M256" s="197"/>
      <c r="N256" s="198"/>
      <c r="O256" s="198"/>
      <c r="P256" s="198"/>
      <c r="Q256" s="198"/>
      <c r="R256" s="198"/>
      <c r="S256" s="198"/>
      <c r="T256" s="199"/>
      <c r="AT256" s="193" t="s">
        <v>323</v>
      </c>
      <c r="AU256" s="193" t="s">
        <v>88</v>
      </c>
      <c r="AV256" s="14" t="s">
        <v>321</v>
      </c>
      <c r="AW256" s="14" t="s">
        <v>30</v>
      </c>
      <c r="AX256" s="14" t="s">
        <v>82</v>
      </c>
      <c r="AY256" s="193" t="s">
        <v>317</v>
      </c>
    </row>
    <row r="257" spans="1:65" s="2" customFormat="1" ht="24.2" customHeight="1">
      <c r="A257" s="35"/>
      <c r="B257" s="141"/>
      <c r="C257" s="171" t="s">
        <v>494</v>
      </c>
      <c r="D257" s="171" t="s">
        <v>318</v>
      </c>
      <c r="E257" s="172" t="s">
        <v>495</v>
      </c>
      <c r="F257" s="173" t="s">
        <v>496</v>
      </c>
      <c r="G257" s="174" t="s">
        <v>378</v>
      </c>
      <c r="H257" s="175">
        <v>109.58</v>
      </c>
      <c r="I257" s="176"/>
      <c r="J257" s="177">
        <f>ROUND(I257*H257,2)</f>
        <v>0</v>
      </c>
      <c r="K257" s="178"/>
      <c r="L257" s="36"/>
      <c r="M257" s="179" t="s">
        <v>1</v>
      </c>
      <c r="N257" s="180" t="s">
        <v>41</v>
      </c>
      <c r="O257" s="61"/>
      <c r="P257" s="181">
        <f>O257*H257</f>
        <v>0</v>
      </c>
      <c r="Q257" s="181">
        <v>2.759E-2</v>
      </c>
      <c r="R257" s="181">
        <f>Q257*H257</f>
        <v>3.0233121999999999</v>
      </c>
      <c r="S257" s="181">
        <v>0</v>
      </c>
      <c r="T257" s="182">
        <f>S257*H257</f>
        <v>0</v>
      </c>
      <c r="U257" s="35"/>
      <c r="V257" s="35"/>
      <c r="W257" s="35"/>
      <c r="X257" s="35"/>
      <c r="Y257" s="35"/>
      <c r="Z257" s="35"/>
      <c r="AA257" s="35"/>
      <c r="AB257" s="35"/>
      <c r="AC257" s="35"/>
      <c r="AD257" s="35"/>
      <c r="AE257" s="35"/>
      <c r="AR257" s="183" t="s">
        <v>321</v>
      </c>
      <c r="AT257" s="183" t="s">
        <v>318</v>
      </c>
      <c r="AU257" s="183" t="s">
        <v>88</v>
      </c>
      <c r="AY257" s="18" t="s">
        <v>317</v>
      </c>
      <c r="BE257" s="105">
        <f>IF(N257="základná",J257,0)</f>
        <v>0</v>
      </c>
      <c r="BF257" s="105">
        <f>IF(N257="znížená",J257,0)</f>
        <v>0</v>
      </c>
      <c r="BG257" s="105">
        <f>IF(N257="zákl. prenesená",J257,0)</f>
        <v>0</v>
      </c>
      <c r="BH257" s="105">
        <f>IF(N257="zníž. prenesená",J257,0)</f>
        <v>0</v>
      </c>
      <c r="BI257" s="105">
        <f>IF(N257="nulová",J257,0)</f>
        <v>0</v>
      </c>
      <c r="BJ257" s="18" t="s">
        <v>88</v>
      </c>
      <c r="BK257" s="105">
        <f>ROUND(I257*H257,2)</f>
        <v>0</v>
      </c>
      <c r="BL257" s="18" t="s">
        <v>321</v>
      </c>
      <c r="BM257" s="183" t="s">
        <v>497</v>
      </c>
    </row>
    <row r="258" spans="1:65" s="13" customFormat="1">
      <c r="B258" s="184"/>
      <c r="D258" s="185" t="s">
        <v>323</v>
      </c>
      <c r="E258" s="186" t="s">
        <v>1</v>
      </c>
      <c r="F258" s="187" t="s">
        <v>498</v>
      </c>
      <c r="H258" s="186" t="s">
        <v>1</v>
      </c>
      <c r="I258" s="188"/>
      <c r="L258" s="184"/>
      <c r="M258" s="189"/>
      <c r="N258" s="190"/>
      <c r="O258" s="190"/>
      <c r="P258" s="190"/>
      <c r="Q258" s="190"/>
      <c r="R258" s="190"/>
      <c r="S258" s="190"/>
      <c r="T258" s="191"/>
      <c r="AT258" s="186" t="s">
        <v>323</v>
      </c>
      <c r="AU258" s="186" t="s">
        <v>88</v>
      </c>
      <c r="AV258" s="13" t="s">
        <v>82</v>
      </c>
      <c r="AW258" s="13" t="s">
        <v>30</v>
      </c>
      <c r="AX258" s="13" t="s">
        <v>75</v>
      </c>
      <c r="AY258" s="186" t="s">
        <v>317</v>
      </c>
    </row>
    <row r="259" spans="1:65" s="13" customFormat="1" ht="22.5">
      <c r="B259" s="184"/>
      <c r="D259" s="185" t="s">
        <v>323</v>
      </c>
      <c r="E259" s="186" t="s">
        <v>1</v>
      </c>
      <c r="F259" s="187" t="s">
        <v>499</v>
      </c>
      <c r="H259" s="186" t="s">
        <v>1</v>
      </c>
      <c r="I259" s="188"/>
      <c r="L259" s="184"/>
      <c r="M259" s="189"/>
      <c r="N259" s="190"/>
      <c r="O259" s="190"/>
      <c r="P259" s="190"/>
      <c r="Q259" s="190"/>
      <c r="R259" s="190"/>
      <c r="S259" s="190"/>
      <c r="T259" s="191"/>
      <c r="AT259" s="186" t="s">
        <v>323</v>
      </c>
      <c r="AU259" s="186" t="s">
        <v>88</v>
      </c>
      <c r="AV259" s="13" t="s">
        <v>82</v>
      </c>
      <c r="AW259" s="13" t="s">
        <v>30</v>
      </c>
      <c r="AX259" s="13" t="s">
        <v>75</v>
      </c>
      <c r="AY259" s="186" t="s">
        <v>317</v>
      </c>
    </row>
    <row r="260" spans="1:65" s="13" customFormat="1">
      <c r="B260" s="184"/>
      <c r="D260" s="185" t="s">
        <v>323</v>
      </c>
      <c r="E260" s="186" t="s">
        <v>1</v>
      </c>
      <c r="F260" s="187" t="s">
        <v>500</v>
      </c>
      <c r="H260" s="186" t="s">
        <v>1</v>
      </c>
      <c r="I260" s="188"/>
      <c r="L260" s="184"/>
      <c r="M260" s="189"/>
      <c r="N260" s="190"/>
      <c r="O260" s="190"/>
      <c r="P260" s="190"/>
      <c r="Q260" s="190"/>
      <c r="R260" s="190"/>
      <c r="S260" s="190"/>
      <c r="T260" s="191"/>
      <c r="AT260" s="186" t="s">
        <v>323</v>
      </c>
      <c r="AU260" s="186" t="s">
        <v>88</v>
      </c>
      <c r="AV260" s="13" t="s">
        <v>82</v>
      </c>
      <c r="AW260" s="13" t="s">
        <v>30</v>
      </c>
      <c r="AX260" s="13" t="s">
        <v>75</v>
      </c>
      <c r="AY260" s="186" t="s">
        <v>317</v>
      </c>
    </row>
    <row r="261" spans="1:65" s="13" customFormat="1">
      <c r="B261" s="184"/>
      <c r="D261" s="185" t="s">
        <v>323</v>
      </c>
      <c r="E261" s="186" t="s">
        <v>1</v>
      </c>
      <c r="F261" s="187" t="s">
        <v>501</v>
      </c>
      <c r="H261" s="186" t="s">
        <v>1</v>
      </c>
      <c r="I261" s="188"/>
      <c r="L261" s="184"/>
      <c r="M261" s="189"/>
      <c r="N261" s="190"/>
      <c r="O261" s="190"/>
      <c r="P261" s="190"/>
      <c r="Q261" s="190"/>
      <c r="R261" s="190"/>
      <c r="S261" s="190"/>
      <c r="T261" s="191"/>
      <c r="AT261" s="186" t="s">
        <v>323</v>
      </c>
      <c r="AU261" s="186" t="s">
        <v>88</v>
      </c>
      <c r="AV261" s="13" t="s">
        <v>82</v>
      </c>
      <c r="AW261" s="13" t="s">
        <v>30</v>
      </c>
      <c r="AX261" s="13" t="s">
        <v>75</v>
      </c>
      <c r="AY261" s="186" t="s">
        <v>317</v>
      </c>
    </row>
    <row r="262" spans="1:65" s="13" customFormat="1" ht="22.5">
      <c r="B262" s="184"/>
      <c r="D262" s="185" t="s">
        <v>323</v>
      </c>
      <c r="E262" s="186" t="s">
        <v>1</v>
      </c>
      <c r="F262" s="187" t="s">
        <v>502</v>
      </c>
      <c r="H262" s="186" t="s">
        <v>1</v>
      </c>
      <c r="I262" s="188"/>
      <c r="L262" s="184"/>
      <c r="M262" s="189"/>
      <c r="N262" s="190"/>
      <c r="O262" s="190"/>
      <c r="P262" s="190"/>
      <c r="Q262" s="190"/>
      <c r="R262" s="190"/>
      <c r="S262" s="190"/>
      <c r="T262" s="191"/>
      <c r="AT262" s="186" t="s">
        <v>323</v>
      </c>
      <c r="AU262" s="186" t="s">
        <v>88</v>
      </c>
      <c r="AV262" s="13" t="s">
        <v>82</v>
      </c>
      <c r="AW262" s="13" t="s">
        <v>30</v>
      </c>
      <c r="AX262" s="13" t="s">
        <v>75</v>
      </c>
      <c r="AY262" s="186" t="s">
        <v>317</v>
      </c>
    </row>
    <row r="263" spans="1:65" s="15" customFormat="1">
      <c r="B263" s="202"/>
      <c r="D263" s="185" t="s">
        <v>323</v>
      </c>
      <c r="E263" s="203" t="s">
        <v>1</v>
      </c>
      <c r="F263" s="204" t="s">
        <v>503</v>
      </c>
      <c r="H263" s="205">
        <v>57.4</v>
      </c>
      <c r="I263" s="206"/>
      <c r="L263" s="202"/>
      <c r="M263" s="207"/>
      <c r="N263" s="208"/>
      <c r="O263" s="208"/>
      <c r="P263" s="208"/>
      <c r="Q263" s="208"/>
      <c r="R263" s="208"/>
      <c r="S263" s="208"/>
      <c r="T263" s="209"/>
      <c r="AT263" s="203" t="s">
        <v>323</v>
      </c>
      <c r="AU263" s="203" t="s">
        <v>88</v>
      </c>
      <c r="AV263" s="15" t="s">
        <v>88</v>
      </c>
      <c r="AW263" s="15" t="s">
        <v>30</v>
      </c>
      <c r="AX263" s="15" t="s">
        <v>75</v>
      </c>
      <c r="AY263" s="203" t="s">
        <v>317</v>
      </c>
    </row>
    <row r="264" spans="1:65" s="15" customFormat="1">
      <c r="B264" s="202"/>
      <c r="D264" s="185" t="s">
        <v>323</v>
      </c>
      <c r="E264" s="203" t="s">
        <v>1</v>
      </c>
      <c r="F264" s="204" t="s">
        <v>504</v>
      </c>
      <c r="H264" s="205">
        <v>42.3</v>
      </c>
      <c r="I264" s="206"/>
      <c r="L264" s="202"/>
      <c r="M264" s="207"/>
      <c r="N264" s="208"/>
      <c r="O264" s="208"/>
      <c r="P264" s="208"/>
      <c r="Q264" s="208"/>
      <c r="R264" s="208"/>
      <c r="S264" s="208"/>
      <c r="T264" s="209"/>
      <c r="AT264" s="203" t="s">
        <v>323</v>
      </c>
      <c r="AU264" s="203" t="s">
        <v>88</v>
      </c>
      <c r="AV264" s="15" t="s">
        <v>88</v>
      </c>
      <c r="AW264" s="15" t="s">
        <v>30</v>
      </c>
      <c r="AX264" s="15" t="s">
        <v>75</v>
      </c>
      <c r="AY264" s="203" t="s">
        <v>317</v>
      </c>
    </row>
    <row r="265" spans="1:65" s="15" customFormat="1">
      <c r="B265" s="202"/>
      <c r="D265" s="185" t="s">
        <v>323</v>
      </c>
      <c r="E265" s="203" t="s">
        <v>1</v>
      </c>
      <c r="F265" s="204" t="s">
        <v>505</v>
      </c>
      <c r="H265" s="205">
        <v>9.8800000000000008</v>
      </c>
      <c r="I265" s="206"/>
      <c r="L265" s="202"/>
      <c r="M265" s="207"/>
      <c r="N265" s="208"/>
      <c r="O265" s="208"/>
      <c r="P265" s="208"/>
      <c r="Q265" s="208"/>
      <c r="R265" s="208"/>
      <c r="S265" s="208"/>
      <c r="T265" s="209"/>
      <c r="AT265" s="203" t="s">
        <v>323</v>
      </c>
      <c r="AU265" s="203" t="s">
        <v>88</v>
      </c>
      <c r="AV265" s="15" t="s">
        <v>88</v>
      </c>
      <c r="AW265" s="15" t="s">
        <v>30</v>
      </c>
      <c r="AX265" s="15" t="s">
        <v>75</v>
      </c>
      <c r="AY265" s="203" t="s">
        <v>317</v>
      </c>
    </row>
    <row r="266" spans="1:65" s="14" customFormat="1">
      <c r="B266" s="192"/>
      <c r="D266" s="185" t="s">
        <v>323</v>
      </c>
      <c r="E266" s="193" t="s">
        <v>1</v>
      </c>
      <c r="F266" s="194" t="s">
        <v>334</v>
      </c>
      <c r="H266" s="195">
        <v>109.58</v>
      </c>
      <c r="I266" s="196"/>
      <c r="L266" s="192"/>
      <c r="M266" s="197"/>
      <c r="N266" s="198"/>
      <c r="O266" s="198"/>
      <c r="P266" s="198"/>
      <c r="Q266" s="198"/>
      <c r="R266" s="198"/>
      <c r="S266" s="198"/>
      <c r="T266" s="199"/>
      <c r="AT266" s="193" t="s">
        <v>323</v>
      </c>
      <c r="AU266" s="193" t="s">
        <v>88</v>
      </c>
      <c r="AV266" s="14" t="s">
        <v>321</v>
      </c>
      <c r="AW266" s="14" t="s">
        <v>30</v>
      </c>
      <c r="AX266" s="14" t="s">
        <v>82</v>
      </c>
      <c r="AY266" s="193" t="s">
        <v>317</v>
      </c>
    </row>
    <row r="267" spans="1:65" s="2" customFormat="1" ht="24.2" customHeight="1">
      <c r="A267" s="35"/>
      <c r="B267" s="141"/>
      <c r="C267" s="171" t="s">
        <v>506</v>
      </c>
      <c r="D267" s="171" t="s">
        <v>318</v>
      </c>
      <c r="E267" s="172" t="s">
        <v>507</v>
      </c>
      <c r="F267" s="173" t="s">
        <v>508</v>
      </c>
      <c r="G267" s="174" t="s">
        <v>378</v>
      </c>
      <c r="H267" s="175">
        <v>85.995000000000005</v>
      </c>
      <c r="I267" s="176"/>
      <c r="J267" s="177">
        <f>ROUND(I267*H267,2)</f>
        <v>0</v>
      </c>
      <c r="K267" s="178"/>
      <c r="L267" s="36"/>
      <c r="M267" s="179" t="s">
        <v>1</v>
      </c>
      <c r="N267" s="180" t="s">
        <v>41</v>
      </c>
      <c r="O267" s="61"/>
      <c r="P267" s="181">
        <f>O267*H267</f>
        <v>0</v>
      </c>
      <c r="Q267" s="181">
        <v>2.759E-2</v>
      </c>
      <c r="R267" s="181">
        <f>Q267*H267</f>
        <v>2.3726020500000002</v>
      </c>
      <c r="S267" s="181">
        <v>0</v>
      </c>
      <c r="T267" s="182">
        <f>S267*H267</f>
        <v>0</v>
      </c>
      <c r="U267" s="35"/>
      <c r="V267" s="35"/>
      <c r="W267" s="35"/>
      <c r="X267" s="35"/>
      <c r="Y267" s="35"/>
      <c r="Z267" s="35"/>
      <c r="AA267" s="35"/>
      <c r="AB267" s="35"/>
      <c r="AC267" s="35"/>
      <c r="AD267" s="35"/>
      <c r="AE267" s="35"/>
      <c r="AR267" s="183" t="s">
        <v>321</v>
      </c>
      <c r="AT267" s="183" t="s">
        <v>318</v>
      </c>
      <c r="AU267" s="183" t="s">
        <v>88</v>
      </c>
      <c r="AY267" s="18" t="s">
        <v>317</v>
      </c>
      <c r="BE267" s="105">
        <f>IF(N267="základná",J267,0)</f>
        <v>0</v>
      </c>
      <c r="BF267" s="105">
        <f>IF(N267="znížená",J267,0)</f>
        <v>0</v>
      </c>
      <c r="BG267" s="105">
        <f>IF(N267="zákl. prenesená",J267,0)</f>
        <v>0</v>
      </c>
      <c r="BH267" s="105">
        <f>IF(N267="zníž. prenesená",J267,0)</f>
        <v>0</v>
      </c>
      <c r="BI267" s="105">
        <f>IF(N267="nulová",J267,0)</f>
        <v>0</v>
      </c>
      <c r="BJ267" s="18" t="s">
        <v>88</v>
      </c>
      <c r="BK267" s="105">
        <f>ROUND(I267*H267,2)</f>
        <v>0</v>
      </c>
      <c r="BL267" s="18" t="s">
        <v>321</v>
      </c>
      <c r="BM267" s="183" t="s">
        <v>509</v>
      </c>
    </row>
    <row r="268" spans="1:65" s="13" customFormat="1">
      <c r="B268" s="184"/>
      <c r="D268" s="185" t="s">
        <v>323</v>
      </c>
      <c r="E268" s="186" t="s">
        <v>1</v>
      </c>
      <c r="F268" s="187" t="s">
        <v>510</v>
      </c>
      <c r="H268" s="186" t="s">
        <v>1</v>
      </c>
      <c r="I268" s="188"/>
      <c r="L268" s="184"/>
      <c r="M268" s="189"/>
      <c r="N268" s="190"/>
      <c r="O268" s="190"/>
      <c r="P268" s="190"/>
      <c r="Q268" s="190"/>
      <c r="R268" s="190"/>
      <c r="S268" s="190"/>
      <c r="T268" s="191"/>
      <c r="AT268" s="186" t="s">
        <v>323</v>
      </c>
      <c r="AU268" s="186" t="s">
        <v>88</v>
      </c>
      <c r="AV268" s="13" t="s">
        <v>82</v>
      </c>
      <c r="AW268" s="13" t="s">
        <v>30</v>
      </c>
      <c r="AX268" s="13" t="s">
        <v>75</v>
      </c>
      <c r="AY268" s="186" t="s">
        <v>317</v>
      </c>
    </row>
    <row r="269" spans="1:65" s="13" customFormat="1" ht="22.5">
      <c r="B269" s="184"/>
      <c r="D269" s="185" t="s">
        <v>323</v>
      </c>
      <c r="E269" s="186" t="s">
        <v>1</v>
      </c>
      <c r="F269" s="187" t="s">
        <v>511</v>
      </c>
      <c r="H269" s="186" t="s">
        <v>1</v>
      </c>
      <c r="I269" s="188"/>
      <c r="L269" s="184"/>
      <c r="M269" s="189"/>
      <c r="N269" s="190"/>
      <c r="O269" s="190"/>
      <c r="P269" s="190"/>
      <c r="Q269" s="190"/>
      <c r="R269" s="190"/>
      <c r="S269" s="190"/>
      <c r="T269" s="191"/>
      <c r="AT269" s="186" t="s">
        <v>323</v>
      </c>
      <c r="AU269" s="186" t="s">
        <v>88</v>
      </c>
      <c r="AV269" s="13" t="s">
        <v>82</v>
      </c>
      <c r="AW269" s="13" t="s">
        <v>30</v>
      </c>
      <c r="AX269" s="13" t="s">
        <v>75</v>
      </c>
      <c r="AY269" s="186" t="s">
        <v>317</v>
      </c>
    </row>
    <row r="270" spans="1:65" s="13" customFormat="1">
      <c r="B270" s="184"/>
      <c r="D270" s="185" t="s">
        <v>323</v>
      </c>
      <c r="E270" s="186" t="s">
        <v>1</v>
      </c>
      <c r="F270" s="187" t="s">
        <v>500</v>
      </c>
      <c r="H270" s="186" t="s">
        <v>1</v>
      </c>
      <c r="I270" s="188"/>
      <c r="L270" s="184"/>
      <c r="M270" s="189"/>
      <c r="N270" s="190"/>
      <c r="O270" s="190"/>
      <c r="P270" s="190"/>
      <c r="Q270" s="190"/>
      <c r="R270" s="190"/>
      <c r="S270" s="190"/>
      <c r="T270" s="191"/>
      <c r="AT270" s="186" t="s">
        <v>323</v>
      </c>
      <c r="AU270" s="186" t="s">
        <v>88</v>
      </c>
      <c r="AV270" s="13" t="s">
        <v>82</v>
      </c>
      <c r="AW270" s="13" t="s">
        <v>30</v>
      </c>
      <c r="AX270" s="13" t="s">
        <v>75</v>
      </c>
      <c r="AY270" s="186" t="s">
        <v>317</v>
      </c>
    </row>
    <row r="271" spans="1:65" s="13" customFormat="1">
      <c r="B271" s="184"/>
      <c r="D271" s="185" t="s">
        <v>323</v>
      </c>
      <c r="E271" s="186" t="s">
        <v>1</v>
      </c>
      <c r="F271" s="187" t="s">
        <v>501</v>
      </c>
      <c r="H271" s="186" t="s">
        <v>1</v>
      </c>
      <c r="I271" s="188"/>
      <c r="L271" s="184"/>
      <c r="M271" s="189"/>
      <c r="N271" s="190"/>
      <c r="O271" s="190"/>
      <c r="P271" s="190"/>
      <c r="Q271" s="190"/>
      <c r="R271" s="190"/>
      <c r="S271" s="190"/>
      <c r="T271" s="191"/>
      <c r="AT271" s="186" t="s">
        <v>323</v>
      </c>
      <c r="AU271" s="186" t="s">
        <v>88</v>
      </c>
      <c r="AV271" s="13" t="s">
        <v>82</v>
      </c>
      <c r="AW271" s="13" t="s">
        <v>30</v>
      </c>
      <c r="AX271" s="13" t="s">
        <v>75</v>
      </c>
      <c r="AY271" s="186" t="s">
        <v>317</v>
      </c>
    </row>
    <row r="272" spans="1:65" s="15" customFormat="1">
      <c r="B272" s="202"/>
      <c r="D272" s="185" t="s">
        <v>323</v>
      </c>
      <c r="E272" s="203" t="s">
        <v>1</v>
      </c>
      <c r="F272" s="204" t="s">
        <v>512</v>
      </c>
      <c r="H272" s="205">
        <v>140.13999999999999</v>
      </c>
      <c r="I272" s="206"/>
      <c r="L272" s="202"/>
      <c r="M272" s="207"/>
      <c r="N272" s="208"/>
      <c r="O272" s="208"/>
      <c r="P272" s="208"/>
      <c r="Q272" s="208"/>
      <c r="R272" s="208"/>
      <c r="S272" s="208"/>
      <c r="T272" s="209"/>
      <c r="AT272" s="203" t="s">
        <v>323</v>
      </c>
      <c r="AU272" s="203" t="s">
        <v>88</v>
      </c>
      <c r="AV272" s="15" t="s">
        <v>88</v>
      </c>
      <c r="AW272" s="15" t="s">
        <v>30</v>
      </c>
      <c r="AX272" s="15" t="s">
        <v>75</v>
      </c>
      <c r="AY272" s="203" t="s">
        <v>317</v>
      </c>
    </row>
    <row r="273" spans="1:65" s="15" customFormat="1">
      <c r="B273" s="202"/>
      <c r="D273" s="185" t="s">
        <v>323</v>
      </c>
      <c r="E273" s="203" t="s">
        <v>1</v>
      </c>
      <c r="F273" s="204" t="s">
        <v>513</v>
      </c>
      <c r="H273" s="205">
        <v>146.51</v>
      </c>
      <c r="I273" s="206"/>
      <c r="L273" s="202"/>
      <c r="M273" s="207"/>
      <c r="N273" s="208"/>
      <c r="O273" s="208"/>
      <c r="P273" s="208"/>
      <c r="Q273" s="208"/>
      <c r="R273" s="208"/>
      <c r="S273" s="208"/>
      <c r="T273" s="209"/>
      <c r="AT273" s="203" t="s">
        <v>323</v>
      </c>
      <c r="AU273" s="203" t="s">
        <v>88</v>
      </c>
      <c r="AV273" s="15" t="s">
        <v>88</v>
      </c>
      <c r="AW273" s="15" t="s">
        <v>30</v>
      </c>
      <c r="AX273" s="15" t="s">
        <v>75</v>
      </c>
      <c r="AY273" s="203" t="s">
        <v>317</v>
      </c>
    </row>
    <row r="274" spans="1:65" s="14" customFormat="1">
      <c r="B274" s="192"/>
      <c r="D274" s="185" t="s">
        <v>323</v>
      </c>
      <c r="E274" s="193" t="s">
        <v>150</v>
      </c>
      <c r="F274" s="194" t="s">
        <v>334</v>
      </c>
      <c r="H274" s="195">
        <v>286.64999999999998</v>
      </c>
      <c r="I274" s="196"/>
      <c r="L274" s="192"/>
      <c r="M274" s="197"/>
      <c r="N274" s="198"/>
      <c r="O274" s="198"/>
      <c r="P274" s="198"/>
      <c r="Q274" s="198"/>
      <c r="R274" s="198"/>
      <c r="S274" s="198"/>
      <c r="T274" s="199"/>
      <c r="AT274" s="193" t="s">
        <v>323</v>
      </c>
      <c r="AU274" s="193" t="s">
        <v>88</v>
      </c>
      <c r="AV274" s="14" t="s">
        <v>321</v>
      </c>
      <c r="AW274" s="14" t="s">
        <v>30</v>
      </c>
      <c r="AX274" s="14" t="s">
        <v>75</v>
      </c>
      <c r="AY274" s="193" t="s">
        <v>317</v>
      </c>
    </row>
    <row r="275" spans="1:65" s="15" customFormat="1">
      <c r="B275" s="202"/>
      <c r="D275" s="185" t="s">
        <v>323</v>
      </c>
      <c r="E275" s="203" t="s">
        <v>1</v>
      </c>
      <c r="F275" s="204" t="s">
        <v>514</v>
      </c>
      <c r="H275" s="205">
        <v>85.995000000000005</v>
      </c>
      <c r="I275" s="206"/>
      <c r="L275" s="202"/>
      <c r="M275" s="207"/>
      <c r="N275" s="208"/>
      <c r="O275" s="208"/>
      <c r="P275" s="208"/>
      <c r="Q275" s="208"/>
      <c r="R275" s="208"/>
      <c r="S275" s="208"/>
      <c r="T275" s="209"/>
      <c r="AT275" s="203" t="s">
        <v>323</v>
      </c>
      <c r="AU275" s="203" t="s">
        <v>88</v>
      </c>
      <c r="AV275" s="15" t="s">
        <v>88</v>
      </c>
      <c r="AW275" s="15" t="s">
        <v>30</v>
      </c>
      <c r="AX275" s="15" t="s">
        <v>82</v>
      </c>
      <c r="AY275" s="203" t="s">
        <v>317</v>
      </c>
    </row>
    <row r="276" spans="1:65" s="2" customFormat="1" ht="24.2" customHeight="1">
      <c r="A276" s="35"/>
      <c r="B276" s="141"/>
      <c r="C276" s="171" t="s">
        <v>515</v>
      </c>
      <c r="D276" s="171" t="s">
        <v>318</v>
      </c>
      <c r="E276" s="172" t="s">
        <v>516</v>
      </c>
      <c r="F276" s="173" t="s">
        <v>517</v>
      </c>
      <c r="G276" s="174" t="s">
        <v>378</v>
      </c>
      <c r="H276" s="175">
        <v>15.52</v>
      </c>
      <c r="I276" s="176"/>
      <c r="J276" s="177">
        <f>ROUND(I276*H276,2)</f>
        <v>0</v>
      </c>
      <c r="K276" s="178"/>
      <c r="L276" s="36"/>
      <c r="M276" s="179" t="s">
        <v>1</v>
      </c>
      <c r="N276" s="180" t="s">
        <v>41</v>
      </c>
      <c r="O276" s="61"/>
      <c r="P276" s="181">
        <f>O276*H276</f>
        <v>0</v>
      </c>
      <c r="Q276" s="181">
        <v>2.759E-2</v>
      </c>
      <c r="R276" s="181">
        <f>Q276*H276</f>
        <v>0.42819679999999999</v>
      </c>
      <c r="S276" s="181">
        <v>0</v>
      </c>
      <c r="T276" s="182">
        <f>S276*H276</f>
        <v>0</v>
      </c>
      <c r="U276" s="35"/>
      <c r="V276" s="35"/>
      <c r="W276" s="35"/>
      <c r="X276" s="35"/>
      <c r="Y276" s="35"/>
      <c r="Z276" s="35"/>
      <c r="AA276" s="35"/>
      <c r="AB276" s="35"/>
      <c r="AC276" s="35"/>
      <c r="AD276" s="35"/>
      <c r="AE276" s="35"/>
      <c r="AR276" s="183" t="s">
        <v>321</v>
      </c>
      <c r="AT276" s="183" t="s">
        <v>318</v>
      </c>
      <c r="AU276" s="183" t="s">
        <v>88</v>
      </c>
      <c r="AY276" s="18" t="s">
        <v>317</v>
      </c>
      <c r="BE276" s="105">
        <f>IF(N276="základná",J276,0)</f>
        <v>0</v>
      </c>
      <c r="BF276" s="105">
        <f>IF(N276="znížená",J276,0)</f>
        <v>0</v>
      </c>
      <c r="BG276" s="105">
        <f>IF(N276="zákl. prenesená",J276,0)</f>
        <v>0</v>
      </c>
      <c r="BH276" s="105">
        <f>IF(N276="zníž. prenesená",J276,0)</f>
        <v>0</v>
      </c>
      <c r="BI276" s="105">
        <f>IF(N276="nulová",J276,0)</f>
        <v>0</v>
      </c>
      <c r="BJ276" s="18" t="s">
        <v>88</v>
      </c>
      <c r="BK276" s="105">
        <f>ROUND(I276*H276,2)</f>
        <v>0</v>
      </c>
      <c r="BL276" s="18" t="s">
        <v>321</v>
      </c>
      <c r="BM276" s="183" t="s">
        <v>518</v>
      </c>
    </row>
    <row r="277" spans="1:65" s="13" customFormat="1" ht="22.5">
      <c r="B277" s="184"/>
      <c r="D277" s="185" t="s">
        <v>323</v>
      </c>
      <c r="E277" s="186" t="s">
        <v>1</v>
      </c>
      <c r="F277" s="187" t="s">
        <v>519</v>
      </c>
      <c r="H277" s="186" t="s">
        <v>1</v>
      </c>
      <c r="I277" s="188"/>
      <c r="L277" s="184"/>
      <c r="M277" s="189"/>
      <c r="N277" s="190"/>
      <c r="O277" s="190"/>
      <c r="P277" s="190"/>
      <c r="Q277" s="190"/>
      <c r="R277" s="190"/>
      <c r="S277" s="190"/>
      <c r="T277" s="191"/>
      <c r="AT277" s="186" t="s">
        <v>323</v>
      </c>
      <c r="AU277" s="186" t="s">
        <v>88</v>
      </c>
      <c r="AV277" s="13" t="s">
        <v>82</v>
      </c>
      <c r="AW277" s="13" t="s">
        <v>30</v>
      </c>
      <c r="AX277" s="13" t="s">
        <v>75</v>
      </c>
      <c r="AY277" s="186" t="s">
        <v>317</v>
      </c>
    </row>
    <row r="278" spans="1:65" s="13" customFormat="1">
      <c r="B278" s="184"/>
      <c r="D278" s="185" t="s">
        <v>323</v>
      </c>
      <c r="E278" s="186" t="s">
        <v>1</v>
      </c>
      <c r="F278" s="187" t="s">
        <v>500</v>
      </c>
      <c r="H278" s="186" t="s">
        <v>1</v>
      </c>
      <c r="I278" s="188"/>
      <c r="L278" s="184"/>
      <c r="M278" s="189"/>
      <c r="N278" s="190"/>
      <c r="O278" s="190"/>
      <c r="P278" s="190"/>
      <c r="Q278" s="190"/>
      <c r="R278" s="190"/>
      <c r="S278" s="190"/>
      <c r="T278" s="191"/>
      <c r="AT278" s="186" t="s">
        <v>323</v>
      </c>
      <c r="AU278" s="186" t="s">
        <v>88</v>
      </c>
      <c r="AV278" s="13" t="s">
        <v>82</v>
      </c>
      <c r="AW278" s="13" t="s">
        <v>30</v>
      </c>
      <c r="AX278" s="13" t="s">
        <v>75</v>
      </c>
      <c r="AY278" s="186" t="s">
        <v>317</v>
      </c>
    </row>
    <row r="279" spans="1:65" s="13" customFormat="1">
      <c r="B279" s="184"/>
      <c r="D279" s="185" t="s">
        <v>323</v>
      </c>
      <c r="E279" s="186" t="s">
        <v>1</v>
      </c>
      <c r="F279" s="187" t="s">
        <v>501</v>
      </c>
      <c r="H279" s="186" t="s">
        <v>1</v>
      </c>
      <c r="I279" s="188"/>
      <c r="L279" s="184"/>
      <c r="M279" s="189"/>
      <c r="N279" s="190"/>
      <c r="O279" s="190"/>
      <c r="P279" s="190"/>
      <c r="Q279" s="190"/>
      <c r="R279" s="190"/>
      <c r="S279" s="190"/>
      <c r="T279" s="191"/>
      <c r="AT279" s="186" t="s">
        <v>323</v>
      </c>
      <c r="AU279" s="186" t="s">
        <v>88</v>
      </c>
      <c r="AV279" s="13" t="s">
        <v>82</v>
      </c>
      <c r="AW279" s="13" t="s">
        <v>30</v>
      </c>
      <c r="AX279" s="13" t="s">
        <v>75</v>
      </c>
      <c r="AY279" s="186" t="s">
        <v>317</v>
      </c>
    </row>
    <row r="280" spans="1:65" s="13" customFormat="1" ht="22.5">
      <c r="B280" s="184"/>
      <c r="D280" s="185" t="s">
        <v>323</v>
      </c>
      <c r="E280" s="186" t="s">
        <v>1</v>
      </c>
      <c r="F280" s="187" t="s">
        <v>520</v>
      </c>
      <c r="H280" s="186" t="s">
        <v>1</v>
      </c>
      <c r="I280" s="188"/>
      <c r="L280" s="184"/>
      <c r="M280" s="189"/>
      <c r="N280" s="190"/>
      <c r="O280" s="190"/>
      <c r="P280" s="190"/>
      <c r="Q280" s="190"/>
      <c r="R280" s="190"/>
      <c r="S280" s="190"/>
      <c r="T280" s="191"/>
      <c r="AT280" s="186" t="s">
        <v>323</v>
      </c>
      <c r="AU280" s="186" t="s">
        <v>88</v>
      </c>
      <c r="AV280" s="13" t="s">
        <v>82</v>
      </c>
      <c r="AW280" s="13" t="s">
        <v>30</v>
      </c>
      <c r="AX280" s="13" t="s">
        <v>75</v>
      </c>
      <c r="AY280" s="186" t="s">
        <v>317</v>
      </c>
    </row>
    <row r="281" spans="1:65" s="15" customFormat="1">
      <c r="B281" s="202"/>
      <c r="D281" s="185" t="s">
        <v>323</v>
      </c>
      <c r="E281" s="203" t="s">
        <v>1</v>
      </c>
      <c r="F281" s="204" t="s">
        <v>521</v>
      </c>
      <c r="H281" s="205">
        <v>15.52</v>
      </c>
      <c r="I281" s="206"/>
      <c r="L281" s="202"/>
      <c r="M281" s="207"/>
      <c r="N281" s="208"/>
      <c r="O281" s="208"/>
      <c r="P281" s="208"/>
      <c r="Q281" s="208"/>
      <c r="R281" s="208"/>
      <c r="S281" s="208"/>
      <c r="T281" s="209"/>
      <c r="AT281" s="203" t="s">
        <v>323</v>
      </c>
      <c r="AU281" s="203" t="s">
        <v>88</v>
      </c>
      <c r="AV281" s="15" t="s">
        <v>88</v>
      </c>
      <c r="AW281" s="15" t="s">
        <v>30</v>
      </c>
      <c r="AX281" s="15" t="s">
        <v>75</v>
      </c>
      <c r="AY281" s="203" t="s">
        <v>317</v>
      </c>
    </row>
    <row r="282" spans="1:65" s="16" customFormat="1">
      <c r="B282" s="210"/>
      <c r="D282" s="185" t="s">
        <v>323</v>
      </c>
      <c r="E282" s="211" t="s">
        <v>1</v>
      </c>
      <c r="F282" s="212" t="s">
        <v>412</v>
      </c>
      <c r="H282" s="213">
        <v>15.52</v>
      </c>
      <c r="I282" s="214"/>
      <c r="L282" s="210"/>
      <c r="M282" s="215"/>
      <c r="N282" s="216"/>
      <c r="O282" s="216"/>
      <c r="P282" s="216"/>
      <c r="Q282" s="216"/>
      <c r="R282" s="216"/>
      <c r="S282" s="216"/>
      <c r="T282" s="217"/>
      <c r="AT282" s="211" t="s">
        <v>323</v>
      </c>
      <c r="AU282" s="211" t="s">
        <v>88</v>
      </c>
      <c r="AV282" s="16" t="s">
        <v>105</v>
      </c>
      <c r="AW282" s="16" t="s">
        <v>30</v>
      </c>
      <c r="AX282" s="16" t="s">
        <v>75</v>
      </c>
      <c r="AY282" s="211" t="s">
        <v>317</v>
      </c>
    </row>
    <row r="283" spans="1:65" s="14" customFormat="1">
      <c r="B283" s="192"/>
      <c r="D283" s="185" t="s">
        <v>323</v>
      </c>
      <c r="E283" s="193" t="s">
        <v>1</v>
      </c>
      <c r="F283" s="194" t="s">
        <v>334</v>
      </c>
      <c r="H283" s="195">
        <v>15.52</v>
      </c>
      <c r="I283" s="196"/>
      <c r="L283" s="192"/>
      <c r="M283" s="197"/>
      <c r="N283" s="198"/>
      <c r="O283" s="198"/>
      <c r="P283" s="198"/>
      <c r="Q283" s="198"/>
      <c r="R283" s="198"/>
      <c r="S283" s="198"/>
      <c r="T283" s="199"/>
      <c r="AT283" s="193" t="s">
        <v>323</v>
      </c>
      <c r="AU283" s="193" t="s">
        <v>88</v>
      </c>
      <c r="AV283" s="14" t="s">
        <v>321</v>
      </c>
      <c r="AW283" s="14" t="s">
        <v>30</v>
      </c>
      <c r="AX283" s="14" t="s">
        <v>82</v>
      </c>
      <c r="AY283" s="193" t="s">
        <v>317</v>
      </c>
    </row>
    <row r="284" spans="1:65" s="2" customFormat="1" ht="24.2" customHeight="1">
      <c r="A284" s="35"/>
      <c r="B284" s="141"/>
      <c r="C284" s="171" t="s">
        <v>522</v>
      </c>
      <c r="D284" s="171" t="s">
        <v>318</v>
      </c>
      <c r="E284" s="172" t="s">
        <v>523</v>
      </c>
      <c r="F284" s="173" t="s">
        <v>524</v>
      </c>
      <c r="G284" s="174" t="s">
        <v>378</v>
      </c>
      <c r="H284" s="175">
        <v>243.595</v>
      </c>
      <c r="I284" s="176"/>
      <c r="J284" s="177">
        <f>ROUND(I284*H284,2)</f>
        <v>0</v>
      </c>
      <c r="K284" s="178"/>
      <c r="L284" s="36"/>
      <c r="M284" s="179" t="s">
        <v>1</v>
      </c>
      <c r="N284" s="180" t="s">
        <v>41</v>
      </c>
      <c r="O284" s="61"/>
      <c r="P284" s="181">
        <f>O284*H284</f>
        <v>0</v>
      </c>
      <c r="Q284" s="181">
        <v>1.9730000000000001E-2</v>
      </c>
      <c r="R284" s="181">
        <f>Q284*H284</f>
        <v>4.80612935</v>
      </c>
      <c r="S284" s="181">
        <v>0</v>
      </c>
      <c r="T284" s="182">
        <f>S284*H284</f>
        <v>0</v>
      </c>
      <c r="U284" s="35"/>
      <c r="V284" s="35"/>
      <c r="W284" s="35"/>
      <c r="X284" s="35"/>
      <c r="Y284" s="35"/>
      <c r="Z284" s="35"/>
      <c r="AA284" s="35"/>
      <c r="AB284" s="35"/>
      <c r="AC284" s="35"/>
      <c r="AD284" s="35"/>
      <c r="AE284" s="35"/>
      <c r="AR284" s="183" t="s">
        <v>321</v>
      </c>
      <c r="AT284" s="183" t="s">
        <v>318</v>
      </c>
      <c r="AU284" s="183" t="s">
        <v>88</v>
      </c>
      <c r="AY284" s="18" t="s">
        <v>317</v>
      </c>
      <c r="BE284" s="105">
        <f>IF(N284="základná",J284,0)</f>
        <v>0</v>
      </c>
      <c r="BF284" s="105">
        <f>IF(N284="znížená",J284,0)</f>
        <v>0</v>
      </c>
      <c r="BG284" s="105">
        <f>IF(N284="zákl. prenesená",J284,0)</f>
        <v>0</v>
      </c>
      <c r="BH284" s="105">
        <f>IF(N284="zníž. prenesená",J284,0)</f>
        <v>0</v>
      </c>
      <c r="BI284" s="105">
        <f>IF(N284="nulová",J284,0)</f>
        <v>0</v>
      </c>
      <c r="BJ284" s="18" t="s">
        <v>88</v>
      </c>
      <c r="BK284" s="105">
        <f>ROUND(I284*H284,2)</f>
        <v>0</v>
      </c>
      <c r="BL284" s="18" t="s">
        <v>321</v>
      </c>
      <c r="BM284" s="183" t="s">
        <v>525</v>
      </c>
    </row>
    <row r="285" spans="1:65" s="15" customFormat="1">
      <c r="B285" s="202"/>
      <c r="D285" s="185" t="s">
        <v>323</v>
      </c>
      <c r="E285" s="203" t="s">
        <v>1</v>
      </c>
      <c r="F285" s="204" t="s">
        <v>526</v>
      </c>
      <c r="H285" s="205">
        <v>243.595</v>
      </c>
      <c r="I285" s="206"/>
      <c r="L285" s="202"/>
      <c r="M285" s="207"/>
      <c r="N285" s="208"/>
      <c r="O285" s="208"/>
      <c r="P285" s="208"/>
      <c r="Q285" s="208"/>
      <c r="R285" s="208"/>
      <c r="S285" s="208"/>
      <c r="T285" s="209"/>
      <c r="AT285" s="203" t="s">
        <v>323</v>
      </c>
      <c r="AU285" s="203" t="s">
        <v>88</v>
      </c>
      <c r="AV285" s="15" t="s">
        <v>88</v>
      </c>
      <c r="AW285" s="15" t="s">
        <v>30</v>
      </c>
      <c r="AX285" s="15" t="s">
        <v>75</v>
      </c>
      <c r="AY285" s="203" t="s">
        <v>317</v>
      </c>
    </row>
    <row r="286" spans="1:65" s="14" customFormat="1">
      <c r="B286" s="192"/>
      <c r="D286" s="185" t="s">
        <v>323</v>
      </c>
      <c r="E286" s="193" t="s">
        <v>1</v>
      </c>
      <c r="F286" s="194" t="s">
        <v>334</v>
      </c>
      <c r="H286" s="195">
        <v>243.595</v>
      </c>
      <c r="I286" s="196"/>
      <c r="L286" s="192"/>
      <c r="M286" s="197"/>
      <c r="N286" s="198"/>
      <c r="O286" s="198"/>
      <c r="P286" s="198"/>
      <c r="Q286" s="198"/>
      <c r="R286" s="198"/>
      <c r="S286" s="198"/>
      <c r="T286" s="199"/>
      <c r="AT286" s="193" t="s">
        <v>323</v>
      </c>
      <c r="AU286" s="193" t="s">
        <v>88</v>
      </c>
      <c r="AV286" s="14" t="s">
        <v>321</v>
      </c>
      <c r="AW286" s="14" t="s">
        <v>30</v>
      </c>
      <c r="AX286" s="14" t="s">
        <v>82</v>
      </c>
      <c r="AY286" s="193" t="s">
        <v>317</v>
      </c>
    </row>
    <row r="287" spans="1:65" s="2" customFormat="1" ht="37.9" customHeight="1">
      <c r="A287" s="35"/>
      <c r="B287" s="141"/>
      <c r="C287" s="171" t="s">
        <v>527</v>
      </c>
      <c r="D287" s="171" t="s">
        <v>318</v>
      </c>
      <c r="E287" s="172" t="s">
        <v>528</v>
      </c>
      <c r="F287" s="173" t="s">
        <v>529</v>
      </c>
      <c r="G287" s="174" t="s">
        <v>378</v>
      </c>
      <c r="H287" s="175">
        <v>23.54</v>
      </c>
      <c r="I287" s="176"/>
      <c r="J287" s="177">
        <f>ROUND(I287*H287,2)</f>
        <v>0</v>
      </c>
      <c r="K287" s="178"/>
      <c r="L287" s="36"/>
      <c r="M287" s="179" t="s">
        <v>1</v>
      </c>
      <c r="N287" s="180" t="s">
        <v>41</v>
      </c>
      <c r="O287" s="61"/>
      <c r="P287" s="181">
        <f>O287*H287</f>
        <v>0</v>
      </c>
      <c r="Q287" s="181">
        <v>2.759E-2</v>
      </c>
      <c r="R287" s="181">
        <f>Q287*H287</f>
        <v>0.64946859999999995</v>
      </c>
      <c r="S287" s="181">
        <v>0</v>
      </c>
      <c r="T287" s="182">
        <f>S287*H287</f>
        <v>0</v>
      </c>
      <c r="U287" s="35"/>
      <c r="V287" s="35"/>
      <c r="W287" s="35"/>
      <c r="X287" s="35"/>
      <c r="Y287" s="35"/>
      <c r="Z287" s="35"/>
      <c r="AA287" s="35"/>
      <c r="AB287" s="35"/>
      <c r="AC287" s="35"/>
      <c r="AD287" s="35"/>
      <c r="AE287" s="35"/>
      <c r="AR287" s="183" t="s">
        <v>321</v>
      </c>
      <c r="AT287" s="183" t="s">
        <v>318</v>
      </c>
      <c r="AU287" s="183" t="s">
        <v>88</v>
      </c>
      <c r="AY287" s="18" t="s">
        <v>317</v>
      </c>
      <c r="BE287" s="105">
        <f>IF(N287="základná",J287,0)</f>
        <v>0</v>
      </c>
      <c r="BF287" s="105">
        <f>IF(N287="znížená",J287,0)</f>
        <v>0</v>
      </c>
      <c r="BG287" s="105">
        <f>IF(N287="zákl. prenesená",J287,0)</f>
        <v>0</v>
      </c>
      <c r="BH287" s="105">
        <f>IF(N287="zníž. prenesená",J287,0)</f>
        <v>0</v>
      </c>
      <c r="BI287" s="105">
        <f>IF(N287="nulová",J287,0)</f>
        <v>0</v>
      </c>
      <c r="BJ287" s="18" t="s">
        <v>88</v>
      </c>
      <c r="BK287" s="105">
        <f>ROUND(I287*H287,2)</f>
        <v>0</v>
      </c>
      <c r="BL287" s="18" t="s">
        <v>321</v>
      </c>
      <c r="BM287" s="183" t="s">
        <v>530</v>
      </c>
    </row>
    <row r="288" spans="1:65" s="13" customFormat="1">
      <c r="B288" s="184"/>
      <c r="D288" s="185" t="s">
        <v>323</v>
      </c>
      <c r="E288" s="186" t="s">
        <v>1</v>
      </c>
      <c r="F288" s="187" t="s">
        <v>531</v>
      </c>
      <c r="H288" s="186" t="s">
        <v>1</v>
      </c>
      <c r="I288" s="188"/>
      <c r="L288" s="184"/>
      <c r="M288" s="189"/>
      <c r="N288" s="190"/>
      <c r="O288" s="190"/>
      <c r="P288" s="190"/>
      <c r="Q288" s="190"/>
      <c r="R288" s="190"/>
      <c r="S288" s="190"/>
      <c r="T288" s="191"/>
      <c r="AT288" s="186" t="s">
        <v>323</v>
      </c>
      <c r="AU288" s="186" t="s">
        <v>88</v>
      </c>
      <c r="AV288" s="13" t="s">
        <v>82</v>
      </c>
      <c r="AW288" s="13" t="s">
        <v>30</v>
      </c>
      <c r="AX288" s="13" t="s">
        <v>75</v>
      </c>
      <c r="AY288" s="186" t="s">
        <v>317</v>
      </c>
    </row>
    <row r="289" spans="1:65" s="13" customFormat="1">
      <c r="B289" s="184"/>
      <c r="D289" s="185" t="s">
        <v>323</v>
      </c>
      <c r="E289" s="186" t="s">
        <v>1</v>
      </c>
      <c r="F289" s="187" t="s">
        <v>532</v>
      </c>
      <c r="H289" s="186" t="s">
        <v>1</v>
      </c>
      <c r="I289" s="188"/>
      <c r="L289" s="184"/>
      <c r="M289" s="189"/>
      <c r="N289" s="190"/>
      <c r="O289" s="190"/>
      <c r="P289" s="190"/>
      <c r="Q289" s="190"/>
      <c r="R289" s="190"/>
      <c r="S289" s="190"/>
      <c r="T289" s="191"/>
      <c r="AT289" s="186" t="s">
        <v>323</v>
      </c>
      <c r="AU289" s="186" t="s">
        <v>88</v>
      </c>
      <c r="AV289" s="13" t="s">
        <v>82</v>
      </c>
      <c r="AW289" s="13" t="s">
        <v>30</v>
      </c>
      <c r="AX289" s="13" t="s">
        <v>75</v>
      </c>
      <c r="AY289" s="186" t="s">
        <v>317</v>
      </c>
    </row>
    <row r="290" spans="1:65" s="15" customFormat="1">
      <c r="B290" s="202"/>
      <c r="D290" s="185" t="s">
        <v>323</v>
      </c>
      <c r="E290" s="203" t="s">
        <v>1</v>
      </c>
      <c r="F290" s="204" t="s">
        <v>533</v>
      </c>
      <c r="H290" s="205">
        <v>10.34</v>
      </c>
      <c r="I290" s="206"/>
      <c r="L290" s="202"/>
      <c r="M290" s="207"/>
      <c r="N290" s="208"/>
      <c r="O290" s="208"/>
      <c r="P290" s="208"/>
      <c r="Q290" s="208"/>
      <c r="R290" s="208"/>
      <c r="S290" s="208"/>
      <c r="T290" s="209"/>
      <c r="AT290" s="203" t="s">
        <v>323</v>
      </c>
      <c r="AU290" s="203" t="s">
        <v>88</v>
      </c>
      <c r="AV290" s="15" t="s">
        <v>88</v>
      </c>
      <c r="AW290" s="15" t="s">
        <v>30</v>
      </c>
      <c r="AX290" s="15" t="s">
        <v>75</v>
      </c>
      <c r="AY290" s="203" t="s">
        <v>317</v>
      </c>
    </row>
    <row r="291" spans="1:65" s="16" customFormat="1">
      <c r="B291" s="210"/>
      <c r="D291" s="185" t="s">
        <v>323</v>
      </c>
      <c r="E291" s="211" t="s">
        <v>1</v>
      </c>
      <c r="F291" s="212" t="s">
        <v>412</v>
      </c>
      <c r="H291" s="213">
        <v>10.34</v>
      </c>
      <c r="I291" s="214"/>
      <c r="L291" s="210"/>
      <c r="M291" s="215"/>
      <c r="N291" s="216"/>
      <c r="O291" s="216"/>
      <c r="P291" s="216"/>
      <c r="Q291" s="216"/>
      <c r="R291" s="216"/>
      <c r="S291" s="216"/>
      <c r="T291" s="217"/>
      <c r="AT291" s="211" t="s">
        <v>323</v>
      </c>
      <c r="AU291" s="211" t="s">
        <v>88</v>
      </c>
      <c r="AV291" s="16" t="s">
        <v>105</v>
      </c>
      <c r="AW291" s="16" t="s">
        <v>30</v>
      </c>
      <c r="AX291" s="16" t="s">
        <v>75</v>
      </c>
      <c r="AY291" s="211" t="s">
        <v>317</v>
      </c>
    </row>
    <row r="292" spans="1:65" s="15" customFormat="1">
      <c r="B292" s="202"/>
      <c r="D292" s="185" t="s">
        <v>323</v>
      </c>
      <c r="E292" s="203" t="s">
        <v>1</v>
      </c>
      <c r="F292" s="204" t="s">
        <v>534</v>
      </c>
      <c r="H292" s="205">
        <v>13.2</v>
      </c>
      <c r="I292" s="206"/>
      <c r="L292" s="202"/>
      <c r="M292" s="207"/>
      <c r="N292" s="208"/>
      <c r="O292" s="208"/>
      <c r="P292" s="208"/>
      <c r="Q292" s="208"/>
      <c r="R292" s="208"/>
      <c r="S292" s="208"/>
      <c r="T292" s="209"/>
      <c r="AT292" s="203" t="s">
        <v>323</v>
      </c>
      <c r="AU292" s="203" t="s">
        <v>88</v>
      </c>
      <c r="AV292" s="15" t="s">
        <v>88</v>
      </c>
      <c r="AW292" s="15" t="s">
        <v>30</v>
      </c>
      <c r="AX292" s="15" t="s">
        <v>75</v>
      </c>
      <c r="AY292" s="203" t="s">
        <v>317</v>
      </c>
    </row>
    <row r="293" spans="1:65" s="16" customFormat="1">
      <c r="B293" s="210"/>
      <c r="D293" s="185" t="s">
        <v>323</v>
      </c>
      <c r="E293" s="211" t="s">
        <v>1</v>
      </c>
      <c r="F293" s="212" t="s">
        <v>412</v>
      </c>
      <c r="H293" s="213">
        <v>13.2</v>
      </c>
      <c r="I293" s="214"/>
      <c r="L293" s="210"/>
      <c r="M293" s="215"/>
      <c r="N293" s="216"/>
      <c r="O293" s="216"/>
      <c r="P293" s="216"/>
      <c r="Q293" s="216"/>
      <c r="R293" s="216"/>
      <c r="S293" s="216"/>
      <c r="T293" s="217"/>
      <c r="AT293" s="211" t="s">
        <v>323</v>
      </c>
      <c r="AU293" s="211" t="s">
        <v>88</v>
      </c>
      <c r="AV293" s="16" t="s">
        <v>105</v>
      </c>
      <c r="AW293" s="16" t="s">
        <v>30</v>
      </c>
      <c r="AX293" s="16" t="s">
        <v>75</v>
      </c>
      <c r="AY293" s="211" t="s">
        <v>317</v>
      </c>
    </row>
    <row r="294" spans="1:65" s="14" customFormat="1">
      <c r="B294" s="192"/>
      <c r="D294" s="185" t="s">
        <v>323</v>
      </c>
      <c r="E294" s="193" t="s">
        <v>1</v>
      </c>
      <c r="F294" s="194" t="s">
        <v>334</v>
      </c>
      <c r="H294" s="195">
        <v>23.54</v>
      </c>
      <c r="I294" s="196"/>
      <c r="L294" s="192"/>
      <c r="M294" s="197"/>
      <c r="N294" s="198"/>
      <c r="O294" s="198"/>
      <c r="P294" s="198"/>
      <c r="Q294" s="198"/>
      <c r="R294" s="198"/>
      <c r="S294" s="198"/>
      <c r="T294" s="199"/>
      <c r="AT294" s="193" t="s">
        <v>323</v>
      </c>
      <c r="AU294" s="193" t="s">
        <v>88</v>
      </c>
      <c r="AV294" s="14" t="s">
        <v>321</v>
      </c>
      <c r="AW294" s="14" t="s">
        <v>30</v>
      </c>
      <c r="AX294" s="14" t="s">
        <v>82</v>
      </c>
      <c r="AY294" s="193" t="s">
        <v>317</v>
      </c>
    </row>
    <row r="295" spans="1:65" s="2" customFormat="1" ht="37.9" customHeight="1">
      <c r="A295" s="35"/>
      <c r="B295" s="141"/>
      <c r="C295" s="171" t="s">
        <v>535</v>
      </c>
      <c r="D295" s="171" t="s">
        <v>318</v>
      </c>
      <c r="E295" s="172" t="s">
        <v>536</v>
      </c>
      <c r="F295" s="173" t="s">
        <v>537</v>
      </c>
      <c r="G295" s="174" t="s">
        <v>378</v>
      </c>
      <c r="H295" s="175">
        <v>36.96</v>
      </c>
      <c r="I295" s="176"/>
      <c r="J295" s="177">
        <f>ROUND(I295*H295,2)</f>
        <v>0</v>
      </c>
      <c r="K295" s="178"/>
      <c r="L295" s="36"/>
      <c r="M295" s="179" t="s">
        <v>1</v>
      </c>
      <c r="N295" s="180" t="s">
        <v>41</v>
      </c>
      <c r="O295" s="61"/>
      <c r="P295" s="181">
        <f>O295*H295</f>
        <v>0</v>
      </c>
      <c r="Q295" s="181">
        <v>2.759E-2</v>
      </c>
      <c r="R295" s="181">
        <f>Q295*H295</f>
        <v>1.0197263999999999</v>
      </c>
      <c r="S295" s="181">
        <v>0</v>
      </c>
      <c r="T295" s="182">
        <f>S295*H295</f>
        <v>0</v>
      </c>
      <c r="U295" s="35"/>
      <c r="V295" s="35"/>
      <c r="W295" s="35"/>
      <c r="X295" s="35"/>
      <c r="Y295" s="35"/>
      <c r="Z295" s="35"/>
      <c r="AA295" s="35"/>
      <c r="AB295" s="35"/>
      <c r="AC295" s="35"/>
      <c r="AD295" s="35"/>
      <c r="AE295" s="35"/>
      <c r="AR295" s="183" t="s">
        <v>321</v>
      </c>
      <c r="AT295" s="183" t="s">
        <v>318</v>
      </c>
      <c r="AU295" s="183" t="s">
        <v>88</v>
      </c>
      <c r="AY295" s="18" t="s">
        <v>317</v>
      </c>
      <c r="BE295" s="105">
        <f>IF(N295="základná",J295,0)</f>
        <v>0</v>
      </c>
      <c r="BF295" s="105">
        <f>IF(N295="znížená",J295,0)</f>
        <v>0</v>
      </c>
      <c r="BG295" s="105">
        <f>IF(N295="zákl. prenesená",J295,0)</f>
        <v>0</v>
      </c>
      <c r="BH295" s="105">
        <f>IF(N295="zníž. prenesená",J295,0)</f>
        <v>0</v>
      </c>
      <c r="BI295" s="105">
        <f>IF(N295="nulová",J295,0)</f>
        <v>0</v>
      </c>
      <c r="BJ295" s="18" t="s">
        <v>88</v>
      </c>
      <c r="BK295" s="105">
        <f>ROUND(I295*H295,2)</f>
        <v>0</v>
      </c>
      <c r="BL295" s="18" t="s">
        <v>321</v>
      </c>
      <c r="BM295" s="183" t="s">
        <v>538</v>
      </c>
    </row>
    <row r="296" spans="1:65" s="15" customFormat="1">
      <c r="B296" s="202"/>
      <c r="D296" s="185" t="s">
        <v>323</v>
      </c>
      <c r="E296" s="203" t="s">
        <v>1</v>
      </c>
      <c r="F296" s="204" t="s">
        <v>539</v>
      </c>
      <c r="H296" s="205">
        <v>36.96</v>
      </c>
      <c r="I296" s="206"/>
      <c r="L296" s="202"/>
      <c r="M296" s="207"/>
      <c r="N296" s="208"/>
      <c r="O296" s="208"/>
      <c r="P296" s="208"/>
      <c r="Q296" s="208"/>
      <c r="R296" s="208"/>
      <c r="S296" s="208"/>
      <c r="T296" s="209"/>
      <c r="AT296" s="203" t="s">
        <v>323</v>
      </c>
      <c r="AU296" s="203" t="s">
        <v>88</v>
      </c>
      <c r="AV296" s="15" t="s">
        <v>88</v>
      </c>
      <c r="AW296" s="15" t="s">
        <v>30</v>
      </c>
      <c r="AX296" s="15" t="s">
        <v>82</v>
      </c>
      <c r="AY296" s="203" t="s">
        <v>317</v>
      </c>
    </row>
    <row r="297" spans="1:65" s="2" customFormat="1" ht="37.9" customHeight="1">
      <c r="A297" s="35"/>
      <c r="B297" s="141"/>
      <c r="C297" s="171" t="s">
        <v>540</v>
      </c>
      <c r="D297" s="171" t="s">
        <v>318</v>
      </c>
      <c r="E297" s="172" t="s">
        <v>541</v>
      </c>
      <c r="F297" s="173" t="s">
        <v>542</v>
      </c>
      <c r="G297" s="174" t="s">
        <v>378</v>
      </c>
      <c r="H297" s="175">
        <v>56</v>
      </c>
      <c r="I297" s="176"/>
      <c r="J297" s="177">
        <f>ROUND(I297*H297,2)</f>
        <v>0</v>
      </c>
      <c r="K297" s="178"/>
      <c r="L297" s="36"/>
      <c r="M297" s="179" t="s">
        <v>1</v>
      </c>
      <c r="N297" s="180" t="s">
        <v>41</v>
      </c>
      <c r="O297" s="61"/>
      <c r="P297" s="181">
        <f>O297*H297</f>
        <v>0</v>
      </c>
      <c r="Q297" s="181">
        <v>2.759E-2</v>
      </c>
      <c r="R297" s="181">
        <f>Q297*H297</f>
        <v>1.54504</v>
      </c>
      <c r="S297" s="181">
        <v>0</v>
      </c>
      <c r="T297" s="182">
        <f>S297*H297</f>
        <v>0</v>
      </c>
      <c r="U297" s="35"/>
      <c r="V297" s="35"/>
      <c r="W297" s="35"/>
      <c r="X297" s="35"/>
      <c r="Y297" s="35"/>
      <c r="Z297" s="35"/>
      <c r="AA297" s="35"/>
      <c r="AB297" s="35"/>
      <c r="AC297" s="35"/>
      <c r="AD297" s="35"/>
      <c r="AE297" s="35"/>
      <c r="AR297" s="183" t="s">
        <v>321</v>
      </c>
      <c r="AT297" s="183" t="s">
        <v>318</v>
      </c>
      <c r="AU297" s="183" t="s">
        <v>88</v>
      </c>
      <c r="AY297" s="18" t="s">
        <v>317</v>
      </c>
      <c r="BE297" s="105">
        <f>IF(N297="základná",J297,0)</f>
        <v>0</v>
      </c>
      <c r="BF297" s="105">
        <f>IF(N297="znížená",J297,0)</f>
        <v>0</v>
      </c>
      <c r="BG297" s="105">
        <f>IF(N297="zákl. prenesená",J297,0)</f>
        <v>0</v>
      </c>
      <c r="BH297" s="105">
        <f>IF(N297="zníž. prenesená",J297,0)</f>
        <v>0</v>
      </c>
      <c r="BI297" s="105">
        <f>IF(N297="nulová",J297,0)</f>
        <v>0</v>
      </c>
      <c r="BJ297" s="18" t="s">
        <v>88</v>
      </c>
      <c r="BK297" s="105">
        <f>ROUND(I297*H297,2)</f>
        <v>0</v>
      </c>
      <c r="BL297" s="18" t="s">
        <v>321</v>
      </c>
      <c r="BM297" s="183" t="s">
        <v>543</v>
      </c>
    </row>
    <row r="298" spans="1:65" s="2" customFormat="1" ht="24.2" customHeight="1">
      <c r="A298" s="35"/>
      <c r="B298" s="141"/>
      <c r="C298" s="171" t="s">
        <v>544</v>
      </c>
      <c r="D298" s="171" t="s">
        <v>318</v>
      </c>
      <c r="E298" s="172" t="s">
        <v>545</v>
      </c>
      <c r="F298" s="173" t="s">
        <v>546</v>
      </c>
      <c r="G298" s="174" t="s">
        <v>338</v>
      </c>
      <c r="H298" s="175">
        <v>7.6890000000000001</v>
      </c>
      <c r="I298" s="176"/>
      <c r="J298" s="177">
        <f>ROUND(I298*H298,2)</f>
        <v>0</v>
      </c>
      <c r="K298" s="178"/>
      <c r="L298" s="36"/>
      <c r="M298" s="179" t="s">
        <v>1</v>
      </c>
      <c r="N298" s="180" t="s">
        <v>41</v>
      </c>
      <c r="O298" s="61"/>
      <c r="P298" s="181">
        <f>O298*H298</f>
        <v>0</v>
      </c>
      <c r="Q298" s="181">
        <v>1.837</v>
      </c>
      <c r="R298" s="181">
        <f>Q298*H298</f>
        <v>14.124693000000001</v>
      </c>
      <c r="S298" s="181">
        <v>0</v>
      </c>
      <c r="T298" s="182">
        <f>S298*H298</f>
        <v>0</v>
      </c>
      <c r="U298" s="35"/>
      <c r="V298" s="35"/>
      <c r="W298" s="35"/>
      <c r="X298" s="35"/>
      <c r="Y298" s="35"/>
      <c r="Z298" s="35"/>
      <c r="AA298" s="35"/>
      <c r="AB298" s="35"/>
      <c r="AC298" s="35"/>
      <c r="AD298" s="35"/>
      <c r="AE298" s="35"/>
      <c r="AR298" s="183" t="s">
        <v>321</v>
      </c>
      <c r="AT298" s="183" t="s">
        <v>318</v>
      </c>
      <c r="AU298" s="183" t="s">
        <v>88</v>
      </c>
      <c r="AY298" s="18" t="s">
        <v>317</v>
      </c>
      <c r="BE298" s="105">
        <f>IF(N298="základná",J298,0)</f>
        <v>0</v>
      </c>
      <c r="BF298" s="105">
        <f>IF(N298="znížená",J298,0)</f>
        <v>0</v>
      </c>
      <c r="BG298" s="105">
        <f>IF(N298="zákl. prenesená",J298,0)</f>
        <v>0</v>
      </c>
      <c r="BH298" s="105">
        <f>IF(N298="zníž. prenesená",J298,0)</f>
        <v>0</v>
      </c>
      <c r="BI298" s="105">
        <f>IF(N298="nulová",J298,0)</f>
        <v>0</v>
      </c>
      <c r="BJ298" s="18" t="s">
        <v>88</v>
      </c>
      <c r="BK298" s="105">
        <f>ROUND(I298*H298,2)</f>
        <v>0</v>
      </c>
      <c r="BL298" s="18" t="s">
        <v>321</v>
      </c>
      <c r="BM298" s="183" t="s">
        <v>547</v>
      </c>
    </row>
    <row r="299" spans="1:65" s="13" customFormat="1" ht="22.5">
      <c r="B299" s="184"/>
      <c r="D299" s="185" t="s">
        <v>323</v>
      </c>
      <c r="E299" s="186" t="s">
        <v>1</v>
      </c>
      <c r="F299" s="187" t="s">
        <v>548</v>
      </c>
      <c r="H299" s="186" t="s">
        <v>1</v>
      </c>
      <c r="I299" s="188"/>
      <c r="L299" s="184"/>
      <c r="M299" s="189"/>
      <c r="N299" s="190"/>
      <c r="O299" s="190"/>
      <c r="P299" s="190"/>
      <c r="Q299" s="190"/>
      <c r="R299" s="190"/>
      <c r="S299" s="190"/>
      <c r="T299" s="191"/>
      <c r="AT299" s="186" t="s">
        <v>323</v>
      </c>
      <c r="AU299" s="186" t="s">
        <v>88</v>
      </c>
      <c r="AV299" s="13" t="s">
        <v>82</v>
      </c>
      <c r="AW299" s="13" t="s">
        <v>30</v>
      </c>
      <c r="AX299" s="13" t="s">
        <v>75</v>
      </c>
      <c r="AY299" s="186" t="s">
        <v>317</v>
      </c>
    </row>
    <row r="300" spans="1:65" s="15" customFormat="1">
      <c r="B300" s="202"/>
      <c r="D300" s="185" t="s">
        <v>323</v>
      </c>
      <c r="E300" s="203" t="s">
        <v>1</v>
      </c>
      <c r="F300" s="204" t="s">
        <v>549</v>
      </c>
      <c r="H300" s="205">
        <v>153.77000000000001</v>
      </c>
      <c r="I300" s="206"/>
      <c r="L300" s="202"/>
      <c r="M300" s="207"/>
      <c r="N300" s="208"/>
      <c r="O300" s="208"/>
      <c r="P300" s="208"/>
      <c r="Q300" s="208"/>
      <c r="R300" s="208"/>
      <c r="S300" s="208"/>
      <c r="T300" s="209"/>
      <c r="AT300" s="203" t="s">
        <v>323</v>
      </c>
      <c r="AU300" s="203" t="s">
        <v>88</v>
      </c>
      <c r="AV300" s="15" t="s">
        <v>88</v>
      </c>
      <c r="AW300" s="15" t="s">
        <v>30</v>
      </c>
      <c r="AX300" s="15" t="s">
        <v>75</v>
      </c>
      <c r="AY300" s="203" t="s">
        <v>317</v>
      </c>
    </row>
    <row r="301" spans="1:65" s="14" customFormat="1">
      <c r="B301" s="192"/>
      <c r="D301" s="185" t="s">
        <v>323</v>
      </c>
      <c r="E301" s="193" t="s">
        <v>251</v>
      </c>
      <c r="F301" s="194" t="s">
        <v>334</v>
      </c>
      <c r="H301" s="195">
        <v>153.77000000000001</v>
      </c>
      <c r="I301" s="196"/>
      <c r="L301" s="192"/>
      <c r="M301" s="197"/>
      <c r="N301" s="198"/>
      <c r="O301" s="198"/>
      <c r="P301" s="198"/>
      <c r="Q301" s="198"/>
      <c r="R301" s="198"/>
      <c r="S301" s="198"/>
      <c r="T301" s="199"/>
      <c r="AT301" s="193" t="s">
        <v>323</v>
      </c>
      <c r="AU301" s="193" t="s">
        <v>88</v>
      </c>
      <c r="AV301" s="14" t="s">
        <v>321</v>
      </c>
      <c r="AW301" s="14" t="s">
        <v>30</v>
      </c>
      <c r="AX301" s="14" t="s">
        <v>75</v>
      </c>
      <c r="AY301" s="193" t="s">
        <v>317</v>
      </c>
    </row>
    <row r="302" spans="1:65" s="15" customFormat="1">
      <c r="B302" s="202"/>
      <c r="D302" s="185" t="s">
        <v>323</v>
      </c>
      <c r="E302" s="203" t="s">
        <v>1</v>
      </c>
      <c r="F302" s="204" t="s">
        <v>550</v>
      </c>
      <c r="H302" s="205">
        <v>7.6890000000000001</v>
      </c>
      <c r="I302" s="206"/>
      <c r="L302" s="202"/>
      <c r="M302" s="207"/>
      <c r="N302" s="208"/>
      <c r="O302" s="208"/>
      <c r="P302" s="208"/>
      <c r="Q302" s="208"/>
      <c r="R302" s="208"/>
      <c r="S302" s="208"/>
      <c r="T302" s="209"/>
      <c r="AT302" s="203" t="s">
        <v>323</v>
      </c>
      <c r="AU302" s="203" t="s">
        <v>88</v>
      </c>
      <c r="AV302" s="15" t="s">
        <v>88</v>
      </c>
      <c r="AW302" s="15" t="s">
        <v>30</v>
      </c>
      <c r="AX302" s="15" t="s">
        <v>82</v>
      </c>
      <c r="AY302" s="203" t="s">
        <v>317</v>
      </c>
    </row>
    <row r="303" spans="1:65" s="2" customFormat="1" ht="14.45" customHeight="1">
      <c r="A303" s="35"/>
      <c r="B303" s="141"/>
      <c r="C303" s="171" t="s">
        <v>551</v>
      </c>
      <c r="D303" s="171" t="s">
        <v>318</v>
      </c>
      <c r="E303" s="172" t="s">
        <v>552</v>
      </c>
      <c r="F303" s="173" t="s">
        <v>553</v>
      </c>
      <c r="G303" s="174" t="s">
        <v>441</v>
      </c>
      <c r="H303" s="175">
        <v>1</v>
      </c>
      <c r="I303" s="176"/>
      <c r="J303" s="177">
        <f>ROUND(I303*H303,2)</f>
        <v>0</v>
      </c>
      <c r="K303" s="178"/>
      <c r="L303" s="36"/>
      <c r="M303" s="179" t="s">
        <v>1</v>
      </c>
      <c r="N303" s="180" t="s">
        <v>41</v>
      </c>
      <c r="O303" s="61"/>
      <c r="P303" s="181">
        <f>O303*H303</f>
        <v>0</v>
      </c>
      <c r="Q303" s="181">
        <v>0</v>
      </c>
      <c r="R303" s="181">
        <f>Q303*H303</f>
        <v>0</v>
      </c>
      <c r="S303" s="181">
        <v>0</v>
      </c>
      <c r="T303" s="182">
        <f>S303*H303</f>
        <v>0</v>
      </c>
      <c r="U303" s="35"/>
      <c r="V303" s="35"/>
      <c r="W303" s="35"/>
      <c r="X303" s="35"/>
      <c r="Y303" s="35"/>
      <c r="Z303" s="35"/>
      <c r="AA303" s="35"/>
      <c r="AB303" s="35"/>
      <c r="AC303" s="35"/>
      <c r="AD303" s="35"/>
      <c r="AE303" s="35"/>
      <c r="AR303" s="183" t="s">
        <v>321</v>
      </c>
      <c r="AT303" s="183" t="s">
        <v>318</v>
      </c>
      <c r="AU303" s="183" t="s">
        <v>88</v>
      </c>
      <c r="AY303" s="18" t="s">
        <v>317</v>
      </c>
      <c r="BE303" s="105">
        <f>IF(N303="základná",J303,0)</f>
        <v>0</v>
      </c>
      <c r="BF303" s="105">
        <f>IF(N303="znížená",J303,0)</f>
        <v>0</v>
      </c>
      <c r="BG303" s="105">
        <f>IF(N303="zákl. prenesená",J303,0)</f>
        <v>0</v>
      </c>
      <c r="BH303" s="105">
        <f>IF(N303="zníž. prenesená",J303,0)</f>
        <v>0</v>
      </c>
      <c r="BI303" s="105">
        <f>IF(N303="nulová",J303,0)</f>
        <v>0</v>
      </c>
      <c r="BJ303" s="18" t="s">
        <v>88</v>
      </c>
      <c r="BK303" s="105">
        <f>ROUND(I303*H303,2)</f>
        <v>0</v>
      </c>
      <c r="BL303" s="18" t="s">
        <v>321</v>
      </c>
      <c r="BM303" s="183" t="s">
        <v>554</v>
      </c>
    </row>
    <row r="304" spans="1:65" s="2" customFormat="1" ht="24.2" customHeight="1">
      <c r="A304" s="35"/>
      <c r="B304" s="141"/>
      <c r="C304" s="218" t="s">
        <v>555</v>
      </c>
      <c r="D304" s="218" t="s">
        <v>419</v>
      </c>
      <c r="E304" s="219" t="s">
        <v>556</v>
      </c>
      <c r="F304" s="220" t="s">
        <v>557</v>
      </c>
      <c r="G304" s="221" t="s">
        <v>441</v>
      </c>
      <c r="H304" s="222">
        <v>1.01</v>
      </c>
      <c r="I304" s="223"/>
      <c r="J304" s="224">
        <f>ROUND(I304*H304,2)</f>
        <v>0</v>
      </c>
      <c r="K304" s="225"/>
      <c r="L304" s="226"/>
      <c r="M304" s="227" t="s">
        <v>1</v>
      </c>
      <c r="N304" s="228" t="s">
        <v>41</v>
      </c>
      <c r="O304" s="61"/>
      <c r="P304" s="181">
        <f>O304*H304</f>
        <v>0</v>
      </c>
      <c r="Q304" s="181">
        <v>1.6000000000000001E-4</v>
      </c>
      <c r="R304" s="181">
        <f>Q304*H304</f>
        <v>1.6160000000000002E-4</v>
      </c>
      <c r="S304" s="181">
        <v>0</v>
      </c>
      <c r="T304" s="182">
        <f>S304*H304</f>
        <v>0</v>
      </c>
      <c r="U304" s="35"/>
      <c r="V304" s="35"/>
      <c r="W304" s="35"/>
      <c r="X304" s="35"/>
      <c r="Y304" s="35"/>
      <c r="Z304" s="35"/>
      <c r="AA304" s="35"/>
      <c r="AB304" s="35"/>
      <c r="AC304" s="35"/>
      <c r="AD304" s="35"/>
      <c r="AE304" s="35"/>
      <c r="AR304" s="183" t="s">
        <v>359</v>
      </c>
      <c r="AT304" s="183" t="s">
        <v>419</v>
      </c>
      <c r="AU304" s="183" t="s">
        <v>88</v>
      </c>
      <c r="AY304" s="18" t="s">
        <v>317</v>
      </c>
      <c r="BE304" s="105">
        <f>IF(N304="základná",J304,0)</f>
        <v>0</v>
      </c>
      <c r="BF304" s="105">
        <f>IF(N304="znížená",J304,0)</f>
        <v>0</v>
      </c>
      <c r="BG304" s="105">
        <f>IF(N304="zákl. prenesená",J304,0)</f>
        <v>0</v>
      </c>
      <c r="BH304" s="105">
        <f>IF(N304="zníž. prenesená",J304,0)</f>
        <v>0</v>
      </c>
      <c r="BI304" s="105">
        <f>IF(N304="nulová",J304,0)</f>
        <v>0</v>
      </c>
      <c r="BJ304" s="18" t="s">
        <v>88</v>
      </c>
      <c r="BK304" s="105">
        <f>ROUND(I304*H304,2)</f>
        <v>0</v>
      </c>
      <c r="BL304" s="18" t="s">
        <v>321</v>
      </c>
      <c r="BM304" s="183" t="s">
        <v>558</v>
      </c>
    </row>
    <row r="305" spans="1:65" s="2" customFormat="1" ht="24.2" customHeight="1">
      <c r="A305" s="35"/>
      <c r="B305" s="141"/>
      <c r="C305" s="171" t="s">
        <v>559</v>
      </c>
      <c r="D305" s="171" t="s">
        <v>318</v>
      </c>
      <c r="E305" s="172" t="s">
        <v>560</v>
      </c>
      <c r="F305" s="173" t="s">
        <v>561</v>
      </c>
      <c r="G305" s="174" t="s">
        <v>378</v>
      </c>
      <c r="H305" s="175">
        <v>1052.05</v>
      </c>
      <c r="I305" s="176"/>
      <c r="J305" s="177">
        <f>ROUND(I305*H305,2)</f>
        <v>0</v>
      </c>
      <c r="K305" s="178"/>
      <c r="L305" s="36"/>
      <c r="M305" s="179" t="s">
        <v>1</v>
      </c>
      <c r="N305" s="180" t="s">
        <v>41</v>
      </c>
      <c r="O305" s="61"/>
      <c r="P305" s="181">
        <f>O305*H305</f>
        <v>0</v>
      </c>
      <c r="Q305" s="181">
        <v>8.6700000000000006E-3</v>
      </c>
      <c r="R305" s="181">
        <f>Q305*H305</f>
        <v>9.1212735000000009</v>
      </c>
      <c r="S305" s="181">
        <v>0</v>
      </c>
      <c r="T305" s="182">
        <f>S305*H305</f>
        <v>0</v>
      </c>
      <c r="U305" s="35"/>
      <c r="V305" s="35"/>
      <c r="W305" s="35"/>
      <c r="X305" s="35"/>
      <c r="Y305" s="35"/>
      <c r="Z305" s="35"/>
      <c r="AA305" s="35"/>
      <c r="AB305" s="35"/>
      <c r="AC305" s="35"/>
      <c r="AD305" s="35"/>
      <c r="AE305" s="35"/>
      <c r="AR305" s="183" t="s">
        <v>321</v>
      </c>
      <c r="AT305" s="183" t="s">
        <v>318</v>
      </c>
      <c r="AU305" s="183" t="s">
        <v>88</v>
      </c>
      <c r="AY305" s="18" t="s">
        <v>317</v>
      </c>
      <c r="BE305" s="105">
        <f>IF(N305="základná",J305,0)</f>
        <v>0</v>
      </c>
      <c r="BF305" s="105">
        <f>IF(N305="znížená",J305,0)</f>
        <v>0</v>
      </c>
      <c r="BG305" s="105">
        <f>IF(N305="zákl. prenesená",J305,0)</f>
        <v>0</v>
      </c>
      <c r="BH305" s="105">
        <f>IF(N305="zníž. prenesená",J305,0)</f>
        <v>0</v>
      </c>
      <c r="BI305" s="105">
        <f>IF(N305="nulová",J305,0)</f>
        <v>0</v>
      </c>
      <c r="BJ305" s="18" t="s">
        <v>88</v>
      </c>
      <c r="BK305" s="105">
        <f>ROUND(I305*H305,2)</f>
        <v>0</v>
      </c>
      <c r="BL305" s="18" t="s">
        <v>321</v>
      </c>
      <c r="BM305" s="183" t="s">
        <v>562</v>
      </c>
    </row>
    <row r="306" spans="1:65" s="15" customFormat="1">
      <c r="B306" s="202"/>
      <c r="D306" s="185" t="s">
        <v>323</v>
      </c>
      <c r="E306" s="203" t="s">
        <v>1</v>
      </c>
      <c r="F306" s="204" t="s">
        <v>196</v>
      </c>
      <c r="H306" s="205">
        <v>1126.8209999999999</v>
      </c>
      <c r="I306" s="206"/>
      <c r="L306" s="202"/>
      <c r="M306" s="207"/>
      <c r="N306" s="208"/>
      <c r="O306" s="208"/>
      <c r="P306" s="208"/>
      <c r="Q306" s="208"/>
      <c r="R306" s="208"/>
      <c r="S306" s="208"/>
      <c r="T306" s="209"/>
      <c r="AT306" s="203" t="s">
        <v>323</v>
      </c>
      <c r="AU306" s="203" t="s">
        <v>88</v>
      </c>
      <c r="AV306" s="15" t="s">
        <v>88</v>
      </c>
      <c r="AW306" s="15" t="s">
        <v>30</v>
      </c>
      <c r="AX306" s="15" t="s">
        <v>75</v>
      </c>
      <c r="AY306" s="203" t="s">
        <v>317</v>
      </c>
    </row>
    <row r="307" spans="1:65" s="15" customFormat="1">
      <c r="B307" s="202"/>
      <c r="D307" s="185" t="s">
        <v>323</v>
      </c>
      <c r="E307" s="203" t="s">
        <v>1</v>
      </c>
      <c r="F307" s="204" t="s">
        <v>145</v>
      </c>
      <c r="H307" s="205">
        <v>25.85</v>
      </c>
      <c r="I307" s="206"/>
      <c r="L307" s="202"/>
      <c r="M307" s="207"/>
      <c r="N307" s="208"/>
      <c r="O307" s="208"/>
      <c r="P307" s="208"/>
      <c r="Q307" s="208"/>
      <c r="R307" s="208"/>
      <c r="S307" s="208"/>
      <c r="T307" s="209"/>
      <c r="AT307" s="203" t="s">
        <v>323</v>
      </c>
      <c r="AU307" s="203" t="s">
        <v>88</v>
      </c>
      <c r="AV307" s="15" t="s">
        <v>88</v>
      </c>
      <c r="AW307" s="15" t="s">
        <v>30</v>
      </c>
      <c r="AX307" s="15" t="s">
        <v>75</v>
      </c>
      <c r="AY307" s="203" t="s">
        <v>317</v>
      </c>
    </row>
    <row r="308" spans="1:65" s="15" customFormat="1">
      <c r="B308" s="202"/>
      <c r="D308" s="185" t="s">
        <v>323</v>
      </c>
      <c r="E308" s="203" t="s">
        <v>1</v>
      </c>
      <c r="F308" s="204" t="s">
        <v>563</v>
      </c>
      <c r="H308" s="205">
        <v>-100.621</v>
      </c>
      <c r="I308" s="206"/>
      <c r="L308" s="202"/>
      <c r="M308" s="207"/>
      <c r="N308" s="208"/>
      <c r="O308" s="208"/>
      <c r="P308" s="208"/>
      <c r="Q308" s="208"/>
      <c r="R308" s="208"/>
      <c r="S308" s="208"/>
      <c r="T308" s="209"/>
      <c r="AT308" s="203" t="s">
        <v>323</v>
      </c>
      <c r="AU308" s="203" t="s">
        <v>88</v>
      </c>
      <c r="AV308" s="15" t="s">
        <v>88</v>
      </c>
      <c r="AW308" s="15" t="s">
        <v>30</v>
      </c>
      <c r="AX308" s="15" t="s">
        <v>75</v>
      </c>
      <c r="AY308" s="203" t="s">
        <v>317</v>
      </c>
    </row>
    <row r="309" spans="1:65" s="14" customFormat="1">
      <c r="B309" s="192"/>
      <c r="D309" s="185" t="s">
        <v>323</v>
      </c>
      <c r="E309" s="193" t="s">
        <v>564</v>
      </c>
      <c r="F309" s="194" t="s">
        <v>334</v>
      </c>
      <c r="H309" s="195">
        <v>1052.05</v>
      </c>
      <c r="I309" s="196"/>
      <c r="L309" s="192"/>
      <c r="M309" s="197"/>
      <c r="N309" s="198"/>
      <c r="O309" s="198"/>
      <c r="P309" s="198"/>
      <c r="Q309" s="198"/>
      <c r="R309" s="198"/>
      <c r="S309" s="198"/>
      <c r="T309" s="199"/>
      <c r="AT309" s="193" t="s">
        <v>323</v>
      </c>
      <c r="AU309" s="193" t="s">
        <v>88</v>
      </c>
      <c r="AV309" s="14" t="s">
        <v>321</v>
      </c>
      <c r="AW309" s="14" t="s">
        <v>30</v>
      </c>
      <c r="AX309" s="14" t="s">
        <v>82</v>
      </c>
      <c r="AY309" s="193" t="s">
        <v>317</v>
      </c>
    </row>
    <row r="310" spans="1:65" s="2" customFormat="1" ht="24.2" customHeight="1">
      <c r="A310" s="35"/>
      <c r="B310" s="141"/>
      <c r="C310" s="171" t="s">
        <v>565</v>
      </c>
      <c r="D310" s="171" t="s">
        <v>318</v>
      </c>
      <c r="E310" s="172" t="s">
        <v>566</v>
      </c>
      <c r="F310" s="173" t="s">
        <v>567</v>
      </c>
      <c r="G310" s="174" t="s">
        <v>378</v>
      </c>
      <c r="H310" s="175">
        <v>25.85</v>
      </c>
      <c r="I310" s="176"/>
      <c r="J310" s="177">
        <f>ROUND(I310*H310,2)</f>
        <v>0</v>
      </c>
      <c r="K310" s="178"/>
      <c r="L310" s="36"/>
      <c r="M310" s="179" t="s">
        <v>1</v>
      </c>
      <c r="N310" s="180" t="s">
        <v>41</v>
      </c>
      <c r="O310" s="61"/>
      <c r="P310" s="181">
        <f>O310*H310</f>
        <v>0</v>
      </c>
      <c r="Q310" s="181">
        <v>8.8059999999999999E-2</v>
      </c>
      <c r="R310" s="181">
        <f>Q310*H310</f>
        <v>2.276351</v>
      </c>
      <c r="S310" s="181">
        <v>0</v>
      </c>
      <c r="T310" s="182">
        <f>S310*H310</f>
        <v>0</v>
      </c>
      <c r="U310" s="35"/>
      <c r="V310" s="35"/>
      <c r="W310" s="35"/>
      <c r="X310" s="35"/>
      <c r="Y310" s="35"/>
      <c r="Z310" s="35"/>
      <c r="AA310" s="35"/>
      <c r="AB310" s="35"/>
      <c r="AC310" s="35"/>
      <c r="AD310" s="35"/>
      <c r="AE310" s="35"/>
      <c r="AR310" s="183" t="s">
        <v>321</v>
      </c>
      <c r="AT310" s="183" t="s">
        <v>318</v>
      </c>
      <c r="AU310" s="183" t="s">
        <v>88</v>
      </c>
      <c r="AY310" s="18" t="s">
        <v>317</v>
      </c>
      <c r="BE310" s="105">
        <f>IF(N310="základná",J310,0)</f>
        <v>0</v>
      </c>
      <c r="BF310" s="105">
        <f>IF(N310="znížená",J310,0)</f>
        <v>0</v>
      </c>
      <c r="BG310" s="105">
        <f>IF(N310="zákl. prenesená",J310,0)</f>
        <v>0</v>
      </c>
      <c r="BH310" s="105">
        <f>IF(N310="zníž. prenesená",J310,0)</f>
        <v>0</v>
      </c>
      <c r="BI310" s="105">
        <f>IF(N310="nulová",J310,0)</f>
        <v>0</v>
      </c>
      <c r="BJ310" s="18" t="s">
        <v>88</v>
      </c>
      <c r="BK310" s="105">
        <f>ROUND(I310*H310,2)</f>
        <v>0</v>
      </c>
      <c r="BL310" s="18" t="s">
        <v>321</v>
      </c>
      <c r="BM310" s="183" t="s">
        <v>568</v>
      </c>
    </row>
    <row r="311" spans="1:65" s="15" customFormat="1">
      <c r="B311" s="202"/>
      <c r="D311" s="185" t="s">
        <v>323</v>
      </c>
      <c r="E311" s="203" t="s">
        <v>1</v>
      </c>
      <c r="F311" s="204" t="s">
        <v>145</v>
      </c>
      <c r="H311" s="205">
        <v>25.85</v>
      </c>
      <c r="I311" s="206"/>
      <c r="L311" s="202"/>
      <c r="M311" s="207"/>
      <c r="N311" s="208"/>
      <c r="O311" s="208"/>
      <c r="P311" s="208"/>
      <c r="Q311" s="208"/>
      <c r="R311" s="208"/>
      <c r="S311" s="208"/>
      <c r="T311" s="209"/>
      <c r="AT311" s="203" t="s">
        <v>323</v>
      </c>
      <c r="AU311" s="203" t="s">
        <v>88</v>
      </c>
      <c r="AV311" s="15" t="s">
        <v>88</v>
      </c>
      <c r="AW311" s="15" t="s">
        <v>30</v>
      </c>
      <c r="AX311" s="15" t="s">
        <v>75</v>
      </c>
      <c r="AY311" s="203" t="s">
        <v>317</v>
      </c>
    </row>
    <row r="312" spans="1:65" s="13" customFormat="1">
      <c r="B312" s="184"/>
      <c r="D312" s="185" t="s">
        <v>323</v>
      </c>
      <c r="E312" s="186" t="s">
        <v>1</v>
      </c>
      <c r="F312" s="187" t="s">
        <v>569</v>
      </c>
      <c r="H312" s="186" t="s">
        <v>1</v>
      </c>
      <c r="I312" s="188"/>
      <c r="L312" s="184"/>
      <c r="M312" s="189"/>
      <c r="N312" s="190"/>
      <c r="O312" s="190"/>
      <c r="P312" s="190"/>
      <c r="Q312" s="190"/>
      <c r="R312" s="190"/>
      <c r="S312" s="190"/>
      <c r="T312" s="191"/>
      <c r="AT312" s="186" t="s">
        <v>323</v>
      </c>
      <c r="AU312" s="186" t="s">
        <v>88</v>
      </c>
      <c r="AV312" s="13" t="s">
        <v>82</v>
      </c>
      <c r="AW312" s="13" t="s">
        <v>30</v>
      </c>
      <c r="AX312" s="13" t="s">
        <v>75</v>
      </c>
      <c r="AY312" s="186" t="s">
        <v>317</v>
      </c>
    </row>
    <row r="313" spans="1:65" s="14" customFormat="1">
      <c r="B313" s="192"/>
      <c r="D313" s="185" t="s">
        <v>323</v>
      </c>
      <c r="E313" s="193" t="s">
        <v>1</v>
      </c>
      <c r="F313" s="194" t="s">
        <v>334</v>
      </c>
      <c r="H313" s="195">
        <v>25.85</v>
      </c>
      <c r="I313" s="196"/>
      <c r="L313" s="192"/>
      <c r="M313" s="197"/>
      <c r="N313" s="198"/>
      <c r="O313" s="198"/>
      <c r="P313" s="198"/>
      <c r="Q313" s="198"/>
      <c r="R313" s="198"/>
      <c r="S313" s="198"/>
      <c r="T313" s="199"/>
      <c r="AT313" s="193" t="s">
        <v>323</v>
      </c>
      <c r="AU313" s="193" t="s">
        <v>88</v>
      </c>
      <c r="AV313" s="14" t="s">
        <v>321</v>
      </c>
      <c r="AW313" s="14" t="s">
        <v>30</v>
      </c>
      <c r="AX313" s="14" t="s">
        <v>82</v>
      </c>
      <c r="AY313" s="193" t="s">
        <v>317</v>
      </c>
    </row>
    <row r="314" spans="1:65" s="2" customFormat="1" ht="24.2" customHeight="1">
      <c r="A314" s="35"/>
      <c r="B314" s="141"/>
      <c r="C314" s="171" t="s">
        <v>570</v>
      </c>
      <c r="D314" s="171" t="s">
        <v>318</v>
      </c>
      <c r="E314" s="172" t="s">
        <v>571</v>
      </c>
      <c r="F314" s="173" t="s">
        <v>572</v>
      </c>
      <c r="G314" s="174" t="s">
        <v>378</v>
      </c>
      <c r="H314" s="175">
        <v>243.208</v>
      </c>
      <c r="I314" s="176"/>
      <c r="J314" s="177">
        <f>ROUND(I314*H314,2)</f>
        <v>0</v>
      </c>
      <c r="K314" s="178"/>
      <c r="L314" s="36"/>
      <c r="M314" s="179" t="s">
        <v>1</v>
      </c>
      <c r="N314" s="180" t="s">
        <v>41</v>
      </c>
      <c r="O314" s="61"/>
      <c r="P314" s="181">
        <f>O314*H314</f>
        <v>0</v>
      </c>
      <c r="Q314" s="181">
        <v>7.9020000000000007E-2</v>
      </c>
      <c r="R314" s="181">
        <f>Q314*H314</f>
        <v>19.218296160000001</v>
      </c>
      <c r="S314" s="181">
        <v>0</v>
      </c>
      <c r="T314" s="182">
        <f>S314*H314</f>
        <v>0</v>
      </c>
      <c r="U314" s="35"/>
      <c r="V314" s="35"/>
      <c r="W314" s="35"/>
      <c r="X314" s="35"/>
      <c r="Y314" s="35"/>
      <c r="Z314" s="35"/>
      <c r="AA314" s="35"/>
      <c r="AB314" s="35"/>
      <c r="AC314" s="35"/>
      <c r="AD314" s="35"/>
      <c r="AE314" s="35"/>
      <c r="AR314" s="183" t="s">
        <v>321</v>
      </c>
      <c r="AT314" s="183" t="s">
        <v>318</v>
      </c>
      <c r="AU314" s="183" t="s">
        <v>88</v>
      </c>
      <c r="AY314" s="18" t="s">
        <v>317</v>
      </c>
      <c r="BE314" s="105">
        <f>IF(N314="základná",J314,0)</f>
        <v>0</v>
      </c>
      <c r="BF314" s="105">
        <f>IF(N314="znížená",J314,0)</f>
        <v>0</v>
      </c>
      <c r="BG314" s="105">
        <f>IF(N314="zákl. prenesená",J314,0)</f>
        <v>0</v>
      </c>
      <c r="BH314" s="105">
        <f>IF(N314="zníž. prenesená",J314,0)</f>
        <v>0</v>
      </c>
      <c r="BI314" s="105">
        <f>IF(N314="nulová",J314,0)</f>
        <v>0</v>
      </c>
      <c r="BJ314" s="18" t="s">
        <v>88</v>
      </c>
      <c r="BK314" s="105">
        <f>ROUND(I314*H314,2)</f>
        <v>0</v>
      </c>
      <c r="BL314" s="18" t="s">
        <v>321</v>
      </c>
      <c r="BM314" s="183" t="s">
        <v>573</v>
      </c>
    </row>
    <row r="315" spans="1:65" s="13" customFormat="1">
      <c r="B315" s="184"/>
      <c r="D315" s="185" t="s">
        <v>323</v>
      </c>
      <c r="E315" s="186" t="s">
        <v>1</v>
      </c>
      <c r="F315" s="187" t="s">
        <v>574</v>
      </c>
      <c r="H315" s="186" t="s">
        <v>1</v>
      </c>
      <c r="I315" s="188"/>
      <c r="L315" s="184"/>
      <c r="M315" s="189"/>
      <c r="N315" s="190"/>
      <c r="O315" s="190"/>
      <c r="P315" s="190"/>
      <c r="Q315" s="190"/>
      <c r="R315" s="190"/>
      <c r="S315" s="190"/>
      <c r="T315" s="191"/>
      <c r="AT315" s="186" t="s">
        <v>323</v>
      </c>
      <c r="AU315" s="186" t="s">
        <v>88</v>
      </c>
      <c r="AV315" s="13" t="s">
        <v>82</v>
      </c>
      <c r="AW315" s="13" t="s">
        <v>30</v>
      </c>
      <c r="AX315" s="13" t="s">
        <v>75</v>
      </c>
      <c r="AY315" s="186" t="s">
        <v>317</v>
      </c>
    </row>
    <row r="316" spans="1:65" s="15" customFormat="1">
      <c r="B316" s="202"/>
      <c r="D316" s="185" t="s">
        <v>323</v>
      </c>
      <c r="E316" s="203" t="s">
        <v>1</v>
      </c>
      <c r="F316" s="204" t="s">
        <v>575</v>
      </c>
      <c r="H316" s="205">
        <v>243.208</v>
      </c>
      <c r="I316" s="206"/>
      <c r="L316" s="202"/>
      <c r="M316" s="207"/>
      <c r="N316" s="208"/>
      <c r="O316" s="208"/>
      <c r="P316" s="208"/>
      <c r="Q316" s="208"/>
      <c r="R316" s="208"/>
      <c r="S316" s="208"/>
      <c r="T316" s="209"/>
      <c r="AT316" s="203" t="s">
        <v>323</v>
      </c>
      <c r="AU316" s="203" t="s">
        <v>88</v>
      </c>
      <c r="AV316" s="15" t="s">
        <v>88</v>
      </c>
      <c r="AW316" s="15" t="s">
        <v>30</v>
      </c>
      <c r="AX316" s="15" t="s">
        <v>75</v>
      </c>
      <c r="AY316" s="203" t="s">
        <v>317</v>
      </c>
    </row>
    <row r="317" spans="1:65" s="14" customFormat="1">
      <c r="B317" s="192"/>
      <c r="D317" s="185" t="s">
        <v>323</v>
      </c>
      <c r="E317" s="193" t="s">
        <v>152</v>
      </c>
      <c r="F317" s="194" t="s">
        <v>334</v>
      </c>
      <c r="H317" s="195">
        <v>243.208</v>
      </c>
      <c r="I317" s="196"/>
      <c r="L317" s="192"/>
      <c r="M317" s="197"/>
      <c r="N317" s="198"/>
      <c r="O317" s="198"/>
      <c r="P317" s="198"/>
      <c r="Q317" s="198"/>
      <c r="R317" s="198"/>
      <c r="S317" s="198"/>
      <c r="T317" s="199"/>
      <c r="AT317" s="193" t="s">
        <v>323</v>
      </c>
      <c r="AU317" s="193" t="s">
        <v>88</v>
      </c>
      <c r="AV317" s="14" t="s">
        <v>321</v>
      </c>
      <c r="AW317" s="14" t="s">
        <v>30</v>
      </c>
      <c r="AX317" s="14" t="s">
        <v>82</v>
      </c>
      <c r="AY317" s="193" t="s">
        <v>317</v>
      </c>
    </row>
    <row r="318" spans="1:65" s="2" customFormat="1" ht="14.45" customHeight="1">
      <c r="A318" s="35"/>
      <c r="B318" s="141"/>
      <c r="C318" s="171" t="s">
        <v>576</v>
      </c>
      <c r="D318" s="171" t="s">
        <v>318</v>
      </c>
      <c r="E318" s="172" t="s">
        <v>577</v>
      </c>
      <c r="F318" s="173" t="s">
        <v>578</v>
      </c>
      <c r="G318" s="174" t="s">
        <v>378</v>
      </c>
      <c r="H318" s="175">
        <v>243.208</v>
      </c>
      <c r="I318" s="176"/>
      <c r="J318" s="177">
        <f>ROUND(I318*H318,2)</f>
        <v>0</v>
      </c>
      <c r="K318" s="178"/>
      <c r="L318" s="36"/>
      <c r="M318" s="179" t="s">
        <v>1</v>
      </c>
      <c r="N318" s="180" t="s">
        <v>41</v>
      </c>
      <c r="O318" s="61"/>
      <c r="P318" s="181">
        <f>O318*H318</f>
        <v>0</v>
      </c>
      <c r="Q318" s="181">
        <v>4.5999999999999999E-3</v>
      </c>
      <c r="R318" s="181">
        <f>Q318*H318</f>
        <v>1.1187567999999999</v>
      </c>
      <c r="S318" s="181">
        <v>0</v>
      </c>
      <c r="T318" s="182">
        <f>S318*H318</f>
        <v>0</v>
      </c>
      <c r="U318" s="35"/>
      <c r="V318" s="35"/>
      <c r="W318" s="35"/>
      <c r="X318" s="35"/>
      <c r="Y318" s="35"/>
      <c r="Z318" s="35"/>
      <c r="AA318" s="35"/>
      <c r="AB318" s="35"/>
      <c r="AC318" s="35"/>
      <c r="AD318" s="35"/>
      <c r="AE318" s="35"/>
      <c r="AR318" s="183" t="s">
        <v>321</v>
      </c>
      <c r="AT318" s="183" t="s">
        <v>318</v>
      </c>
      <c r="AU318" s="183" t="s">
        <v>88</v>
      </c>
      <c r="AY318" s="18" t="s">
        <v>317</v>
      </c>
      <c r="BE318" s="105">
        <f>IF(N318="základná",J318,0)</f>
        <v>0</v>
      </c>
      <c r="BF318" s="105">
        <f>IF(N318="znížená",J318,0)</f>
        <v>0</v>
      </c>
      <c r="BG318" s="105">
        <f>IF(N318="zákl. prenesená",J318,0)</f>
        <v>0</v>
      </c>
      <c r="BH318" s="105">
        <f>IF(N318="zníž. prenesená",J318,0)</f>
        <v>0</v>
      </c>
      <c r="BI318" s="105">
        <f>IF(N318="nulová",J318,0)</f>
        <v>0</v>
      </c>
      <c r="BJ318" s="18" t="s">
        <v>88</v>
      </c>
      <c r="BK318" s="105">
        <f>ROUND(I318*H318,2)</f>
        <v>0</v>
      </c>
      <c r="BL318" s="18" t="s">
        <v>321</v>
      </c>
      <c r="BM318" s="183" t="s">
        <v>579</v>
      </c>
    </row>
    <row r="319" spans="1:65" s="15" customFormat="1">
      <c r="B319" s="202"/>
      <c r="D319" s="185" t="s">
        <v>323</v>
      </c>
      <c r="E319" s="203" t="s">
        <v>1</v>
      </c>
      <c r="F319" s="204" t="s">
        <v>152</v>
      </c>
      <c r="H319" s="205">
        <v>243.208</v>
      </c>
      <c r="I319" s="206"/>
      <c r="L319" s="202"/>
      <c r="M319" s="207"/>
      <c r="N319" s="208"/>
      <c r="O319" s="208"/>
      <c r="P319" s="208"/>
      <c r="Q319" s="208"/>
      <c r="R319" s="208"/>
      <c r="S319" s="208"/>
      <c r="T319" s="209"/>
      <c r="AT319" s="203" t="s">
        <v>323</v>
      </c>
      <c r="AU319" s="203" t="s">
        <v>88</v>
      </c>
      <c r="AV319" s="15" t="s">
        <v>88</v>
      </c>
      <c r="AW319" s="15" t="s">
        <v>30</v>
      </c>
      <c r="AX319" s="15" t="s">
        <v>82</v>
      </c>
      <c r="AY319" s="203" t="s">
        <v>317</v>
      </c>
    </row>
    <row r="320" spans="1:65" s="2" customFormat="1" ht="24.2" customHeight="1">
      <c r="A320" s="35"/>
      <c r="B320" s="141"/>
      <c r="C320" s="171" t="s">
        <v>580</v>
      </c>
      <c r="D320" s="171" t="s">
        <v>318</v>
      </c>
      <c r="E320" s="172" t="s">
        <v>581</v>
      </c>
      <c r="F320" s="173" t="s">
        <v>582</v>
      </c>
      <c r="G320" s="174" t="s">
        <v>388</v>
      </c>
      <c r="H320" s="175">
        <v>615.08000000000004</v>
      </c>
      <c r="I320" s="176"/>
      <c r="J320" s="177">
        <f>ROUND(I320*H320,2)</f>
        <v>0</v>
      </c>
      <c r="K320" s="178"/>
      <c r="L320" s="36"/>
      <c r="M320" s="179" t="s">
        <v>1</v>
      </c>
      <c r="N320" s="180" t="s">
        <v>41</v>
      </c>
      <c r="O320" s="61"/>
      <c r="P320" s="181">
        <f>O320*H320</f>
        <v>0</v>
      </c>
      <c r="Q320" s="181">
        <v>0</v>
      </c>
      <c r="R320" s="181">
        <f>Q320*H320</f>
        <v>0</v>
      </c>
      <c r="S320" s="181">
        <v>0</v>
      </c>
      <c r="T320" s="182">
        <f>S320*H320</f>
        <v>0</v>
      </c>
      <c r="U320" s="35"/>
      <c r="V320" s="35"/>
      <c r="W320" s="35"/>
      <c r="X320" s="35"/>
      <c r="Y320" s="35"/>
      <c r="Z320" s="35"/>
      <c r="AA320" s="35"/>
      <c r="AB320" s="35"/>
      <c r="AC320" s="35"/>
      <c r="AD320" s="35"/>
      <c r="AE320" s="35"/>
      <c r="AR320" s="183" t="s">
        <v>321</v>
      </c>
      <c r="AT320" s="183" t="s">
        <v>318</v>
      </c>
      <c r="AU320" s="183" t="s">
        <v>88</v>
      </c>
      <c r="AY320" s="18" t="s">
        <v>317</v>
      </c>
      <c r="BE320" s="105">
        <f>IF(N320="základná",J320,0)</f>
        <v>0</v>
      </c>
      <c r="BF320" s="105">
        <f>IF(N320="znížená",J320,0)</f>
        <v>0</v>
      </c>
      <c r="BG320" s="105">
        <f>IF(N320="zákl. prenesená",J320,0)</f>
        <v>0</v>
      </c>
      <c r="BH320" s="105">
        <f>IF(N320="zníž. prenesená",J320,0)</f>
        <v>0</v>
      </c>
      <c r="BI320" s="105">
        <f>IF(N320="nulová",J320,0)</f>
        <v>0</v>
      </c>
      <c r="BJ320" s="18" t="s">
        <v>88</v>
      </c>
      <c r="BK320" s="105">
        <f>ROUND(I320*H320,2)</f>
        <v>0</v>
      </c>
      <c r="BL320" s="18" t="s">
        <v>321</v>
      </c>
      <c r="BM320" s="183" t="s">
        <v>583</v>
      </c>
    </row>
    <row r="321" spans="1:65" s="15" customFormat="1">
      <c r="B321" s="202"/>
      <c r="D321" s="185" t="s">
        <v>323</v>
      </c>
      <c r="E321" s="203" t="s">
        <v>1</v>
      </c>
      <c r="F321" s="204" t="s">
        <v>584</v>
      </c>
      <c r="H321" s="205">
        <v>615.08000000000004</v>
      </c>
      <c r="I321" s="206"/>
      <c r="L321" s="202"/>
      <c r="M321" s="207"/>
      <c r="N321" s="208"/>
      <c r="O321" s="208"/>
      <c r="P321" s="208"/>
      <c r="Q321" s="208"/>
      <c r="R321" s="208"/>
      <c r="S321" s="208"/>
      <c r="T321" s="209"/>
      <c r="AT321" s="203" t="s">
        <v>323</v>
      </c>
      <c r="AU321" s="203" t="s">
        <v>88</v>
      </c>
      <c r="AV321" s="15" t="s">
        <v>88</v>
      </c>
      <c r="AW321" s="15" t="s">
        <v>30</v>
      </c>
      <c r="AX321" s="15" t="s">
        <v>75</v>
      </c>
      <c r="AY321" s="203" t="s">
        <v>317</v>
      </c>
    </row>
    <row r="322" spans="1:65" s="14" customFormat="1">
      <c r="B322" s="192"/>
      <c r="D322" s="185" t="s">
        <v>323</v>
      </c>
      <c r="E322" s="193" t="s">
        <v>585</v>
      </c>
      <c r="F322" s="194" t="s">
        <v>334</v>
      </c>
      <c r="H322" s="195">
        <v>615.08000000000004</v>
      </c>
      <c r="I322" s="196"/>
      <c r="L322" s="192"/>
      <c r="M322" s="197"/>
      <c r="N322" s="198"/>
      <c r="O322" s="198"/>
      <c r="P322" s="198"/>
      <c r="Q322" s="198"/>
      <c r="R322" s="198"/>
      <c r="S322" s="198"/>
      <c r="T322" s="199"/>
      <c r="AT322" s="193" t="s">
        <v>323</v>
      </c>
      <c r="AU322" s="193" t="s">
        <v>88</v>
      </c>
      <c r="AV322" s="14" t="s">
        <v>321</v>
      </c>
      <c r="AW322" s="14" t="s">
        <v>30</v>
      </c>
      <c r="AX322" s="14" t="s">
        <v>82</v>
      </c>
      <c r="AY322" s="193" t="s">
        <v>317</v>
      </c>
    </row>
    <row r="323" spans="1:65" s="2" customFormat="1" ht="14.45" customHeight="1">
      <c r="A323" s="35"/>
      <c r="B323" s="141"/>
      <c r="C323" s="218" t="s">
        <v>586</v>
      </c>
      <c r="D323" s="218" t="s">
        <v>419</v>
      </c>
      <c r="E323" s="219" t="s">
        <v>587</v>
      </c>
      <c r="F323" s="220" t="s">
        <v>588</v>
      </c>
      <c r="G323" s="221" t="s">
        <v>388</v>
      </c>
      <c r="H323" s="222">
        <v>615.08000000000004</v>
      </c>
      <c r="I323" s="223"/>
      <c r="J323" s="224">
        <f>ROUND(I323*H323,2)</f>
        <v>0</v>
      </c>
      <c r="K323" s="225"/>
      <c r="L323" s="226"/>
      <c r="M323" s="227" t="s">
        <v>1</v>
      </c>
      <c r="N323" s="228" t="s">
        <v>41</v>
      </c>
      <c r="O323" s="61"/>
      <c r="P323" s="181">
        <f>O323*H323</f>
        <v>0</v>
      </c>
      <c r="Q323" s="181">
        <v>2.92E-2</v>
      </c>
      <c r="R323" s="181">
        <f>Q323*H323</f>
        <v>17.960336000000002</v>
      </c>
      <c r="S323" s="181">
        <v>0</v>
      </c>
      <c r="T323" s="182">
        <f>S323*H323</f>
        <v>0</v>
      </c>
      <c r="U323" s="35"/>
      <c r="V323" s="35"/>
      <c r="W323" s="35"/>
      <c r="X323" s="35"/>
      <c r="Y323" s="35"/>
      <c r="Z323" s="35"/>
      <c r="AA323" s="35"/>
      <c r="AB323" s="35"/>
      <c r="AC323" s="35"/>
      <c r="AD323" s="35"/>
      <c r="AE323" s="35"/>
      <c r="AR323" s="183" t="s">
        <v>359</v>
      </c>
      <c r="AT323" s="183" t="s">
        <v>419</v>
      </c>
      <c r="AU323" s="183" t="s">
        <v>88</v>
      </c>
      <c r="AY323" s="18" t="s">
        <v>317</v>
      </c>
      <c r="BE323" s="105">
        <f>IF(N323="základná",J323,0)</f>
        <v>0</v>
      </c>
      <c r="BF323" s="105">
        <f>IF(N323="znížená",J323,0)</f>
        <v>0</v>
      </c>
      <c r="BG323" s="105">
        <f>IF(N323="zákl. prenesená",J323,0)</f>
        <v>0</v>
      </c>
      <c r="BH323" s="105">
        <f>IF(N323="zníž. prenesená",J323,0)</f>
        <v>0</v>
      </c>
      <c r="BI323" s="105">
        <f>IF(N323="nulová",J323,0)</f>
        <v>0</v>
      </c>
      <c r="BJ323" s="18" t="s">
        <v>88</v>
      </c>
      <c r="BK323" s="105">
        <f>ROUND(I323*H323,2)</f>
        <v>0</v>
      </c>
      <c r="BL323" s="18" t="s">
        <v>321</v>
      </c>
      <c r="BM323" s="183" t="s">
        <v>589</v>
      </c>
    </row>
    <row r="324" spans="1:65" s="12" customFormat="1" ht="22.9" customHeight="1">
      <c r="B324" s="160"/>
      <c r="D324" s="161" t="s">
        <v>74</v>
      </c>
      <c r="E324" s="200" t="s">
        <v>363</v>
      </c>
      <c r="F324" s="200" t="s">
        <v>590</v>
      </c>
      <c r="I324" s="163"/>
      <c r="J324" s="201">
        <f>BK324</f>
        <v>0</v>
      </c>
      <c r="L324" s="160"/>
      <c r="M324" s="165"/>
      <c r="N324" s="166"/>
      <c r="O324" s="166"/>
      <c r="P324" s="167">
        <f>SUM(P325:P442)</f>
        <v>0</v>
      </c>
      <c r="Q324" s="166"/>
      <c r="R324" s="167">
        <f>SUM(R325:R442)</f>
        <v>104.69934649999999</v>
      </c>
      <c r="S324" s="166"/>
      <c r="T324" s="168">
        <f>SUM(T325:T442)</f>
        <v>628.01594049999994</v>
      </c>
      <c r="AR324" s="161" t="s">
        <v>82</v>
      </c>
      <c r="AT324" s="169" t="s">
        <v>74</v>
      </c>
      <c r="AU324" s="169" t="s">
        <v>82</v>
      </c>
      <c r="AY324" s="161" t="s">
        <v>317</v>
      </c>
      <c r="BK324" s="170">
        <f>SUM(BK325:BK442)</f>
        <v>0</v>
      </c>
    </row>
    <row r="325" spans="1:65" s="2" customFormat="1" ht="24.2" customHeight="1">
      <c r="A325" s="35"/>
      <c r="B325" s="141"/>
      <c r="C325" s="171" t="s">
        <v>591</v>
      </c>
      <c r="D325" s="171" t="s">
        <v>318</v>
      </c>
      <c r="E325" s="172" t="s">
        <v>592</v>
      </c>
      <c r="F325" s="173" t="s">
        <v>593</v>
      </c>
      <c r="G325" s="174" t="s">
        <v>378</v>
      </c>
      <c r="H325" s="175">
        <v>79.75</v>
      </c>
      <c r="I325" s="176"/>
      <c r="J325" s="177">
        <f>ROUND(I325*H325,2)</f>
        <v>0</v>
      </c>
      <c r="K325" s="178"/>
      <c r="L325" s="36"/>
      <c r="M325" s="179" t="s">
        <v>1</v>
      </c>
      <c r="N325" s="180" t="s">
        <v>41</v>
      </c>
      <c r="O325" s="61"/>
      <c r="P325" s="181">
        <f>O325*H325</f>
        <v>0</v>
      </c>
      <c r="Q325" s="181">
        <v>0</v>
      </c>
      <c r="R325" s="181">
        <f>Q325*H325</f>
        <v>0</v>
      </c>
      <c r="S325" s="181">
        <v>0</v>
      </c>
      <c r="T325" s="182">
        <f>S325*H325</f>
        <v>0</v>
      </c>
      <c r="U325" s="35"/>
      <c r="V325" s="35"/>
      <c r="W325" s="35"/>
      <c r="X325" s="35"/>
      <c r="Y325" s="35"/>
      <c r="Z325" s="35"/>
      <c r="AA325" s="35"/>
      <c r="AB325" s="35"/>
      <c r="AC325" s="35"/>
      <c r="AD325" s="35"/>
      <c r="AE325" s="35"/>
      <c r="AR325" s="183" t="s">
        <v>321</v>
      </c>
      <c r="AT325" s="183" t="s">
        <v>318</v>
      </c>
      <c r="AU325" s="183" t="s">
        <v>88</v>
      </c>
      <c r="AY325" s="18" t="s">
        <v>317</v>
      </c>
      <c r="BE325" s="105">
        <f>IF(N325="základná",J325,0)</f>
        <v>0</v>
      </c>
      <c r="BF325" s="105">
        <f>IF(N325="znížená",J325,0)</f>
        <v>0</v>
      </c>
      <c r="BG325" s="105">
        <f>IF(N325="zákl. prenesená",J325,0)</f>
        <v>0</v>
      </c>
      <c r="BH325" s="105">
        <f>IF(N325="zníž. prenesená",J325,0)</f>
        <v>0</v>
      </c>
      <c r="BI325" s="105">
        <f>IF(N325="nulová",J325,0)</f>
        <v>0</v>
      </c>
      <c r="BJ325" s="18" t="s">
        <v>88</v>
      </c>
      <c r="BK325" s="105">
        <f>ROUND(I325*H325,2)</f>
        <v>0</v>
      </c>
      <c r="BL325" s="18" t="s">
        <v>321</v>
      </c>
      <c r="BM325" s="183" t="s">
        <v>594</v>
      </c>
    </row>
    <row r="326" spans="1:65" s="15" customFormat="1">
      <c r="B326" s="202"/>
      <c r="D326" s="185" t="s">
        <v>323</v>
      </c>
      <c r="E326" s="203" t="s">
        <v>1</v>
      </c>
      <c r="F326" s="204" t="s">
        <v>189</v>
      </c>
      <c r="H326" s="205">
        <v>51.85</v>
      </c>
      <c r="I326" s="206"/>
      <c r="L326" s="202"/>
      <c r="M326" s="207"/>
      <c r="N326" s="208"/>
      <c r="O326" s="208"/>
      <c r="P326" s="208"/>
      <c r="Q326" s="208"/>
      <c r="R326" s="208"/>
      <c r="S326" s="208"/>
      <c r="T326" s="209"/>
      <c r="AT326" s="203" t="s">
        <v>323</v>
      </c>
      <c r="AU326" s="203" t="s">
        <v>88</v>
      </c>
      <c r="AV326" s="15" t="s">
        <v>88</v>
      </c>
      <c r="AW326" s="15" t="s">
        <v>30</v>
      </c>
      <c r="AX326" s="15" t="s">
        <v>75</v>
      </c>
      <c r="AY326" s="203" t="s">
        <v>317</v>
      </c>
    </row>
    <row r="327" spans="1:65" s="15" customFormat="1">
      <c r="B327" s="202"/>
      <c r="D327" s="185" t="s">
        <v>323</v>
      </c>
      <c r="E327" s="203" t="s">
        <v>1</v>
      </c>
      <c r="F327" s="204" t="s">
        <v>595</v>
      </c>
      <c r="H327" s="205">
        <v>27.9</v>
      </c>
      <c r="I327" s="206"/>
      <c r="L327" s="202"/>
      <c r="M327" s="207"/>
      <c r="N327" s="208"/>
      <c r="O327" s="208"/>
      <c r="P327" s="208"/>
      <c r="Q327" s="208"/>
      <c r="R327" s="208"/>
      <c r="S327" s="208"/>
      <c r="T327" s="209"/>
      <c r="AT327" s="203" t="s">
        <v>323</v>
      </c>
      <c r="AU327" s="203" t="s">
        <v>88</v>
      </c>
      <c r="AV327" s="15" t="s">
        <v>88</v>
      </c>
      <c r="AW327" s="15" t="s">
        <v>30</v>
      </c>
      <c r="AX327" s="15" t="s">
        <v>75</v>
      </c>
      <c r="AY327" s="203" t="s">
        <v>317</v>
      </c>
    </row>
    <row r="328" spans="1:65" s="14" customFormat="1">
      <c r="B328" s="192"/>
      <c r="D328" s="185" t="s">
        <v>323</v>
      </c>
      <c r="E328" s="193" t="s">
        <v>1</v>
      </c>
      <c r="F328" s="194" t="s">
        <v>334</v>
      </c>
      <c r="H328" s="195">
        <v>79.75</v>
      </c>
      <c r="I328" s="196"/>
      <c r="L328" s="192"/>
      <c r="M328" s="197"/>
      <c r="N328" s="198"/>
      <c r="O328" s="198"/>
      <c r="P328" s="198"/>
      <c r="Q328" s="198"/>
      <c r="R328" s="198"/>
      <c r="S328" s="198"/>
      <c r="T328" s="199"/>
      <c r="AT328" s="193" t="s">
        <v>323</v>
      </c>
      <c r="AU328" s="193" t="s">
        <v>88</v>
      </c>
      <c r="AV328" s="14" t="s">
        <v>321</v>
      </c>
      <c r="AW328" s="14" t="s">
        <v>30</v>
      </c>
      <c r="AX328" s="14" t="s">
        <v>82</v>
      </c>
      <c r="AY328" s="193" t="s">
        <v>317</v>
      </c>
    </row>
    <row r="329" spans="1:65" s="2" customFormat="1" ht="24.2" customHeight="1">
      <c r="A329" s="35"/>
      <c r="B329" s="141"/>
      <c r="C329" s="171" t="s">
        <v>596</v>
      </c>
      <c r="D329" s="171" t="s">
        <v>318</v>
      </c>
      <c r="E329" s="172" t="s">
        <v>597</v>
      </c>
      <c r="F329" s="173" t="s">
        <v>598</v>
      </c>
      <c r="G329" s="174" t="s">
        <v>378</v>
      </c>
      <c r="H329" s="175">
        <v>1979.1</v>
      </c>
      <c r="I329" s="176"/>
      <c r="J329" s="177">
        <f>ROUND(I329*H329,2)</f>
        <v>0</v>
      </c>
      <c r="K329" s="178"/>
      <c r="L329" s="36"/>
      <c r="M329" s="179" t="s">
        <v>1</v>
      </c>
      <c r="N329" s="180" t="s">
        <v>41</v>
      </c>
      <c r="O329" s="61"/>
      <c r="P329" s="181">
        <f>O329*H329</f>
        <v>0</v>
      </c>
      <c r="Q329" s="181">
        <v>2.572E-2</v>
      </c>
      <c r="R329" s="181">
        <f>Q329*H329</f>
        <v>50.902451999999997</v>
      </c>
      <c r="S329" s="181">
        <v>0</v>
      </c>
      <c r="T329" s="182">
        <f>S329*H329</f>
        <v>0</v>
      </c>
      <c r="U329" s="35"/>
      <c r="V329" s="35"/>
      <c r="W329" s="35"/>
      <c r="X329" s="35"/>
      <c r="Y329" s="35"/>
      <c r="Z329" s="35"/>
      <c r="AA329" s="35"/>
      <c r="AB329" s="35"/>
      <c r="AC329" s="35"/>
      <c r="AD329" s="35"/>
      <c r="AE329" s="35"/>
      <c r="AR329" s="183" t="s">
        <v>321</v>
      </c>
      <c r="AT329" s="183" t="s">
        <v>318</v>
      </c>
      <c r="AU329" s="183" t="s">
        <v>88</v>
      </c>
      <c r="AY329" s="18" t="s">
        <v>317</v>
      </c>
      <c r="BE329" s="105">
        <f>IF(N329="základná",J329,0)</f>
        <v>0</v>
      </c>
      <c r="BF329" s="105">
        <f>IF(N329="znížená",J329,0)</f>
        <v>0</v>
      </c>
      <c r="BG329" s="105">
        <f>IF(N329="zákl. prenesená",J329,0)</f>
        <v>0</v>
      </c>
      <c r="BH329" s="105">
        <f>IF(N329="zníž. prenesená",J329,0)</f>
        <v>0</v>
      </c>
      <c r="BI329" s="105">
        <f>IF(N329="nulová",J329,0)</f>
        <v>0</v>
      </c>
      <c r="BJ329" s="18" t="s">
        <v>88</v>
      </c>
      <c r="BK329" s="105">
        <f>ROUND(I329*H329,2)</f>
        <v>0</v>
      </c>
      <c r="BL329" s="18" t="s">
        <v>321</v>
      </c>
      <c r="BM329" s="183" t="s">
        <v>599</v>
      </c>
    </row>
    <row r="330" spans="1:65" s="15" customFormat="1">
      <c r="B330" s="202"/>
      <c r="D330" s="185" t="s">
        <v>323</v>
      </c>
      <c r="E330" s="203" t="s">
        <v>1</v>
      </c>
      <c r="F330" s="204" t="s">
        <v>600</v>
      </c>
      <c r="H330" s="205">
        <v>1575.7929999999999</v>
      </c>
      <c r="I330" s="206"/>
      <c r="L330" s="202"/>
      <c r="M330" s="207"/>
      <c r="N330" s="208"/>
      <c r="O330" s="208"/>
      <c r="P330" s="208"/>
      <c r="Q330" s="208"/>
      <c r="R330" s="208"/>
      <c r="S330" s="208"/>
      <c r="T330" s="209"/>
      <c r="AT330" s="203" t="s">
        <v>323</v>
      </c>
      <c r="AU330" s="203" t="s">
        <v>88</v>
      </c>
      <c r="AV330" s="15" t="s">
        <v>88</v>
      </c>
      <c r="AW330" s="15" t="s">
        <v>30</v>
      </c>
      <c r="AX330" s="15" t="s">
        <v>75</v>
      </c>
      <c r="AY330" s="203" t="s">
        <v>317</v>
      </c>
    </row>
    <row r="331" spans="1:65" s="15" customFormat="1">
      <c r="B331" s="202"/>
      <c r="D331" s="185" t="s">
        <v>323</v>
      </c>
      <c r="E331" s="203" t="s">
        <v>1</v>
      </c>
      <c r="F331" s="204" t="s">
        <v>601</v>
      </c>
      <c r="H331" s="205">
        <v>254.50700000000001</v>
      </c>
      <c r="I331" s="206"/>
      <c r="L331" s="202"/>
      <c r="M331" s="207"/>
      <c r="N331" s="208"/>
      <c r="O331" s="208"/>
      <c r="P331" s="208"/>
      <c r="Q331" s="208"/>
      <c r="R331" s="208"/>
      <c r="S331" s="208"/>
      <c r="T331" s="209"/>
      <c r="AT331" s="203" t="s">
        <v>323</v>
      </c>
      <c r="AU331" s="203" t="s">
        <v>88</v>
      </c>
      <c r="AV331" s="15" t="s">
        <v>88</v>
      </c>
      <c r="AW331" s="15" t="s">
        <v>30</v>
      </c>
      <c r="AX331" s="15" t="s">
        <v>75</v>
      </c>
      <c r="AY331" s="203" t="s">
        <v>317</v>
      </c>
    </row>
    <row r="332" spans="1:65" s="15" customFormat="1">
      <c r="B332" s="202"/>
      <c r="D332" s="185" t="s">
        <v>323</v>
      </c>
      <c r="E332" s="203" t="s">
        <v>1</v>
      </c>
      <c r="F332" s="204" t="s">
        <v>602</v>
      </c>
      <c r="H332" s="205">
        <v>148.80000000000001</v>
      </c>
      <c r="I332" s="206"/>
      <c r="L332" s="202"/>
      <c r="M332" s="207"/>
      <c r="N332" s="208"/>
      <c r="O332" s="208"/>
      <c r="P332" s="208"/>
      <c r="Q332" s="208"/>
      <c r="R332" s="208"/>
      <c r="S332" s="208"/>
      <c r="T332" s="209"/>
      <c r="AT332" s="203" t="s">
        <v>323</v>
      </c>
      <c r="AU332" s="203" t="s">
        <v>88</v>
      </c>
      <c r="AV332" s="15" t="s">
        <v>88</v>
      </c>
      <c r="AW332" s="15" t="s">
        <v>30</v>
      </c>
      <c r="AX332" s="15" t="s">
        <v>75</v>
      </c>
      <c r="AY332" s="203" t="s">
        <v>317</v>
      </c>
    </row>
    <row r="333" spans="1:65" s="14" customFormat="1">
      <c r="B333" s="192"/>
      <c r="D333" s="185" t="s">
        <v>323</v>
      </c>
      <c r="E333" s="193" t="s">
        <v>162</v>
      </c>
      <c r="F333" s="194" t="s">
        <v>334</v>
      </c>
      <c r="H333" s="195">
        <v>1979.1</v>
      </c>
      <c r="I333" s="196"/>
      <c r="L333" s="192"/>
      <c r="M333" s="197"/>
      <c r="N333" s="198"/>
      <c r="O333" s="198"/>
      <c r="P333" s="198"/>
      <c r="Q333" s="198"/>
      <c r="R333" s="198"/>
      <c r="S333" s="198"/>
      <c r="T333" s="199"/>
      <c r="AT333" s="193" t="s">
        <v>323</v>
      </c>
      <c r="AU333" s="193" t="s">
        <v>88</v>
      </c>
      <c r="AV333" s="14" t="s">
        <v>321</v>
      </c>
      <c r="AW333" s="14" t="s">
        <v>30</v>
      </c>
      <c r="AX333" s="14" t="s">
        <v>82</v>
      </c>
      <c r="AY333" s="193" t="s">
        <v>317</v>
      </c>
    </row>
    <row r="334" spans="1:65" s="2" customFormat="1" ht="37.9" customHeight="1">
      <c r="A334" s="35"/>
      <c r="B334" s="141"/>
      <c r="C334" s="171" t="s">
        <v>603</v>
      </c>
      <c r="D334" s="171" t="s">
        <v>318</v>
      </c>
      <c r="E334" s="172" t="s">
        <v>604</v>
      </c>
      <c r="F334" s="173" t="s">
        <v>605</v>
      </c>
      <c r="G334" s="174" t="s">
        <v>378</v>
      </c>
      <c r="H334" s="175">
        <v>3958.2</v>
      </c>
      <c r="I334" s="176"/>
      <c r="J334" s="177">
        <f>ROUND(I334*H334,2)</f>
        <v>0</v>
      </c>
      <c r="K334" s="178"/>
      <c r="L334" s="36"/>
      <c r="M334" s="179" t="s">
        <v>1</v>
      </c>
      <c r="N334" s="180" t="s">
        <v>41</v>
      </c>
      <c r="O334" s="61"/>
      <c r="P334" s="181">
        <f>O334*H334</f>
        <v>0</v>
      </c>
      <c r="Q334" s="181">
        <v>0</v>
      </c>
      <c r="R334" s="181">
        <f>Q334*H334</f>
        <v>0</v>
      </c>
      <c r="S334" s="181">
        <v>0</v>
      </c>
      <c r="T334" s="182">
        <f>S334*H334</f>
        <v>0</v>
      </c>
      <c r="U334" s="35"/>
      <c r="V334" s="35"/>
      <c r="W334" s="35"/>
      <c r="X334" s="35"/>
      <c r="Y334" s="35"/>
      <c r="Z334" s="35"/>
      <c r="AA334" s="35"/>
      <c r="AB334" s="35"/>
      <c r="AC334" s="35"/>
      <c r="AD334" s="35"/>
      <c r="AE334" s="35"/>
      <c r="AR334" s="183" t="s">
        <v>321</v>
      </c>
      <c r="AT334" s="183" t="s">
        <v>318</v>
      </c>
      <c r="AU334" s="183" t="s">
        <v>88</v>
      </c>
      <c r="AY334" s="18" t="s">
        <v>317</v>
      </c>
      <c r="BE334" s="105">
        <f>IF(N334="základná",J334,0)</f>
        <v>0</v>
      </c>
      <c r="BF334" s="105">
        <f>IF(N334="znížená",J334,0)</f>
        <v>0</v>
      </c>
      <c r="BG334" s="105">
        <f>IF(N334="zákl. prenesená",J334,0)</f>
        <v>0</v>
      </c>
      <c r="BH334" s="105">
        <f>IF(N334="zníž. prenesená",J334,0)</f>
        <v>0</v>
      </c>
      <c r="BI334" s="105">
        <f>IF(N334="nulová",J334,0)</f>
        <v>0</v>
      </c>
      <c r="BJ334" s="18" t="s">
        <v>88</v>
      </c>
      <c r="BK334" s="105">
        <f>ROUND(I334*H334,2)</f>
        <v>0</v>
      </c>
      <c r="BL334" s="18" t="s">
        <v>321</v>
      </c>
      <c r="BM334" s="183" t="s">
        <v>606</v>
      </c>
    </row>
    <row r="335" spans="1:65" s="15" customFormat="1">
      <c r="B335" s="202"/>
      <c r="D335" s="185" t="s">
        <v>323</v>
      </c>
      <c r="E335" s="203" t="s">
        <v>1</v>
      </c>
      <c r="F335" s="204" t="s">
        <v>607</v>
      </c>
      <c r="H335" s="205">
        <v>3958.2</v>
      </c>
      <c r="I335" s="206"/>
      <c r="L335" s="202"/>
      <c r="M335" s="207"/>
      <c r="N335" s="208"/>
      <c r="O335" s="208"/>
      <c r="P335" s="208"/>
      <c r="Q335" s="208"/>
      <c r="R335" s="208"/>
      <c r="S335" s="208"/>
      <c r="T335" s="209"/>
      <c r="AT335" s="203" t="s">
        <v>323</v>
      </c>
      <c r="AU335" s="203" t="s">
        <v>88</v>
      </c>
      <c r="AV335" s="15" t="s">
        <v>88</v>
      </c>
      <c r="AW335" s="15" t="s">
        <v>30</v>
      </c>
      <c r="AX335" s="15" t="s">
        <v>82</v>
      </c>
      <c r="AY335" s="203" t="s">
        <v>317</v>
      </c>
    </row>
    <row r="336" spans="1:65" s="2" customFormat="1" ht="24.2" customHeight="1">
      <c r="A336" s="35"/>
      <c r="B336" s="141"/>
      <c r="C336" s="171" t="s">
        <v>608</v>
      </c>
      <c r="D336" s="171" t="s">
        <v>318</v>
      </c>
      <c r="E336" s="172" t="s">
        <v>609</v>
      </c>
      <c r="F336" s="173" t="s">
        <v>610</v>
      </c>
      <c r="G336" s="174" t="s">
        <v>378</v>
      </c>
      <c r="H336" s="175">
        <v>1979.1</v>
      </c>
      <c r="I336" s="176"/>
      <c r="J336" s="177">
        <f>ROUND(I336*H336,2)</f>
        <v>0</v>
      </c>
      <c r="K336" s="178"/>
      <c r="L336" s="36"/>
      <c r="M336" s="179" t="s">
        <v>1</v>
      </c>
      <c r="N336" s="180" t="s">
        <v>41</v>
      </c>
      <c r="O336" s="61"/>
      <c r="P336" s="181">
        <f>O336*H336</f>
        <v>0</v>
      </c>
      <c r="Q336" s="181">
        <v>2.572E-2</v>
      </c>
      <c r="R336" s="181">
        <f>Q336*H336</f>
        <v>50.902451999999997</v>
      </c>
      <c r="S336" s="181">
        <v>0</v>
      </c>
      <c r="T336" s="182">
        <f>S336*H336</f>
        <v>0</v>
      </c>
      <c r="U336" s="35"/>
      <c r="V336" s="35"/>
      <c r="W336" s="35"/>
      <c r="X336" s="35"/>
      <c r="Y336" s="35"/>
      <c r="Z336" s="35"/>
      <c r="AA336" s="35"/>
      <c r="AB336" s="35"/>
      <c r="AC336" s="35"/>
      <c r="AD336" s="35"/>
      <c r="AE336" s="35"/>
      <c r="AR336" s="183" t="s">
        <v>321</v>
      </c>
      <c r="AT336" s="183" t="s">
        <v>318</v>
      </c>
      <c r="AU336" s="183" t="s">
        <v>88</v>
      </c>
      <c r="AY336" s="18" t="s">
        <v>317</v>
      </c>
      <c r="BE336" s="105">
        <f>IF(N336="základná",J336,0)</f>
        <v>0</v>
      </c>
      <c r="BF336" s="105">
        <f>IF(N336="znížená",J336,0)</f>
        <v>0</v>
      </c>
      <c r="BG336" s="105">
        <f>IF(N336="zákl. prenesená",J336,0)</f>
        <v>0</v>
      </c>
      <c r="BH336" s="105">
        <f>IF(N336="zníž. prenesená",J336,0)</f>
        <v>0</v>
      </c>
      <c r="BI336" s="105">
        <f>IF(N336="nulová",J336,0)</f>
        <v>0</v>
      </c>
      <c r="BJ336" s="18" t="s">
        <v>88</v>
      </c>
      <c r="BK336" s="105">
        <f>ROUND(I336*H336,2)</f>
        <v>0</v>
      </c>
      <c r="BL336" s="18" t="s">
        <v>321</v>
      </c>
      <c r="BM336" s="183" t="s">
        <v>611</v>
      </c>
    </row>
    <row r="337" spans="1:65" s="15" customFormat="1">
      <c r="B337" s="202"/>
      <c r="D337" s="185" t="s">
        <v>323</v>
      </c>
      <c r="E337" s="203" t="s">
        <v>1</v>
      </c>
      <c r="F337" s="204" t="s">
        <v>162</v>
      </c>
      <c r="H337" s="205">
        <v>1979.1</v>
      </c>
      <c r="I337" s="206"/>
      <c r="L337" s="202"/>
      <c r="M337" s="207"/>
      <c r="N337" s="208"/>
      <c r="O337" s="208"/>
      <c r="P337" s="208"/>
      <c r="Q337" s="208"/>
      <c r="R337" s="208"/>
      <c r="S337" s="208"/>
      <c r="T337" s="209"/>
      <c r="AT337" s="203" t="s">
        <v>323</v>
      </c>
      <c r="AU337" s="203" t="s">
        <v>88</v>
      </c>
      <c r="AV337" s="15" t="s">
        <v>88</v>
      </c>
      <c r="AW337" s="15" t="s">
        <v>30</v>
      </c>
      <c r="AX337" s="15" t="s">
        <v>82</v>
      </c>
      <c r="AY337" s="203" t="s">
        <v>317</v>
      </c>
    </row>
    <row r="338" spans="1:65" s="2" customFormat="1" ht="14.45" customHeight="1">
      <c r="A338" s="35"/>
      <c r="B338" s="141"/>
      <c r="C338" s="171" t="s">
        <v>612</v>
      </c>
      <c r="D338" s="171" t="s">
        <v>318</v>
      </c>
      <c r="E338" s="172" t="s">
        <v>613</v>
      </c>
      <c r="F338" s="173" t="s">
        <v>614</v>
      </c>
      <c r="G338" s="174" t="s">
        <v>378</v>
      </c>
      <c r="H338" s="175">
        <v>1979.1</v>
      </c>
      <c r="I338" s="176"/>
      <c r="J338" s="177">
        <f>ROUND(I338*H338,2)</f>
        <v>0</v>
      </c>
      <c r="K338" s="178"/>
      <c r="L338" s="36"/>
      <c r="M338" s="179" t="s">
        <v>1</v>
      </c>
      <c r="N338" s="180" t="s">
        <v>41</v>
      </c>
      <c r="O338" s="61"/>
      <c r="P338" s="181">
        <f>O338*H338</f>
        <v>0</v>
      </c>
      <c r="Q338" s="181">
        <v>5.0000000000000002E-5</v>
      </c>
      <c r="R338" s="181">
        <f>Q338*H338</f>
        <v>9.8955000000000001E-2</v>
      </c>
      <c r="S338" s="181">
        <v>0</v>
      </c>
      <c r="T338" s="182">
        <f>S338*H338</f>
        <v>0</v>
      </c>
      <c r="U338" s="35"/>
      <c r="V338" s="35"/>
      <c r="W338" s="35"/>
      <c r="X338" s="35"/>
      <c r="Y338" s="35"/>
      <c r="Z338" s="35"/>
      <c r="AA338" s="35"/>
      <c r="AB338" s="35"/>
      <c r="AC338" s="35"/>
      <c r="AD338" s="35"/>
      <c r="AE338" s="35"/>
      <c r="AR338" s="183" t="s">
        <v>321</v>
      </c>
      <c r="AT338" s="183" t="s">
        <v>318</v>
      </c>
      <c r="AU338" s="183" t="s">
        <v>88</v>
      </c>
      <c r="AY338" s="18" t="s">
        <v>317</v>
      </c>
      <c r="BE338" s="105">
        <f>IF(N338="základná",J338,0)</f>
        <v>0</v>
      </c>
      <c r="BF338" s="105">
        <f>IF(N338="znížená",J338,0)</f>
        <v>0</v>
      </c>
      <c r="BG338" s="105">
        <f>IF(N338="zákl. prenesená",J338,0)</f>
        <v>0</v>
      </c>
      <c r="BH338" s="105">
        <f>IF(N338="zníž. prenesená",J338,0)</f>
        <v>0</v>
      </c>
      <c r="BI338" s="105">
        <f>IF(N338="nulová",J338,0)</f>
        <v>0</v>
      </c>
      <c r="BJ338" s="18" t="s">
        <v>88</v>
      </c>
      <c r="BK338" s="105">
        <f>ROUND(I338*H338,2)</f>
        <v>0</v>
      </c>
      <c r="BL338" s="18" t="s">
        <v>321</v>
      </c>
      <c r="BM338" s="183" t="s">
        <v>615</v>
      </c>
    </row>
    <row r="339" spans="1:65" s="15" customFormat="1">
      <c r="B339" s="202"/>
      <c r="D339" s="185" t="s">
        <v>323</v>
      </c>
      <c r="E339" s="203" t="s">
        <v>1</v>
      </c>
      <c r="F339" s="204" t="s">
        <v>162</v>
      </c>
      <c r="H339" s="205">
        <v>1979.1</v>
      </c>
      <c r="I339" s="206"/>
      <c r="L339" s="202"/>
      <c r="M339" s="207"/>
      <c r="N339" s="208"/>
      <c r="O339" s="208"/>
      <c r="P339" s="208"/>
      <c r="Q339" s="208"/>
      <c r="R339" s="208"/>
      <c r="S339" s="208"/>
      <c r="T339" s="209"/>
      <c r="AT339" s="203" t="s">
        <v>323</v>
      </c>
      <c r="AU339" s="203" t="s">
        <v>88</v>
      </c>
      <c r="AV339" s="15" t="s">
        <v>88</v>
      </c>
      <c r="AW339" s="15" t="s">
        <v>30</v>
      </c>
      <c r="AX339" s="15" t="s">
        <v>82</v>
      </c>
      <c r="AY339" s="203" t="s">
        <v>317</v>
      </c>
    </row>
    <row r="340" spans="1:65" s="2" customFormat="1" ht="24.2" customHeight="1">
      <c r="A340" s="35"/>
      <c r="B340" s="141"/>
      <c r="C340" s="171" t="s">
        <v>616</v>
      </c>
      <c r="D340" s="171" t="s">
        <v>318</v>
      </c>
      <c r="E340" s="172" t="s">
        <v>617</v>
      </c>
      <c r="F340" s="173" t="s">
        <v>618</v>
      </c>
      <c r="G340" s="174" t="s">
        <v>378</v>
      </c>
      <c r="H340" s="175">
        <v>1979.1</v>
      </c>
      <c r="I340" s="176"/>
      <c r="J340" s="177">
        <f>ROUND(I340*H340,2)</f>
        <v>0</v>
      </c>
      <c r="K340" s="178"/>
      <c r="L340" s="36"/>
      <c r="M340" s="179" t="s">
        <v>1</v>
      </c>
      <c r="N340" s="180" t="s">
        <v>41</v>
      </c>
      <c r="O340" s="61"/>
      <c r="P340" s="181">
        <f>O340*H340</f>
        <v>0</v>
      </c>
      <c r="Q340" s="181">
        <v>0</v>
      </c>
      <c r="R340" s="181">
        <f>Q340*H340</f>
        <v>0</v>
      </c>
      <c r="S340" s="181">
        <v>0</v>
      </c>
      <c r="T340" s="182">
        <f>S340*H340</f>
        <v>0</v>
      </c>
      <c r="U340" s="35"/>
      <c r="V340" s="35"/>
      <c r="W340" s="35"/>
      <c r="X340" s="35"/>
      <c r="Y340" s="35"/>
      <c r="Z340" s="35"/>
      <c r="AA340" s="35"/>
      <c r="AB340" s="35"/>
      <c r="AC340" s="35"/>
      <c r="AD340" s="35"/>
      <c r="AE340" s="35"/>
      <c r="AR340" s="183" t="s">
        <v>321</v>
      </c>
      <c r="AT340" s="183" t="s">
        <v>318</v>
      </c>
      <c r="AU340" s="183" t="s">
        <v>88</v>
      </c>
      <c r="AY340" s="18" t="s">
        <v>317</v>
      </c>
      <c r="BE340" s="105">
        <f>IF(N340="základná",J340,0)</f>
        <v>0</v>
      </c>
      <c r="BF340" s="105">
        <f>IF(N340="znížená",J340,0)</f>
        <v>0</v>
      </c>
      <c r="BG340" s="105">
        <f>IF(N340="zákl. prenesená",J340,0)</f>
        <v>0</v>
      </c>
      <c r="BH340" s="105">
        <f>IF(N340="zníž. prenesená",J340,0)</f>
        <v>0</v>
      </c>
      <c r="BI340" s="105">
        <f>IF(N340="nulová",J340,0)</f>
        <v>0</v>
      </c>
      <c r="BJ340" s="18" t="s">
        <v>88</v>
      </c>
      <c r="BK340" s="105">
        <f>ROUND(I340*H340,2)</f>
        <v>0</v>
      </c>
      <c r="BL340" s="18" t="s">
        <v>321</v>
      </c>
      <c r="BM340" s="183" t="s">
        <v>619</v>
      </c>
    </row>
    <row r="341" spans="1:65" s="15" customFormat="1">
      <c r="B341" s="202"/>
      <c r="D341" s="185" t="s">
        <v>323</v>
      </c>
      <c r="E341" s="203" t="s">
        <v>1</v>
      </c>
      <c r="F341" s="204" t="s">
        <v>162</v>
      </c>
      <c r="H341" s="205">
        <v>1979.1</v>
      </c>
      <c r="I341" s="206"/>
      <c r="L341" s="202"/>
      <c r="M341" s="207"/>
      <c r="N341" s="208"/>
      <c r="O341" s="208"/>
      <c r="P341" s="208"/>
      <c r="Q341" s="208"/>
      <c r="R341" s="208"/>
      <c r="S341" s="208"/>
      <c r="T341" s="209"/>
      <c r="AT341" s="203" t="s">
        <v>323</v>
      </c>
      <c r="AU341" s="203" t="s">
        <v>88</v>
      </c>
      <c r="AV341" s="15" t="s">
        <v>88</v>
      </c>
      <c r="AW341" s="15" t="s">
        <v>30</v>
      </c>
      <c r="AX341" s="15" t="s">
        <v>82</v>
      </c>
      <c r="AY341" s="203" t="s">
        <v>317</v>
      </c>
    </row>
    <row r="342" spans="1:65" s="2" customFormat="1" ht="24.2" customHeight="1">
      <c r="A342" s="35"/>
      <c r="B342" s="141"/>
      <c r="C342" s="171" t="s">
        <v>620</v>
      </c>
      <c r="D342" s="171" t="s">
        <v>318</v>
      </c>
      <c r="E342" s="172" t="s">
        <v>621</v>
      </c>
      <c r="F342" s="173" t="s">
        <v>622</v>
      </c>
      <c r="G342" s="174" t="s">
        <v>378</v>
      </c>
      <c r="H342" s="175">
        <v>1082</v>
      </c>
      <c r="I342" s="176"/>
      <c r="J342" s="177">
        <f>ROUND(I342*H342,2)</f>
        <v>0</v>
      </c>
      <c r="K342" s="178"/>
      <c r="L342" s="36"/>
      <c r="M342" s="179" t="s">
        <v>1</v>
      </c>
      <c r="N342" s="180" t="s">
        <v>41</v>
      </c>
      <c r="O342" s="61"/>
      <c r="P342" s="181">
        <f>O342*H342</f>
        <v>0</v>
      </c>
      <c r="Q342" s="181">
        <v>1.5299999999999999E-3</v>
      </c>
      <c r="R342" s="181">
        <f>Q342*H342</f>
        <v>1.6554599999999999</v>
      </c>
      <c r="S342" s="181">
        <v>0</v>
      </c>
      <c r="T342" s="182">
        <f>S342*H342</f>
        <v>0</v>
      </c>
      <c r="U342" s="35"/>
      <c r="V342" s="35"/>
      <c r="W342" s="35"/>
      <c r="X342" s="35"/>
      <c r="Y342" s="35"/>
      <c r="Z342" s="35"/>
      <c r="AA342" s="35"/>
      <c r="AB342" s="35"/>
      <c r="AC342" s="35"/>
      <c r="AD342" s="35"/>
      <c r="AE342" s="35"/>
      <c r="AR342" s="183" t="s">
        <v>321</v>
      </c>
      <c r="AT342" s="183" t="s">
        <v>318</v>
      </c>
      <c r="AU342" s="183" t="s">
        <v>88</v>
      </c>
      <c r="AY342" s="18" t="s">
        <v>317</v>
      </c>
      <c r="BE342" s="105">
        <f>IF(N342="základná",J342,0)</f>
        <v>0</v>
      </c>
      <c r="BF342" s="105">
        <f>IF(N342="znížená",J342,0)</f>
        <v>0</v>
      </c>
      <c r="BG342" s="105">
        <f>IF(N342="zákl. prenesená",J342,0)</f>
        <v>0</v>
      </c>
      <c r="BH342" s="105">
        <f>IF(N342="zníž. prenesená",J342,0)</f>
        <v>0</v>
      </c>
      <c r="BI342" s="105">
        <f>IF(N342="nulová",J342,0)</f>
        <v>0</v>
      </c>
      <c r="BJ342" s="18" t="s">
        <v>88</v>
      </c>
      <c r="BK342" s="105">
        <f>ROUND(I342*H342,2)</f>
        <v>0</v>
      </c>
      <c r="BL342" s="18" t="s">
        <v>321</v>
      </c>
      <c r="BM342" s="183" t="s">
        <v>623</v>
      </c>
    </row>
    <row r="343" spans="1:65" s="15" customFormat="1">
      <c r="B343" s="202"/>
      <c r="D343" s="185" t="s">
        <v>323</v>
      </c>
      <c r="E343" s="203" t="s">
        <v>1</v>
      </c>
      <c r="F343" s="204" t="s">
        <v>624</v>
      </c>
      <c r="H343" s="205">
        <v>1082</v>
      </c>
      <c r="I343" s="206"/>
      <c r="L343" s="202"/>
      <c r="M343" s="207"/>
      <c r="N343" s="208"/>
      <c r="O343" s="208"/>
      <c r="P343" s="208"/>
      <c r="Q343" s="208"/>
      <c r="R343" s="208"/>
      <c r="S343" s="208"/>
      <c r="T343" s="209"/>
      <c r="AT343" s="203" t="s">
        <v>323</v>
      </c>
      <c r="AU343" s="203" t="s">
        <v>88</v>
      </c>
      <c r="AV343" s="15" t="s">
        <v>88</v>
      </c>
      <c r="AW343" s="15" t="s">
        <v>30</v>
      </c>
      <c r="AX343" s="15" t="s">
        <v>82</v>
      </c>
      <c r="AY343" s="203" t="s">
        <v>317</v>
      </c>
    </row>
    <row r="344" spans="1:65" s="2" customFormat="1" ht="24.2" customHeight="1">
      <c r="A344" s="35"/>
      <c r="B344" s="141"/>
      <c r="C344" s="171" t="s">
        <v>625</v>
      </c>
      <c r="D344" s="171" t="s">
        <v>318</v>
      </c>
      <c r="E344" s="172" t="s">
        <v>626</v>
      </c>
      <c r="F344" s="173" t="s">
        <v>627</v>
      </c>
      <c r="G344" s="174" t="s">
        <v>378</v>
      </c>
      <c r="H344" s="175">
        <v>175</v>
      </c>
      <c r="I344" s="176"/>
      <c r="J344" s="177">
        <f>ROUND(I344*H344,2)</f>
        <v>0</v>
      </c>
      <c r="K344" s="178"/>
      <c r="L344" s="36"/>
      <c r="M344" s="179" t="s">
        <v>1</v>
      </c>
      <c r="N344" s="180" t="s">
        <v>41</v>
      </c>
      <c r="O344" s="61"/>
      <c r="P344" s="181">
        <f>O344*H344</f>
        <v>0</v>
      </c>
      <c r="Q344" s="181">
        <v>6.1799999999999997E-3</v>
      </c>
      <c r="R344" s="181">
        <f>Q344*H344</f>
        <v>1.0814999999999999</v>
      </c>
      <c r="S344" s="181">
        <v>0</v>
      </c>
      <c r="T344" s="182">
        <f>S344*H344</f>
        <v>0</v>
      </c>
      <c r="U344" s="35"/>
      <c r="V344" s="35"/>
      <c r="W344" s="35"/>
      <c r="X344" s="35"/>
      <c r="Y344" s="35"/>
      <c r="Z344" s="35"/>
      <c r="AA344" s="35"/>
      <c r="AB344" s="35"/>
      <c r="AC344" s="35"/>
      <c r="AD344" s="35"/>
      <c r="AE344" s="35"/>
      <c r="AR344" s="183" t="s">
        <v>321</v>
      </c>
      <c r="AT344" s="183" t="s">
        <v>318</v>
      </c>
      <c r="AU344" s="183" t="s">
        <v>88</v>
      </c>
      <c r="AY344" s="18" t="s">
        <v>317</v>
      </c>
      <c r="BE344" s="105">
        <f>IF(N344="základná",J344,0)</f>
        <v>0</v>
      </c>
      <c r="BF344" s="105">
        <f>IF(N344="znížená",J344,0)</f>
        <v>0</v>
      </c>
      <c r="BG344" s="105">
        <f>IF(N344="zákl. prenesená",J344,0)</f>
        <v>0</v>
      </c>
      <c r="BH344" s="105">
        <f>IF(N344="zníž. prenesená",J344,0)</f>
        <v>0</v>
      </c>
      <c r="BI344" s="105">
        <f>IF(N344="nulová",J344,0)</f>
        <v>0</v>
      </c>
      <c r="BJ344" s="18" t="s">
        <v>88</v>
      </c>
      <c r="BK344" s="105">
        <f>ROUND(I344*H344,2)</f>
        <v>0</v>
      </c>
      <c r="BL344" s="18" t="s">
        <v>321</v>
      </c>
      <c r="BM344" s="183" t="s">
        <v>628</v>
      </c>
    </row>
    <row r="345" spans="1:65" s="2" customFormat="1" ht="14.45" customHeight="1">
      <c r="A345" s="35"/>
      <c r="B345" s="141"/>
      <c r="C345" s="171" t="s">
        <v>629</v>
      </c>
      <c r="D345" s="171" t="s">
        <v>318</v>
      </c>
      <c r="E345" s="172" t="s">
        <v>630</v>
      </c>
      <c r="F345" s="173" t="s">
        <v>631</v>
      </c>
      <c r="G345" s="174" t="s">
        <v>470</v>
      </c>
      <c r="H345" s="175">
        <v>1081.1500000000001</v>
      </c>
      <c r="I345" s="176"/>
      <c r="J345" s="177">
        <f>ROUND(I345*H345,2)</f>
        <v>0</v>
      </c>
      <c r="K345" s="178"/>
      <c r="L345" s="36"/>
      <c r="M345" s="179" t="s">
        <v>1</v>
      </c>
      <c r="N345" s="180" t="s">
        <v>41</v>
      </c>
      <c r="O345" s="61"/>
      <c r="P345" s="181">
        <f>O345*H345</f>
        <v>0</v>
      </c>
      <c r="Q345" s="181">
        <v>5.0000000000000002E-5</v>
      </c>
      <c r="R345" s="181">
        <f>Q345*H345</f>
        <v>5.4057500000000008E-2</v>
      </c>
      <c r="S345" s="181">
        <v>0</v>
      </c>
      <c r="T345" s="182">
        <f>S345*H345</f>
        <v>0</v>
      </c>
      <c r="U345" s="35"/>
      <c r="V345" s="35"/>
      <c r="W345" s="35"/>
      <c r="X345" s="35"/>
      <c r="Y345" s="35"/>
      <c r="Z345" s="35"/>
      <c r="AA345" s="35"/>
      <c r="AB345" s="35"/>
      <c r="AC345" s="35"/>
      <c r="AD345" s="35"/>
      <c r="AE345" s="35"/>
      <c r="AR345" s="183" t="s">
        <v>321</v>
      </c>
      <c r="AT345" s="183" t="s">
        <v>318</v>
      </c>
      <c r="AU345" s="183" t="s">
        <v>88</v>
      </c>
      <c r="AY345" s="18" t="s">
        <v>317</v>
      </c>
      <c r="BE345" s="105">
        <f>IF(N345="základná",J345,0)</f>
        <v>0</v>
      </c>
      <c r="BF345" s="105">
        <f>IF(N345="znížená",J345,0)</f>
        <v>0</v>
      </c>
      <c r="BG345" s="105">
        <f>IF(N345="zákl. prenesená",J345,0)</f>
        <v>0</v>
      </c>
      <c r="BH345" s="105">
        <f>IF(N345="zníž. prenesená",J345,0)</f>
        <v>0</v>
      </c>
      <c r="BI345" s="105">
        <f>IF(N345="nulová",J345,0)</f>
        <v>0</v>
      </c>
      <c r="BJ345" s="18" t="s">
        <v>88</v>
      </c>
      <c r="BK345" s="105">
        <f>ROUND(I345*H345,2)</f>
        <v>0</v>
      </c>
      <c r="BL345" s="18" t="s">
        <v>321</v>
      </c>
      <c r="BM345" s="183" t="s">
        <v>632</v>
      </c>
    </row>
    <row r="346" spans="1:65" s="13" customFormat="1">
      <c r="B346" s="184"/>
      <c r="D346" s="185" t="s">
        <v>323</v>
      </c>
      <c r="E346" s="186" t="s">
        <v>1</v>
      </c>
      <c r="F346" s="187" t="s">
        <v>633</v>
      </c>
      <c r="H346" s="186" t="s">
        <v>1</v>
      </c>
      <c r="I346" s="188"/>
      <c r="L346" s="184"/>
      <c r="M346" s="189"/>
      <c r="N346" s="190"/>
      <c r="O346" s="190"/>
      <c r="P346" s="190"/>
      <c r="Q346" s="190"/>
      <c r="R346" s="190"/>
      <c r="S346" s="190"/>
      <c r="T346" s="191"/>
      <c r="AT346" s="186" t="s">
        <v>323</v>
      </c>
      <c r="AU346" s="186" t="s">
        <v>88</v>
      </c>
      <c r="AV346" s="13" t="s">
        <v>82</v>
      </c>
      <c r="AW346" s="13" t="s">
        <v>30</v>
      </c>
      <c r="AX346" s="13" t="s">
        <v>75</v>
      </c>
      <c r="AY346" s="186" t="s">
        <v>317</v>
      </c>
    </row>
    <row r="347" spans="1:65" s="15" customFormat="1">
      <c r="B347" s="202"/>
      <c r="D347" s="185" t="s">
        <v>323</v>
      </c>
      <c r="E347" s="203" t="s">
        <v>1</v>
      </c>
      <c r="F347" s="204" t="s">
        <v>634</v>
      </c>
      <c r="H347" s="205">
        <v>587.65</v>
      </c>
      <c r="I347" s="206"/>
      <c r="L347" s="202"/>
      <c r="M347" s="207"/>
      <c r="N347" s="208"/>
      <c r="O347" s="208"/>
      <c r="P347" s="208"/>
      <c r="Q347" s="208"/>
      <c r="R347" s="208"/>
      <c r="S347" s="208"/>
      <c r="T347" s="209"/>
      <c r="AT347" s="203" t="s">
        <v>323</v>
      </c>
      <c r="AU347" s="203" t="s">
        <v>88</v>
      </c>
      <c r="AV347" s="15" t="s">
        <v>88</v>
      </c>
      <c r="AW347" s="15" t="s">
        <v>30</v>
      </c>
      <c r="AX347" s="15" t="s">
        <v>75</v>
      </c>
      <c r="AY347" s="203" t="s">
        <v>317</v>
      </c>
    </row>
    <row r="348" spans="1:65" s="15" customFormat="1">
      <c r="B348" s="202"/>
      <c r="D348" s="185" t="s">
        <v>323</v>
      </c>
      <c r="E348" s="203" t="s">
        <v>1</v>
      </c>
      <c r="F348" s="204" t="s">
        <v>635</v>
      </c>
      <c r="H348" s="205">
        <v>235.5</v>
      </c>
      <c r="I348" s="206"/>
      <c r="L348" s="202"/>
      <c r="M348" s="207"/>
      <c r="N348" s="208"/>
      <c r="O348" s="208"/>
      <c r="P348" s="208"/>
      <c r="Q348" s="208"/>
      <c r="R348" s="208"/>
      <c r="S348" s="208"/>
      <c r="T348" s="209"/>
      <c r="AT348" s="203" t="s">
        <v>323</v>
      </c>
      <c r="AU348" s="203" t="s">
        <v>88</v>
      </c>
      <c r="AV348" s="15" t="s">
        <v>88</v>
      </c>
      <c r="AW348" s="15" t="s">
        <v>30</v>
      </c>
      <c r="AX348" s="15" t="s">
        <v>75</v>
      </c>
      <c r="AY348" s="203" t="s">
        <v>317</v>
      </c>
    </row>
    <row r="349" spans="1:65" s="15" customFormat="1">
      <c r="B349" s="202"/>
      <c r="D349" s="185" t="s">
        <v>323</v>
      </c>
      <c r="E349" s="203" t="s">
        <v>1</v>
      </c>
      <c r="F349" s="204" t="s">
        <v>636</v>
      </c>
      <c r="H349" s="205">
        <v>258</v>
      </c>
      <c r="I349" s="206"/>
      <c r="L349" s="202"/>
      <c r="M349" s="207"/>
      <c r="N349" s="208"/>
      <c r="O349" s="208"/>
      <c r="P349" s="208"/>
      <c r="Q349" s="208"/>
      <c r="R349" s="208"/>
      <c r="S349" s="208"/>
      <c r="T349" s="209"/>
      <c r="AT349" s="203" t="s">
        <v>323</v>
      </c>
      <c r="AU349" s="203" t="s">
        <v>88</v>
      </c>
      <c r="AV349" s="15" t="s">
        <v>88</v>
      </c>
      <c r="AW349" s="15" t="s">
        <v>30</v>
      </c>
      <c r="AX349" s="15" t="s">
        <v>75</v>
      </c>
      <c r="AY349" s="203" t="s">
        <v>317</v>
      </c>
    </row>
    <row r="350" spans="1:65" s="16" customFormat="1">
      <c r="B350" s="210"/>
      <c r="D350" s="185" t="s">
        <v>323</v>
      </c>
      <c r="E350" s="211" t="s">
        <v>1</v>
      </c>
      <c r="F350" s="212" t="s">
        <v>412</v>
      </c>
      <c r="H350" s="213">
        <v>1081.1500000000001</v>
      </c>
      <c r="I350" s="214"/>
      <c r="L350" s="210"/>
      <c r="M350" s="215"/>
      <c r="N350" s="216"/>
      <c r="O350" s="216"/>
      <c r="P350" s="216"/>
      <c r="Q350" s="216"/>
      <c r="R350" s="216"/>
      <c r="S350" s="216"/>
      <c r="T350" s="217"/>
      <c r="AT350" s="211" t="s">
        <v>323</v>
      </c>
      <c r="AU350" s="211" t="s">
        <v>88</v>
      </c>
      <c r="AV350" s="16" t="s">
        <v>105</v>
      </c>
      <c r="AW350" s="16" t="s">
        <v>30</v>
      </c>
      <c r="AX350" s="16" t="s">
        <v>75</v>
      </c>
      <c r="AY350" s="211" t="s">
        <v>317</v>
      </c>
    </row>
    <row r="351" spans="1:65" s="14" customFormat="1">
      <c r="B351" s="192"/>
      <c r="D351" s="185" t="s">
        <v>323</v>
      </c>
      <c r="E351" s="193" t="s">
        <v>1</v>
      </c>
      <c r="F351" s="194" t="s">
        <v>334</v>
      </c>
      <c r="H351" s="195">
        <v>1081.1500000000001</v>
      </c>
      <c r="I351" s="196"/>
      <c r="L351" s="192"/>
      <c r="M351" s="197"/>
      <c r="N351" s="198"/>
      <c r="O351" s="198"/>
      <c r="P351" s="198"/>
      <c r="Q351" s="198"/>
      <c r="R351" s="198"/>
      <c r="S351" s="198"/>
      <c r="T351" s="199"/>
      <c r="AT351" s="193" t="s">
        <v>323</v>
      </c>
      <c r="AU351" s="193" t="s">
        <v>88</v>
      </c>
      <c r="AV351" s="14" t="s">
        <v>321</v>
      </c>
      <c r="AW351" s="14" t="s">
        <v>30</v>
      </c>
      <c r="AX351" s="14" t="s">
        <v>82</v>
      </c>
      <c r="AY351" s="193" t="s">
        <v>317</v>
      </c>
    </row>
    <row r="352" spans="1:65" s="2" customFormat="1" ht="24.2" customHeight="1">
      <c r="A352" s="35"/>
      <c r="B352" s="141"/>
      <c r="C352" s="171" t="s">
        <v>637</v>
      </c>
      <c r="D352" s="171" t="s">
        <v>318</v>
      </c>
      <c r="E352" s="172" t="s">
        <v>638</v>
      </c>
      <c r="F352" s="173" t="s">
        <v>639</v>
      </c>
      <c r="G352" s="174" t="s">
        <v>388</v>
      </c>
      <c r="H352" s="175">
        <v>40</v>
      </c>
      <c r="I352" s="176"/>
      <c r="J352" s="177">
        <f>ROUND(I352*H352,2)</f>
        <v>0</v>
      </c>
      <c r="K352" s="178"/>
      <c r="L352" s="36"/>
      <c r="M352" s="179" t="s">
        <v>1</v>
      </c>
      <c r="N352" s="180" t="s">
        <v>41</v>
      </c>
      <c r="O352" s="61"/>
      <c r="P352" s="181">
        <f>O352*H352</f>
        <v>0</v>
      </c>
      <c r="Q352" s="181">
        <v>6.0000000000000002E-5</v>
      </c>
      <c r="R352" s="181">
        <f>Q352*H352</f>
        <v>2.4000000000000002E-3</v>
      </c>
      <c r="S352" s="181">
        <v>0</v>
      </c>
      <c r="T352" s="182">
        <f>S352*H352</f>
        <v>0</v>
      </c>
      <c r="U352" s="35"/>
      <c r="V352" s="35"/>
      <c r="W352" s="35"/>
      <c r="X352" s="35"/>
      <c r="Y352" s="35"/>
      <c r="Z352" s="35"/>
      <c r="AA352" s="35"/>
      <c r="AB352" s="35"/>
      <c r="AC352" s="35"/>
      <c r="AD352" s="35"/>
      <c r="AE352" s="35"/>
      <c r="AR352" s="183" t="s">
        <v>321</v>
      </c>
      <c r="AT352" s="183" t="s">
        <v>318</v>
      </c>
      <c r="AU352" s="183" t="s">
        <v>88</v>
      </c>
      <c r="AY352" s="18" t="s">
        <v>317</v>
      </c>
      <c r="BE352" s="105">
        <f>IF(N352="základná",J352,0)</f>
        <v>0</v>
      </c>
      <c r="BF352" s="105">
        <f>IF(N352="znížená",J352,0)</f>
        <v>0</v>
      </c>
      <c r="BG352" s="105">
        <f>IF(N352="zákl. prenesená",J352,0)</f>
        <v>0</v>
      </c>
      <c r="BH352" s="105">
        <f>IF(N352="zníž. prenesená",J352,0)</f>
        <v>0</v>
      </c>
      <c r="BI352" s="105">
        <f>IF(N352="nulová",J352,0)</f>
        <v>0</v>
      </c>
      <c r="BJ352" s="18" t="s">
        <v>88</v>
      </c>
      <c r="BK352" s="105">
        <f>ROUND(I352*H352,2)</f>
        <v>0</v>
      </c>
      <c r="BL352" s="18" t="s">
        <v>321</v>
      </c>
      <c r="BM352" s="183" t="s">
        <v>640</v>
      </c>
    </row>
    <row r="353" spans="1:65" s="15" customFormat="1">
      <c r="B353" s="202"/>
      <c r="D353" s="185" t="s">
        <v>323</v>
      </c>
      <c r="E353" s="203" t="s">
        <v>1</v>
      </c>
      <c r="F353" s="204" t="s">
        <v>641</v>
      </c>
      <c r="H353" s="205">
        <v>40</v>
      </c>
      <c r="I353" s="206"/>
      <c r="L353" s="202"/>
      <c r="M353" s="207"/>
      <c r="N353" s="208"/>
      <c r="O353" s="208"/>
      <c r="P353" s="208"/>
      <c r="Q353" s="208"/>
      <c r="R353" s="208"/>
      <c r="S353" s="208"/>
      <c r="T353" s="209"/>
      <c r="AT353" s="203" t="s">
        <v>323</v>
      </c>
      <c r="AU353" s="203" t="s">
        <v>88</v>
      </c>
      <c r="AV353" s="15" t="s">
        <v>88</v>
      </c>
      <c r="AW353" s="15" t="s">
        <v>30</v>
      </c>
      <c r="AX353" s="15" t="s">
        <v>75</v>
      </c>
      <c r="AY353" s="203" t="s">
        <v>317</v>
      </c>
    </row>
    <row r="354" spans="1:65" s="13" customFormat="1" ht="22.5">
      <c r="B354" s="184"/>
      <c r="D354" s="185" t="s">
        <v>323</v>
      </c>
      <c r="E354" s="186" t="s">
        <v>1</v>
      </c>
      <c r="F354" s="187" t="s">
        <v>642</v>
      </c>
      <c r="H354" s="186" t="s">
        <v>1</v>
      </c>
      <c r="I354" s="188"/>
      <c r="L354" s="184"/>
      <c r="M354" s="189"/>
      <c r="N354" s="190"/>
      <c r="O354" s="190"/>
      <c r="P354" s="190"/>
      <c r="Q354" s="190"/>
      <c r="R354" s="190"/>
      <c r="S354" s="190"/>
      <c r="T354" s="191"/>
      <c r="AT354" s="186" t="s">
        <v>323</v>
      </c>
      <c r="AU354" s="186" t="s">
        <v>88</v>
      </c>
      <c r="AV354" s="13" t="s">
        <v>82</v>
      </c>
      <c r="AW354" s="13" t="s">
        <v>30</v>
      </c>
      <c r="AX354" s="13" t="s">
        <v>75</v>
      </c>
      <c r="AY354" s="186" t="s">
        <v>317</v>
      </c>
    </row>
    <row r="355" spans="1:65" s="14" customFormat="1">
      <c r="B355" s="192"/>
      <c r="D355" s="185" t="s">
        <v>323</v>
      </c>
      <c r="E355" s="193" t="s">
        <v>1</v>
      </c>
      <c r="F355" s="194" t="s">
        <v>334</v>
      </c>
      <c r="H355" s="195">
        <v>40</v>
      </c>
      <c r="I355" s="196"/>
      <c r="L355" s="192"/>
      <c r="M355" s="197"/>
      <c r="N355" s="198"/>
      <c r="O355" s="198"/>
      <c r="P355" s="198"/>
      <c r="Q355" s="198"/>
      <c r="R355" s="198"/>
      <c r="S355" s="198"/>
      <c r="T355" s="199"/>
      <c r="AT355" s="193" t="s">
        <v>323</v>
      </c>
      <c r="AU355" s="193" t="s">
        <v>88</v>
      </c>
      <c r="AV355" s="14" t="s">
        <v>321</v>
      </c>
      <c r="AW355" s="14" t="s">
        <v>30</v>
      </c>
      <c r="AX355" s="14" t="s">
        <v>82</v>
      </c>
      <c r="AY355" s="193" t="s">
        <v>317</v>
      </c>
    </row>
    <row r="356" spans="1:65" s="2" customFormat="1" ht="24.2" customHeight="1">
      <c r="A356" s="35"/>
      <c r="B356" s="141"/>
      <c r="C356" s="171" t="s">
        <v>643</v>
      </c>
      <c r="D356" s="171" t="s">
        <v>318</v>
      </c>
      <c r="E356" s="172" t="s">
        <v>644</v>
      </c>
      <c r="F356" s="173" t="s">
        <v>645</v>
      </c>
      <c r="G356" s="174" t="s">
        <v>388</v>
      </c>
      <c r="H356" s="175">
        <v>8</v>
      </c>
      <c r="I356" s="176"/>
      <c r="J356" s="177">
        <f>ROUND(I356*H356,2)</f>
        <v>0</v>
      </c>
      <c r="K356" s="178"/>
      <c r="L356" s="36"/>
      <c r="M356" s="179" t="s">
        <v>1</v>
      </c>
      <c r="N356" s="180" t="s">
        <v>41</v>
      </c>
      <c r="O356" s="61"/>
      <c r="P356" s="181">
        <f>O356*H356</f>
        <v>0</v>
      </c>
      <c r="Q356" s="181">
        <v>6.0000000000000002E-5</v>
      </c>
      <c r="R356" s="181">
        <f>Q356*H356</f>
        <v>4.8000000000000001E-4</v>
      </c>
      <c r="S356" s="181">
        <v>0</v>
      </c>
      <c r="T356" s="182">
        <f>S356*H356</f>
        <v>0</v>
      </c>
      <c r="U356" s="35"/>
      <c r="V356" s="35"/>
      <c r="W356" s="35"/>
      <c r="X356" s="35"/>
      <c r="Y356" s="35"/>
      <c r="Z356" s="35"/>
      <c r="AA356" s="35"/>
      <c r="AB356" s="35"/>
      <c r="AC356" s="35"/>
      <c r="AD356" s="35"/>
      <c r="AE356" s="35"/>
      <c r="AR356" s="183" t="s">
        <v>321</v>
      </c>
      <c r="AT356" s="183" t="s">
        <v>318</v>
      </c>
      <c r="AU356" s="183" t="s">
        <v>88</v>
      </c>
      <c r="AY356" s="18" t="s">
        <v>317</v>
      </c>
      <c r="BE356" s="105">
        <f>IF(N356="základná",J356,0)</f>
        <v>0</v>
      </c>
      <c r="BF356" s="105">
        <f>IF(N356="znížená",J356,0)</f>
        <v>0</v>
      </c>
      <c r="BG356" s="105">
        <f>IF(N356="zákl. prenesená",J356,0)</f>
        <v>0</v>
      </c>
      <c r="BH356" s="105">
        <f>IF(N356="zníž. prenesená",J356,0)</f>
        <v>0</v>
      </c>
      <c r="BI356" s="105">
        <f>IF(N356="nulová",J356,0)</f>
        <v>0</v>
      </c>
      <c r="BJ356" s="18" t="s">
        <v>88</v>
      </c>
      <c r="BK356" s="105">
        <f>ROUND(I356*H356,2)</f>
        <v>0</v>
      </c>
      <c r="BL356" s="18" t="s">
        <v>321</v>
      </c>
      <c r="BM356" s="183" t="s">
        <v>646</v>
      </c>
    </row>
    <row r="357" spans="1:65" s="15" customFormat="1">
      <c r="B357" s="202"/>
      <c r="D357" s="185" t="s">
        <v>323</v>
      </c>
      <c r="E357" s="203" t="s">
        <v>1</v>
      </c>
      <c r="F357" s="204" t="s">
        <v>647</v>
      </c>
      <c r="H357" s="205">
        <v>8</v>
      </c>
      <c r="I357" s="206"/>
      <c r="L357" s="202"/>
      <c r="M357" s="207"/>
      <c r="N357" s="208"/>
      <c r="O357" s="208"/>
      <c r="P357" s="208"/>
      <c r="Q357" s="208"/>
      <c r="R357" s="208"/>
      <c r="S357" s="208"/>
      <c r="T357" s="209"/>
      <c r="AT357" s="203" t="s">
        <v>323</v>
      </c>
      <c r="AU357" s="203" t="s">
        <v>88</v>
      </c>
      <c r="AV357" s="15" t="s">
        <v>88</v>
      </c>
      <c r="AW357" s="15" t="s">
        <v>30</v>
      </c>
      <c r="AX357" s="15" t="s">
        <v>75</v>
      </c>
      <c r="AY357" s="203" t="s">
        <v>317</v>
      </c>
    </row>
    <row r="358" spans="1:65" s="13" customFormat="1" ht="22.5">
      <c r="B358" s="184"/>
      <c r="D358" s="185" t="s">
        <v>323</v>
      </c>
      <c r="E358" s="186" t="s">
        <v>1</v>
      </c>
      <c r="F358" s="187" t="s">
        <v>642</v>
      </c>
      <c r="H358" s="186" t="s">
        <v>1</v>
      </c>
      <c r="I358" s="188"/>
      <c r="L358" s="184"/>
      <c r="M358" s="189"/>
      <c r="N358" s="190"/>
      <c r="O358" s="190"/>
      <c r="P358" s="190"/>
      <c r="Q358" s="190"/>
      <c r="R358" s="190"/>
      <c r="S358" s="190"/>
      <c r="T358" s="191"/>
      <c r="AT358" s="186" t="s">
        <v>323</v>
      </c>
      <c r="AU358" s="186" t="s">
        <v>88</v>
      </c>
      <c r="AV358" s="13" t="s">
        <v>82</v>
      </c>
      <c r="AW358" s="13" t="s">
        <v>30</v>
      </c>
      <c r="AX358" s="13" t="s">
        <v>75</v>
      </c>
      <c r="AY358" s="186" t="s">
        <v>317</v>
      </c>
    </row>
    <row r="359" spans="1:65" s="14" customFormat="1">
      <c r="B359" s="192"/>
      <c r="D359" s="185" t="s">
        <v>323</v>
      </c>
      <c r="E359" s="193" t="s">
        <v>1</v>
      </c>
      <c r="F359" s="194" t="s">
        <v>334</v>
      </c>
      <c r="H359" s="195">
        <v>8</v>
      </c>
      <c r="I359" s="196"/>
      <c r="L359" s="192"/>
      <c r="M359" s="197"/>
      <c r="N359" s="198"/>
      <c r="O359" s="198"/>
      <c r="P359" s="198"/>
      <c r="Q359" s="198"/>
      <c r="R359" s="198"/>
      <c r="S359" s="198"/>
      <c r="T359" s="199"/>
      <c r="AT359" s="193" t="s">
        <v>323</v>
      </c>
      <c r="AU359" s="193" t="s">
        <v>88</v>
      </c>
      <c r="AV359" s="14" t="s">
        <v>321</v>
      </c>
      <c r="AW359" s="14" t="s">
        <v>30</v>
      </c>
      <c r="AX359" s="14" t="s">
        <v>82</v>
      </c>
      <c r="AY359" s="193" t="s">
        <v>317</v>
      </c>
    </row>
    <row r="360" spans="1:65" s="2" customFormat="1" ht="24.2" customHeight="1">
      <c r="A360" s="35"/>
      <c r="B360" s="141"/>
      <c r="C360" s="171" t="s">
        <v>648</v>
      </c>
      <c r="D360" s="171" t="s">
        <v>318</v>
      </c>
      <c r="E360" s="172" t="s">
        <v>649</v>
      </c>
      <c r="F360" s="173" t="s">
        <v>650</v>
      </c>
      <c r="G360" s="174" t="s">
        <v>388</v>
      </c>
      <c r="H360" s="175">
        <v>8</v>
      </c>
      <c r="I360" s="176"/>
      <c r="J360" s="177">
        <f>ROUND(I360*H360,2)</f>
        <v>0</v>
      </c>
      <c r="K360" s="178"/>
      <c r="L360" s="36"/>
      <c r="M360" s="179" t="s">
        <v>1</v>
      </c>
      <c r="N360" s="180" t="s">
        <v>41</v>
      </c>
      <c r="O360" s="61"/>
      <c r="P360" s="181">
        <f>O360*H360</f>
        <v>0</v>
      </c>
      <c r="Q360" s="181">
        <v>6.0000000000000002E-5</v>
      </c>
      <c r="R360" s="181">
        <f>Q360*H360</f>
        <v>4.8000000000000001E-4</v>
      </c>
      <c r="S360" s="181">
        <v>0</v>
      </c>
      <c r="T360" s="182">
        <f>S360*H360</f>
        <v>0</v>
      </c>
      <c r="U360" s="35"/>
      <c r="V360" s="35"/>
      <c r="W360" s="35"/>
      <c r="X360" s="35"/>
      <c r="Y360" s="35"/>
      <c r="Z360" s="35"/>
      <c r="AA360" s="35"/>
      <c r="AB360" s="35"/>
      <c r="AC360" s="35"/>
      <c r="AD360" s="35"/>
      <c r="AE360" s="35"/>
      <c r="AR360" s="183" t="s">
        <v>321</v>
      </c>
      <c r="AT360" s="183" t="s">
        <v>318</v>
      </c>
      <c r="AU360" s="183" t="s">
        <v>88</v>
      </c>
      <c r="AY360" s="18" t="s">
        <v>317</v>
      </c>
      <c r="BE360" s="105">
        <f>IF(N360="základná",J360,0)</f>
        <v>0</v>
      </c>
      <c r="BF360" s="105">
        <f>IF(N360="znížená",J360,0)</f>
        <v>0</v>
      </c>
      <c r="BG360" s="105">
        <f>IF(N360="zákl. prenesená",J360,0)</f>
        <v>0</v>
      </c>
      <c r="BH360" s="105">
        <f>IF(N360="zníž. prenesená",J360,0)</f>
        <v>0</v>
      </c>
      <c r="BI360" s="105">
        <f>IF(N360="nulová",J360,0)</f>
        <v>0</v>
      </c>
      <c r="BJ360" s="18" t="s">
        <v>88</v>
      </c>
      <c r="BK360" s="105">
        <f>ROUND(I360*H360,2)</f>
        <v>0</v>
      </c>
      <c r="BL360" s="18" t="s">
        <v>321</v>
      </c>
      <c r="BM360" s="183" t="s">
        <v>651</v>
      </c>
    </row>
    <row r="361" spans="1:65" s="15" customFormat="1">
      <c r="B361" s="202"/>
      <c r="D361" s="185" t="s">
        <v>323</v>
      </c>
      <c r="E361" s="203" t="s">
        <v>1</v>
      </c>
      <c r="F361" s="204" t="s">
        <v>652</v>
      </c>
      <c r="H361" s="205">
        <v>8</v>
      </c>
      <c r="I361" s="206"/>
      <c r="L361" s="202"/>
      <c r="M361" s="207"/>
      <c r="N361" s="208"/>
      <c r="O361" s="208"/>
      <c r="P361" s="208"/>
      <c r="Q361" s="208"/>
      <c r="R361" s="208"/>
      <c r="S361" s="208"/>
      <c r="T361" s="209"/>
      <c r="AT361" s="203" t="s">
        <v>323</v>
      </c>
      <c r="AU361" s="203" t="s">
        <v>88</v>
      </c>
      <c r="AV361" s="15" t="s">
        <v>88</v>
      </c>
      <c r="AW361" s="15" t="s">
        <v>30</v>
      </c>
      <c r="AX361" s="15" t="s">
        <v>75</v>
      </c>
      <c r="AY361" s="203" t="s">
        <v>317</v>
      </c>
    </row>
    <row r="362" spans="1:65" s="13" customFormat="1" ht="22.5">
      <c r="B362" s="184"/>
      <c r="D362" s="185" t="s">
        <v>323</v>
      </c>
      <c r="E362" s="186" t="s">
        <v>1</v>
      </c>
      <c r="F362" s="187" t="s">
        <v>642</v>
      </c>
      <c r="H362" s="186" t="s">
        <v>1</v>
      </c>
      <c r="I362" s="188"/>
      <c r="L362" s="184"/>
      <c r="M362" s="189"/>
      <c r="N362" s="190"/>
      <c r="O362" s="190"/>
      <c r="P362" s="190"/>
      <c r="Q362" s="190"/>
      <c r="R362" s="190"/>
      <c r="S362" s="190"/>
      <c r="T362" s="191"/>
      <c r="AT362" s="186" t="s">
        <v>323</v>
      </c>
      <c r="AU362" s="186" t="s">
        <v>88</v>
      </c>
      <c r="AV362" s="13" t="s">
        <v>82</v>
      </c>
      <c r="AW362" s="13" t="s">
        <v>30</v>
      </c>
      <c r="AX362" s="13" t="s">
        <v>75</v>
      </c>
      <c r="AY362" s="186" t="s">
        <v>317</v>
      </c>
    </row>
    <row r="363" spans="1:65" s="14" customFormat="1">
      <c r="B363" s="192"/>
      <c r="D363" s="185" t="s">
        <v>323</v>
      </c>
      <c r="E363" s="193" t="s">
        <v>1</v>
      </c>
      <c r="F363" s="194" t="s">
        <v>334</v>
      </c>
      <c r="H363" s="195">
        <v>8</v>
      </c>
      <c r="I363" s="196"/>
      <c r="L363" s="192"/>
      <c r="M363" s="197"/>
      <c r="N363" s="198"/>
      <c r="O363" s="198"/>
      <c r="P363" s="198"/>
      <c r="Q363" s="198"/>
      <c r="R363" s="198"/>
      <c r="S363" s="198"/>
      <c r="T363" s="199"/>
      <c r="AT363" s="193" t="s">
        <v>323</v>
      </c>
      <c r="AU363" s="193" t="s">
        <v>88</v>
      </c>
      <c r="AV363" s="14" t="s">
        <v>321</v>
      </c>
      <c r="AW363" s="14" t="s">
        <v>30</v>
      </c>
      <c r="AX363" s="14" t="s">
        <v>82</v>
      </c>
      <c r="AY363" s="193" t="s">
        <v>317</v>
      </c>
    </row>
    <row r="364" spans="1:65" s="2" customFormat="1" ht="37.9" customHeight="1">
      <c r="A364" s="35"/>
      <c r="B364" s="141"/>
      <c r="C364" s="171" t="s">
        <v>653</v>
      </c>
      <c r="D364" s="171" t="s">
        <v>318</v>
      </c>
      <c r="E364" s="172" t="s">
        <v>654</v>
      </c>
      <c r="F364" s="173" t="s">
        <v>655</v>
      </c>
      <c r="G364" s="174" t="s">
        <v>378</v>
      </c>
      <c r="H364" s="175">
        <v>11.074</v>
      </c>
      <c r="I364" s="176"/>
      <c r="J364" s="177">
        <f>ROUND(I364*H364,2)</f>
        <v>0</v>
      </c>
      <c r="K364" s="178"/>
      <c r="L364" s="36"/>
      <c r="M364" s="179" t="s">
        <v>1</v>
      </c>
      <c r="N364" s="180" t="s">
        <v>41</v>
      </c>
      <c r="O364" s="61"/>
      <c r="P364" s="181">
        <f>O364*H364</f>
        <v>0</v>
      </c>
      <c r="Q364" s="181">
        <v>0</v>
      </c>
      <c r="R364" s="181">
        <f>Q364*H364</f>
        <v>0</v>
      </c>
      <c r="S364" s="181">
        <v>0.19600000000000001</v>
      </c>
      <c r="T364" s="182">
        <f>S364*H364</f>
        <v>2.1705040000000002</v>
      </c>
      <c r="U364" s="35"/>
      <c r="V364" s="35"/>
      <c r="W364" s="35"/>
      <c r="X364" s="35"/>
      <c r="Y364" s="35"/>
      <c r="Z364" s="35"/>
      <c r="AA364" s="35"/>
      <c r="AB364" s="35"/>
      <c r="AC364" s="35"/>
      <c r="AD364" s="35"/>
      <c r="AE364" s="35"/>
      <c r="AR364" s="183" t="s">
        <v>321</v>
      </c>
      <c r="AT364" s="183" t="s">
        <v>318</v>
      </c>
      <c r="AU364" s="183" t="s">
        <v>88</v>
      </c>
      <c r="AY364" s="18" t="s">
        <v>317</v>
      </c>
      <c r="BE364" s="105">
        <f>IF(N364="základná",J364,0)</f>
        <v>0</v>
      </c>
      <c r="BF364" s="105">
        <f>IF(N364="znížená",J364,0)</f>
        <v>0</v>
      </c>
      <c r="BG364" s="105">
        <f>IF(N364="zákl. prenesená",J364,0)</f>
        <v>0</v>
      </c>
      <c r="BH364" s="105">
        <f>IF(N364="zníž. prenesená",J364,0)</f>
        <v>0</v>
      </c>
      <c r="BI364" s="105">
        <f>IF(N364="nulová",J364,0)</f>
        <v>0</v>
      </c>
      <c r="BJ364" s="18" t="s">
        <v>88</v>
      </c>
      <c r="BK364" s="105">
        <f>ROUND(I364*H364,2)</f>
        <v>0</v>
      </c>
      <c r="BL364" s="18" t="s">
        <v>321</v>
      </c>
      <c r="BM364" s="183" t="s">
        <v>656</v>
      </c>
    </row>
    <row r="365" spans="1:65" s="15" customFormat="1">
      <c r="B365" s="202"/>
      <c r="D365" s="185" t="s">
        <v>323</v>
      </c>
      <c r="E365" s="203" t="s">
        <v>1</v>
      </c>
      <c r="F365" s="204" t="s">
        <v>657</v>
      </c>
      <c r="H365" s="205">
        <v>11.074</v>
      </c>
      <c r="I365" s="206"/>
      <c r="L365" s="202"/>
      <c r="M365" s="207"/>
      <c r="N365" s="208"/>
      <c r="O365" s="208"/>
      <c r="P365" s="208"/>
      <c r="Q365" s="208"/>
      <c r="R365" s="208"/>
      <c r="S365" s="208"/>
      <c r="T365" s="209"/>
      <c r="AT365" s="203" t="s">
        <v>323</v>
      </c>
      <c r="AU365" s="203" t="s">
        <v>88</v>
      </c>
      <c r="AV365" s="15" t="s">
        <v>88</v>
      </c>
      <c r="AW365" s="15" t="s">
        <v>30</v>
      </c>
      <c r="AX365" s="15" t="s">
        <v>82</v>
      </c>
      <c r="AY365" s="203" t="s">
        <v>317</v>
      </c>
    </row>
    <row r="366" spans="1:65" s="2" customFormat="1" ht="24.2" customHeight="1">
      <c r="A366" s="35"/>
      <c r="B366" s="141"/>
      <c r="C366" s="171" t="s">
        <v>658</v>
      </c>
      <c r="D366" s="171" t="s">
        <v>318</v>
      </c>
      <c r="E366" s="172" t="s">
        <v>659</v>
      </c>
      <c r="F366" s="173" t="s">
        <v>660</v>
      </c>
      <c r="G366" s="174" t="s">
        <v>378</v>
      </c>
      <c r="H366" s="175">
        <v>6.37</v>
      </c>
      <c r="I366" s="176"/>
      <c r="J366" s="177">
        <f>ROUND(I366*H366,2)</f>
        <v>0</v>
      </c>
      <c r="K366" s="178"/>
      <c r="L366" s="36"/>
      <c r="M366" s="179" t="s">
        <v>1</v>
      </c>
      <c r="N366" s="180" t="s">
        <v>41</v>
      </c>
      <c r="O366" s="61"/>
      <c r="P366" s="181">
        <f>O366*H366</f>
        <v>0</v>
      </c>
      <c r="Q366" s="181">
        <v>0</v>
      </c>
      <c r="R366" s="181">
        <f>Q366*H366</f>
        <v>0</v>
      </c>
      <c r="S366" s="181">
        <v>0.3115</v>
      </c>
      <c r="T366" s="182">
        <f>S366*H366</f>
        <v>1.9842550000000001</v>
      </c>
      <c r="U366" s="35"/>
      <c r="V366" s="35"/>
      <c r="W366" s="35"/>
      <c r="X366" s="35"/>
      <c r="Y366" s="35"/>
      <c r="Z366" s="35"/>
      <c r="AA366" s="35"/>
      <c r="AB366" s="35"/>
      <c r="AC366" s="35"/>
      <c r="AD366" s="35"/>
      <c r="AE366" s="35"/>
      <c r="AR366" s="183" t="s">
        <v>321</v>
      </c>
      <c r="AT366" s="183" t="s">
        <v>318</v>
      </c>
      <c r="AU366" s="183" t="s">
        <v>88</v>
      </c>
      <c r="AY366" s="18" t="s">
        <v>317</v>
      </c>
      <c r="BE366" s="105">
        <f>IF(N366="základná",J366,0)</f>
        <v>0</v>
      </c>
      <c r="BF366" s="105">
        <f>IF(N366="znížená",J366,0)</f>
        <v>0</v>
      </c>
      <c r="BG366" s="105">
        <f>IF(N366="zákl. prenesená",J366,0)</f>
        <v>0</v>
      </c>
      <c r="BH366" s="105">
        <f>IF(N366="zníž. prenesená",J366,0)</f>
        <v>0</v>
      </c>
      <c r="BI366" s="105">
        <f>IF(N366="nulová",J366,0)</f>
        <v>0</v>
      </c>
      <c r="BJ366" s="18" t="s">
        <v>88</v>
      </c>
      <c r="BK366" s="105">
        <f>ROUND(I366*H366,2)</f>
        <v>0</v>
      </c>
      <c r="BL366" s="18" t="s">
        <v>321</v>
      </c>
      <c r="BM366" s="183" t="s">
        <v>661</v>
      </c>
    </row>
    <row r="367" spans="1:65" s="15" customFormat="1">
      <c r="B367" s="202"/>
      <c r="D367" s="185" t="s">
        <v>323</v>
      </c>
      <c r="E367" s="203" t="s">
        <v>1</v>
      </c>
      <c r="F367" s="204" t="s">
        <v>662</v>
      </c>
      <c r="H367" s="205">
        <v>4.32</v>
      </c>
      <c r="I367" s="206"/>
      <c r="L367" s="202"/>
      <c r="M367" s="207"/>
      <c r="N367" s="208"/>
      <c r="O367" s="208"/>
      <c r="P367" s="208"/>
      <c r="Q367" s="208"/>
      <c r="R367" s="208"/>
      <c r="S367" s="208"/>
      <c r="T367" s="209"/>
      <c r="AT367" s="203" t="s">
        <v>323</v>
      </c>
      <c r="AU367" s="203" t="s">
        <v>88</v>
      </c>
      <c r="AV367" s="15" t="s">
        <v>88</v>
      </c>
      <c r="AW367" s="15" t="s">
        <v>30</v>
      </c>
      <c r="AX367" s="15" t="s">
        <v>75</v>
      </c>
      <c r="AY367" s="203" t="s">
        <v>317</v>
      </c>
    </row>
    <row r="368" spans="1:65" s="15" customFormat="1">
      <c r="B368" s="202"/>
      <c r="D368" s="185" t="s">
        <v>323</v>
      </c>
      <c r="E368" s="203" t="s">
        <v>1</v>
      </c>
      <c r="F368" s="204" t="s">
        <v>663</v>
      </c>
      <c r="H368" s="205">
        <v>2.0499999999999998</v>
      </c>
      <c r="I368" s="206"/>
      <c r="L368" s="202"/>
      <c r="M368" s="207"/>
      <c r="N368" s="208"/>
      <c r="O368" s="208"/>
      <c r="P368" s="208"/>
      <c r="Q368" s="208"/>
      <c r="R368" s="208"/>
      <c r="S368" s="208"/>
      <c r="T368" s="209"/>
      <c r="AT368" s="203" t="s">
        <v>323</v>
      </c>
      <c r="AU368" s="203" t="s">
        <v>88</v>
      </c>
      <c r="AV368" s="15" t="s">
        <v>88</v>
      </c>
      <c r="AW368" s="15" t="s">
        <v>30</v>
      </c>
      <c r="AX368" s="15" t="s">
        <v>75</v>
      </c>
      <c r="AY368" s="203" t="s">
        <v>317</v>
      </c>
    </row>
    <row r="369" spans="1:65" s="14" customFormat="1">
      <c r="B369" s="192"/>
      <c r="D369" s="185" t="s">
        <v>323</v>
      </c>
      <c r="E369" s="193" t="s">
        <v>1</v>
      </c>
      <c r="F369" s="194" t="s">
        <v>334</v>
      </c>
      <c r="H369" s="195">
        <v>6.37</v>
      </c>
      <c r="I369" s="196"/>
      <c r="L369" s="192"/>
      <c r="M369" s="197"/>
      <c r="N369" s="198"/>
      <c r="O369" s="198"/>
      <c r="P369" s="198"/>
      <c r="Q369" s="198"/>
      <c r="R369" s="198"/>
      <c r="S369" s="198"/>
      <c r="T369" s="199"/>
      <c r="AT369" s="193" t="s">
        <v>323</v>
      </c>
      <c r="AU369" s="193" t="s">
        <v>88</v>
      </c>
      <c r="AV369" s="14" t="s">
        <v>321</v>
      </c>
      <c r="AW369" s="14" t="s">
        <v>30</v>
      </c>
      <c r="AX369" s="14" t="s">
        <v>82</v>
      </c>
      <c r="AY369" s="193" t="s">
        <v>317</v>
      </c>
    </row>
    <row r="370" spans="1:65" s="2" customFormat="1" ht="37.9" customHeight="1">
      <c r="A370" s="35"/>
      <c r="B370" s="141"/>
      <c r="C370" s="171" t="s">
        <v>664</v>
      </c>
      <c r="D370" s="171" t="s">
        <v>318</v>
      </c>
      <c r="E370" s="172" t="s">
        <v>665</v>
      </c>
      <c r="F370" s="173" t="s">
        <v>666</v>
      </c>
      <c r="G370" s="174" t="s">
        <v>338</v>
      </c>
      <c r="H370" s="175">
        <v>9.2899999999999991</v>
      </c>
      <c r="I370" s="176"/>
      <c r="J370" s="177">
        <f>ROUND(I370*H370,2)</f>
        <v>0</v>
      </c>
      <c r="K370" s="178"/>
      <c r="L370" s="36"/>
      <c r="M370" s="179" t="s">
        <v>1</v>
      </c>
      <c r="N370" s="180" t="s">
        <v>41</v>
      </c>
      <c r="O370" s="61"/>
      <c r="P370" s="181">
        <f>O370*H370</f>
        <v>0</v>
      </c>
      <c r="Q370" s="181">
        <v>0</v>
      </c>
      <c r="R370" s="181">
        <f>Q370*H370</f>
        <v>0</v>
      </c>
      <c r="S370" s="181">
        <v>1.905</v>
      </c>
      <c r="T370" s="182">
        <f>S370*H370</f>
        <v>17.69745</v>
      </c>
      <c r="U370" s="35"/>
      <c r="V370" s="35"/>
      <c r="W370" s="35"/>
      <c r="X370" s="35"/>
      <c r="Y370" s="35"/>
      <c r="Z370" s="35"/>
      <c r="AA370" s="35"/>
      <c r="AB370" s="35"/>
      <c r="AC370" s="35"/>
      <c r="AD370" s="35"/>
      <c r="AE370" s="35"/>
      <c r="AR370" s="183" t="s">
        <v>321</v>
      </c>
      <c r="AT370" s="183" t="s">
        <v>318</v>
      </c>
      <c r="AU370" s="183" t="s">
        <v>88</v>
      </c>
      <c r="AY370" s="18" t="s">
        <v>317</v>
      </c>
      <c r="BE370" s="105">
        <f>IF(N370="základná",J370,0)</f>
        <v>0</v>
      </c>
      <c r="BF370" s="105">
        <f>IF(N370="znížená",J370,0)</f>
        <v>0</v>
      </c>
      <c r="BG370" s="105">
        <f>IF(N370="zákl. prenesená",J370,0)</f>
        <v>0</v>
      </c>
      <c r="BH370" s="105">
        <f>IF(N370="zníž. prenesená",J370,0)</f>
        <v>0</v>
      </c>
      <c r="BI370" s="105">
        <f>IF(N370="nulová",J370,0)</f>
        <v>0</v>
      </c>
      <c r="BJ370" s="18" t="s">
        <v>88</v>
      </c>
      <c r="BK370" s="105">
        <f>ROUND(I370*H370,2)</f>
        <v>0</v>
      </c>
      <c r="BL370" s="18" t="s">
        <v>321</v>
      </c>
      <c r="BM370" s="183" t="s">
        <v>667</v>
      </c>
    </row>
    <row r="371" spans="1:65" s="15" customFormat="1">
      <c r="B371" s="202"/>
      <c r="D371" s="185" t="s">
        <v>323</v>
      </c>
      <c r="E371" s="203" t="s">
        <v>1</v>
      </c>
      <c r="F371" s="204" t="s">
        <v>668</v>
      </c>
      <c r="H371" s="205">
        <v>23.225000000000001</v>
      </c>
      <c r="I371" s="206"/>
      <c r="L371" s="202"/>
      <c r="M371" s="207"/>
      <c r="N371" s="208"/>
      <c r="O371" s="208"/>
      <c r="P371" s="208"/>
      <c r="Q371" s="208"/>
      <c r="R371" s="208"/>
      <c r="S371" s="208"/>
      <c r="T371" s="209"/>
      <c r="AT371" s="203" t="s">
        <v>323</v>
      </c>
      <c r="AU371" s="203" t="s">
        <v>88</v>
      </c>
      <c r="AV371" s="15" t="s">
        <v>88</v>
      </c>
      <c r="AW371" s="15" t="s">
        <v>30</v>
      </c>
      <c r="AX371" s="15" t="s">
        <v>75</v>
      </c>
      <c r="AY371" s="203" t="s">
        <v>317</v>
      </c>
    </row>
    <row r="372" spans="1:65" s="16" customFormat="1">
      <c r="B372" s="210"/>
      <c r="D372" s="185" t="s">
        <v>323</v>
      </c>
      <c r="E372" s="211" t="s">
        <v>198</v>
      </c>
      <c r="F372" s="212" t="s">
        <v>412</v>
      </c>
      <c r="H372" s="213">
        <v>23.225000000000001</v>
      </c>
      <c r="I372" s="214"/>
      <c r="L372" s="210"/>
      <c r="M372" s="215"/>
      <c r="N372" s="216"/>
      <c r="O372" s="216"/>
      <c r="P372" s="216"/>
      <c r="Q372" s="216"/>
      <c r="R372" s="216"/>
      <c r="S372" s="216"/>
      <c r="T372" s="217"/>
      <c r="AT372" s="211" t="s">
        <v>323</v>
      </c>
      <c r="AU372" s="211" t="s">
        <v>88</v>
      </c>
      <c r="AV372" s="16" t="s">
        <v>105</v>
      </c>
      <c r="AW372" s="16" t="s">
        <v>30</v>
      </c>
      <c r="AX372" s="16" t="s">
        <v>75</v>
      </c>
      <c r="AY372" s="211" t="s">
        <v>317</v>
      </c>
    </row>
    <row r="373" spans="1:65" s="14" customFormat="1">
      <c r="B373" s="192"/>
      <c r="D373" s="185" t="s">
        <v>323</v>
      </c>
      <c r="E373" s="193" t="s">
        <v>1</v>
      </c>
      <c r="F373" s="194" t="s">
        <v>334</v>
      </c>
      <c r="H373" s="195">
        <v>23.225000000000001</v>
      </c>
      <c r="I373" s="196"/>
      <c r="L373" s="192"/>
      <c r="M373" s="197"/>
      <c r="N373" s="198"/>
      <c r="O373" s="198"/>
      <c r="P373" s="198"/>
      <c r="Q373" s="198"/>
      <c r="R373" s="198"/>
      <c r="S373" s="198"/>
      <c r="T373" s="199"/>
      <c r="AT373" s="193" t="s">
        <v>323</v>
      </c>
      <c r="AU373" s="193" t="s">
        <v>88</v>
      </c>
      <c r="AV373" s="14" t="s">
        <v>321</v>
      </c>
      <c r="AW373" s="14" t="s">
        <v>30</v>
      </c>
      <c r="AX373" s="14" t="s">
        <v>75</v>
      </c>
      <c r="AY373" s="193" t="s">
        <v>317</v>
      </c>
    </row>
    <row r="374" spans="1:65" s="15" customFormat="1">
      <c r="B374" s="202"/>
      <c r="D374" s="185" t="s">
        <v>323</v>
      </c>
      <c r="E374" s="203" t="s">
        <v>1</v>
      </c>
      <c r="F374" s="204" t="s">
        <v>669</v>
      </c>
      <c r="H374" s="205">
        <v>9.2899999999999991</v>
      </c>
      <c r="I374" s="206"/>
      <c r="L374" s="202"/>
      <c r="M374" s="207"/>
      <c r="N374" s="208"/>
      <c r="O374" s="208"/>
      <c r="P374" s="208"/>
      <c r="Q374" s="208"/>
      <c r="R374" s="208"/>
      <c r="S374" s="208"/>
      <c r="T374" s="209"/>
      <c r="AT374" s="203" t="s">
        <v>323</v>
      </c>
      <c r="AU374" s="203" t="s">
        <v>88</v>
      </c>
      <c r="AV374" s="15" t="s">
        <v>88</v>
      </c>
      <c r="AW374" s="15" t="s">
        <v>30</v>
      </c>
      <c r="AX374" s="15" t="s">
        <v>82</v>
      </c>
      <c r="AY374" s="203" t="s">
        <v>317</v>
      </c>
    </row>
    <row r="375" spans="1:65" s="2" customFormat="1" ht="24.2" customHeight="1">
      <c r="A375" s="35"/>
      <c r="B375" s="141"/>
      <c r="C375" s="171" t="s">
        <v>670</v>
      </c>
      <c r="D375" s="171" t="s">
        <v>318</v>
      </c>
      <c r="E375" s="172" t="s">
        <v>671</v>
      </c>
      <c r="F375" s="173" t="s">
        <v>672</v>
      </c>
      <c r="G375" s="174" t="s">
        <v>338</v>
      </c>
      <c r="H375" s="175">
        <v>18.582000000000001</v>
      </c>
      <c r="I375" s="176"/>
      <c r="J375" s="177">
        <f>ROUND(I375*H375,2)</f>
        <v>0</v>
      </c>
      <c r="K375" s="178"/>
      <c r="L375" s="36"/>
      <c r="M375" s="179" t="s">
        <v>1</v>
      </c>
      <c r="N375" s="180" t="s">
        <v>41</v>
      </c>
      <c r="O375" s="61"/>
      <c r="P375" s="181">
        <f>O375*H375</f>
        <v>0</v>
      </c>
      <c r="Q375" s="181">
        <v>0</v>
      </c>
      <c r="R375" s="181">
        <f>Q375*H375</f>
        <v>0</v>
      </c>
      <c r="S375" s="181">
        <v>2.4</v>
      </c>
      <c r="T375" s="182">
        <f>S375*H375</f>
        <v>44.596800000000002</v>
      </c>
      <c r="U375" s="35"/>
      <c r="V375" s="35"/>
      <c r="W375" s="35"/>
      <c r="X375" s="35"/>
      <c r="Y375" s="35"/>
      <c r="Z375" s="35"/>
      <c r="AA375" s="35"/>
      <c r="AB375" s="35"/>
      <c r="AC375" s="35"/>
      <c r="AD375" s="35"/>
      <c r="AE375" s="35"/>
      <c r="AR375" s="183" t="s">
        <v>321</v>
      </c>
      <c r="AT375" s="183" t="s">
        <v>318</v>
      </c>
      <c r="AU375" s="183" t="s">
        <v>88</v>
      </c>
      <c r="AY375" s="18" t="s">
        <v>317</v>
      </c>
      <c r="BE375" s="105">
        <f>IF(N375="základná",J375,0)</f>
        <v>0</v>
      </c>
      <c r="BF375" s="105">
        <f>IF(N375="znížená",J375,0)</f>
        <v>0</v>
      </c>
      <c r="BG375" s="105">
        <f>IF(N375="zákl. prenesená",J375,0)</f>
        <v>0</v>
      </c>
      <c r="BH375" s="105">
        <f>IF(N375="zníž. prenesená",J375,0)</f>
        <v>0</v>
      </c>
      <c r="BI375" s="105">
        <f>IF(N375="nulová",J375,0)</f>
        <v>0</v>
      </c>
      <c r="BJ375" s="18" t="s">
        <v>88</v>
      </c>
      <c r="BK375" s="105">
        <f>ROUND(I375*H375,2)</f>
        <v>0</v>
      </c>
      <c r="BL375" s="18" t="s">
        <v>321</v>
      </c>
      <c r="BM375" s="183" t="s">
        <v>673</v>
      </c>
    </row>
    <row r="376" spans="1:65" s="15" customFormat="1">
      <c r="B376" s="202"/>
      <c r="D376" s="185" t="s">
        <v>323</v>
      </c>
      <c r="E376" s="203" t="s">
        <v>1</v>
      </c>
      <c r="F376" s="204" t="s">
        <v>674</v>
      </c>
      <c r="H376" s="205">
        <v>3.1320000000000001</v>
      </c>
      <c r="I376" s="206"/>
      <c r="L376" s="202"/>
      <c r="M376" s="207"/>
      <c r="N376" s="208"/>
      <c r="O376" s="208"/>
      <c r="P376" s="208"/>
      <c r="Q376" s="208"/>
      <c r="R376" s="208"/>
      <c r="S376" s="208"/>
      <c r="T376" s="209"/>
      <c r="AT376" s="203" t="s">
        <v>323</v>
      </c>
      <c r="AU376" s="203" t="s">
        <v>88</v>
      </c>
      <c r="AV376" s="15" t="s">
        <v>88</v>
      </c>
      <c r="AW376" s="15" t="s">
        <v>30</v>
      </c>
      <c r="AX376" s="15" t="s">
        <v>75</v>
      </c>
      <c r="AY376" s="203" t="s">
        <v>317</v>
      </c>
    </row>
    <row r="377" spans="1:65" s="15" customFormat="1">
      <c r="B377" s="202"/>
      <c r="D377" s="185" t="s">
        <v>323</v>
      </c>
      <c r="E377" s="203" t="s">
        <v>1</v>
      </c>
      <c r="F377" s="204" t="s">
        <v>675</v>
      </c>
      <c r="H377" s="205">
        <v>15.45</v>
      </c>
      <c r="I377" s="206"/>
      <c r="L377" s="202"/>
      <c r="M377" s="207"/>
      <c r="N377" s="208"/>
      <c r="O377" s="208"/>
      <c r="P377" s="208"/>
      <c r="Q377" s="208"/>
      <c r="R377" s="208"/>
      <c r="S377" s="208"/>
      <c r="T377" s="209"/>
      <c r="AT377" s="203" t="s">
        <v>323</v>
      </c>
      <c r="AU377" s="203" t="s">
        <v>88</v>
      </c>
      <c r="AV377" s="15" t="s">
        <v>88</v>
      </c>
      <c r="AW377" s="15" t="s">
        <v>30</v>
      </c>
      <c r="AX377" s="15" t="s">
        <v>75</v>
      </c>
      <c r="AY377" s="203" t="s">
        <v>317</v>
      </c>
    </row>
    <row r="378" spans="1:65" s="14" customFormat="1">
      <c r="B378" s="192"/>
      <c r="D378" s="185" t="s">
        <v>323</v>
      </c>
      <c r="E378" s="193" t="s">
        <v>1</v>
      </c>
      <c r="F378" s="194" t="s">
        <v>334</v>
      </c>
      <c r="H378" s="195">
        <v>18.582000000000001</v>
      </c>
      <c r="I378" s="196"/>
      <c r="L378" s="192"/>
      <c r="M378" s="197"/>
      <c r="N378" s="198"/>
      <c r="O378" s="198"/>
      <c r="P378" s="198"/>
      <c r="Q378" s="198"/>
      <c r="R378" s="198"/>
      <c r="S378" s="198"/>
      <c r="T378" s="199"/>
      <c r="AT378" s="193" t="s">
        <v>323</v>
      </c>
      <c r="AU378" s="193" t="s">
        <v>88</v>
      </c>
      <c r="AV378" s="14" t="s">
        <v>321</v>
      </c>
      <c r="AW378" s="14" t="s">
        <v>30</v>
      </c>
      <c r="AX378" s="14" t="s">
        <v>82</v>
      </c>
      <c r="AY378" s="193" t="s">
        <v>317</v>
      </c>
    </row>
    <row r="379" spans="1:65" s="2" customFormat="1" ht="24.2" customHeight="1">
      <c r="A379" s="35"/>
      <c r="B379" s="141"/>
      <c r="C379" s="171" t="s">
        <v>676</v>
      </c>
      <c r="D379" s="171" t="s">
        <v>318</v>
      </c>
      <c r="E379" s="172" t="s">
        <v>677</v>
      </c>
      <c r="F379" s="173" t="s">
        <v>678</v>
      </c>
      <c r="G379" s="174" t="s">
        <v>338</v>
      </c>
      <c r="H379" s="175">
        <v>0.40500000000000003</v>
      </c>
      <c r="I379" s="176"/>
      <c r="J379" s="177">
        <f>ROUND(I379*H379,2)</f>
        <v>0</v>
      </c>
      <c r="K379" s="178"/>
      <c r="L379" s="36"/>
      <c r="M379" s="179" t="s">
        <v>1</v>
      </c>
      <c r="N379" s="180" t="s">
        <v>41</v>
      </c>
      <c r="O379" s="61"/>
      <c r="P379" s="181">
        <f>O379*H379</f>
        <v>0</v>
      </c>
      <c r="Q379" s="181">
        <v>0</v>
      </c>
      <c r="R379" s="181">
        <f>Q379*H379</f>
        <v>0</v>
      </c>
      <c r="S379" s="181">
        <v>2.4</v>
      </c>
      <c r="T379" s="182">
        <f>S379*H379</f>
        <v>0.97199999999999998</v>
      </c>
      <c r="U379" s="35"/>
      <c r="V379" s="35"/>
      <c r="W379" s="35"/>
      <c r="X379" s="35"/>
      <c r="Y379" s="35"/>
      <c r="Z379" s="35"/>
      <c r="AA379" s="35"/>
      <c r="AB379" s="35"/>
      <c r="AC379" s="35"/>
      <c r="AD379" s="35"/>
      <c r="AE379" s="35"/>
      <c r="AR379" s="183" t="s">
        <v>321</v>
      </c>
      <c r="AT379" s="183" t="s">
        <v>318</v>
      </c>
      <c r="AU379" s="183" t="s">
        <v>88</v>
      </c>
      <c r="AY379" s="18" t="s">
        <v>317</v>
      </c>
      <c r="BE379" s="105">
        <f>IF(N379="základná",J379,0)</f>
        <v>0</v>
      </c>
      <c r="BF379" s="105">
        <f>IF(N379="znížená",J379,0)</f>
        <v>0</v>
      </c>
      <c r="BG379" s="105">
        <f>IF(N379="zákl. prenesená",J379,0)</f>
        <v>0</v>
      </c>
      <c r="BH379" s="105">
        <f>IF(N379="zníž. prenesená",J379,0)</f>
        <v>0</v>
      </c>
      <c r="BI379" s="105">
        <f>IF(N379="nulová",J379,0)</f>
        <v>0</v>
      </c>
      <c r="BJ379" s="18" t="s">
        <v>88</v>
      </c>
      <c r="BK379" s="105">
        <f>ROUND(I379*H379,2)</f>
        <v>0</v>
      </c>
      <c r="BL379" s="18" t="s">
        <v>321</v>
      </c>
      <c r="BM379" s="183" t="s">
        <v>679</v>
      </c>
    </row>
    <row r="380" spans="1:65" s="15" customFormat="1">
      <c r="B380" s="202"/>
      <c r="D380" s="185" t="s">
        <v>323</v>
      </c>
      <c r="E380" s="203" t="s">
        <v>1</v>
      </c>
      <c r="F380" s="204" t="s">
        <v>680</v>
      </c>
      <c r="H380" s="205">
        <v>0.40500000000000003</v>
      </c>
      <c r="I380" s="206"/>
      <c r="L380" s="202"/>
      <c r="M380" s="207"/>
      <c r="N380" s="208"/>
      <c r="O380" s="208"/>
      <c r="P380" s="208"/>
      <c r="Q380" s="208"/>
      <c r="R380" s="208"/>
      <c r="S380" s="208"/>
      <c r="T380" s="209"/>
      <c r="AT380" s="203" t="s">
        <v>323</v>
      </c>
      <c r="AU380" s="203" t="s">
        <v>88</v>
      </c>
      <c r="AV380" s="15" t="s">
        <v>88</v>
      </c>
      <c r="AW380" s="15" t="s">
        <v>30</v>
      </c>
      <c r="AX380" s="15" t="s">
        <v>75</v>
      </c>
      <c r="AY380" s="203" t="s">
        <v>317</v>
      </c>
    </row>
    <row r="381" spans="1:65" s="14" customFormat="1">
      <c r="B381" s="192"/>
      <c r="D381" s="185" t="s">
        <v>323</v>
      </c>
      <c r="E381" s="193" t="s">
        <v>1</v>
      </c>
      <c r="F381" s="194" t="s">
        <v>334</v>
      </c>
      <c r="H381" s="195">
        <v>0.40500000000000003</v>
      </c>
      <c r="I381" s="196"/>
      <c r="L381" s="192"/>
      <c r="M381" s="197"/>
      <c r="N381" s="198"/>
      <c r="O381" s="198"/>
      <c r="P381" s="198"/>
      <c r="Q381" s="198"/>
      <c r="R381" s="198"/>
      <c r="S381" s="198"/>
      <c r="T381" s="199"/>
      <c r="AT381" s="193" t="s">
        <v>323</v>
      </c>
      <c r="AU381" s="193" t="s">
        <v>88</v>
      </c>
      <c r="AV381" s="14" t="s">
        <v>321</v>
      </c>
      <c r="AW381" s="14" t="s">
        <v>30</v>
      </c>
      <c r="AX381" s="14" t="s">
        <v>82</v>
      </c>
      <c r="AY381" s="193" t="s">
        <v>317</v>
      </c>
    </row>
    <row r="382" spans="1:65" s="2" customFormat="1" ht="37.9" customHeight="1">
      <c r="A382" s="35"/>
      <c r="B382" s="141"/>
      <c r="C382" s="171" t="s">
        <v>681</v>
      </c>
      <c r="D382" s="171" t="s">
        <v>318</v>
      </c>
      <c r="E382" s="172" t="s">
        <v>682</v>
      </c>
      <c r="F382" s="173" t="s">
        <v>683</v>
      </c>
      <c r="G382" s="174" t="s">
        <v>338</v>
      </c>
      <c r="H382" s="175">
        <v>1.292</v>
      </c>
      <c r="I382" s="176"/>
      <c r="J382" s="177">
        <f>ROUND(I382*H382,2)</f>
        <v>0</v>
      </c>
      <c r="K382" s="178"/>
      <c r="L382" s="36"/>
      <c r="M382" s="179" t="s">
        <v>1</v>
      </c>
      <c r="N382" s="180" t="s">
        <v>41</v>
      </c>
      <c r="O382" s="61"/>
      <c r="P382" s="181">
        <f>O382*H382</f>
        <v>0</v>
      </c>
      <c r="Q382" s="181">
        <v>0</v>
      </c>
      <c r="R382" s="181">
        <f>Q382*H382</f>
        <v>0</v>
      </c>
      <c r="S382" s="181">
        <v>2.2000000000000002</v>
      </c>
      <c r="T382" s="182">
        <f>S382*H382</f>
        <v>2.8424000000000005</v>
      </c>
      <c r="U382" s="35"/>
      <c r="V382" s="35"/>
      <c r="W382" s="35"/>
      <c r="X382" s="35"/>
      <c r="Y382" s="35"/>
      <c r="Z382" s="35"/>
      <c r="AA382" s="35"/>
      <c r="AB382" s="35"/>
      <c r="AC382" s="35"/>
      <c r="AD382" s="35"/>
      <c r="AE382" s="35"/>
      <c r="AR382" s="183" t="s">
        <v>321</v>
      </c>
      <c r="AT382" s="183" t="s">
        <v>318</v>
      </c>
      <c r="AU382" s="183" t="s">
        <v>88</v>
      </c>
      <c r="AY382" s="18" t="s">
        <v>317</v>
      </c>
      <c r="BE382" s="105">
        <f>IF(N382="základná",J382,0)</f>
        <v>0</v>
      </c>
      <c r="BF382" s="105">
        <f>IF(N382="znížená",J382,0)</f>
        <v>0</v>
      </c>
      <c r="BG382" s="105">
        <f>IF(N382="zákl. prenesená",J382,0)</f>
        <v>0</v>
      </c>
      <c r="BH382" s="105">
        <f>IF(N382="zníž. prenesená",J382,0)</f>
        <v>0</v>
      </c>
      <c r="BI382" s="105">
        <f>IF(N382="nulová",J382,0)</f>
        <v>0</v>
      </c>
      <c r="BJ382" s="18" t="s">
        <v>88</v>
      </c>
      <c r="BK382" s="105">
        <f>ROUND(I382*H382,2)</f>
        <v>0</v>
      </c>
      <c r="BL382" s="18" t="s">
        <v>321</v>
      </c>
      <c r="BM382" s="183" t="s">
        <v>684</v>
      </c>
    </row>
    <row r="383" spans="1:65" s="15" customFormat="1">
      <c r="B383" s="202"/>
      <c r="D383" s="185" t="s">
        <v>323</v>
      </c>
      <c r="E383" s="203" t="s">
        <v>1</v>
      </c>
      <c r="F383" s="204" t="s">
        <v>685</v>
      </c>
      <c r="H383" s="205">
        <v>1.292</v>
      </c>
      <c r="I383" s="206"/>
      <c r="L383" s="202"/>
      <c r="M383" s="207"/>
      <c r="N383" s="208"/>
      <c r="O383" s="208"/>
      <c r="P383" s="208"/>
      <c r="Q383" s="208"/>
      <c r="R383" s="208"/>
      <c r="S383" s="208"/>
      <c r="T383" s="209"/>
      <c r="AT383" s="203" t="s">
        <v>323</v>
      </c>
      <c r="AU383" s="203" t="s">
        <v>88</v>
      </c>
      <c r="AV383" s="15" t="s">
        <v>88</v>
      </c>
      <c r="AW383" s="15" t="s">
        <v>30</v>
      </c>
      <c r="AX383" s="15" t="s">
        <v>82</v>
      </c>
      <c r="AY383" s="203" t="s">
        <v>317</v>
      </c>
    </row>
    <row r="384" spans="1:65" s="2" customFormat="1" ht="24.2" customHeight="1">
      <c r="A384" s="35"/>
      <c r="B384" s="141"/>
      <c r="C384" s="171" t="s">
        <v>686</v>
      </c>
      <c r="D384" s="171" t="s">
        <v>318</v>
      </c>
      <c r="E384" s="172" t="s">
        <v>687</v>
      </c>
      <c r="F384" s="173" t="s">
        <v>688</v>
      </c>
      <c r="G384" s="174" t="s">
        <v>338</v>
      </c>
      <c r="H384" s="175">
        <v>12.895</v>
      </c>
      <c r="I384" s="176"/>
      <c r="J384" s="177">
        <f>ROUND(I384*H384,2)</f>
        <v>0</v>
      </c>
      <c r="K384" s="178"/>
      <c r="L384" s="36"/>
      <c r="M384" s="179" t="s">
        <v>1</v>
      </c>
      <c r="N384" s="180" t="s">
        <v>41</v>
      </c>
      <c r="O384" s="61"/>
      <c r="P384" s="181">
        <f>O384*H384</f>
        <v>0</v>
      </c>
      <c r="Q384" s="181">
        <v>0</v>
      </c>
      <c r="R384" s="181">
        <f>Q384*H384</f>
        <v>0</v>
      </c>
      <c r="S384" s="181">
        <v>2.4</v>
      </c>
      <c r="T384" s="182">
        <f>S384*H384</f>
        <v>30.947999999999997</v>
      </c>
      <c r="U384" s="35"/>
      <c r="V384" s="35"/>
      <c r="W384" s="35"/>
      <c r="X384" s="35"/>
      <c r="Y384" s="35"/>
      <c r="Z384" s="35"/>
      <c r="AA384" s="35"/>
      <c r="AB384" s="35"/>
      <c r="AC384" s="35"/>
      <c r="AD384" s="35"/>
      <c r="AE384" s="35"/>
      <c r="AR384" s="183" t="s">
        <v>321</v>
      </c>
      <c r="AT384" s="183" t="s">
        <v>318</v>
      </c>
      <c r="AU384" s="183" t="s">
        <v>88</v>
      </c>
      <c r="AY384" s="18" t="s">
        <v>317</v>
      </c>
      <c r="BE384" s="105">
        <f>IF(N384="základná",J384,0)</f>
        <v>0</v>
      </c>
      <c r="BF384" s="105">
        <f>IF(N384="znížená",J384,0)</f>
        <v>0</v>
      </c>
      <c r="BG384" s="105">
        <f>IF(N384="zákl. prenesená",J384,0)</f>
        <v>0</v>
      </c>
      <c r="BH384" s="105">
        <f>IF(N384="zníž. prenesená",J384,0)</f>
        <v>0</v>
      </c>
      <c r="BI384" s="105">
        <f>IF(N384="nulová",J384,0)</f>
        <v>0</v>
      </c>
      <c r="BJ384" s="18" t="s">
        <v>88</v>
      </c>
      <c r="BK384" s="105">
        <f>ROUND(I384*H384,2)</f>
        <v>0</v>
      </c>
      <c r="BL384" s="18" t="s">
        <v>321</v>
      </c>
      <c r="BM384" s="183" t="s">
        <v>689</v>
      </c>
    </row>
    <row r="385" spans="1:65" s="15" customFormat="1">
      <c r="B385" s="202"/>
      <c r="D385" s="185" t="s">
        <v>323</v>
      </c>
      <c r="E385" s="203" t="s">
        <v>1</v>
      </c>
      <c r="F385" s="204" t="s">
        <v>690</v>
      </c>
      <c r="H385" s="205">
        <v>53.73</v>
      </c>
      <c r="I385" s="206"/>
      <c r="L385" s="202"/>
      <c r="M385" s="207"/>
      <c r="N385" s="208"/>
      <c r="O385" s="208"/>
      <c r="P385" s="208"/>
      <c r="Q385" s="208"/>
      <c r="R385" s="208"/>
      <c r="S385" s="208"/>
      <c r="T385" s="209"/>
      <c r="AT385" s="203" t="s">
        <v>323</v>
      </c>
      <c r="AU385" s="203" t="s">
        <v>88</v>
      </c>
      <c r="AV385" s="15" t="s">
        <v>88</v>
      </c>
      <c r="AW385" s="15" t="s">
        <v>30</v>
      </c>
      <c r="AX385" s="15" t="s">
        <v>75</v>
      </c>
      <c r="AY385" s="203" t="s">
        <v>317</v>
      </c>
    </row>
    <row r="386" spans="1:65" s="14" customFormat="1">
      <c r="B386" s="192"/>
      <c r="D386" s="185" t="s">
        <v>323</v>
      </c>
      <c r="E386" s="193" t="s">
        <v>213</v>
      </c>
      <c r="F386" s="194" t="s">
        <v>334</v>
      </c>
      <c r="H386" s="195">
        <v>53.73</v>
      </c>
      <c r="I386" s="196"/>
      <c r="L386" s="192"/>
      <c r="M386" s="197"/>
      <c r="N386" s="198"/>
      <c r="O386" s="198"/>
      <c r="P386" s="198"/>
      <c r="Q386" s="198"/>
      <c r="R386" s="198"/>
      <c r="S386" s="198"/>
      <c r="T386" s="199"/>
      <c r="AT386" s="193" t="s">
        <v>323</v>
      </c>
      <c r="AU386" s="193" t="s">
        <v>88</v>
      </c>
      <c r="AV386" s="14" t="s">
        <v>321</v>
      </c>
      <c r="AW386" s="14" t="s">
        <v>30</v>
      </c>
      <c r="AX386" s="14" t="s">
        <v>75</v>
      </c>
      <c r="AY386" s="193" t="s">
        <v>317</v>
      </c>
    </row>
    <row r="387" spans="1:65" s="15" customFormat="1">
      <c r="B387" s="202"/>
      <c r="D387" s="185" t="s">
        <v>323</v>
      </c>
      <c r="E387" s="203" t="s">
        <v>1</v>
      </c>
      <c r="F387" s="204" t="s">
        <v>691</v>
      </c>
      <c r="H387" s="205">
        <v>12.895</v>
      </c>
      <c r="I387" s="206"/>
      <c r="L387" s="202"/>
      <c r="M387" s="207"/>
      <c r="N387" s="208"/>
      <c r="O387" s="208"/>
      <c r="P387" s="208"/>
      <c r="Q387" s="208"/>
      <c r="R387" s="208"/>
      <c r="S387" s="208"/>
      <c r="T387" s="209"/>
      <c r="AT387" s="203" t="s">
        <v>323</v>
      </c>
      <c r="AU387" s="203" t="s">
        <v>88</v>
      </c>
      <c r="AV387" s="15" t="s">
        <v>88</v>
      </c>
      <c r="AW387" s="15" t="s">
        <v>30</v>
      </c>
      <c r="AX387" s="15" t="s">
        <v>82</v>
      </c>
      <c r="AY387" s="203" t="s">
        <v>317</v>
      </c>
    </row>
    <row r="388" spans="1:65" s="2" customFormat="1" ht="24.2" customHeight="1">
      <c r="A388" s="35"/>
      <c r="B388" s="141"/>
      <c r="C388" s="171" t="s">
        <v>692</v>
      </c>
      <c r="D388" s="171" t="s">
        <v>318</v>
      </c>
      <c r="E388" s="172" t="s">
        <v>693</v>
      </c>
      <c r="F388" s="173" t="s">
        <v>694</v>
      </c>
      <c r="G388" s="174" t="s">
        <v>378</v>
      </c>
      <c r="H388" s="175">
        <v>53.73</v>
      </c>
      <c r="I388" s="176"/>
      <c r="J388" s="177">
        <f>ROUND(I388*H388,2)</f>
        <v>0</v>
      </c>
      <c r="K388" s="178"/>
      <c r="L388" s="36"/>
      <c r="M388" s="179" t="s">
        <v>1</v>
      </c>
      <c r="N388" s="180" t="s">
        <v>41</v>
      </c>
      <c r="O388" s="61"/>
      <c r="P388" s="181">
        <f>O388*H388</f>
        <v>0</v>
      </c>
      <c r="Q388" s="181">
        <v>0</v>
      </c>
      <c r="R388" s="181">
        <f>Q388*H388</f>
        <v>0</v>
      </c>
      <c r="S388" s="181">
        <v>0.19955000000000001</v>
      </c>
      <c r="T388" s="182">
        <f>S388*H388</f>
        <v>10.721821499999999</v>
      </c>
      <c r="U388" s="35"/>
      <c r="V388" s="35"/>
      <c r="W388" s="35"/>
      <c r="X388" s="35"/>
      <c r="Y388" s="35"/>
      <c r="Z388" s="35"/>
      <c r="AA388" s="35"/>
      <c r="AB388" s="35"/>
      <c r="AC388" s="35"/>
      <c r="AD388" s="35"/>
      <c r="AE388" s="35"/>
      <c r="AR388" s="183" t="s">
        <v>321</v>
      </c>
      <c r="AT388" s="183" t="s">
        <v>318</v>
      </c>
      <c r="AU388" s="183" t="s">
        <v>88</v>
      </c>
      <c r="AY388" s="18" t="s">
        <v>317</v>
      </c>
      <c r="BE388" s="105">
        <f>IF(N388="základná",J388,0)</f>
        <v>0</v>
      </c>
      <c r="BF388" s="105">
        <f>IF(N388="znížená",J388,0)</f>
        <v>0</v>
      </c>
      <c r="BG388" s="105">
        <f>IF(N388="zákl. prenesená",J388,0)</f>
        <v>0</v>
      </c>
      <c r="BH388" s="105">
        <f>IF(N388="zníž. prenesená",J388,0)</f>
        <v>0</v>
      </c>
      <c r="BI388" s="105">
        <f>IF(N388="nulová",J388,0)</f>
        <v>0</v>
      </c>
      <c r="BJ388" s="18" t="s">
        <v>88</v>
      </c>
      <c r="BK388" s="105">
        <f>ROUND(I388*H388,2)</f>
        <v>0</v>
      </c>
      <c r="BL388" s="18" t="s">
        <v>321</v>
      </c>
      <c r="BM388" s="183" t="s">
        <v>695</v>
      </c>
    </row>
    <row r="389" spans="1:65" s="13" customFormat="1">
      <c r="B389" s="184"/>
      <c r="D389" s="185" t="s">
        <v>323</v>
      </c>
      <c r="E389" s="186" t="s">
        <v>1</v>
      </c>
      <c r="F389" s="187" t="s">
        <v>696</v>
      </c>
      <c r="H389" s="186" t="s">
        <v>1</v>
      </c>
      <c r="I389" s="188"/>
      <c r="L389" s="184"/>
      <c r="M389" s="189"/>
      <c r="N389" s="190"/>
      <c r="O389" s="190"/>
      <c r="P389" s="190"/>
      <c r="Q389" s="190"/>
      <c r="R389" s="190"/>
      <c r="S389" s="190"/>
      <c r="T389" s="191"/>
      <c r="AT389" s="186" t="s">
        <v>323</v>
      </c>
      <c r="AU389" s="186" t="s">
        <v>88</v>
      </c>
      <c r="AV389" s="13" t="s">
        <v>82</v>
      </c>
      <c r="AW389" s="13" t="s">
        <v>30</v>
      </c>
      <c r="AX389" s="13" t="s">
        <v>75</v>
      </c>
      <c r="AY389" s="186" t="s">
        <v>317</v>
      </c>
    </row>
    <row r="390" spans="1:65" s="13" customFormat="1">
      <c r="B390" s="184"/>
      <c r="D390" s="185" t="s">
        <v>323</v>
      </c>
      <c r="E390" s="186" t="s">
        <v>1</v>
      </c>
      <c r="F390" s="187" t="s">
        <v>697</v>
      </c>
      <c r="H390" s="186" t="s">
        <v>1</v>
      </c>
      <c r="I390" s="188"/>
      <c r="L390" s="184"/>
      <c r="M390" s="189"/>
      <c r="N390" s="190"/>
      <c r="O390" s="190"/>
      <c r="P390" s="190"/>
      <c r="Q390" s="190"/>
      <c r="R390" s="190"/>
      <c r="S390" s="190"/>
      <c r="T390" s="191"/>
      <c r="AT390" s="186" t="s">
        <v>323</v>
      </c>
      <c r="AU390" s="186" t="s">
        <v>88</v>
      </c>
      <c r="AV390" s="13" t="s">
        <v>82</v>
      </c>
      <c r="AW390" s="13" t="s">
        <v>30</v>
      </c>
      <c r="AX390" s="13" t="s">
        <v>75</v>
      </c>
      <c r="AY390" s="186" t="s">
        <v>317</v>
      </c>
    </row>
    <row r="391" spans="1:65" s="13" customFormat="1">
      <c r="B391" s="184"/>
      <c r="D391" s="185" t="s">
        <v>323</v>
      </c>
      <c r="E391" s="186" t="s">
        <v>1</v>
      </c>
      <c r="F391" s="187" t="s">
        <v>698</v>
      </c>
      <c r="H391" s="186" t="s">
        <v>1</v>
      </c>
      <c r="I391" s="188"/>
      <c r="L391" s="184"/>
      <c r="M391" s="189"/>
      <c r="N391" s="190"/>
      <c r="O391" s="190"/>
      <c r="P391" s="190"/>
      <c r="Q391" s="190"/>
      <c r="R391" s="190"/>
      <c r="S391" s="190"/>
      <c r="T391" s="191"/>
      <c r="AT391" s="186" t="s">
        <v>323</v>
      </c>
      <c r="AU391" s="186" t="s">
        <v>88</v>
      </c>
      <c r="AV391" s="13" t="s">
        <v>82</v>
      </c>
      <c r="AW391" s="13" t="s">
        <v>30</v>
      </c>
      <c r="AX391" s="13" t="s">
        <v>75</v>
      </c>
      <c r="AY391" s="186" t="s">
        <v>317</v>
      </c>
    </row>
    <row r="392" spans="1:65" s="13" customFormat="1">
      <c r="B392" s="184"/>
      <c r="D392" s="185" t="s">
        <v>323</v>
      </c>
      <c r="E392" s="186" t="s">
        <v>1</v>
      </c>
      <c r="F392" s="187" t="s">
        <v>699</v>
      </c>
      <c r="H392" s="186" t="s">
        <v>1</v>
      </c>
      <c r="I392" s="188"/>
      <c r="L392" s="184"/>
      <c r="M392" s="189"/>
      <c r="N392" s="190"/>
      <c r="O392" s="190"/>
      <c r="P392" s="190"/>
      <c r="Q392" s="190"/>
      <c r="R392" s="190"/>
      <c r="S392" s="190"/>
      <c r="T392" s="191"/>
      <c r="AT392" s="186" t="s">
        <v>323</v>
      </c>
      <c r="AU392" s="186" t="s">
        <v>88</v>
      </c>
      <c r="AV392" s="13" t="s">
        <v>82</v>
      </c>
      <c r="AW392" s="13" t="s">
        <v>30</v>
      </c>
      <c r="AX392" s="13" t="s">
        <v>75</v>
      </c>
      <c r="AY392" s="186" t="s">
        <v>317</v>
      </c>
    </row>
    <row r="393" spans="1:65" s="15" customFormat="1">
      <c r="B393" s="202"/>
      <c r="D393" s="185" t="s">
        <v>323</v>
      </c>
      <c r="E393" s="203" t="s">
        <v>1</v>
      </c>
      <c r="F393" s="204" t="s">
        <v>213</v>
      </c>
      <c r="H393" s="205">
        <v>53.73</v>
      </c>
      <c r="I393" s="206"/>
      <c r="L393" s="202"/>
      <c r="M393" s="207"/>
      <c r="N393" s="208"/>
      <c r="O393" s="208"/>
      <c r="P393" s="208"/>
      <c r="Q393" s="208"/>
      <c r="R393" s="208"/>
      <c r="S393" s="208"/>
      <c r="T393" s="209"/>
      <c r="AT393" s="203" t="s">
        <v>323</v>
      </c>
      <c r="AU393" s="203" t="s">
        <v>88</v>
      </c>
      <c r="AV393" s="15" t="s">
        <v>88</v>
      </c>
      <c r="AW393" s="15" t="s">
        <v>30</v>
      </c>
      <c r="AX393" s="15" t="s">
        <v>75</v>
      </c>
      <c r="AY393" s="203" t="s">
        <v>317</v>
      </c>
    </row>
    <row r="394" spans="1:65" s="14" customFormat="1">
      <c r="B394" s="192"/>
      <c r="D394" s="185" t="s">
        <v>323</v>
      </c>
      <c r="E394" s="193" t="s">
        <v>1</v>
      </c>
      <c r="F394" s="194" t="s">
        <v>334</v>
      </c>
      <c r="H394" s="195">
        <v>53.73</v>
      </c>
      <c r="I394" s="196"/>
      <c r="L394" s="192"/>
      <c r="M394" s="197"/>
      <c r="N394" s="198"/>
      <c r="O394" s="198"/>
      <c r="P394" s="198"/>
      <c r="Q394" s="198"/>
      <c r="R394" s="198"/>
      <c r="S394" s="198"/>
      <c r="T394" s="199"/>
      <c r="AT394" s="193" t="s">
        <v>323</v>
      </c>
      <c r="AU394" s="193" t="s">
        <v>88</v>
      </c>
      <c r="AV394" s="14" t="s">
        <v>321</v>
      </c>
      <c r="AW394" s="14" t="s">
        <v>30</v>
      </c>
      <c r="AX394" s="14" t="s">
        <v>82</v>
      </c>
      <c r="AY394" s="193" t="s">
        <v>317</v>
      </c>
    </row>
    <row r="395" spans="1:65" s="2" customFormat="1" ht="24.2" customHeight="1">
      <c r="A395" s="35"/>
      <c r="B395" s="141"/>
      <c r="C395" s="171" t="s">
        <v>700</v>
      </c>
      <c r="D395" s="171" t="s">
        <v>318</v>
      </c>
      <c r="E395" s="172" t="s">
        <v>701</v>
      </c>
      <c r="F395" s="173" t="s">
        <v>702</v>
      </c>
      <c r="G395" s="174" t="s">
        <v>338</v>
      </c>
      <c r="H395" s="175">
        <v>5.6420000000000003</v>
      </c>
      <c r="I395" s="176"/>
      <c r="J395" s="177">
        <f>ROUND(I395*H395,2)</f>
        <v>0</v>
      </c>
      <c r="K395" s="178"/>
      <c r="L395" s="36"/>
      <c r="M395" s="179" t="s">
        <v>1</v>
      </c>
      <c r="N395" s="180" t="s">
        <v>41</v>
      </c>
      <c r="O395" s="61"/>
      <c r="P395" s="181">
        <f>O395*H395</f>
        <v>0</v>
      </c>
      <c r="Q395" s="181">
        <v>0</v>
      </c>
      <c r="R395" s="181">
        <f>Q395*H395</f>
        <v>0</v>
      </c>
      <c r="S395" s="181">
        <v>1.4</v>
      </c>
      <c r="T395" s="182">
        <f>S395*H395</f>
        <v>7.8987999999999996</v>
      </c>
      <c r="U395" s="35"/>
      <c r="V395" s="35"/>
      <c r="W395" s="35"/>
      <c r="X395" s="35"/>
      <c r="Y395" s="35"/>
      <c r="Z395" s="35"/>
      <c r="AA395" s="35"/>
      <c r="AB395" s="35"/>
      <c r="AC395" s="35"/>
      <c r="AD395" s="35"/>
      <c r="AE395" s="35"/>
      <c r="AR395" s="183" t="s">
        <v>321</v>
      </c>
      <c r="AT395" s="183" t="s">
        <v>318</v>
      </c>
      <c r="AU395" s="183" t="s">
        <v>88</v>
      </c>
      <c r="AY395" s="18" t="s">
        <v>317</v>
      </c>
      <c r="BE395" s="105">
        <f>IF(N395="základná",J395,0)</f>
        <v>0</v>
      </c>
      <c r="BF395" s="105">
        <f>IF(N395="znížená",J395,0)</f>
        <v>0</v>
      </c>
      <c r="BG395" s="105">
        <f>IF(N395="zákl. prenesená",J395,0)</f>
        <v>0</v>
      </c>
      <c r="BH395" s="105">
        <f>IF(N395="zníž. prenesená",J395,0)</f>
        <v>0</v>
      </c>
      <c r="BI395" s="105">
        <f>IF(N395="nulová",J395,0)</f>
        <v>0</v>
      </c>
      <c r="BJ395" s="18" t="s">
        <v>88</v>
      </c>
      <c r="BK395" s="105">
        <f>ROUND(I395*H395,2)</f>
        <v>0</v>
      </c>
      <c r="BL395" s="18" t="s">
        <v>321</v>
      </c>
      <c r="BM395" s="183" t="s">
        <v>703</v>
      </c>
    </row>
    <row r="396" spans="1:65" s="13" customFormat="1">
      <c r="B396" s="184"/>
      <c r="D396" s="185" t="s">
        <v>323</v>
      </c>
      <c r="E396" s="186" t="s">
        <v>1</v>
      </c>
      <c r="F396" s="187" t="s">
        <v>704</v>
      </c>
      <c r="H396" s="186" t="s">
        <v>1</v>
      </c>
      <c r="I396" s="188"/>
      <c r="L396" s="184"/>
      <c r="M396" s="189"/>
      <c r="N396" s="190"/>
      <c r="O396" s="190"/>
      <c r="P396" s="190"/>
      <c r="Q396" s="190"/>
      <c r="R396" s="190"/>
      <c r="S396" s="190"/>
      <c r="T396" s="191"/>
      <c r="AT396" s="186" t="s">
        <v>323</v>
      </c>
      <c r="AU396" s="186" t="s">
        <v>88</v>
      </c>
      <c r="AV396" s="13" t="s">
        <v>82</v>
      </c>
      <c r="AW396" s="13" t="s">
        <v>30</v>
      </c>
      <c r="AX396" s="13" t="s">
        <v>75</v>
      </c>
      <c r="AY396" s="186" t="s">
        <v>317</v>
      </c>
    </row>
    <row r="397" spans="1:65" s="13" customFormat="1">
      <c r="B397" s="184"/>
      <c r="D397" s="185" t="s">
        <v>323</v>
      </c>
      <c r="E397" s="186" t="s">
        <v>1</v>
      </c>
      <c r="F397" s="187" t="s">
        <v>699</v>
      </c>
      <c r="H397" s="186" t="s">
        <v>1</v>
      </c>
      <c r="I397" s="188"/>
      <c r="L397" s="184"/>
      <c r="M397" s="189"/>
      <c r="N397" s="190"/>
      <c r="O397" s="190"/>
      <c r="P397" s="190"/>
      <c r="Q397" s="190"/>
      <c r="R397" s="190"/>
      <c r="S397" s="190"/>
      <c r="T397" s="191"/>
      <c r="AT397" s="186" t="s">
        <v>323</v>
      </c>
      <c r="AU397" s="186" t="s">
        <v>88</v>
      </c>
      <c r="AV397" s="13" t="s">
        <v>82</v>
      </c>
      <c r="AW397" s="13" t="s">
        <v>30</v>
      </c>
      <c r="AX397" s="13" t="s">
        <v>75</v>
      </c>
      <c r="AY397" s="186" t="s">
        <v>317</v>
      </c>
    </row>
    <row r="398" spans="1:65" s="15" customFormat="1">
      <c r="B398" s="202"/>
      <c r="D398" s="185" t="s">
        <v>323</v>
      </c>
      <c r="E398" s="203" t="s">
        <v>1</v>
      </c>
      <c r="F398" s="204" t="s">
        <v>705</v>
      </c>
      <c r="H398" s="205">
        <v>5.6420000000000003</v>
      </c>
      <c r="I398" s="206"/>
      <c r="L398" s="202"/>
      <c r="M398" s="207"/>
      <c r="N398" s="208"/>
      <c r="O398" s="208"/>
      <c r="P398" s="208"/>
      <c r="Q398" s="208"/>
      <c r="R398" s="208"/>
      <c r="S398" s="208"/>
      <c r="T398" s="209"/>
      <c r="AT398" s="203" t="s">
        <v>323</v>
      </c>
      <c r="AU398" s="203" t="s">
        <v>88</v>
      </c>
      <c r="AV398" s="15" t="s">
        <v>88</v>
      </c>
      <c r="AW398" s="15" t="s">
        <v>30</v>
      </c>
      <c r="AX398" s="15" t="s">
        <v>75</v>
      </c>
      <c r="AY398" s="203" t="s">
        <v>317</v>
      </c>
    </row>
    <row r="399" spans="1:65" s="14" customFormat="1">
      <c r="B399" s="192"/>
      <c r="D399" s="185" t="s">
        <v>323</v>
      </c>
      <c r="E399" s="193" t="s">
        <v>1</v>
      </c>
      <c r="F399" s="194" t="s">
        <v>334</v>
      </c>
      <c r="H399" s="195">
        <v>5.6420000000000003</v>
      </c>
      <c r="I399" s="196"/>
      <c r="L399" s="192"/>
      <c r="M399" s="197"/>
      <c r="N399" s="198"/>
      <c r="O399" s="198"/>
      <c r="P399" s="198"/>
      <c r="Q399" s="198"/>
      <c r="R399" s="198"/>
      <c r="S399" s="198"/>
      <c r="T399" s="199"/>
      <c r="AT399" s="193" t="s">
        <v>323</v>
      </c>
      <c r="AU399" s="193" t="s">
        <v>88</v>
      </c>
      <c r="AV399" s="14" t="s">
        <v>321</v>
      </c>
      <c r="AW399" s="14" t="s">
        <v>30</v>
      </c>
      <c r="AX399" s="14" t="s">
        <v>82</v>
      </c>
      <c r="AY399" s="193" t="s">
        <v>317</v>
      </c>
    </row>
    <row r="400" spans="1:65" s="2" customFormat="1" ht="24.2" customHeight="1">
      <c r="A400" s="35"/>
      <c r="B400" s="141"/>
      <c r="C400" s="171" t="s">
        <v>706</v>
      </c>
      <c r="D400" s="171" t="s">
        <v>318</v>
      </c>
      <c r="E400" s="172" t="s">
        <v>707</v>
      </c>
      <c r="F400" s="173" t="s">
        <v>708</v>
      </c>
      <c r="G400" s="174" t="s">
        <v>378</v>
      </c>
      <c r="H400" s="175">
        <v>1040.6199999999999</v>
      </c>
      <c r="I400" s="176"/>
      <c r="J400" s="177">
        <f>ROUND(I400*H400,2)</f>
        <v>0</v>
      </c>
      <c r="K400" s="178"/>
      <c r="L400" s="36"/>
      <c r="M400" s="179" t="s">
        <v>1</v>
      </c>
      <c r="N400" s="180" t="s">
        <v>41</v>
      </c>
      <c r="O400" s="61"/>
      <c r="P400" s="181">
        <f>O400*H400</f>
        <v>0</v>
      </c>
      <c r="Q400" s="181">
        <v>0</v>
      </c>
      <c r="R400" s="181">
        <f>Q400*H400</f>
        <v>0</v>
      </c>
      <c r="S400" s="181">
        <v>0.19955000000000001</v>
      </c>
      <c r="T400" s="182">
        <f>S400*H400</f>
        <v>207.65572099999997</v>
      </c>
      <c r="U400" s="35"/>
      <c r="V400" s="35"/>
      <c r="W400" s="35"/>
      <c r="X400" s="35"/>
      <c r="Y400" s="35"/>
      <c r="Z400" s="35"/>
      <c r="AA400" s="35"/>
      <c r="AB400" s="35"/>
      <c r="AC400" s="35"/>
      <c r="AD400" s="35"/>
      <c r="AE400" s="35"/>
      <c r="AR400" s="183" t="s">
        <v>321</v>
      </c>
      <c r="AT400" s="183" t="s">
        <v>318</v>
      </c>
      <c r="AU400" s="183" t="s">
        <v>88</v>
      </c>
      <c r="AY400" s="18" t="s">
        <v>317</v>
      </c>
      <c r="BE400" s="105">
        <f>IF(N400="základná",J400,0)</f>
        <v>0</v>
      </c>
      <c r="BF400" s="105">
        <f>IF(N400="znížená",J400,0)</f>
        <v>0</v>
      </c>
      <c r="BG400" s="105">
        <f>IF(N400="zákl. prenesená",J400,0)</f>
        <v>0</v>
      </c>
      <c r="BH400" s="105">
        <f>IF(N400="zníž. prenesená",J400,0)</f>
        <v>0</v>
      </c>
      <c r="BI400" s="105">
        <f>IF(N400="nulová",J400,0)</f>
        <v>0</v>
      </c>
      <c r="BJ400" s="18" t="s">
        <v>88</v>
      </c>
      <c r="BK400" s="105">
        <f>ROUND(I400*H400,2)</f>
        <v>0</v>
      </c>
      <c r="BL400" s="18" t="s">
        <v>321</v>
      </c>
      <c r="BM400" s="183" t="s">
        <v>709</v>
      </c>
    </row>
    <row r="401" spans="1:65" s="13" customFormat="1">
      <c r="B401" s="184"/>
      <c r="D401" s="185" t="s">
        <v>323</v>
      </c>
      <c r="E401" s="186" t="s">
        <v>1</v>
      </c>
      <c r="F401" s="187" t="s">
        <v>710</v>
      </c>
      <c r="H401" s="186" t="s">
        <v>1</v>
      </c>
      <c r="I401" s="188"/>
      <c r="L401" s="184"/>
      <c r="M401" s="189"/>
      <c r="N401" s="190"/>
      <c r="O401" s="190"/>
      <c r="P401" s="190"/>
      <c r="Q401" s="190"/>
      <c r="R401" s="190"/>
      <c r="S401" s="190"/>
      <c r="T401" s="191"/>
      <c r="AT401" s="186" t="s">
        <v>323</v>
      </c>
      <c r="AU401" s="186" t="s">
        <v>88</v>
      </c>
      <c r="AV401" s="13" t="s">
        <v>82</v>
      </c>
      <c r="AW401" s="13" t="s">
        <v>30</v>
      </c>
      <c r="AX401" s="13" t="s">
        <v>75</v>
      </c>
      <c r="AY401" s="186" t="s">
        <v>317</v>
      </c>
    </row>
    <row r="402" spans="1:65" s="13" customFormat="1">
      <c r="B402" s="184"/>
      <c r="D402" s="185" t="s">
        <v>323</v>
      </c>
      <c r="E402" s="186" t="s">
        <v>1</v>
      </c>
      <c r="F402" s="187" t="s">
        <v>697</v>
      </c>
      <c r="H402" s="186" t="s">
        <v>1</v>
      </c>
      <c r="I402" s="188"/>
      <c r="L402" s="184"/>
      <c r="M402" s="189"/>
      <c r="N402" s="190"/>
      <c r="O402" s="190"/>
      <c r="P402" s="190"/>
      <c r="Q402" s="190"/>
      <c r="R402" s="190"/>
      <c r="S402" s="190"/>
      <c r="T402" s="191"/>
      <c r="AT402" s="186" t="s">
        <v>323</v>
      </c>
      <c r="AU402" s="186" t="s">
        <v>88</v>
      </c>
      <c r="AV402" s="13" t="s">
        <v>82</v>
      </c>
      <c r="AW402" s="13" t="s">
        <v>30</v>
      </c>
      <c r="AX402" s="13" t="s">
        <v>75</v>
      </c>
      <c r="AY402" s="186" t="s">
        <v>317</v>
      </c>
    </row>
    <row r="403" spans="1:65" s="13" customFormat="1">
      <c r="B403" s="184"/>
      <c r="D403" s="185" t="s">
        <v>323</v>
      </c>
      <c r="E403" s="186" t="s">
        <v>1</v>
      </c>
      <c r="F403" s="187" t="s">
        <v>698</v>
      </c>
      <c r="H403" s="186" t="s">
        <v>1</v>
      </c>
      <c r="I403" s="188"/>
      <c r="L403" s="184"/>
      <c r="M403" s="189"/>
      <c r="N403" s="190"/>
      <c r="O403" s="190"/>
      <c r="P403" s="190"/>
      <c r="Q403" s="190"/>
      <c r="R403" s="190"/>
      <c r="S403" s="190"/>
      <c r="T403" s="191"/>
      <c r="AT403" s="186" t="s">
        <v>323</v>
      </c>
      <c r="AU403" s="186" t="s">
        <v>88</v>
      </c>
      <c r="AV403" s="13" t="s">
        <v>82</v>
      </c>
      <c r="AW403" s="13" t="s">
        <v>30</v>
      </c>
      <c r="AX403" s="13" t="s">
        <v>75</v>
      </c>
      <c r="AY403" s="186" t="s">
        <v>317</v>
      </c>
    </row>
    <row r="404" spans="1:65" s="15" customFormat="1">
      <c r="B404" s="202"/>
      <c r="D404" s="185" t="s">
        <v>323</v>
      </c>
      <c r="E404" s="203" t="s">
        <v>711</v>
      </c>
      <c r="F404" s="204" t="s">
        <v>712</v>
      </c>
      <c r="H404" s="205">
        <v>1040.6199999999999</v>
      </c>
      <c r="I404" s="206"/>
      <c r="L404" s="202"/>
      <c r="M404" s="207"/>
      <c r="N404" s="208"/>
      <c r="O404" s="208"/>
      <c r="P404" s="208"/>
      <c r="Q404" s="208"/>
      <c r="R404" s="208"/>
      <c r="S404" s="208"/>
      <c r="T404" s="209"/>
      <c r="AT404" s="203" t="s">
        <v>323</v>
      </c>
      <c r="AU404" s="203" t="s">
        <v>88</v>
      </c>
      <c r="AV404" s="15" t="s">
        <v>88</v>
      </c>
      <c r="AW404" s="15" t="s">
        <v>30</v>
      </c>
      <c r="AX404" s="15" t="s">
        <v>75</v>
      </c>
      <c r="AY404" s="203" t="s">
        <v>317</v>
      </c>
    </row>
    <row r="405" spans="1:65" s="14" customFormat="1">
      <c r="B405" s="192"/>
      <c r="D405" s="185" t="s">
        <v>323</v>
      </c>
      <c r="E405" s="193" t="s">
        <v>1</v>
      </c>
      <c r="F405" s="194" t="s">
        <v>334</v>
      </c>
      <c r="H405" s="195">
        <v>1040.6199999999999</v>
      </c>
      <c r="I405" s="196"/>
      <c r="L405" s="192"/>
      <c r="M405" s="197"/>
      <c r="N405" s="198"/>
      <c r="O405" s="198"/>
      <c r="P405" s="198"/>
      <c r="Q405" s="198"/>
      <c r="R405" s="198"/>
      <c r="S405" s="198"/>
      <c r="T405" s="199"/>
      <c r="AT405" s="193" t="s">
        <v>323</v>
      </c>
      <c r="AU405" s="193" t="s">
        <v>88</v>
      </c>
      <c r="AV405" s="14" t="s">
        <v>321</v>
      </c>
      <c r="AW405" s="14" t="s">
        <v>30</v>
      </c>
      <c r="AX405" s="14" t="s">
        <v>82</v>
      </c>
      <c r="AY405" s="193" t="s">
        <v>317</v>
      </c>
    </row>
    <row r="406" spans="1:65" s="2" customFormat="1" ht="24.2" customHeight="1">
      <c r="A406" s="35"/>
      <c r="B406" s="141"/>
      <c r="C406" s="171" t="s">
        <v>713</v>
      </c>
      <c r="D406" s="171" t="s">
        <v>318</v>
      </c>
      <c r="E406" s="172" t="s">
        <v>701</v>
      </c>
      <c r="F406" s="173" t="s">
        <v>702</v>
      </c>
      <c r="G406" s="174" t="s">
        <v>338</v>
      </c>
      <c r="H406" s="175">
        <v>208.124</v>
      </c>
      <c r="I406" s="176"/>
      <c r="J406" s="177">
        <f>ROUND(I406*H406,2)</f>
        <v>0</v>
      </c>
      <c r="K406" s="178"/>
      <c r="L406" s="36"/>
      <c r="M406" s="179" t="s">
        <v>1</v>
      </c>
      <c r="N406" s="180" t="s">
        <v>41</v>
      </c>
      <c r="O406" s="61"/>
      <c r="P406" s="181">
        <f>O406*H406</f>
        <v>0</v>
      </c>
      <c r="Q406" s="181">
        <v>0</v>
      </c>
      <c r="R406" s="181">
        <f>Q406*H406</f>
        <v>0</v>
      </c>
      <c r="S406" s="181">
        <v>1.4</v>
      </c>
      <c r="T406" s="182">
        <f>S406*H406</f>
        <v>291.37359999999995</v>
      </c>
      <c r="U406" s="35"/>
      <c r="V406" s="35"/>
      <c r="W406" s="35"/>
      <c r="X406" s="35"/>
      <c r="Y406" s="35"/>
      <c r="Z406" s="35"/>
      <c r="AA406" s="35"/>
      <c r="AB406" s="35"/>
      <c r="AC406" s="35"/>
      <c r="AD406" s="35"/>
      <c r="AE406" s="35"/>
      <c r="AR406" s="183" t="s">
        <v>321</v>
      </c>
      <c r="AT406" s="183" t="s">
        <v>318</v>
      </c>
      <c r="AU406" s="183" t="s">
        <v>88</v>
      </c>
      <c r="AY406" s="18" t="s">
        <v>317</v>
      </c>
      <c r="BE406" s="105">
        <f>IF(N406="základná",J406,0)</f>
        <v>0</v>
      </c>
      <c r="BF406" s="105">
        <f>IF(N406="znížená",J406,0)</f>
        <v>0</v>
      </c>
      <c r="BG406" s="105">
        <f>IF(N406="zákl. prenesená",J406,0)</f>
        <v>0</v>
      </c>
      <c r="BH406" s="105">
        <f>IF(N406="zníž. prenesená",J406,0)</f>
        <v>0</v>
      </c>
      <c r="BI406" s="105">
        <f>IF(N406="nulová",J406,0)</f>
        <v>0</v>
      </c>
      <c r="BJ406" s="18" t="s">
        <v>88</v>
      </c>
      <c r="BK406" s="105">
        <f>ROUND(I406*H406,2)</f>
        <v>0</v>
      </c>
      <c r="BL406" s="18" t="s">
        <v>321</v>
      </c>
      <c r="BM406" s="183" t="s">
        <v>714</v>
      </c>
    </row>
    <row r="407" spans="1:65" s="13" customFormat="1">
      <c r="B407" s="184"/>
      <c r="D407" s="185" t="s">
        <v>323</v>
      </c>
      <c r="E407" s="186" t="s">
        <v>1</v>
      </c>
      <c r="F407" s="187" t="s">
        <v>715</v>
      </c>
      <c r="H407" s="186" t="s">
        <v>1</v>
      </c>
      <c r="I407" s="188"/>
      <c r="L407" s="184"/>
      <c r="M407" s="189"/>
      <c r="N407" s="190"/>
      <c r="O407" s="190"/>
      <c r="P407" s="190"/>
      <c r="Q407" s="190"/>
      <c r="R407" s="190"/>
      <c r="S407" s="190"/>
      <c r="T407" s="191"/>
      <c r="AT407" s="186" t="s">
        <v>323</v>
      </c>
      <c r="AU407" s="186" t="s">
        <v>88</v>
      </c>
      <c r="AV407" s="13" t="s">
        <v>82</v>
      </c>
      <c r="AW407" s="13" t="s">
        <v>30</v>
      </c>
      <c r="AX407" s="13" t="s">
        <v>75</v>
      </c>
      <c r="AY407" s="186" t="s">
        <v>317</v>
      </c>
    </row>
    <row r="408" spans="1:65" s="15" customFormat="1">
      <c r="B408" s="202"/>
      <c r="D408" s="185" t="s">
        <v>323</v>
      </c>
      <c r="E408" s="203" t="s">
        <v>1</v>
      </c>
      <c r="F408" s="204" t="s">
        <v>716</v>
      </c>
      <c r="H408" s="205">
        <v>208.124</v>
      </c>
      <c r="I408" s="206"/>
      <c r="L408" s="202"/>
      <c r="M408" s="207"/>
      <c r="N408" s="208"/>
      <c r="O408" s="208"/>
      <c r="P408" s="208"/>
      <c r="Q408" s="208"/>
      <c r="R408" s="208"/>
      <c r="S408" s="208"/>
      <c r="T408" s="209"/>
      <c r="AT408" s="203" t="s">
        <v>323</v>
      </c>
      <c r="AU408" s="203" t="s">
        <v>88</v>
      </c>
      <c r="AV408" s="15" t="s">
        <v>88</v>
      </c>
      <c r="AW408" s="15" t="s">
        <v>30</v>
      </c>
      <c r="AX408" s="15" t="s">
        <v>75</v>
      </c>
      <c r="AY408" s="203" t="s">
        <v>317</v>
      </c>
    </row>
    <row r="409" spans="1:65" s="14" customFormat="1">
      <c r="B409" s="192"/>
      <c r="D409" s="185" t="s">
        <v>323</v>
      </c>
      <c r="E409" s="193" t="s">
        <v>1</v>
      </c>
      <c r="F409" s="194" t="s">
        <v>334</v>
      </c>
      <c r="H409" s="195">
        <v>208.124</v>
      </c>
      <c r="I409" s="196"/>
      <c r="L409" s="192"/>
      <c r="M409" s="197"/>
      <c r="N409" s="198"/>
      <c r="O409" s="198"/>
      <c r="P409" s="198"/>
      <c r="Q409" s="198"/>
      <c r="R409" s="198"/>
      <c r="S409" s="198"/>
      <c r="T409" s="199"/>
      <c r="AT409" s="193" t="s">
        <v>323</v>
      </c>
      <c r="AU409" s="193" t="s">
        <v>88</v>
      </c>
      <c r="AV409" s="14" t="s">
        <v>321</v>
      </c>
      <c r="AW409" s="14" t="s">
        <v>30</v>
      </c>
      <c r="AX409" s="14" t="s">
        <v>82</v>
      </c>
      <c r="AY409" s="193" t="s">
        <v>317</v>
      </c>
    </row>
    <row r="410" spans="1:65" s="2" customFormat="1" ht="14.45" customHeight="1">
      <c r="A410" s="35"/>
      <c r="B410" s="141"/>
      <c r="C410" s="171" t="s">
        <v>717</v>
      </c>
      <c r="D410" s="171" t="s">
        <v>318</v>
      </c>
      <c r="E410" s="172" t="s">
        <v>718</v>
      </c>
      <c r="F410" s="173" t="s">
        <v>719</v>
      </c>
      <c r="G410" s="174" t="s">
        <v>378</v>
      </c>
      <c r="H410" s="175">
        <v>25</v>
      </c>
      <c r="I410" s="176"/>
      <c r="J410" s="177">
        <f>ROUND(I410*H410,2)</f>
        <v>0</v>
      </c>
      <c r="K410" s="178"/>
      <c r="L410" s="36"/>
      <c r="M410" s="179" t="s">
        <v>1</v>
      </c>
      <c r="N410" s="180" t="s">
        <v>41</v>
      </c>
      <c r="O410" s="61"/>
      <c r="P410" s="181">
        <f>O410*H410</f>
        <v>0</v>
      </c>
      <c r="Q410" s="181">
        <v>0</v>
      </c>
      <c r="R410" s="181">
        <f>Q410*H410</f>
        <v>0</v>
      </c>
      <c r="S410" s="181">
        <v>0.10099</v>
      </c>
      <c r="T410" s="182">
        <f>S410*H410</f>
        <v>2.52475</v>
      </c>
      <c r="U410" s="35"/>
      <c r="V410" s="35"/>
      <c r="W410" s="35"/>
      <c r="X410" s="35"/>
      <c r="Y410" s="35"/>
      <c r="Z410" s="35"/>
      <c r="AA410" s="35"/>
      <c r="AB410" s="35"/>
      <c r="AC410" s="35"/>
      <c r="AD410" s="35"/>
      <c r="AE410" s="35"/>
      <c r="AR410" s="183" t="s">
        <v>321</v>
      </c>
      <c r="AT410" s="183" t="s">
        <v>318</v>
      </c>
      <c r="AU410" s="183" t="s">
        <v>88</v>
      </c>
      <c r="AY410" s="18" t="s">
        <v>317</v>
      </c>
      <c r="BE410" s="105">
        <f>IF(N410="základná",J410,0)</f>
        <v>0</v>
      </c>
      <c r="BF410" s="105">
        <f>IF(N410="znížená",J410,0)</f>
        <v>0</v>
      </c>
      <c r="BG410" s="105">
        <f>IF(N410="zákl. prenesená",J410,0)</f>
        <v>0</v>
      </c>
      <c r="BH410" s="105">
        <f>IF(N410="zníž. prenesená",J410,0)</f>
        <v>0</v>
      </c>
      <c r="BI410" s="105">
        <f>IF(N410="nulová",J410,0)</f>
        <v>0</v>
      </c>
      <c r="BJ410" s="18" t="s">
        <v>88</v>
      </c>
      <c r="BK410" s="105">
        <f>ROUND(I410*H410,2)</f>
        <v>0</v>
      </c>
      <c r="BL410" s="18" t="s">
        <v>321</v>
      </c>
      <c r="BM410" s="183" t="s">
        <v>720</v>
      </c>
    </row>
    <row r="411" spans="1:65" s="15" customFormat="1">
      <c r="B411" s="202"/>
      <c r="D411" s="185" t="s">
        <v>323</v>
      </c>
      <c r="E411" s="203" t="s">
        <v>1</v>
      </c>
      <c r="F411" s="204" t="s">
        <v>721</v>
      </c>
      <c r="H411" s="205">
        <v>25</v>
      </c>
      <c r="I411" s="206"/>
      <c r="L411" s="202"/>
      <c r="M411" s="207"/>
      <c r="N411" s="208"/>
      <c r="O411" s="208"/>
      <c r="P411" s="208"/>
      <c r="Q411" s="208"/>
      <c r="R411" s="208"/>
      <c r="S411" s="208"/>
      <c r="T411" s="209"/>
      <c r="AT411" s="203" t="s">
        <v>323</v>
      </c>
      <c r="AU411" s="203" t="s">
        <v>88</v>
      </c>
      <c r="AV411" s="15" t="s">
        <v>88</v>
      </c>
      <c r="AW411" s="15" t="s">
        <v>30</v>
      </c>
      <c r="AX411" s="15" t="s">
        <v>82</v>
      </c>
      <c r="AY411" s="203" t="s">
        <v>317</v>
      </c>
    </row>
    <row r="412" spans="1:65" s="2" customFormat="1" ht="14.45" customHeight="1">
      <c r="A412" s="35"/>
      <c r="B412" s="141"/>
      <c r="C412" s="171" t="s">
        <v>722</v>
      </c>
      <c r="D412" s="171" t="s">
        <v>318</v>
      </c>
      <c r="E412" s="172" t="s">
        <v>723</v>
      </c>
      <c r="F412" s="173" t="s">
        <v>724</v>
      </c>
      <c r="G412" s="174" t="s">
        <v>378</v>
      </c>
      <c r="H412" s="175">
        <v>11.6</v>
      </c>
      <c r="I412" s="176"/>
      <c r="J412" s="177">
        <f>ROUND(I412*H412,2)</f>
        <v>0</v>
      </c>
      <c r="K412" s="178"/>
      <c r="L412" s="36"/>
      <c r="M412" s="179" t="s">
        <v>1</v>
      </c>
      <c r="N412" s="180" t="s">
        <v>41</v>
      </c>
      <c r="O412" s="61"/>
      <c r="P412" s="181">
        <f>O412*H412</f>
        <v>0</v>
      </c>
      <c r="Q412" s="181">
        <v>0</v>
      </c>
      <c r="R412" s="181">
        <f>Q412*H412</f>
        <v>0</v>
      </c>
      <c r="S412" s="181">
        <v>0.10099</v>
      </c>
      <c r="T412" s="182">
        <f>S412*H412</f>
        <v>1.171484</v>
      </c>
      <c r="U412" s="35"/>
      <c r="V412" s="35"/>
      <c r="W412" s="35"/>
      <c r="X412" s="35"/>
      <c r="Y412" s="35"/>
      <c r="Z412" s="35"/>
      <c r="AA412" s="35"/>
      <c r="AB412" s="35"/>
      <c r="AC412" s="35"/>
      <c r="AD412" s="35"/>
      <c r="AE412" s="35"/>
      <c r="AR412" s="183" t="s">
        <v>321</v>
      </c>
      <c r="AT412" s="183" t="s">
        <v>318</v>
      </c>
      <c r="AU412" s="183" t="s">
        <v>88</v>
      </c>
      <c r="AY412" s="18" t="s">
        <v>317</v>
      </c>
      <c r="BE412" s="105">
        <f>IF(N412="základná",J412,0)</f>
        <v>0</v>
      </c>
      <c r="BF412" s="105">
        <f>IF(N412="znížená",J412,0)</f>
        <v>0</v>
      </c>
      <c r="BG412" s="105">
        <f>IF(N412="zákl. prenesená",J412,0)</f>
        <v>0</v>
      </c>
      <c r="BH412" s="105">
        <f>IF(N412="zníž. prenesená",J412,0)</f>
        <v>0</v>
      </c>
      <c r="BI412" s="105">
        <f>IF(N412="nulová",J412,0)</f>
        <v>0</v>
      </c>
      <c r="BJ412" s="18" t="s">
        <v>88</v>
      </c>
      <c r="BK412" s="105">
        <f>ROUND(I412*H412,2)</f>
        <v>0</v>
      </c>
      <c r="BL412" s="18" t="s">
        <v>321</v>
      </c>
      <c r="BM412" s="183" t="s">
        <v>725</v>
      </c>
    </row>
    <row r="413" spans="1:65" s="15" customFormat="1">
      <c r="B413" s="202"/>
      <c r="D413" s="185" t="s">
        <v>323</v>
      </c>
      <c r="E413" s="203" t="s">
        <v>1</v>
      </c>
      <c r="F413" s="204" t="s">
        <v>726</v>
      </c>
      <c r="H413" s="205">
        <v>11.6</v>
      </c>
      <c r="I413" s="206"/>
      <c r="L413" s="202"/>
      <c r="M413" s="207"/>
      <c r="N413" s="208"/>
      <c r="O413" s="208"/>
      <c r="P413" s="208"/>
      <c r="Q413" s="208"/>
      <c r="R413" s="208"/>
      <c r="S413" s="208"/>
      <c r="T413" s="209"/>
      <c r="AT413" s="203" t="s">
        <v>323</v>
      </c>
      <c r="AU413" s="203" t="s">
        <v>88</v>
      </c>
      <c r="AV413" s="15" t="s">
        <v>88</v>
      </c>
      <c r="AW413" s="15" t="s">
        <v>30</v>
      </c>
      <c r="AX413" s="15" t="s">
        <v>75</v>
      </c>
      <c r="AY413" s="203" t="s">
        <v>317</v>
      </c>
    </row>
    <row r="414" spans="1:65" s="14" customFormat="1">
      <c r="B414" s="192"/>
      <c r="D414" s="185" t="s">
        <v>323</v>
      </c>
      <c r="E414" s="193" t="s">
        <v>1</v>
      </c>
      <c r="F414" s="194" t="s">
        <v>334</v>
      </c>
      <c r="H414" s="195">
        <v>11.6</v>
      </c>
      <c r="I414" s="196"/>
      <c r="L414" s="192"/>
      <c r="M414" s="197"/>
      <c r="N414" s="198"/>
      <c r="O414" s="198"/>
      <c r="P414" s="198"/>
      <c r="Q414" s="198"/>
      <c r="R414" s="198"/>
      <c r="S414" s="198"/>
      <c r="T414" s="199"/>
      <c r="AT414" s="193" t="s">
        <v>323</v>
      </c>
      <c r="AU414" s="193" t="s">
        <v>88</v>
      </c>
      <c r="AV414" s="14" t="s">
        <v>321</v>
      </c>
      <c r="AW414" s="14" t="s">
        <v>30</v>
      </c>
      <c r="AX414" s="14" t="s">
        <v>82</v>
      </c>
      <c r="AY414" s="193" t="s">
        <v>317</v>
      </c>
    </row>
    <row r="415" spans="1:65" s="2" customFormat="1" ht="24.2" customHeight="1">
      <c r="A415" s="35"/>
      <c r="B415" s="141"/>
      <c r="C415" s="171" t="s">
        <v>727</v>
      </c>
      <c r="D415" s="171" t="s">
        <v>318</v>
      </c>
      <c r="E415" s="172" t="s">
        <v>728</v>
      </c>
      <c r="F415" s="173" t="s">
        <v>729</v>
      </c>
      <c r="G415" s="174" t="s">
        <v>388</v>
      </c>
      <c r="H415" s="175">
        <v>6</v>
      </c>
      <c r="I415" s="176"/>
      <c r="J415" s="177">
        <f>ROUND(I415*H415,2)</f>
        <v>0</v>
      </c>
      <c r="K415" s="178"/>
      <c r="L415" s="36"/>
      <c r="M415" s="179" t="s">
        <v>1</v>
      </c>
      <c r="N415" s="180" t="s">
        <v>41</v>
      </c>
      <c r="O415" s="61"/>
      <c r="P415" s="181">
        <f>O415*H415</f>
        <v>0</v>
      </c>
      <c r="Q415" s="181">
        <v>0</v>
      </c>
      <c r="R415" s="181">
        <f>Q415*H415</f>
        <v>0</v>
      </c>
      <c r="S415" s="181">
        <v>1.6E-2</v>
      </c>
      <c r="T415" s="182">
        <f>S415*H415</f>
        <v>9.6000000000000002E-2</v>
      </c>
      <c r="U415" s="35"/>
      <c r="V415" s="35"/>
      <c r="W415" s="35"/>
      <c r="X415" s="35"/>
      <c r="Y415" s="35"/>
      <c r="Z415" s="35"/>
      <c r="AA415" s="35"/>
      <c r="AB415" s="35"/>
      <c r="AC415" s="35"/>
      <c r="AD415" s="35"/>
      <c r="AE415" s="35"/>
      <c r="AR415" s="183" t="s">
        <v>321</v>
      </c>
      <c r="AT415" s="183" t="s">
        <v>318</v>
      </c>
      <c r="AU415" s="183" t="s">
        <v>88</v>
      </c>
      <c r="AY415" s="18" t="s">
        <v>317</v>
      </c>
      <c r="BE415" s="105">
        <f>IF(N415="základná",J415,0)</f>
        <v>0</v>
      </c>
      <c r="BF415" s="105">
        <f>IF(N415="znížená",J415,0)</f>
        <v>0</v>
      </c>
      <c r="BG415" s="105">
        <f>IF(N415="zákl. prenesená",J415,0)</f>
        <v>0</v>
      </c>
      <c r="BH415" s="105">
        <f>IF(N415="zníž. prenesená",J415,0)</f>
        <v>0</v>
      </c>
      <c r="BI415" s="105">
        <f>IF(N415="nulová",J415,0)</f>
        <v>0</v>
      </c>
      <c r="BJ415" s="18" t="s">
        <v>88</v>
      </c>
      <c r="BK415" s="105">
        <f>ROUND(I415*H415,2)</f>
        <v>0</v>
      </c>
      <c r="BL415" s="18" t="s">
        <v>321</v>
      </c>
      <c r="BM415" s="183" t="s">
        <v>730</v>
      </c>
    </row>
    <row r="416" spans="1:65" s="2" customFormat="1" ht="24.2" customHeight="1">
      <c r="A416" s="35"/>
      <c r="B416" s="141"/>
      <c r="C416" s="171" t="s">
        <v>731</v>
      </c>
      <c r="D416" s="171" t="s">
        <v>318</v>
      </c>
      <c r="E416" s="172" t="s">
        <v>732</v>
      </c>
      <c r="F416" s="173" t="s">
        <v>733</v>
      </c>
      <c r="G416" s="174" t="s">
        <v>388</v>
      </c>
      <c r="H416" s="175">
        <v>3</v>
      </c>
      <c r="I416" s="176"/>
      <c r="J416" s="177">
        <f>ROUND(I416*H416,2)</f>
        <v>0</v>
      </c>
      <c r="K416" s="178"/>
      <c r="L416" s="36"/>
      <c r="M416" s="179" t="s">
        <v>1</v>
      </c>
      <c r="N416" s="180" t="s">
        <v>41</v>
      </c>
      <c r="O416" s="61"/>
      <c r="P416" s="181">
        <f>O416*H416</f>
        <v>0</v>
      </c>
      <c r="Q416" s="181">
        <v>0</v>
      </c>
      <c r="R416" s="181">
        <f>Q416*H416</f>
        <v>0</v>
      </c>
      <c r="S416" s="181">
        <v>6.4999999999999997E-3</v>
      </c>
      <c r="T416" s="182">
        <f>S416*H416</f>
        <v>1.95E-2</v>
      </c>
      <c r="U416" s="35"/>
      <c r="V416" s="35"/>
      <c r="W416" s="35"/>
      <c r="X416" s="35"/>
      <c r="Y416" s="35"/>
      <c r="Z416" s="35"/>
      <c r="AA416" s="35"/>
      <c r="AB416" s="35"/>
      <c r="AC416" s="35"/>
      <c r="AD416" s="35"/>
      <c r="AE416" s="35"/>
      <c r="AR416" s="183" t="s">
        <v>321</v>
      </c>
      <c r="AT416" s="183" t="s">
        <v>318</v>
      </c>
      <c r="AU416" s="183" t="s">
        <v>88</v>
      </c>
      <c r="AY416" s="18" t="s">
        <v>317</v>
      </c>
      <c r="BE416" s="105">
        <f>IF(N416="základná",J416,0)</f>
        <v>0</v>
      </c>
      <c r="BF416" s="105">
        <f>IF(N416="znížená",J416,0)</f>
        <v>0</v>
      </c>
      <c r="BG416" s="105">
        <f>IF(N416="zákl. prenesená",J416,0)</f>
        <v>0</v>
      </c>
      <c r="BH416" s="105">
        <f>IF(N416="zníž. prenesená",J416,0)</f>
        <v>0</v>
      </c>
      <c r="BI416" s="105">
        <f>IF(N416="nulová",J416,0)</f>
        <v>0</v>
      </c>
      <c r="BJ416" s="18" t="s">
        <v>88</v>
      </c>
      <c r="BK416" s="105">
        <f>ROUND(I416*H416,2)</f>
        <v>0</v>
      </c>
      <c r="BL416" s="18" t="s">
        <v>321</v>
      </c>
      <c r="BM416" s="183" t="s">
        <v>734</v>
      </c>
    </row>
    <row r="417" spans="1:65" s="15" customFormat="1">
      <c r="B417" s="202"/>
      <c r="D417" s="185" t="s">
        <v>323</v>
      </c>
      <c r="E417" s="203" t="s">
        <v>1</v>
      </c>
      <c r="F417" s="204" t="s">
        <v>735</v>
      </c>
      <c r="H417" s="205">
        <v>2</v>
      </c>
      <c r="I417" s="206"/>
      <c r="L417" s="202"/>
      <c r="M417" s="207"/>
      <c r="N417" s="208"/>
      <c r="O417" s="208"/>
      <c r="P417" s="208"/>
      <c r="Q417" s="208"/>
      <c r="R417" s="208"/>
      <c r="S417" s="208"/>
      <c r="T417" s="209"/>
      <c r="AT417" s="203" t="s">
        <v>323</v>
      </c>
      <c r="AU417" s="203" t="s">
        <v>88</v>
      </c>
      <c r="AV417" s="15" t="s">
        <v>88</v>
      </c>
      <c r="AW417" s="15" t="s">
        <v>30</v>
      </c>
      <c r="AX417" s="15" t="s">
        <v>75</v>
      </c>
      <c r="AY417" s="203" t="s">
        <v>317</v>
      </c>
    </row>
    <row r="418" spans="1:65" s="15" customFormat="1">
      <c r="B418" s="202"/>
      <c r="D418" s="185" t="s">
        <v>323</v>
      </c>
      <c r="E418" s="203" t="s">
        <v>1</v>
      </c>
      <c r="F418" s="204" t="s">
        <v>736</v>
      </c>
      <c r="H418" s="205">
        <v>1</v>
      </c>
      <c r="I418" s="206"/>
      <c r="L418" s="202"/>
      <c r="M418" s="207"/>
      <c r="N418" s="208"/>
      <c r="O418" s="208"/>
      <c r="P418" s="208"/>
      <c r="Q418" s="208"/>
      <c r="R418" s="208"/>
      <c r="S418" s="208"/>
      <c r="T418" s="209"/>
      <c r="AT418" s="203" t="s">
        <v>323</v>
      </c>
      <c r="AU418" s="203" t="s">
        <v>88</v>
      </c>
      <c r="AV418" s="15" t="s">
        <v>88</v>
      </c>
      <c r="AW418" s="15" t="s">
        <v>30</v>
      </c>
      <c r="AX418" s="15" t="s">
        <v>75</v>
      </c>
      <c r="AY418" s="203" t="s">
        <v>317</v>
      </c>
    </row>
    <row r="419" spans="1:65" s="14" customFormat="1">
      <c r="B419" s="192"/>
      <c r="D419" s="185" t="s">
        <v>323</v>
      </c>
      <c r="E419" s="193" t="s">
        <v>1</v>
      </c>
      <c r="F419" s="194" t="s">
        <v>334</v>
      </c>
      <c r="H419" s="195">
        <v>3</v>
      </c>
      <c r="I419" s="196"/>
      <c r="L419" s="192"/>
      <c r="M419" s="197"/>
      <c r="N419" s="198"/>
      <c r="O419" s="198"/>
      <c r="P419" s="198"/>
      <c r="Q419" s="198"/>
      <c r="R419" s="198"/>
      <c r="S419" s="198"/>
      <c r="T419" s="199"/>
      <c r="AT419" s="193" t="s">
        <v>323</v>
      </c>
      <c r="AU419" s="193" t="s">
        <v>88</v>
      </c>
      <c r="AV419" s="14" t="s">
        <v>321</v>
      </c>
      <c r="AW419" s="14" t="s">
        <v>30</v>
      </c>
      <c r="AX419" s="14" t="s">
        <v>82</v>
      </c>
      <c r="AY419" s="193" t="s">
        <v>317</v>
      </c>
    </row>
    <row r="420" spans="1:65" s="2" customFormat="1" ht="14.45" customHeight="1">
      <c r="A420" s="35"/>
      <c r="B420" s="141"/>
      <c r="C420" s="171" t="s">
        <v>737</v>
      </c>
      <c r="D420" s="171" t="s">
        <v>318</v>
      </c>
      <c r="E420" s="172" t="s">
        <v>738</v>
      </c>
      <c r="F420" s="173" t="s">
        <v>739</v>
      </c>
      <c r="G420" s="174" t="s">
        <v>378</v>
      </c>
      <c r="H420" s="175">
        <v>106.005</v>
      </c>
      <c r="I420" s="176"/>
      <c r="J420" s="177">
        <f>ROUND(I420*H420,2)</f>
        <v>0</v>
      </c>
      <c r="K420" s="178"/>
      <c r="L420" s="36"/>
      <c r="M420" s="179" t="s">
        <v>1</v>
      </c>
      <c r="N420" s="180" t="s">
        <v>41</v>
      </c>
      <c r="O420" s="61"/>
      <c r="P420" s="181">
        <f>O420*H420</f>
        <v>0</v>
      </c>
      <c r="Q420" s="181">
        <v>0</v>
      </c>
      <c r="R420" s="181">
        <f>Q420*H420</f>
        <v>0</v>
      </c>
      <c r="S420" s="181">
        <v>4.7E-2</v>
      </c>
      <c r="T420" s="182">
        <f>S420*H420</f>
        <v>4.9822350000000002</v>
      </c>
      <c r="U420" s="35"/>
      <c r="V420" s="35"/>
      <c r="W420" s="35"/>
      <c r="X420" s="35"/>
      <c r="Y420" s="35"/>
      <c r="Z420" s="35"/>
      <c r="AA420" s="35"/>
      <c r="AB420" s="35"/>
      <c r="AC420" s="35"/>
      <c r="AD420" s="35"/>
      <c r="AE420" s="35"/>
      <c r="AR420" s="183" t="s">
        <v>321</v>
      </c>
      <c r="AT420" s="183" t="s">
        <v>318</v>
      </c>
      <c r="AU420" s="183" t="s">
        <v>88</v>
      </c>
      <c r="AY420" s="18" t="s">
        <v>317</v>
      </c>
      <c r="BE420" s="105">
        <f>IF(N420="základná",J420,0)</f>
        <v>0</v>
      </c>
      <c r="BF420" s="105">
        <f>IF(N420="znížená",J420,0)</f>
        <v>0</v>
      </c>
      <c r="BG420" s="105">
        <f>IF(N420="zákl. prenesená",J420,0)</f>
        <v>0</v>
      </c>
      <c r="BH420" s="105">
        <f>IF(N420="zníž. prenesená",J420,0)</f>
        <v>0</v>
      </c>
      <c r="BI420" s="105">
        <f>IF(N420="nulová",J420,0)</f>
        <v>0</v>
      </c>
      <c r="BJ420" s="18" t="s">
        <v>88</v>
      </c>
      <c r="BK420" s="105">
        <f>ROUND(I420*H420,2)</f>
        <v>0</v>
      </c>
      <c r="BL420" s="18" t="s">
        <v>321</v>
      </c>
      <c r="BM420" s="183" t="s">
        <v>740</v>
      </c>
    </row>
    <row r="421" spans="1:65" s="15" customFormat="1">
      <c r="B421" s="202"/>
      <c r="D421" s="185" t="s">
        <v>323</v>
      </c>
      <c r="E421" s="203" t="s">
        <v>1</v>
      </c>
      <c r="F421" s="204" t="s">
        <v>741</v>
      </c>
      <c r="H421" s="205">
        <v>22.8</v>
      </c>
      <c r="I421" s="206"/>
      <c r="L421" s="202"/>
      <c r="M421" s="207"/>
      <c r="N421" s="208"/>
      <c r="O421" s="208"/>
      <c r="P421" s="208"/>
      <c r="Q421" s="208"/>
      <c r="R421" s="208"/>
      <c r="S421" s="208"/>
      <c r="T421" s="209"/>
      <c r="AT421" s="203" t="s">
        <v>323</v>
      </c>
      <c r="AU421" s="203" t="s">
        <v>88</v>
      </c>
      <c r="AV421" s="15" t="s">
        <v>88</v>
      </c>
      <c r="AW421" s="15" t="s">
        <v>30</v>
      </c>
      <c r="AX421" s="15" t="s">
        <v>75</v>
      </c>
      <c r="AY421" s="203" t="s">
        <v>317</v>
      </c>
    </row>
    <row r="422" spans="1:65" s="15" customFormat="1">
      <c r="B422" s="202"/>
      <c r="D422" s="185" t="s">
        <v>323</v>
      </c>
      <c r="E422" s="203" t="s">
        <v>1</v>
      </c>
      <c r="F422" s="204" t="s">
        <v>742</v>
      </c>
      <c r="H422" s="205">
        <v>45.6</v>
      </c>
      <c r="I422" s="206"/>
      <c r="L422" s="202"/>
      <c r="M422" s="207"/>
      <c r="N422" s="208"/>
      <c r="O422" s="208"/>
      <c r="P422" s="208"/>
      <c r="Q422" s="208"/>
      <c r="R422" s="208"/>
      <c r="S422" s="208"/>
      <c r="T422" s="209"/>
      <c r="AT422" s="203" t="s">
        <v>323</v>
      </c>
      <c r="AU422" s="203" t="s">
        <v>88</v>
      </c>
      <c r="AV422" s="15" t="s">
        <v>88</v>
      </c>
      <c r="AW422" s="15" t="s">
        <v>30</v>
      </c>
      <c r="AX422" s="15" t="s">
        <v>75</v>
      </c>
      <c r="AY422" s="203" t="s">
        <v>317</v>
      </c>
    </row>
    <row r="423" spans="1:65" s="15" customFormat="1">
      <c r="B423" s="202"/>
      <c r="D423" s="185" t="s">
        <v>323</v>
      </c>
      <c r="E423" s="203" t="s">
        <v>1</v>
      </c>
      <c r="F423" s="204" t="s">
        <v>743</v>
      </c>
      <c r="H423" s="205">
        <v>5.7</v>
      </c>
      <c r="I423" s="206"/>
      <c r="L423" s="202"/>
      <c r="M423" s="207"/>
      <c r="N423" s="208"/>
      <c r="O423" s="208"/>
      <c r="P423" s="208"/>
      <c r="Q423" s="208"/>
      <c r="R423" s="208"/>
      <c r="S423" s="208"/>
      <c r="T423" s="209"/>
      <c r="AT423" s="203" t="s">
        <v>323</v>
      </c>
      <c r="AU423" s="203" t="s">
        <v>88</v>
      </c>
      <c r="AV423" s="15" t="s">
        <v>88</v>
      </c>
      <c r="AW423" s="15" t="s">
        <v>30</v>
      </c>
      <c r="AX423" s="15" t="s">
        <v>75</v>
      </c>
      <c r="AY423" s="203" t="s">
        <v>317</v>
      </c>
    </row>
    <row r="424" spans="1:65" s="15" customFormat="1">
      <c r="B424" s="202"/>
      <c r="D424" s="185" t="s">
        <v>323</v>
      </c>
      <c r="E424" s="203" t="s">
        <v>1</v>
      </c>
      <c r="F424" s="204" t="s">
        <v>744</v>
      </c>
      <c r="H424" s="205">
        <v>31.905000000000001</v>
      </c>
      <c r="I424" s="206"/>
      <c r="L424" s="202"/>
      <c r="M424" s="207"/>
      <c r="N424" s="208"/>
      <c r="O424" s="208"/>
      <c r="P424" s="208"/>
      <c r="Q424" s="208"/>
      <c r="R424" s="208"/>
      <c r="S424" s="208"/>
      <c r="T424" s="209"/>
      <c r="AT424" s="203" t="s">
        <v>323</v>
      </c>
      <c r="AU424" s="203" t="s">
        <v>88</v>
      </c>
      <c r="AV424" s="15" t="s">
        <v>88</v>
      </c>
      <c r="AW424" s="15" t="s">
        <v>30</v>
      </c>
      <c r="AX424" s="15" t="s">
        <v>75</v>
      </c>
      <c r="AY424" s="203" t="s">
        <v>317</v>
      </c>
    </row>
    <row r="425" spans="1:65" s="14" customFormat="1">
      <c r="B425" s="192"/>
      <c r="D425" s="185" t="s">
        <v>323</v>
      </c>
      <c r="E425" s="193" t="s">
        <v>1</v>
      </c>
      <c r="F425" s="194" t="s">
        <v>334</v>
      </c>
      <c r="H425" s="195">
        <v>106.005</v>
      </c>
      <c r="I425" s="196"/>
      <c r="L425" s="192"/>
      <c r="M425" s="197"/>
      <c r="N425" s="198"/>
      <c r="O425" s="198"/>
      <c r="P425" s="198"/>
      <c r="Q425" s="198"/>
      <c r="R425" s="198"/>
      <c r="S425" s="198"/>
      <c r="T425" s="199"/>
      <c r="AT425" s="193" t="s">
        <v>323</v>
      </c>
      <c r="AU425" s="193" t="s">
        <v>88</v>
      </c>
      <c r="AV425" s="14" t="s">
        <v>321</v>
      </c>
      <c r="AW425" s="14" t="s">
        <v>30</v>
      </c>
      <c r="AX425" s="14" t="s">
        <v>82</v>
      </c>
      <c r="AY425" s="193" t="s">
        <v>317</v>
      </c>
    </row>
    <row r="426" spans="1:65" s="2" customFormat="1" ht="14.45" customHeight="1">
      <c r="A426" s="35"/>
      <c r="B426" s="141"/>
      <c r="C426" s="171" t="s">
        <v>745</v>
      </c>
      <c r="D426" s="171" t="s">
        <v>318</v>
      </c>
      <c r="E426" s="172" t="s">
        <v>746</v>
      </c>
      <c r="F426" s="173" t="s">
        <v>747</v>
      </c>
      <c r="G426" s="174" t="s">
        <v>378</v>
      </c>
      <c r="H426" s="175">
        <v>4.16</v>
      </c>
      <c r="I426" s="176"/>
      <c r="J426" s="177">
        <f>ROUND(I426*H426,2)</f>
        <v>0</v>
      </c>
      <c r="K426" s="178"/>
      <c r="L426" s="36"/>
      <c r="M426" s="179" t="s">
        <v>1</v>
      </c>
      <c r="N426" s="180" t="s">
        <v>41</v>
      </c>
      <c r="O426" s="61"/>
      <c r="P426" s="181">
        <f>O426*H426</f>
        <v>0</v>
      </c>
      <c r="Q426" s="181">
        <v>0</v>
      </c>
      <c r="R426" s="181">
        <f>Q426*H426</f>
        <v>0</v>
      </c>
      <c r="S426" s="181">
        <v>8.2000000000000003E-2</v>
      </c>
      <c r="T426" s="182">
        <f>S426*H426</f>
        <v>0.34112000000000003</v>
      </c>
      <c r="U426" s="35"/>
      <c r="V426" s="35"/>
      <c r="W426" s="35"/>
      <c r="X426" s="35"/>
      <c r="Y426" s="35"/>
      <c r="Z426" s="35"/>
      <c r="AA426" s="35"/>
      <c r="AB426" s="35"/>
      <c r="AC426" s="35"/>
      <c r="AD426" s="35"/>
      <c r="AE426" s="35"/>
      <c r="AR426" s="183" t="s">
        <v>321</v>
      </c>
      <c r="AT426" s="183" t="s">
        <v>318</v>
      </c>
      <c r="AU426" s="183" t="s">
        <v>88</v>
      </c>
      <c r="AY426" s="18" t="s">
        <v>317</v>
      </c>
      <c r="BE426" s="105">
        <f>IF(N426="základná",J426,0)</f>
        <v>0</v>
      </c>
      <c r="BF426" s="105">
        <f>IF(N426="znížená",J426,0)</f>
        <v>0</v>
      </c>
      <c r="BG426" s="105">
        <f>IF(N426="zákl. prenesená",J426,0)</f>
        <v>0</v>
      </c>
      <c r="BH426" s="105">
        <f>IF(N426="zníž. prenesená",J426,0)</f>
        <v>0</v>
      </c>
      <c r="BI426" s="105">
        <f>IF(N426="nulová",J426,0)</f>
        <v>0</v>
      </c>
      <c r="BJ426" s="18" t="s">
        <v>88</v>
      </c>
      <c r="BK426" s="105">
        <f>ROUND(I426*H426,2)</f>
        <v>0</v>
      </c>
      <c r="BL426" s="18" t="s">
        <v>321</v>
      </c>
      <c r="BM426" s="183" t="s">
        <v>748</v>
      </c>
    </row>
    <row r="427" spans="1:65" s="15" customFormat="1">
      <c r="B427" s="202"/>
      <c r="D427" s="185" t="s">
        <v>323</v>
      </c>
      <c r="E427" s="203" t="s">
        <v>1</v>
      </c>
      <c r="F427" s="204" t="s">
        <v>749</v>
      </c>
      <c r="H427" s="205">
        <v>2.56</v>
      </c>
      <c r="I427" s="206"/>
      <c r="L427" s="202"/>
      <c r="M427" s="207"/>
      <c r="N427" s="208"/>
      <c r="O427" s="208"/>
      <c r="P427" s="208"/>
      <c r="Q427" s="208"/>
      <c r="R427" s="208"/>
      <c r="S427" s="208"/>
      <c r="T427" s="209"/>
      <c r="AT427" s="203" t="s">
        <v>323</v>
      </c>
      <c r="AU427" s="203" t="s">
        <v>88</v>
      </c>
      <c r="AV427" s="15" t="s">
        <v>88</v>
      </c>
      <c r="AW427" s="15" t="s">
        <v>30</v>
      </c>
      <c r="AX427" s="15" t="s">
        <v>75</v>
      </c>
      <c r="AY427" s="203" t="s">
        <v>317</v>
      </c>
    </row>
    <row r="428" spans="1:65" s="15" customFormat="1">
      <c r="B428" s="202"/>
      <c r="D428" s="185" t="s">
        <v>323</v>
      </c>
      <c r="E428" s="203" t="s">
        <v>1</v>
      </c>
      <c r="F428" s="204" t="s">
        <v>750</v>
      </c>
      <c r="H428" s="205">
        <v>1.6</v>
      </c>
      <c r="I428" s="206"/>
      <c r="L428" s="202"/>
      <c r="M428" s="207"/>
      <c r="N428" s="208"/>
      <c r="O428" s="208"/>
      <c r="P428" s="208"/>
      <c r="Q428" s="208"/>
      <c r="R428" s="208"/>
      <c r="S428" s="208"/>
      <c r="T428" s="209"/>
      <c r="AT428" s="203" t="s">
        <v>323</v>
      </c>
      <c r="AU428" s="203" t="s">
        <v>88</v>
      </c>
      <c r="AV428" s="15" t="s">
        <v>88</v>
      </c>
      <c r="AW428" s="15" t="s">
        <v>30</v>
      </c>
      <c r="AX428" s="15" t="s">
        <v>75</v>
      </c>
      <c r="AY428" s="203" t="s">
        <v>317</v>
      </c>
    </row>
    <row r="429" spans="1:65" s="14" customFormat="1">
      <c r="B429" s="192"/>
      <c r="D429" s="185" t="s">
        <v>323</v>
      </c>
      <c r="E429" s="193" t="s">
        <v>1</v>
      </c>
      <c r="F429" s="194" t="s">
        <v>334</v>
      </c>
      <c r="H429" s="195">
        <v>4.16</v>
      </c>
      <c r="I429" s="196"/>
      <c r="L429" s="192"/>
      <c r="M429" s="197"/>
      <c r="N429" s="198"/>
      <c r="O429" s="198"/>
      <c r="P429" s="198"/>
      <c r="Q429" s="198"/>
      <c r="R429" s="198"/>
      <c r="S429" s="198"/>
      <c r="T429" s="199"/>
      <c r="AT429" s="193" t="s">
        <v>323</v>
      </c>
      <c r="AU429" s="193" t="s">
        <v>88</v>
      </c>
      <c r="AV429" s="14" t="s">
        <v>321</v>
      </c>
      <c r="AW429" s="14" t="s">
        <v>30</v>
      </c>
      <c r="AX429" s="14" t="s">
        <v>82</v>
      </c>
      <c r="AY429" s="193" t="s">
        <v>317</v>
      </c>
    </row>
    <row r="430" spans="1:65" s="2" customFormat="1" ht="24.2" customHeight="1">
      <c r="A430" s="35"/>
      <c r="B430" s="141"/>
      <c r="C430" s="171" t="s">
        <v>751</v>
      </c>
      <c r="D430" s="171" t="s">
        <v>318</v>
      </c>
      <c r="E430" s="172" t="s">
        <v>752</v>
      </c>
      <c r="F430" s="173" t="s">
        <v>753</v>
      </c>
      <c r="G430" s="174" t="s">
        <v>754</v>
      </c>
      <c r="H430" s="175">
        <v>26</v>
      </c>
      <c r="I430" s="176"/>
      <c r="J430" s="177">
        <f>ROUND(I430*H430,2)</f>
        <v>0</v>
      </c>
      <c r="K430" s="178"/>
      <c r="L430" s="36"/>
      <c r="M430" s="179" t="s">
        <v>1</v>
      </c>
      <c r="N430" s="180" t="s">
        <v>41</v>
      </c>
      <c r="O430" s="61"/>
      <c r="P430" s="181">
        <f>O430*H430</f>
        <v>0</v>
      </c>
      <c r="Q430" s="181">
        <v>4.0000000000000003E-5</v>
      </c>
      <c r="R430" s="181">
        <f>Q430*H430</f>
        <v>1.0400000000000001E-3</v>
      </c>
      <c r="S430" s="181">
        <v>7.5000000000000002E-4</v>
      </c>
      <c r="T430" s="182">
        <f>S430*H430</f>
        <v>1.95E-2</v>
      </c>
      <c r="U430" s="35"/>
      <c r="V430" s="35"/>
      <c r="W430" s="35"/>
      <c r="X430" s="35"/>
      <c r="Y430" s="35"/>
      <c r="Z430" s="35"/>
      <c r="AA430" s="35"/>
      <c r="AB430" s="35"/>
      <c r="AC430" s="35"/>
      <c r="AD430" s="35"/>
      <c r="AE430" s="35"/>
      <c r="AR430" s="183" t="s">
        <v>321</v>
      </c>
      <c r="AT430" s="183" t="s">
        <v>318</v>
      </c>
      <c r="AU430" s="183" t="s">
        <v>88</v>
      </c>
      <c r="AY430" s="18" t="s">
        <v>317</v>
      </c>
      <c r="BE430" s="105">
        <f>IF(N430="základná",J430,0)</f>
        <v>0</v>
      </c>
      <c r="BF430" s="105">
        <f>IF(N430="znížená",J430,0)</f>
        <v>0</v>
      </c>
      <c r="BG430" s="105">
        <f>IF(N430="zákl. prenesená",J430,0)</f>
        <v>0</v>
      </c>
      <c r="BH430" s="105">
        <f>IF(N430="zníž. prenesená",J430,0)</f>
        <v>0</v>
      </c>
      <c r="BI430" s="105">
        <f>IF(N430="nulová",J430,0)</f>
        <v>0</v>
      </c>
      <c r="BJ430" s="18" t="s">
        <v>88</v>
      </c>
      <c r="BK430" s="105">
        <f>ROUND(I430*H430,2)</f>
        <v>0</v>
      </c>
      <c r="BL430" s="18" t="s">
        <v>321</v>
      </c>
      <c r="BM430" s="183" t="s">
        <v>755</v>
      </c>
    </row>
    <row r="431" spans="1:65" s="15" customFormat="1">
      <c r="B431" s="202"/>
      <c r="D431" s="185" t="s">
        <v>323</v>
      </c>
      <c r="E431" s="203" t="s">
        <v>1</v>
      </c>
      <c r="F431" s="204" t="s">
        <v>756</v>
      </c>
      <c r="H431" s="205">
        <v>26</v>
      </c>
      <c r="I431" s="206"/>
      <c r="L431" s="202"/>
      <c r="M431" s="207"/>
      <c r="N431" s="208"/>
      <c r="O431" s="208"/>
      <c r="P431" s="208"/>
      <c r="Q431" s="208"/>
      <c r="R431" s="208"/>
      <c r="S431" s="208"/>
      <c r="T431" s="209"/>
      <c r="AT431" s="203" t="s">
        <v>323</v>
      </c>
      <c r="AU431" s="203" t="s">
        <v>88</v>
      </c>
      <c r="AV431" s="15" t="s">
        <v>88</v>
      </c>
      <c r="AW431" s="15" t="s">
        <v>30</v>
      </c>
      <c r="AX431" s="15" t="s">
        <v>82</v>
      </c>
      <c r="AY431" s="203" t="s">
        <v>317</v>
      </c>
    </row>
    <row r="432" spans="1:65" s="2" customFormat="1" ht="24.2" customHeight="1">
      <c r="A432" s="35"/>
      <c r="B432" s="141"/>
      <c r="C432" s="171" t="s">
        <v>757</v>
      </c>
      <c r="D432" s="171" t="s">
        <v>318</v>
      </c>
      <c r="E432" s="172" t="s">
        <v>758</v>
      </c>
      <c r="F432" s="173" t="s">
        <v>759</v>
      </c>
      <c r="G432" s="174" t="s">
        <v>441</v>
      </c>
      <c r="H432" s="175">
        <v>7</v>
      </c>
      <c r="I432" s="176"/>
      <c r="J432" s="177">
        <f>ROUND(I432*H432,2)</f>
        <v>0</v>
      </c>
      <c r="K432" s="178"/>
      <c r="L432" s="36"/>
      <c r="M432" s="179" t="s">
        <v>1</v>
      </c>
      <c r="N432" s="180" t="s">
        <v>41</v>
      </c>
      <c r="O432" s="61"/>
      <c r="P432" s="181">
        <f>O432*H432</f>
        <v>0</v>
      </c>
      <c r="Q432" s="181">
        <v>1.0000000000000001E-5</v>
      </c>
      <c r="R432" s="181">
        <f>Q432*H432</f>
        <v>7.0000000000000007E-5</v>
      </c>
      <c r="S432" s="181">
        <v>0</v>
      </c>
      <c r="T432" s="182">
        <f>S432*H432</f>
        <v>0</v>
      </c>
      <c r="U432" s="35"/>
      <c r="V432" s="35"/>
      <c r="W432" s="35"/>
      <c r="X432" s="35"/>
      <c r="Y432" s="35"/>
      <c r="Z432" s="35"/>
      <c r="AA432" s="35"/>
      <c r="AB432" s="35"/>
      <c r="AC432" s="35"/>
      <c r="AD432" s="35"/>
      <c r="AE432" s="35"/>
      <c r="AR432" s="183" t="s">
        <v>321</v>
      </c>
      <c r="AT432" s="183" t="s">
        <v>318</v>
      </c>
      <c r="AU432" s="183" t="s">
        <v>88</v>
      </c>
      <c r="AY432" s="18" t="s">
        <v>317</v>
      </c>
      <c r="BE432" s="105">
        <f>IF(N432="základná",J432,0)</f>
        <v>0</v>
      </c>
      <c r="BF432" s="105">
        <f>IF(N432="znížená",J432,0)</f>
        <v>0</v>
      </c>
      <c r="BG432" s="105">
        <f>IF(N432="zákl. prenesená",J432,0)</f>
        <v>0</v>
      </c>
      <c r="BH432" s="105">
        <f>IF(N432="zníž. prenesená",J432,0)</f>
        <v>0</v>
      </c>
      <c r="BI432" s="105">
        <f>IF(N432="nulová",J432,0)</f>
        <v>0</v>
      </c>
      <c r="BJ432" s="18" t="s">
        <v>88</v>
      </c>
      <c r="BK432" s="105">
        <f>ROUND(I432*H432,2)</f>
        <v>0</v>
      </c>
      <c r="BL432" s="18" t="s">
        <v>321</v>
      </c>
      <c r="BM432" s="183" t="s">
        <v>760</v>
      </c>
    </row>
    <row r="433" spans="1:65" s="15" customFormat="1">
      <c r="B433" s="202"/>
      <c r="D433" s="185" t="s">
        <v>323</v>
      </c>
      <c r="E433" s="203" t="s">
        <v>1</v>
      </c>
      <c r="F433" s="204" t="s">
        <v>761</v>
      </c>
      <c r="H433" s="205">
        <v>7</v>
      </c>
      <c r="I433" s="206"/>
      <c r="L433" s="202"/>
      <c r="M433" s="207"/>
      <c r="N433" s="208"/>
      <c r="O433" s="208"/>
      <c r="P433" s="208"/>
      <c r="Q433" s="208"/>
      <c r="R433" s="208"/>
      <c r="S433" s="208"/>
      <c r="T433" s="209"/>
      <c r="AT433" s="203" t="s">
        <v>323</v>
      </c>
      <c r="AU433" s="203" t="s">
        <v>88</v>
      </c>
      <c r="AV433" s="15" t="s">
        <v>88</v>
      </c>
      <c r="AW433" s="15" t="s">
        <v>30</v>
      </c>
      <c r="AX433" s="15" t="s">
        <v>82</v>
      </c>
      <c r="AY433" s="203" t="s">
        <v>317</v>
      </c>
    </row>
    <row r="434" spans="1:65" s="2" customFormat="1" ht="24.2" customHeight="1">
      <c r="A434" s="35"/>
      <c r="B434" s="141"/>
      <c r="C434" s="171" t="s">
        <v>762</v>
      </c>
      <c r="D434" s="171" t="s">
        <v>318</v>
      </c>
      <c r="E434" s="172" t="s">
        <v>763</v>
      </c>
      <c r="F434" s="173" t="s">
        <v>764</v>
      </c>
      <c r="G434" s="174" t="s">
        <v>366</v>
      </c>
      <c r="H434" s="175">
        <v>631.08699999999999</v>
      </c>
      <c r="I434" s="176"/>
      <c r="J434" s="177">
        <f>ROUND(I434*H434,2)</f>
        <v>0</v>
      </c>
      <c r="K434" s="178"/>
      <c r="L434" s="36"/>
      <c r="M434" s="179" t="s">
        <v>1</v>
      </c>
      <c r="N434" s="180" t="s">
        <v>41</v>
      </c>
      <c r="O434" s="61"/>
      <c r="P434" s="181">
        <f>O434*H434</f>
        <v>0</v>
      </c>
      <c r="Q434" s="181">
        <v>0</v>
      </c>
      <c r="R434" s="181">
        <f>Q434*H434</f>
        <v>0</v>
      </c>
      <c r="S434" s="181">
        <v>0</v>
      </c>
      <c r="T434" s="182">
        <f>S434*H434</f>
        <v>0</v>
      </c>
      <c r="U434" s="35"/>
      <c r="V434" s="35"/>
      <c r="W434" s="35"/>
      <c r="X434" s="35"/>
      <c r="Y434" s="35"/>
      <c r="Z434" s="35"/>
      <c r="AA434" s="35"/>
      <c r="AB434" s="35"/>
      <c r="AC434" s="35"/>
      <c r="AD434" s="35"/>
      <c r="AE434" s="35"/>
      <c r="AR434" s="183" t="s">
        <v>321</v>
      </c>
      <c r="AT434" s="183" t="s">
        <v>318</v>
      </c>
      <c r="AU434" s="183" t="s">
        <v>88</v>
      </c>
      <c r="AY434" s="18" t="s">
        <v>317</v>
      </c>
      <c r="BE434" s="105">
        <f>IF(N434="základná",J434,0)</f>
        <v>0</v>
      </c>
      <c r="BF434" s="105">
        <f>IF(N434="znížená",J434,0)</f>
        <v>0</v>
      </c>
      <c r="BG434" s="105">
        <f>IF(N434="zákl. prenesená",J434,0)</f>
        <v>0</v>
      </c>
      <c r="BH434" s="105">
        <f>IF(N434="zníž. prenesená",J434,0)</f>
        <v>0</v>
      </c>
      <c r="BI434" s="105">
        <f>IF(N434="nulová",J434,0)</f>
        <v>0</v>
      </c>
      <c r="BJ434" s="18" t="s">
        <v>88</v>
      </c>
      <c r="BK434" s="105">
        <f>ROUND(I434*H434,2)</f>
        <v>0</v>
      </c>
      <c r="BL434" s="18" t="s">
        <v>321</v>
      </c>
      <c r="BM434" s="183" t="s">
        <v>765</v>
      </c>
    </row>
    <row r="435" spans="1:65" s="2" customFormat="1" ht="24.2" customHeight="1">
      <c r="A435" s="35"/>
      <c r="B435" s="141"/>
      <c r="C435" s="171" t="s">
        <v>766</v>
      </c>
      <c r="D435" s="171" t="s">
        <v>318</v>
      </c>
      <c r="E435" s="172" t="s">
        <v>767</v>
      </c>
      <c r="F435" s="173" t="s">
        <v>768</v>
      </c>
      <c r="G435" s="174" t="s">
        <v>366</v>
      </c>
      <c r="H435" s="175">
        <v>1262.174</v>
      </c>
      <c r="I435" s="176"/>
      <c r="J435" s="177">
        <f>ROUND(I435*H435,2)</f>
        <v>0</v>
      </c>
      <c r="K435" s="178"/>
      <c r="L435" s="36"/>
      <c r="M435" s="179" t="s">
        <v>1</v>
      </c>
      <c r="N435" s="180" t="s">
        <v>41</v>
      </c>
      <c r="O435" s="61"/>
      <c r="P435" s="181">
        <f>O435*H435</f>
        <v>0</v>
      </c>
      <c r="Q435" s="181">
        <v>0</v>
      </c>
      <c r="R435" s="181">
        <f>Q435*H435</f>
        <v>0</v>
      </c>
      <c r="S435" s="181">
        <v>0</v>
      </c>
      <c r="T435" s="182">
        <f>S435*H435</f>
        <v>0</v>
      </c>
      <c r="U435" s="35"/>
      <c r="V435" s="35"/>
      <c r="W435" s="35"/>
      <c r="X435" s="35"/>
      <c r="Y435" s="35"/>
      <c r="Z435" s="35"/>
      <c r="AA435" s="35"/>
      <c r="AB435" s="35"/>
      <c r="AC435" s="35"/>
      <c r="AD435" s="35"/>
      <c r="AE435" s="35"/>
      <c r="AR435" s="183" t="s">
        <v>321</v>
      </c>
      <c r="AT435" s="183" t="s">
        <v>318</v>
      </c>
      <c r="AU435" s="183" t="s">
        <v>88</v>
      </c>
      <c r="AY435" s="18" t="s">
        <v>317</v>
      </c>
      <c r="BE435" s="105">
        <f>IF(N435="základná",J435,0)</f>
        <v>0</v>
      </c>
      <c r="BF435" s="105">
        <f>IF(N435="znížená",J435,0)</f>
        <v>0</v>
      </c>
      <c r="BG435" s="105">
        <f>IF(N435="zákl. prenesená",J435,0)</f>
        <v>0</v>
      </c>
      <c r="BH435" s="105">
        <f>IF(N435="zníž. prenesená",J435,0)</f>
        <v>0</v>
      </c>
      <c r="BI435" s="105">
        <f>IF(N435="nulová",J435,0)</f>
        <v>0</v>
      </c>
      <c r="BJ435" s="18" t="s">
        <v>88</v>
      </c>
      <c r="BK435" s="105">
        <f>ROUND(I435*H435,2)</f>
        <v>0</v>
      </c>
      <c r="BL435" s="18" t="s">
        <v>321</v>
      </c>
      <c r="BM435" s="183" t="s">
        <v>769</v>
      </c>
    </row>
    <row r="436" spans="1:65" s="15" customFormat="1">
      <c r="B436" s="202"/>
      <c r="D436" s="185" t="s">
        <v>323</v>
      </c>
      <c r="F436" s="204" t="s">
        <v>770</v>
      </c>
      <c r="H436" s="205">
        <v>1262.174</v>
      </c>
      <c r="I436" s="206"/>
      <c r="L436" s="202"/>
      <c r="M436" s="207"/>
      <c r="N436" s="208"/>
      <c r="O436" s="208"/>
      <c r="P436" s="208"/>
      <c r="Q436" s="208"/>
      <c r="R436" s="208"/>
      <c r="S436" s="208"/>
      <c r="T436" s="209"/>
      <c r="AT436" s="203" t="s">
        <v>323</v>
      </c>
      <c r="AU436" s="203" t="s">
        <v>88</v>
      </c>
      <c r="AV436" s="15" t="s">
        <v>88</v>
      </c>
      <c r="AW436" s="15" t="s">
        <v>3</v>
      </c>
      <c r="AX436" s="15" t="s">
        <v>82</v>
      </c>
      <c r="AY436" s="203" t="s">
        <v>317</v>
      </c>
    </row>
    <row r="437" spans="1:65" s="2" customFormat="1" ht="14.45" customHeight="1">
      <c r="A437" s="35"/>
      <c r="B437" s="141"/>
      <c r="C437" s="171" t="s">
        <v>771</v>
      </c>
      <c r="D437" s="171" t="s">
        <v>318</v>
      </c>
      <c r="E437" s="172" t="s">
        <v>772</v>
      </c>
      <c r="F437" s="173" t="s">
        <v>773</v>
      </c>
      <c r="G437" s="174" t="s">
        <v>366</v>
      </c>
      <c r="H437" s="175">
        <v>631.08699999999999</v>
      </c>
      <c r="I437" s="176"/>
      <c r="J437" s="177">
        <f>ROUND(I437*H437,2)</f>
        <v>0</v>
      </c>
      <c r="K437" s="178"/>
      <c r="L437" s="36"/>
      <c r="M437" s="179" t="s">
        <v>1</v>
      </c>
      <c r="N437" s="180" t="s">
        <v>41</v>
      </c>
      <c r="O437" s="61"/>
      <c r="P437" s="181">
        <f>O437*H437</f>
        <v>0</v>
      </c>
      <c r="Q437" s="181">
        <v>0</v>
      </c>
      <c r="R437" s="181">
        <f>Q437*H437</f>
        <v>0</v>
      </c>
      <c r="S437" s="181">
        <v>0</v>
      </c>
      <c r="T437" s="182">
        <f>S437*H437</f>
        <v>0</v>
      </c>
      <c r="U437" s="35"/>
      <c r="V437" s="35"/>
      <c r="W437" s="35"/>
      <c r="X437" s="35"/>
      <c r="Y437" s="35"/>
      <c r="Z437" s="35"/>
      <c r="AA437" s="35"/>
      <c r="AB437" s="35"/>
      <c r="AC437" s="35"/>
      <c r="AD437" s="35"/>
      <c r="AE437" s="35"/>
      <c r="AR437" s="183" t="s">
        <v>321</v>
      </c>
      <c r="AT437" s="183" t="s">
        <v>318</v>
      </c>
      <c r="AU437" s="183" t="s">
        <v>88</v>
      </c>
      <c r="AY437" s="18" t="s">
        <v>317</v>
      </c>
      <c r="BE437" s="105">
        <f>IF(N437="základná",J437,0)</f>
        <v>0</v>
      </c>
      <c r="BF437" s="105">
        <f>IF(N437="znížená",J437,0)</f>
        <v>0</v>
      </c>
      <c r="BG437" s="105">
        <f>IF(N437="zákl. prenesená",J437,0)</f>
        <v>0</v>
      </c>
      <c r="BH437" s="105">
        <f>IF(N437="zníž. prenesená",J437,0)</f>
        <v>0</v>
      </c>
      <c r="BI437" s="105">
        <f>IF(N437="nulová",J437,0)</f>
        <v>0</v>
      </c>
      <c r="BJ437" s="18" t="s">
        <v>88</v>
      </c>
      <c r="BK437" s="105">
        <f>ROUND(I437*H437,2)</f>
        <v>0</v>
      </c>
      <c r="BL437" s="18" t="s">
        <v>321</v>
      </c>
      <c r="BM437" s="183" t="s">
        <v>774</v>
      </c>
    </row>
    <row r="438" spans="1:65" s="2" customFormat="1" ht="24.2" customHeight="1">
      <c r="A438" s="35"/>
      <c r="B438" s="141"/>
      <c r="C438" s="171" t="s">
        <v>775</v>
      </c>
      <c r="D438" s="171" t="s">
        <v>318</v>
      </c>
      <c r="E438" s="172" t="s">
        <v>776</v>
      </c>
      <c r="F438" s="173" t="s">
        <v>777</v>
      </c>
      <c r="G438" s="174" t="s">
        <v>366</v>
      </c>
      <c r="H438" s="175">
        <v>6310.87</v>
      </c>
      <c r="I438" s="176"/>
      <c r="J438" s="177">
        <f>ROUND(I438*H438,2)</f>
        <v>0</v>
      </c>
      <c r="K438" s="178"/>
      <c r="L438" s="36"/>
      <c r="M438" s="179" t="s">
        <v>1</v>
      </c>
      <c r="N438" s="180" t="s">
        <v>41</v>
      </c>
      <c r="O438" s="61"/>
      <c r="P438" s="181">
        <f>O438*H438</f>
        <v>0</v>
      </c>
      <c r="Q438" s="181">
        <v>0</v>
      </c>
      <c r="R438" s="181">
        <f>Q438*H438</f>
        <v>0</v>
      </c>
      <c r="S438" s="181">
        <v>0</v>
      </c>
      <c r="T438" s="182">
        <f>S438*H438</f>
        <v>0</v>
      </c>
      <c r="U438" s="35"/>
      <c r="V438" s="35"/>
      <c r="W438" s="35"/>
      <c r="X438" s="35"/>
      <c r="Y438" s="35"/>
      <c r="Z438" s="35"/>
      <c r="AA438" s="35"/>
      <c r="AB438" s="35"/>
      <c r="AC438" s="35"/>
      <c r="AD438" s="35"/>
      <c r="AE438" s="35"/>
      <c r="AR438" s="183" t="s">
        <v>321</v>
      </c>
      <c r="AT438" s="183" t="s">
        <v>318</v>
      </c>
      <c r="AU438" s="183" t="s">
        <v>88</v>
      </c>
      <c r="AY438" s="18" t="s">
        <v>317</v>
      </c>
      <c r="BE438" s="105">
        <f>IF(N438="základná",J438,0)</f>
        <v>0</v>
      </c>
      <c r="BF438" s="105">
        <f>IF(N438="znížená",J438,0)</f>
        <v>0</v>
      </c>
      <c r="BG438" s="105">
        <f>IF(N438="zákl. prenesená",J438,0)</f>
        <v>0</v>
      </c>
      <c r="BH438" s="105">
        <f>IF(N438="zníž. prenesená",J438,0)</f>
        <v>0</v>
      </c>
      <c r="BI438" s="105">
        <f>IF(N438="nulová",J438,0)</f>
        <v>0</v>
      </c>
      <c r="BJ438" s="18" t="s">
        <v>88</v>
      </c>
      <c r="BK438" s="105">
        <f>ROUND(I438*H438,2)</f>
        <v>0</v>
      </c>
      <c r="BL438" s="18" t="s">
        <v>321</v>
      </c>
      <c r="BM438" s="183" t="s">
        <v>778</v>
      </c>
    </row>
    <row r="439" spans="1:65" s="15" customFormat="1">
      <c r="B439" s="202"/>
      <c r="D439" s="185" t="s">
        <v>323</v>
      </c>
      <c r="F439" s="204" t="s">
        <v>779</v>
      </c>
      <c r="H439" s="205">
        <v>6310.87</v>
      </c>
      <c r="I439" s="206"/>
      <c r="L439" s="202"/>
      <c r="M439" s="207"/>
      <c r="N439" s="208"/>
      <c r="O439" s="208"/>
      <c r="P439" s="208"/>
      <c r="Q439" s="208"/>
      <c r="R439" s="208"/>
      <c r="S439" s="208"/>
      <c r="T439" s="209"/>
      <c r="AT439" s="203" t="s">
        <v>323</v>
      </c>
      <c r="AU439" s="203" t="s">
        <v>88</v>
      </c>
      <c r="AV439" s="15" t="s">
        <v>88</v>
      </c>
      <c r="AW439" s="15" t="s">
        <v>3</v>
      </c>
      <c r="AX439" s="15" t="s">
        <v>82</v>
      </c>
      <c r="AY439" s="203" t="s">
        <v>317</v>
      </c>
    </row>
    <row r="440" spans="1:65" s="2" customFormat="1" ht="24.2" customHeight="1">
      <c r="A440" s="35"/>
      <c r="B440" s="141"/>
      <c r="C440" s="171" t="s">
        <v>780</v>
      </c>
      <c r="D440" s="171" t="s">
        <v>318</v>
      </c>
      <c r="E440" s="172" t="s">
        <v>781</v>
      </c>
      <c r="F440" s="173" t="s">
        <v>782</v>
      </c>
      <c r="G440" s="174" t="s">
        <v>366</v>
      </c>
      <c r="H440" s="175">
        <v>631.08699999999999</v>
      </c>
      <c r="I440" s="176"/>
      <c r="J440" s="177">
        <f>ROUND(I440*H440,2)</f>
        <v>0</v>
      </c>
      <c r="K440" s="178"/>
      <c r="L440" s="36"/>
      <c r="M440" s="179" t="s">
        <v>1</v>
      </c>
      <c r="N440" s="180" t="s">
        <v>41</v>
      </c>
      <c r="O440" s="61"/>
      <c r="P440" s="181">
        <f>O440*H440</f>
        <v>0</v>
      </c>
      <c r="Q440" s="181">
        <v>0</v>
      </c>
      <c r="R440" s="181">
        <f>Q440*H440</f>
        <v>0</v>
      </c>
      <c r="S440" s="181">
        <v>0</v>
      </c>
      <c r="T440" s="182">
        <f>S440*H440</f>
        <v>0</v>
      </c>
      <c r="U440" s="35"/>
      <c r="V440" s="35"/>
      <c r="W440" s="35"/>
      <c r="X440" s="35"/>
      <c r="Y440" s="35"/>
      <c r="Z440" s="35"/>
      <c r="AA440" s="35"/>
      <c r="AB440" s="35"/>
      <c r="AC440" s="35"/>
      <c r="AD440" s="35"/>
      <c r="AE440" s="35"/>
      <c r="AR440" s="183" t="s">
        <v>321</v>
      </c>
      <c r="AT440" s="183" t="s">
        <v>318</v>
      </c>
      <c r="AU440" s="183" t="s">
        <v>88</v>
      </c>
      <c r="AY440" s="18" t="s">
        <v>317</v>
      </c>
      <c r="BE440" s="105">
        <f>IF(N440="základná",J440,0)</f>
        <v>0</v>
      </c>
      <c r="BF440" s="105">
        <f>IF(N440="znížená",J440,0)</f>
        <v>0</v>
      </c>
      <c r="BG440" s="105">
        <f>IF(N440="zákl. prenesená",J440,0)</f>
        <v>0</v>
      </c>
      <c r="BH440" s="105">
        <f>IF(N440="zníž. prenesená",J440,0)</f>
        <v>0</v>
      </c>
      <c r="BI440" s="105">
        <f>IF(N440="nulová",J440,0)</f>
        <v>0</v>
      </c>
      <c r="BJ440" s="18" t="s">
        <v>88</v>
      </c>
      <c r="BK440" s="105">
        <f>ROUND(I440*H440,2)</f>
        <v>0</v>
      </c>
      <c r="BL440" s="18" t="s">
        <v>321</v>
      </c>
      <c r="BM440" s="183" t="s">
        <v>783</v>
      </c>
    </row>
    <row r="441" spans="1:65" s="2" customFormat="1" ht="24.2" customHeight="1">
      <c r="A441" s="35"/>
      <c r="B441" s="141"/>
      <c r="C441" s="171" t="s">
        <v>784</v>
      </c>
      <c r="D441" s="171" t="s">
        <v>318</v>
      </c>
      <c r="E441" s="172" t="s">
        <v>785</v>
      </c>
      <c r="F441" s="173" t="s">
        <v>786</v>
      </c>
      <c r="G441" s="174" t="s">
        <v>366</v>
      </c>
      <c r="H441" s="175">
        <v>631.08699999999999</v>
      </c>
      <c r="I441" s="176"/>
      <c r="J441" s="177">
        <f>ROUND(I441*H441,2)</f>
        <v>0</v>
      </c>
      <c r="K441" s="178"/>
      <c r="L441" s="36"/>
      <c r="M441" s="179" t="s">
        <v>1</v>
      </c>
      <c r="N441" s="180" t="s">
        <v>41</v>
      </c>
      <c r="O441" s="61"/>
      <c r="P441" s="181">
        <f>O441*H441</f>
        <v>0</v>
      </c>
      <c r="Q441" s="181">
        <v>0</v>
      </c>
      <c r="R441" s="181">
        <f>Q441*H441</f>
        <v>0</v>
      </c>
      <c r="S441" s="181">
        <v>0</v>
      </c>
      <c r="T441" s="182">
        <f>S441*H441</f>
        <v>0</v>
      </c>
      <c r="U441" s="35"/>
      <c r="V441" s="35"/>
      <c r="W441" s="35"/>
      <c r="X441" s="35"/>
      <c r="Y441" s="35"/>
      <c r="Z441" s="35"/>
      <c r="AA441" s="35"/>
      <c r="AB441" s="35"/>
      <c r="AC441" s="35"/>
      <c r="AD441" s="35"/>
      <c r="AE441" s="35"/>
      <c r="AR441" s="183" t="s">
        <v>321</v>
      </c>
      <c r="AT441" s="183" t="s">
        <v>318</v>
      </c>
      <c r="AU441" s="183" t="s">
        <v>88</v>
      </c>
      <c r="AY441" s="18" t="s">
        <v>317</v>
      </c>
      <c r="BE441" s="105">
        <f>IF(N441="základná",J441,0)</f>
        <v>0</v>
      </c>
      <c r="BF441" s="105">
        <f>IF(N441="znížená",J441,0)</f>
        <v>0</v>
      </c>
      <c r="BG441" s="105">
        <f>IF(N441="zákl. prenesená",J441,0)</f>
        <v>0</v>
      </c>
      <c r="BH441" s="105">
        <f>IF(N441="zníž. prenesená",J441,0)</f>
        <v>0</v>
      </c>
      <c r="BI441" s="105">
        <f>IF(N441="nulová",J441,0)</f>
        <v>0</v>
      </c>
      <c r="BJ441" s="18" t="s">
        <v>88</v>
      </c>
      <c r="BK441" s="105">
        <f>ROUND(I441*H441,2)</f>
        <v>0</v>
      </c>
      <c r="BL441" s="18" t="s">
        <v>321</v>
      </c>
      <c r="BM441" s="183" t="s">
        <v>787</v>
      </c>
    </row>
    <row r="442" spans="1:65" s="2" customFormat="1" ht="24.2" customHeight="1">
      <c r="A442" s="35"/>
      <c r="B442" s="141"/>
      <c r="C442" s="171" t="s">
        <v>788</v>
      </c>
      <c r="D442" s="171" t="s">
        <v>318</v>
      </c>
      <c r="E442" s="172" t="s">
        <v>789</v>
      </c>
      <c r="F442" s="173" t="s">
        <v>790</v>
      </c>
      <c r="G442" s="174" t="s">
        <v>366</v>
      </c>
      <c r="H442" s="175">
        <v>631.08699999999999</v>
      </c>
      <c r="I442" s="176"/>
      <c r="J442" s="177">
        <f>ROUND(I442*H442,2)</f>
        <v>0</v>
      </c>
      <c r="K442" s="178"/>
      <c r="L442" s="36"/>
      <c r="M442" s="179" t="s">
        <v>1</v>
      </c>
      <c r="N442" s="180" t="s">
        <v>41</v>
      </c>
      <c r="O442" s="61"/>
      <c r="P442" s="181">
        <f>O442*H442</f>
        <v>0</v>
      </c>
      <c r="Q442" s="181">
        <v>0</v>
      </c>
      <c r="R442" s="181">
        <f>Q442*H442</f>
        <v>0</v>
      </c>
      <c r="S442" s="181">
        <v>0</v>
      </c>
      <c r="T442" s="182">
        <f>S442*H442</f>
        <v>0</v>
      </c>
      <c r="U442" s="35"/>
      <c r="V442" s="35"/>
      <c r="W442" s="35"/>
      <c r="X442" s="35"/>
      <c r="Y442" s="35"/>
      <c r="Z442" s="35"/>
      <c r="AA442" s="35"/>
      <c r="AB442" s="35"/>
      <c r="AC442" s="35"/>
      <c r="AD442" s="35"/>
      <c r="AE442" s="35"/>
      <c r="AR442" s="183" t="s">
        <v>321</v>
      </c>
      <c r="AT442" s="183" t="s">
        <v>318</v>
      </c>
      <c r="AU442" s="183" t="s">
        <v>88</v>
      </c>
      <c r="AY442" s="18" t="s">
        <v>317</v>
      </c>
      <c r="BE442" s="105">
        <f>IF(N442="základná",J442,0)</f>
        <v>0</v>
      </c>
      <c r="BF442" s="105">
        <f>IF(N442="znížená",J442,0)</f>
        <v>0</v>
      </c>
      <c r="BG442" s="105">
        <f>IF(N442="zákl. prenesená",J442,0)</f>
        <v>0</v>
      </c>
      <c r="BH442" s="105">
        <f>IF(N442="zníž. prenesená",J442,0)</f>
        <v>0</v>
      </c>
      <c r="BI442" s="105">
        <f>IF(N442="nulová",J442,0)</f>
        <v>0</v>
      </c>
      <c r="BJ442" s="18" t="s">
        <v>88</v>
      </c>
      <c r="BK442" s="105">
        <f>ROUND(I442*H442,2)</f>
        <v>0</v>
      </c>
      <c r="BL442" s="18" t="s">
        <v>321</v>
      </c>
      <c r="BM442" s="183" t="s">
        <v>791</v>
      </c>
    </row>
    <row r="443" spans="1:65" s="12" customFormat="1" ht="22.9" customHeight="1">
      <c r="B443" s="160"/>
      <c r="D443" s="161" t="s">
        <v>74</v>
      </c>
      <c r="E443" s="200" t="s">
        <v>792</v>
      </c>
      <c r="F443" s="200" t="s">
        <v>793</v>
      </c>
      <c r="I443" s="163"/>
      <c r="J443" s="201">
        <f>BK443</f>
        <v>0</v>
      </c>
      <c r="L443" s="160"/>
      <c r="M443" s="165"/>
      <c r="N443" s="166"/>
      <c r="O443" s="166"/>
      <c r="P443" s="167">
        <f>P444</f>
        <v>0</v>
      </c>
      <c r="Q443" s="166"/>
      <c r="R443" s="167">
        <f>R444</f>
        <v>0</v>
      </c>
      <c r="S443" s="166"/>
      <c r="T443" s="168">
        <f>T444</f>
        <v>0</v>
      </c>
      <c r="AR443" s="161" t="s">
        <v>82</v>
      </c>
      <c r="AT443" s="169" t="s">
        <v>74</v>
      </c>
      <c r="AU443" s="169" t="s">
        <v>82</v>
      </c>
      <c r="AY443" s="161" t="s">
        <v>317</v>
      </c>
      <c r="BK443" s="170">
        <f>BK444</f>
        <v>0</v>
      </c>
    </row>
    <row r="444" spans="1:65" s="2" customFormat="1" ht="14.45" customHeight="1">
      <c r="A444" s="35"/>
      <c r="B444" s="141"/>
      <c r="C444" s="171" t="s">
        <v>794</v>
      </c>
      <c r="D444" s="171" t="s">
        <v>318</v>
      </c>
      <c r="E444" s="172" t="s">
        <v>795</v>
      </c>
      <c r="F444" s="173" t="s">
        <v>796</v>
      </c>
      <c r="G444" s="174" t="s">
        <v>366</v>
      </c>
      <c r="H444" s="175">
        <v>208.64599999999999</v>
      </c>
      <c r="I444" s="176"/>
      <c r="J444" s="177">
        <f>ROUND(I444*H444,2)</f>
        <v>0</v>
      </c>
      <c r="K444" s="178"/>
      <c r="L444" s="36"/>
      <c r="M444" s="179" t="s">
        <v>1</v>
      </c>
      <c r="N444" s="180" t="s">
        <v>41</v>
      </c>
      <c r="O444" s="61"/>
      <c r="P444" s="181">
        <f>O444*H444</f>
        <v>0</v>
      </c>
      <c r="Q444" s="181">
        <v>0</v>
      </c>
      <c r="R444" s="181">
        <f>Q444*H444</f>
        <v>0</v>
      </c>
      <c r="S444" s="181">
        <v>0</v>
      </c>
      <c r="T444" s="182">
        <f>S444*H444</f>
        <v>0</v>
      </c>
      <c r="U444" s="35"/>
      <c r="V444" s="35"/>
      <c r="W444" s="35"/>
      <c r="X444" s="35"/>
      <c r="Y444" s="35"/>
      <c r="Z444" s="35"/>
      <c r="AA444" s="35"/>
      <c r="AB444" s="35"/>
      <c r="AC444" s="35"/>
      <c r="AD444" s="35"/>
      <c r="AE444" s="35"/>
      <c r="AR444" s="183" t="s">
        <v>321</v>
      </c>
      <c r="AT444" s="183" t="s">
        <v>318</v>
      </c>
      <c r="AU444" s="183" t="s">
        <v>88</v>
      </c>
      <c r="AY444" s="18" t="s">
        <v>317</v>
      </c>
      <c r="BE444" s="105">
        <f>IF(N444="základná",J444,0)</f>
        <v>0</v>
      </c>
      <c r="BF444" s="105">
        <f>IF(N444="znížená",J444,0)</f>
        <v>0</v>
      </c>
      <c r="BG444" s="105">
        <f>IF(N444="zákl. prenesená",J444,0)</f>
        <v>0</v>
      </c>
      <c r="BH444" s="105">
        <f>IF(N444="zníž. prenesená",J444,0)</f>
        <v>0</v>
      </c>
      <c r="BI444" s="105">
        <f>IF(N444="nulová",J444,0)</f>
        <v>0</v>
      </c>
      <c r="BJ444" s="18" t="s">
        <v>88</v>
      </c>
      <c r="BK444" s="105">
        <f>ROUND(I444*H444,2)</f>
        <v>0</v>
      </c>
      <c r="BL444" s="18" t="s">
        <v>321</v>
      </c>
      <c r="BM444" s="183" t="s">
        <v>797</v>
      </c>
    </row>
    <row r="445" spans="1:65" s="12" customFormat="1" ht="25.9" customHeight="1">
      <c r="B445" s="160"/>
      <c r="D445" s="161" t="s">
        <v>74</v>
      </c>
      <c r="E445" s="162" t="s">
        <v>798</v>
      </c>
      <c r="F445" s="162" t="s">
        <v>799</v>
      </c>
      <c r="I445" s="163"/>
      <c r="J445" s="164">
        <f>BK445</f>
        <v>0</v>
      </c>
      <c r="L445" s="160"/>
      <c r="M445" s="165"/>
      <c r="N445" s="166"/>
      <c r="O445" s="166"/>
      <c r="P445" s="167">
        <f>P446+P451+P600+P660+P668+P756+P1128+P1234+P1288+P1386+P1434+P1442+P1469</f>
        <v>0</v>
      </c>
      <c r="Q445" s="166"/>
      <c r="R445" s="167">
        <f>R446+R451+R600+R660+R668+R756+R1128+R1234+R1288+R1386+R1434+R1442+R1469</f>
        <v>316.04383677200008</v>
      </c>
      <c r="S445" s="166"/>
      <c r="T445" s="168">
        <f>T446+T451+T600+T660+T668+T756+T1128+T1234+T1288+T1386+T1434+T1442+T1469</f>
        <v>3.0710528000000004</v>
      </c>
      <c r="AR445" s="161" t="s">
        <v>88</v>
      </c>
      <c r="AT445" s="169" t="s">
        <v>74</v>
      </c>
      <c r="AU445" s="169" t="s">
        <v>75</v>
      </c>
      <c r="AY445" s="161" t="s">
        <v>317</v>
      </c>
      <c r="BK445" s="170">
        <f>BK446+BK451+BK600+BK660+BK668+BK756+BK1128+BK1234+BK1288+BK1386+BK1434+BK1442+BK1469</f>
        <v>0</v>
      </c>
    </row>
    <row r="446" spans="1:65" s="12" customFormat="1" ht="22.9" customHeight="1">
      <c r="B446" s="160"/>
      <c r="D446" s="161" t="s">
        <v>74</v>
      </c>
      <c r="E446" s="200" t="s">
        <v>800</v>
      </c>
      <c r="F446" s="200" t="s">
        <v>801</v>
      </c>
      <c r="I446" s="163"/>
      <c r="J446" s="201">
        <f>BK446</f>
        <v>0</v>
      </c>
      <c r="L446" s="160"/>
      <c r="M446" s="165"/>
      <c r="N446" s="166"/>
      <c r="O446" s="166"/>
      <c r="P446" s="167">
        <f>SUM(P447:P450)</f>
        <v>0</v>
      </c>
      <c r="Q446" s="166"/>
      <c r="R446" s="167">
        <f>SUM(R447:R450)</f>
        <v>1.4489999999999999E-2</v>
      </c>
      <c r="S446" s="166"/>
      <c r="T446" s="168">
        <f>SUM(T447:T450)</f>
        <v>0</v>
      </c>
      <c r="AR446" s="161" t="s">
        <v>88</v>
      </c>
      <c r="AT446" s="169" t="s">
        <v>74</v>
      </c>
      <c r="AU446" s="169" t="s">
        <v>82</v>
      </c>
      <c r="AY446" s="161" t="s">
        <v>317</v>
      </c>
      <c r="BK446" s="170">
        <f>SUM(BK447:BK450)</f>
        <v>0</v>
      </c>
    </row>
    <row r="447" spans="1:65" s="2" customFormat="1" ht="24.2" customHeight="1">
      <c r="A447" s="35"/>
      <c r="B447" s="141"/>
      <c r="C447" s="171" t="s">
        <v>802</v>
      </c>
      <c r="D447" s="171" t="s">
        <v>318</v>
      </c>
      <c r="E447" s="172" t="s">
        <v>803</v>
      </c>
      <c r="F447" s="173" t="s">
        <v>804</v>
      </c>
      <c r="G447" s="174" t="s">
        <v>378</v>
      </c>
      <c r="H447" s="175">
        <v>4.1399999999999997</v>
      </c>
      <c r="I447" s="176"/>
      <c r="J447" s="177">
        <f>ROUND(I447*H447,2)</f>
        <v>0</v>
      </c>
      <c r="K447" s="178"/>
      <c r="L447" s="36"/>
      <c r="M447" s="179" t="s">
        <v>1</v>
      </c>
      <c r="N447" s="180" t="s">
        <v>41</v>
      </c>
      <c r="O447" s="61"/>
      <c r="P447" s="181">
        <f>O447*H447</f>
        <v>0</v>
      </c>
      <c r="Q447" s="181">
        <v>3.5000000000000001E-3</v>
      </c>
      <c r="R447" s="181">
        <f>Q447*H447</f>
        <v>1.4489999999999999E-2</v>
      </c>
      <c r="S447" s="181">
        <v>0</v>
      </c>
      <c r="T447" s="182">
        <f>S447*H447</f>
        <v>0</v>
      </c>
      <c r="U447" s="35"/>
      <c r="V447" s="35"/>
      <c r="W447" s="35"/>
      <c r="X447" s="35"/>
      <c r="Y447" s="35"/>
      <c r="Z447" s="35"/>
      <c r="AA447" s="35"/>
      <c r="AB447" s="35"/>
      <c r="AC447" s="35"/>
      <c r="AD447" s="35"/>
      <c r="AE447" s="35"/>
      <c r="AR447" s="183" t="s">
        <v>406</v>
      </c>
      <c r="AT447" s="183" t="s">
        <v>318</v>
      </c>
      <c r="AU447" s="183" t="s">
        <v>88</v>
      </c>
      <c r="AY447" s="18" t="s">
        <v>317</v>
      </c>
      <c r="BE447" s="105">
        <f>IF(N447="základná",J447,0)</f>
        <v>0</v>
      </c>
      <c r="BF447" s="105">
        <f>IF(N447="znížená",J447,0)</f>
        <v>0</v>
      </c>
      <c r="BG447" s="105">
        <f>IF(N447="zákl. prenesená",J447,0)</f>
        <v>0</v>
      </c>
      <c r="BH447" s="105">
        <f>IF(N447="zníž. prenesená",J447,0)</f>
        <v>0</v>
      </c>
      <c r="BI447" s="105">
        <f>IF(N447="nulová",J447,0)</f>
        <v>0</v>
      </c>
      <c r="BJ447" s="18" t="s">
        <v>88</v>
      </c>
      <c r="BK447" s="105">
        <f>ROUND(I447*H447,2)</f>
        <v>0</v>
      </c>
      <c r="BL447" s="18" t="s">
        <v>406</v>
      </c>
      <c r="BM447" s="183" t="s">
        <v>805</v>
      </c>
    </row>
    <row r="448" spans="1:65" s="15" customFormat="1">
      <c r="B448" s="202"/>
      <c r="D448" s="185" t="s">
        <v>323</v>
      </c>
      <c r="E448" s="203" t="s">
        <v>1</v>
      </c>
      <c r="F448" s="204" t="s">
        <v>806</v>
      </c>
      <c r="H448" s="205">
        <v>4.1399999999999997</v>
      </c>
      <c r="I448" s="206"/>
      <c r="L448" s="202"/>
      <c r="M448" s="207"/>
      <c r="N448" s="208"/>
      <c r="O448" s="208"/>
      <c r="P448" s="208"/>
      <c r="Q448" s="208"/>
      <c r="R448" s="208"/>
      <c r="S448" s="208"/>
      <c r="T448" s="209"/>
      <c r="AT448" s="203" t="s">
        <v>323</v>
      </c>
      <c r="AU448" s="203" t="s">
        <v>88</v>
      </c>
      <c r="AV448" s="15" t="s">
        <v>88</v>
      </c>
      <c r="AW448" s="15" t="s">
        <v>30</v>
      </c>
      <c r="AX448" s="15" t="s">
        <v>75</v>
      </c>
      <c r="AY448" s="203" t="s">
        <v>317</v>
      </c>
    </row>
    <row r="449" spans="1:65" s="14" customFormat="1">
      <c r="B449" s="192"/>
      <c r="D449" s="185" t="s">
        <v>323</v>
      </c>
      <c r="E449" s="193" t="s">
        <v>1</v>
      </c>
      <c r="F449" s="194" t="s">
        <v>334</v>
      </c>
      <c r="H449" s="195">
        <v>4.1399999999999997</v>
      </c>
      <c r="I449" s="196"/>
      <c r="L449" s="192"/>
      <c r="M449" s="197"/>
      <c r="N449" s="198"/>
      <c r="O449" s="198"/>
      <c r="P449" s="198"/>
      <c r="Q449" s="198"/>
      <c r="R449" s="198"/>
      <c r="S449" s="198"/>
      <c r="T449" s="199"/>
      <c r="AT449" s="193" t="s">
        <v>323</v>
      </c>
      <c r="AU449" s="193" t="s">
        <v>88</v>
      </c>
      <c r="AV449" s="14" t="s">
        <v>321</v>
      </c>
      <c r="AW449" s="14" t="s">
        <v>30</v>
      </c>
      <c r="AX449" s="14" t="s">
        <v>82</v>
      </c>
      <c r="AY449" s="193" t="s">
        <v>317</v>
      </c>
    </row>
    <row r="450" spans="1:65" s="2" customFormat="1" ht="24.2" customHeight="1">
      <c r="A450" s="35"/>
      <c r="B450" s="141"/>
      <c r="C450" s="171" t="s">
        <v>807</v>
      </c>
      <c r="D450" s="171" t="s">
        <v>318</v>
      </c>
      <c r="E450" s="172" t="s">
        <v>808</v>
      </c>
      <c r="F450" s="173" t="s">
        <v>809</v>
      </c>
      <c r="G450" s="174" t="s">
        <v>810</v>
      </c>
      <c r="H450" s="229"/>
      <c r="I450" s="176"/>
      <c r="J450" s="177">
        <f>ROUND(I450*H450,2)</f>
        <v>0</v>
      </c>
      <c r="K450" s="178"/>
      <c r="L450" s="36"/>
      <c r="M450" s="179" t="s">
        <v>1</v>
      </c>
      <c r="N450" s="180" t="s">
        <v>41</v>
      </c>
      <c r="O450" s="61"/>
      <c r="P450" s="181">
        <f>O450*H450</f>
        <v>0</v>
      </c>
      <c r="Q450" s="181">
        <v>0</v>
      </c>
      <c r="R450" s="181">
        <f>Q450*H450</f>
        <v>0</v>
      </c>
      <c r="S450" s="181">
        <v>0</v>
      </c>
      <c r="T450" s="182">
        <f>S450*H450</f>
        <v>0</v>
      </c>
      <c r="U450" s="35"/>
      <c r="V450" s="35"/>
      <c r="W450" s="35"/>
      <c r="X450" s="35"/>
      <c r="Y450" s="35"/>
      <c r="Z450" s="35"/>
      <c r="AA450" s="35"/>
      <c r="AB450" s="35"/>
      <c r="AC450" s="35"/>
      <c r="AD450" s="35"/>
      <c r="AE450" s="35"/>
      <c r="AR450" s="183" t="s">
        <v>406</v>
      </c>
      <c r="AT450" s="183" t="s">
        <v>318</v>
      </c>
      <c r="AU450" s="183" t="s">
        <v>88</v>
      </c>
      <c r="AY450" s="18" t="s">
        <v>317</v>
      </c>
      <c r="BE450" s="105">
        <f>IF(N450="základná",J450,0)</f>
        <v>0</v>
      </c>
      <c r="BF450" s="105">
        <f>IF(N450="znížená",J450,0)</f>
        <v>0</v>
      </c>
      <c r="BG450" s="105">
        <f>IF(N450="zákl. prenesená",J450,0)</f>
        <v>0</v>
      </c>
      <c r="BH450" s="105">
        <f>IF(N450="zníž. prenesená",J450,0)</f>
        <v>0</v>
      </c>
      <c r="BI450" s="105">
        <f>IF(N450="nulová",J450,0)</f>
        <v>0</v>
      </c>
      <c r="BJ450" s="18" t="s">
        <v>88</v>
      </c>
      <c r="BK450" s="105">
        <f>ROUND(I450*H450,2)</f>
        <v>0</v>
      </c>
      <c r="BL450" s="18" t="s">
        <v>406</v>
      </c>
      <c r="BM450" s="183" t="s">
        <v>811</v>
      </c>
    </row>
    <row r="451" spans="1:65" s="12" customFormat="1" ht="22.9" customHeight="1">
      <c r="B451" s="160"/>
      <c r="D451" s="161" t="s">
        <v>74</v>
      </c>
      <c r="E451" s="200" t="s">
        <v>812</v>
      </c>
      <c r="F451" s="200" t="s">
        <v>813</v>
      </c>
      <c r="I451" s="163"/>
      <c r="J451" s="201">
        <f>BK451</f>
        <v>0</v>
      </c>
      <c r="L451" s="160"/>
      <c r="M451" s="165"/>
      <c r="N451" s="166"/>
      <c r="O451" s="166"/>
      <c r="P451" s="167">
        <f>SUM(P452:P599)</f>
        <v>0</v>
      </c>
      <c r="Q451" s="166"/>
      <c r="R451" s="167">
        <f>SUM(R452:R599)</f>
        <v>2.3483018699999998</v>
      </c>
      <c r="S451" s="166"/>
      <c r="T451" s="168">
        <f>SUM(T452:T599)</f>
        <v>0</v>
      </c>
      <c r="AR451" s="161" t="s">
        <v>88</v>
      </c>
      <c r="AT451" s="169" t="s">
        <v>74</v>
      </c>
      <c r="AU451" s="169" t="s">
        <v>82</v>
      </c>
      <c r="AY451" s="161" t="s">
        <v>317</v>
      </c>
      <c r="BK451" s="170">
        <f>SUM(BK452:BK599)</f>
        <v>0</v>
      </c>
    </row>
    <row r="452" spans="1:65" s="2" customFormat="1" ht="14.45" customHeight="1">
      <c r="A452" s="35"/>
      <c r="B452" s="141"/>
      <c r="C452" s="171" t="s">
        <v>814</v>
      </c>
      <c r="D452" s="171" t="s">
        <v>318</v>
      </c>
      <c r="E452" s="172" t="s">
        <v>815</v>
      </c>
      <c r="F452" s="173" t="s">
        <v>816</v>
      </c>
      <c r="G452" s="174" t="s">
        <v>378</v>
      </c>
      <c r="H452" s="175">
        <v>1239.3710000000001</v>
      </c>
      <c r="I452" s="176"/>
      <c r="J452" s="177">
        <f>ROUND(I452*H452,2)</f>
        <v>0</v>
      </c>
      <c r="K452" s="178"/>
      <c r="L452" s="36"/>
      <c r="M452" s="179" t="s">
        <v>1</v>
      </c>
      <c r="N452" s="180" t="s">
        <v>41</v>
      </c>
      <c r="O452" s="61"/>
      <c r="P452" s="181">
        <f>O452*H452</f>
        <v>0</v>
      </c>
      <c r="Q452" s="181">
        <v>0</v>
      </c>
      <c r="R452" s="181">
        <f>Q452*H452</f>
        <v>0</v>
      </c>
      <c r="S452" s="181">
        <v>0</v>
      </c>
      <c r="T452" s="182">
        <f>S452*H452</f>
        <v>0</v>
      </c>
      <c r="U452" s="35"/>
      <c r="V452" s="35"/>
      <c r="W452" s="35"/>
      <c r="X452" s="35"/>
      <c r="Y452" s="35"/>
      <c r="Z452" s="35"/>
      <c r="AA452" s="35"/>
      <c r="AB452" s="35"/>
      <c r="AC452" s="35"/>
      <c r="AD452" s="35"/>
      <c r="AE452" s="35"/>
      <c r="AR452" s="183" t="s">
        <v>406</v>
      </c>
      <c r="AT452" s="183" t="s">
        <v>318</v>
      </c>
      <c r="AU452" s="183" t="s">
        <v>88</v>
      </c>
      <c r="AY452" s="18" t="s">
        <v>317</v>
      </c>
      <c r="BE452" s="105">
        <f>IF(N452="základná",J452,0)</f>
        <v>0</v>
      </c>
      <c r="BF452" s="105">
        <f>IF(N452="znížená",J452,0)</f>
        <v>0</v>
      </c>
      <c r="BG452" s="105">
        <f>IF(N452="zákl. prenesená",J452,0)</f>
        <v>0</v>
      </c>
      <c r="BH452" s="105">
        <f>IF(N452="zníž. prenesená",J452,0)</f>
        <v>0</v>
      </c>
      <c r="BI452" s="105">
        <f>IF(N452="nulová",J452,0)</f>
        <v>0</v>
      </c>
      <c r="BJ452" s="18" t="s">
        <v>88</v>
      </c>
      <c r="BK452" s="105">
        <f>ROUND(I452*H452,2)</f>
        <v>0</v>
      </c>
      <c r="BL452" s="18" t="s">
        <v>406</v>
      </c>
      <c r="BM452" s="183" t="s">
        <v>817</v>
      </c>
    </row>
    <row r="453" spans="1:65" s="15" customFormat="1">
      <c r="B453" s="202"/>
      <c r="D453" s="185" t="s">
        <v>323</v>
      </c>
      <c r="E453" s="203" t="s">
        <v>1</v>
      </c>
      <c r="F453" s="204" t="s">
        <v>232</v>
      </c>
      <c r="H453" s="205">
        <v>583.72</v>
      </c>
      <c r="I453" s="206"/>
      <c r="L453" s="202"/>
      <c r="M453" s="207"/>
      <c r="N453" s="208"/>
      <c r="O453" s="208"/>
      <c r="P453" s="208"/>
      <c r="Q453" s="208"/>
      <c r="R453" s="208"/>
      <c r="S453" s="208"/>
      <c r="T453" s="209"/>
      <c r="AT453" s="203" t="s">
        <v>323</v>
      </c>
      <c r="AU453" s="203" t="s">
        <v>88</v>
      </c>
      <c r="AV453" s="15" t="s">
        <v>88</v>
      </c>
      <c r="AW453" s="15" t="s">
        <v>30</v>
      </c>
      <c r="AX453" s="15" t="s">
        <v>75</v>
      </c>
      <c r="AY453" s="203" t="s">
        <v>317</v>
      </c>
    </row>
    <row r="454" spans="1:65" s="15" customFormat="1">
      <c r="B454" s="202"/>
      <c r="D454" s="185" t="s">
        <v>323</v>
      </c>
      <c r="E454" s="203" t="s">
        <v>1</v>
      </c>
      <c r="F454" s="204" t="s">
        <v>224</v>
      </c>
      <c r="H454" s="205">
        <v>166.3</v>
      </c>
      <c r="I454" s="206"/>
      <c r="L454" s="202"/>
      <c r="M454" s="207"/>
      <c r="N454" s="208"/>
      <c r="O454" s="208"/>
      <c r="P454" s="208"/>
      <c r="Q454" s="208"/>
      <c r="R454" s="208"/>
      <c r="S454" s="208"/>
      <c r="T454" s="209"/>
      <c r="AT454" s="203" t="s">
        <v>323</v>
      </c>
      <c r="AU454" s="203" t="s">
        <v>88</v>
      </c>
      <c r="AV454" s="15" t="s">
        <v>88</v>
      </c>
      <c r="AW454" s="15" t="s">
        <v>30</v>
      </c>
      <c r="AX454" s="15" t="s">
        <v>75</v>
      </c>
      <c r="AY454" s="203" t="s">
        <v>317</v>
      </c>
    </row>
    <row r="455" spans="1:65" s="15" customFormat="1">
      <c r="B455" s="202"/>
      <c r="D455" s="185" t="s">
        <v>323</v>
      </c>
      <c r="E455" s="203" t="s">
        <v>1</v>
      </c>
      <c r="F455" s="204" t="s">
        <v>226</v>
      </c>
      <c r="H455" s="205">
        <v>121.5</v>
      </c>
      <c r="I455" s="206"/>
      <c r="L455" s="202"/>
      <c r="M455" s="207"/>
      <c r="N455" s="208"/>
      <c r="O455" s="208"/>
      <c r="P455" s="208"/>
      <c r="Q455" s="208"/>
      <c r="R455" s="208"/>
      <c r="S455" s="208"/>
      <c r="T455" s="209"/>
      <c r="AT455" s="203" t="s">
        <v>323</v>
      </c>
      <c r="AU455" s="203" t="s">
        <v>88</v>
      </c>
      <c r="AV455" s="15" t="s">
        <v>88</v>
      </c>
      <c r="AW455" s="15" t="s">
        <v>30</v>
      </c>
      <c r="AX455" s="15" t="s">
        <v>75</v>
      </c>
      <c r="AY455" s="203" t="s">
        <v>317</v>
      </c>
    </row>
    <row r="456" spans="1:65" s="15" customFormat="1">
      <c r="B456" s="202"/>
      <c r="D456" s="185" t="s">
        <v>323</v>
      </c>
      <c r="E456" s="203" t="s">
        <v>1</v>
      </c>
      <c r="F456" s="204" t="s">
        <v>218</v>
      </c>
      <c r="H456" s="205">
        <v>5</v>
      </c>
      <c r="I456" s="206"/>
      <c r="L456" s="202"/>
      <c r="M456" s="207"/>
      <c r="N456" s="208"/>
      <c r="O456" s="208"/>
      <c r="P456" s="208"/>
      <c r="Q456" s="208"/>
      <c r="R456" s="208"/>
      <c r="S456" s="208"/>
      <c r="T456" s="209"/>
      <c r="AT456" s="203" t="s">
        <v>323</v>
      </c>
      <c r="AU456" s="203" t="s">
        <v>88</v>
      </c>
      <c r="AV456" s="15" t="s">
        <v>88</v>
      </c>
      <c r="AW456" s="15" t="s">
        <v>30</v>
      </c>
      <c r="AX456" s="15" t="s">
        <v>75</v>
      </c>
      <c r="AY456" s="203" t="s">
        <v>317</v>
      </c>
    </row>
    <row r="457" spans="1:65" s="15" customFormat="1">
      <c r="B457" s="202"/>
      <c r="D457" s="185" t="s">
        <v>323</v>
      </c>
      <c r="E457" s="203" t="s">
        <v>1</v>
      </c>
      <c r="F457" s="204" t="s">
        <v>238</v>
      </c>
      <c r="H457" s="205">
        <v>140.16</v>
      </c>
      <c r="I457" s="206"/>
      <c r="L457" s="202"/>
      <c r="M457" s="207"/>
      <c r="N457" s="208"/>
      <c r="O457" s="208"/>
      <c r="P457" s="208"/>
      <c r="Q457" s="208"/>
      <c r="R457" s="208"/>
      <c r="S457" s="208"/>
      <c r="T457" s="209"/>
      <c r="AT457" s="203" t="s">
        <v>323</v>
      </c>
      <c r="AU457" s="203" t="s">
        <v>88</v>
      </c>
      <c r="AV457" s="15" t="s">
        <v>88</v>
      </c>
      <c r="AW457" s="15" t="s">
        <v>30</v>
      </c>
      <c r="AX457" s="15" t="s">
        <v>75</v>
      </c>
      <c r="AY457" s="203" t="s">
        <v>317</v>
      </c>
    </row>
    <row r="458" spans="1:65" s="15" customFormat="1">
      <c r="B458" s="202"/>
      <c r="D458" s="185" t="s">
        <v>323</v>
      </c>
      <c r="E458" s="203" t="s">
        <v>1</v>
      </c>
      <c r="F458" s="204" t="s">
        <v>234</v>
      </c>
      <c r="H458" s="205">
        <v>27.4</v>
      </c>
      <c r="I458" s="206"/>
      <c r="L458" s="202"/>
      <c r="M458" s="207"/>
      <c r="N458" s="208"/>
      <c r="O458" s="208"/>
      <c r="P458" s="208"/>
      <c r="Q458" s="208"/>
      <c r="R458" s="208"/>
      <c r="S458" s="208"/>
      <c r="T458" s="209"/>
      <c r="AT458" s="203" t="s">
        <v>323</v>
      </c>
      <c r="AU458" s="203" t="s">
        <v>88</v>
      </c>
      <c r="AV458" s="15" t="s">
        <v>88</v>
      </c>
      <c r="AW458" s="15" t="s">
        <v>30</v>
      </c>
      <c r="AX458" s="15" t="s">
        <v>75</v>
      </c>
      <c r="AY458" s="203" t="s">
        <v>317</v>
      </c>
    </row>
    <row r="459" spans="1:65" s="15" customFormat="1">
      <c r="B459" s="202"/>
      <c r="D459" s="185" t="s">
        <v>323</v>
      </c>
      <c r="E459" s="203" t="s">
        <v>1</v>
      </c>
      <c r="F459" s="204" t="s">
        <v>818</v>
      </c>
      <c r="H459" s="205">
        <v>27.62</v>
      </c>
      <c r="I459" s="206"/>
      <c r="L459" s="202"/>
      <c r="M459" s="207"/>
      <c r="N459" s="208"/>
      <c r="O459" s="208"/>
      <c r="P459" s="208"/>
      <c r="Q459" s="208"/>
      <c r="R459" s="208"/>
      <c r="S459" s="208"/>
      <c r="T459" s="209"/>
      <c r="AT459" s="203" t="s">
        <v>323</v>
      </c>
      <c r="AU459" s="203" t="s">
        <v>88</v>
      </c>
      <c r="AV459" s="15" t="s">
        <v>88</v>
      </c>
      <c r="AW459" s="15" t="s">
        <v>30</v>
      </c>
      <c r="AX459" s="15" t="s">
        <v>75</v>
      </c>
      <c r="AY459" s="203" t="s">
        <v>317</v>
      </c>
    </row>
    <row r="460" spans="1:65" s="15" customFormat="1">
      <c r="B460" s="202"/>
      <c r="D460" s="185" t="s">
        <v>323</v>
      </c>
      <c r="E460" s="203" t="s">
        <v>1</v>
      </c>
      <c r="F460" s="204" t="s">
        <v>244</v>
      </c>
      <c r="H460" s="205">
        <v>26.68</v>
      </c>
      <c r="I460" s="206"/>
      <c r="L460" s="202"/>
      <c r="M460" s="207"/>
      <c r="N460" s="208"/>
      <c r="O460" s="208"/>
      <c r="P460" s="208"/>
      <c r="Q460" s="208"/>
      <c r="R460" s="208"/>
      <c r="S460" s="208"/>
      <c r="T460" s="209"/>
      <c r="AT460" s="203" t="s">
        <v>323</v>
      </c>
      <c r="AU460" s="203" t="s">
        <v>88</v>
      </c>
      <c r="AV460" s="15" t="s">
        <v>88</v>
      </c>
      <c r="AW460" s="15" t="s">
        <v>30</v>
      </c>
      <c r="AX460" s="15" t="s">
        <v>75</v>
      </c>
      <c r="AY460" s="203" t="s">
        <v>317</v>
      </c>
    </row>
    <row r="461" spans="1:65" s="15" customFormat="1">
      <c r="B461" s="202"/>
      <c r="D461" s="185" t="s">
        <v>323</v>
      </c>
      <c r="E461" s="203" t="s">
        <v>1</v>
      </c>
      <c r="F461" s="204" t="s">
        <v>240</v>
      </c>
      <c r="H461" s="205">
        <v>9.9</v>
      </c>
      <c r="I461" s="206"/>
      <c r="L461" s="202"/>
      <c r="M461" s="207"/>
      <c r="N461" s="208"/>
      <c r="O461" s="208"/>
      <c r="P461" s="208"/>
      <c r="Q461" s="208"/>
      <c r="R461" s="208"/>
      <c r="S461" s="208"/>
      <c r="T461" s="209"/>
      <c r="AT461" s="203" t="s">
        <v>323</v>
      </c>
      <c r="AU461" s="203" t="s">
        <v>88</v>
      </c>
      <c r="AV461" s="15" t="s">
        <v>88</v>
      </c>
      <c r="AW461" s="15" t="s">
        <v>30</v>
      </c>
      <c r="AX461" s="15" t="s">
        <v>75</v>
      </c>
      <c r="AY461" s="203" t="s">
        <v>317</v>
      </c>
    </row>
    <row r="462" spans="1:65" s="15" customFormat="1">
      <c r="B462" s="202"/>
      <c r="D462" s="185" t="s">
        <v>323</v>
      </c>
      <c r="E462" s="203" t="s">
        <v>1</v>
      </c>
      <c r="F462" s="204" t="s">
        <v>242</v>
      </c>
      <c r="H462" s="205">
        <v>4.9000000000000004</v>
      </c>
      <c r="I462" s="206"/>
      <c r="L462" s="202"/>
      <c r="M462" s="207"/>
      <c r="N462" s="208"/>
      <c r="O462" s="208"/>
      <c r="P462" s="208"/>
      <c r="Q462" s="208"/>
      <c r="R462" s="208"/>
      <c r="S462" s="208"/>
      <c r="T462" s="209"/>
      <c r="AT462" s="203" t="s">
        <v>323</v>
      </c>
      <c r="AU462" s="203" t="s">
        <v>88</v>
      </c>
      <c r="AV462" s="15" t="s">
        <v>88</v>
      </c>
      <c r="AW462" s="15" t="s">
        <v>30</v>
      </c>
      <c r="AX462" s="15" t="s">
        <v>75</v>
      </c>
      <c r="AY462" s="203" t="s">
        <v>317</v>
      </c>
    </row>
    <row r="463" spans="1:65" s="16" customFormat="1">
      <c r="B463" s="210"/>
      <c r="D463" s="185" t="s">
        <v>323</v>
      </c>
      <c r="E463" s="211" t="s">
        <v>192</v>
      </c>
      <c r="F463" s="212" t="s">
        <v>412</v>
      </c>
      <c r="H463" s="213">
        <v>1113.18</v>
      </c>
      <c r="I463" s="214"/>
      <c r="L463" s="210"/>
      <c r="M463" s="215"/>
      <c r="N463" s="216"/>
      <c r="O463" s="216"/>
      <c r="P463" s="216"/>
      <c r="Q463" s="216"/>
      <c r="R463" s="216"/>
      <c r="S463" s="216"/>
      <c r="T463" s="217"/>
      <c r="AT463" s="211" t="s">
        <v>323</v>
      </c>
      <c r="AU463" s="211" t="s">
        <v>88</v>
      </c>
      <c r="AV463" s="16" t="s">
        <v>105</v>
      </c>
      <c r="AW463" s="16" t="s">
        <v>30</v>
      </c>
      <c r="AX463" s="16" t="s">
        <v>75</v>
      </c>
      <c r="AY463" s="211" t="s">
        <v>317</v>
      </c>
    </row>
    <row r="464" spans="1:65" s="15" customFormat="1">
      <c r="B464" s="202"/>
      <c r="D464" s="185" t="s">
        <v>323</v>
      </c>
      <c r="E464" s="203" t="s">
        <v>1</v>
      </c>
      <c r="F464" s="204" t="s">
        <v>819</v>
      </c>
      <c r="H464" s="205">
        <v>7.6630000000000003</v>
      </c>
      <c r="I464" s="206"/>
      <c r="L464" s="202"/>
      <c r="M464" s="207"/>
      <c r="N464" s="208"/>
      <c r="O464" s="208"/>
      <c r="P464" s="208"/>
      <c r="Q464" s="208"/>
      <c r="R464" s="208"/>
      <c r="S464" s="208"/>
      <c r="T464" s="209"/>
      <c r="AT464" s="203" t="s">
        <v>323</v>
      </c>
      <c r="AU464" s="203" t="s">
        <v>88</v>
      </c>
      <c r="AV464" s="15" t="s">
        <v>88</v>
      </c>
      <c r="AW464" s="15" t="s">
        <v>30</v>
      </c>
      <c r="AX464" s="15" t="s">
        <v>75</v>
      </c>
      <c r="AY464" s="203" t="s">
        <v>317</v>
      </c>
    </row>
    <row r="465" spans="1:65" s="15" customFormat="1">
      <c r="B465" s="202"/>
      <c r="D465" s="185" t="s">
        <v>323</v>
      </c>
      <c r="E465" s="203" t="s">
        <v>1</v>
      </c>
      <c r="F465" s="204" t="s">
        <v>820</v>
      </c>
      <c r="H465" s="205">
        <v>5.1079999999999997</v>
      </c>
      <c r="I465" s="206"/>
      <c r="L465" s="202"/>
      <c r="M465" s="207"/>
      <c r="N465" s="208"/>
      <c r="O465" s="208"/>
      <c r="P465" s="208"/>
      <c r="Q465" s="208"/>
      <c r="R465" s="208"/>
      <c r="S465" s="208"/>
      <c r="T465" s="209"/>
      <c r="AT465" s="203" t="s">
        <v>323</v>
      </c>
      <c r="AU465" s="203" t="s">
        <v>88</v>
      </c>
      <c r="AV465" s="15" t="s">
        <v>88</v>
      </c>
      <c r="AW465" s="15" t="s">
        <v>30</v>
      </c>
      <c r="AX465" s="15" t="s">
        <v>75</v>
      </c>
      <c r="AY465" s="203" t="s">
        <v>317</v>
      </c>
    </row>
    <row r="466" spans="1:65" s="15" customFormat="1">
      <c r="B466" s="202"/>
      <c r="D466" s="185" t="s">
        <v>323</v>
      </c>
      <c r="E466" s="203" t="s">
        <v>1</v>
      </c>
      <c r="F466" s="204" t="s">
        <v>821</v>
      </c>
      <c r="H466" s="205">
        <v>31.826000000000001</v>
      </c>
      <c r="I466" s="206"/>
      <c r="L466" s="202"/>
      <c r="M466" s="207"/>
      <c r="N466" s="208"/>
      <c r="O466" s="208"/>
      <c r="P466" s="208"/>
      <c r="Q466" s="208"/>
      <c r="R466" s="208"/>
      <c r="S466" s="208"/>
      <c r="T466" s="209"/>
      <c r="AT466" s="203" t="s">
        <v>323</v>
      </c>
      <c r="AU466" s="203" t="s">
        <v>88</v>
      </c>
      <c r="AV466" s="15" t="s">
        <v>88</v>
      </c>
      <c r="AW466" s="15" t="s">
        <v>30</v>
      </c>
      <c r="AX466" s="15" t="s">
        <v>75</v>
      </c>
      <c r="AY466" s="203" t="s">
        <v>317</v>
      </c>
    </row>
    <row r="467" spans="1:65" s="15" customFormat="1">
      <c r="B467" s="202"/>
      <c r="D467" s="185" t="s">
        <v>323</v>
      </c>
      <c r="E467" s="203" t="s">
        <v>1</v>
      </c>
      <c r="F467" s="204" t="s">
        <v>822</v>
      </c>
      <c r="H467" s="205">
        <v>56.052</v>
      </c>
      <c r="I467" s="206"/>
      <c r="L467" s="202"/>
      <c r="M467" s="207"/>
      <c r="N467" s="208"/>
      <c r="O467" s="208"/>
      <c r="P467" s="208"/>
      <c r="Q467" s="208"/>
      <c r="R467" s="208"/>
      <c r="S467" s="208"/>
      <c r="T467" s="209"/>
      <c r="AT467" s="203" t="s">
        <v>323</v>
      </c>
      <c r="AU467" s="203" t="s">
        <v>88</v>
      </c>
      <c r="AV467" s="15" t="s">
        <v>88</v>
      </c>
      <c r="AW467" s="15" t="s">
        <v>30</v>
      </c>
      <c r="AX467" s="15" t="s">
        <v>75</v>
      </c>
      <c r="AY467" s="203" t="s">
        <v>317</v>
      </c>
    </row>
    <row r="468" spans="1:65" s="15" customFormat="1">
      <c r="B468" s="202"/>
      <c r="D468" s="185" t="s">
        <v>323</v>
      </c>
      <c r="E468" s="203" t="s">
        <v>1</v>
      </c>
      <c r="F468" s="204" t="s">
        <v>823</v>
      </c>
      <c r="H468" s="205">
        <v>25.542000000000002</v>
      </c>
      <c r="I468" s="206"/>
      <c r="L468" s="202"/>
      <c r="M468" s="207"/>
      <c r="N468" s="208"/>
      <c r="O468" s="208"/>
      <c r="P468" s="208"/>
      <c r="Q468" s="208"/>
      <c r="R468" s="208"/>
      <c r="S468" s="208"/>
      <c r="T468" s="209"/>
      <c r="AT468" s="203" t="s">
        <v>323</v>
      </c>
      <c r="AU468" s="203" t="s">
        <v>88</v>
      </c>
      <c r="AV468" s="15" t="s">
        <v>88</v>
      </c>
      <c r="AW468" s="15" t="s">
        <v>30</v>
      </c>
      <c r="AX468" s="15" t="s">
        <v>75</v>
      </c>
      <c r="AY468" s="203" t="s">
        <v>317</v>
      </c>
    </row>
    <row r="469" spans="1:65" s="16" customFormat="1">
      <c r="B469" s="210"/>
      <c r="D469" s="185" t="s">
        <v>323</v>
      </c>
      <c r="E469" s="211" t="s">
        <v>194</v>
      </c>
      <c r="F469" s="212" t="s">
        <v>412</v>
      </c>
      <c r="H469" s="213">
        <v>126.191</v>
      </c>
      <c r="I469" s="214"/>
      <c r="L469" s="210"/>
      <c r="M469" s="215"/>
      <c r="N469" s="216"/>
      <c r="O469" s="216"/>
      <c r="P469" s="216"/>
      <c r="Q469" s="216"/>
      <c r="R469" s="216"/>
      <c r="S469" s="216"/>
      <c r="T469" s="217"/>
      <c r="AT469" s="211" t="s">
        <v>323</v>
      </c>
      <c r="AU469" s="211" t="s">
        <v>88</v>
      </c>
      <c r="AV469" s="16" t="s">
        <v>105</v>
      </c>
      <c r="AW469" s="16" t="s">
        <v>30</v>
      </c>
      <c r="AX469" s="16" t="s">
        <v>75</v>
      </c>
      <c r="AY469" s="211" t="s">
        <v>317</v>
      </c>
    </row>
    <row r="470" spans="1:65" s="14" customFormat="1">
      <c r="B470" s="192"/>
      <c r="D470" s="185" t="s">
        <v>323</v>
      </c>
      <c r="E470" s="193" t="s">
        <v>1</v>
      </c>
      <c r="F470" s="194" t="s">
        <v>334</v>
      </c>
      <c r="H470" s="195">
        <v>1239.3710000000001</v>
      </c>
      <c r="I470" s="196"/>
      <c r="L470" s="192"/>
      <c r="M470" s="197"/>
      <c r="N470" s="198"/>
      <c r="O470" s="198"/>
      <c r="P470" s="198"/>
      <c r="Q470" s="198"/>
      <c r="R470" s="198"/>
      <c r="S470" s="198"/>
      <c r="T470" s="199"/>
      <c r="AT470" s="193" t="s">
        <v>323</v>
      </c>
      <c r="AU470" s="193" t="s">
        <v>88</v>
      </c>
      <c r="AV470" s="14" t="s">
        <v>321</v>
      </c>
      <c r="AW470" s="14" t="s">
        <v>30</v>
      </c>
      <c r="AX470" s="14" t="s">
        <v>82</v>
      </c>
      <c r="AY470" s="193" t="s">
        <v>317</v>
      </c>
    </row>
    <row r="471" spans="1:65" s="2" customFormat="1" ht="24.2" customHeight="1">
      <c r="A471" s="35"/>
      <c r="B471" s="141"/>
      <c r="C471" s="218" t="s">
        <v>824</v>
      </c>
      <c r="D471" s="218" t="s">
        <v>419</v>
      </c>
      <c r="E471" s="219" t="s">
        <v>825</v>
      </c>
      <c r="F471" s="220" t="s">
        <v>826</v>
      </c>
      <c r="G471" s="221" t="s">
        <v>378</v>
      </c>
      <c r="H471" s="222">
        <v>1646.3240000000001</v>
      </c>
      <c r="I471" s="223"/>
      <c r="J471" s="224">
        <f>ROUND(I471*H471,2)</f>
        <v>0</v>
      </c>
      <c r="K471" s="225"/>
      <c r="L471" s="226"/>
      <c r="M471" s="227" t="s">
        <v>1</v>
      </c>
      <c r="N471" s="228" t="s">
        <v>41</v>
      </c>
      <c r="O471" s="61"/>
      <c r="P471" s="181">
        <f>O471*H471</f>
        <v>0</v>
      </c>
      <c r="Q471" s="181">
        <v>1.9000000000000001E-4</v>
      </c>
      <c r="R471" s="181">
        <f>Q471*H471</f>
        <v>0.31280156000000003</v>
      </c>
      <c r="S471" s="181">
        <v>0</v>
      </c>
      <c r="T471" s="182">
        <f>S471*H471</f>
        <v>0</v>
      </c>
      <c r="U471" s="35"/>
      <c r="V471" s="35"/>
      <c r="W471" s="35"/>
      <c r="X471" s="35"/>
      <c r="Y471" s="35"/>
      <c r="Z471" s="35"/>
      <c r="AA471" s="35"/>
      <c r="AB471" s="35"/>
      <c r="AC471" s="35"/>
      <c r="AD471" s="35"/>
      <c r="AE471" s="35"/>
      <c r="AR471" s="183" t="s">
        <v>494</v>
      </c>
      <c r="AT471" s="183" t="s">
        <v>419</v>
      </c>
      <c r="AU471" s="183" t="s">
        <v>88</v>
      </c>
      <c r="AY471" s="18" t="s">
        <v>317</v>
      </c>
      <c r="BE471" s="105">
        <f>IF(N471="základná",J471,0)</f>
        <v>0</v>
      </c>
      <c r="BF471" s="105">
        <f>IF(N471="znížená",J471,0)</f>
        <v>0</v>
      </c>
      <c r="BG471" s="105">
        <f>IF(N471="zákl. prenesená",J471,0)</f>
        <v>0</v>
      </c>
      <c r="BH471" s="105">
        <f>IF(N471="zníž. prenesená",J471,0)</f>
        <v>0</v>
      </c>
      <c r="BI471" s="105">
        <f>IF(N471="nulová",J471,0)</f>
        <v>0</v>
      </c>
      <c r="BJ471" s="18" t="s">
        <v>88</v>
      </c>
      <c r="BK471" s="105">
        <f>ROUND(I471*H471,2)</f>
        <v>0</v>
      </c>
      <c r="BL471" s="18" t="s">
        <v>406</v>
      </c>
      <c r="BM471" s="183" t="s">
        <v>827</v>
      </c>
    </row>
    <row r="472" spans="1:65" s="15" customFormat="1">
      <c r="B472" s="202"/>
      <c r="D472" s="185" t="s">
        <v>323</v>
      </c>
      <c r="E472" s="203" t="s">
        <v>1</v>
      </c>
      <c r="F472" s="204" t="s">
        <v>828</v>
      </c>
      <c r="H472" s="205">
        <v>1280.1569999999999</v>
      </c>
      <c r="I472" s="206"/>
      <c r="L472" s="202"/>
      <c r="M472" s="207"/>
      <c r="N472" s="208"/>
      <c r="O472" s="208"/>
      <c r="P472" s="208"/>
      <c r="Q472" s="208"/>
      <c r="R472" s="208"/>
      <c r="S472" s="208"/>
      <c r="T472" s="209"/>
      <c r="AT472" s="203" t="s">
        <v>323</v>
      </c>
      <c r="AU472" s="203" t="s">
        <v>88</v>
      </c>
      <c r="AV472" s="15" t="s">
        <v>88</v>
      </c>
      <c r="AW472" s="15" t="s">
        <v>30</v>
      </c>
      <c r="AX472" s="15" t="s">
        <v>75</v>
      </c>
      <c r="AY472" s="203" t="s">
        <v>317</v>
      </c>
    </row>
    <row r="473" spans="1:65" s="15" customFormat="1">
      <c r="B473" s="202"/>
      <c r="D473" s="185" t="s">
        <v>323</v>
      </c>
      <c r="E473" s="203" t="s">
        <v>1</v>
      </c>
      <c r="F473" s="204" t="s">
        <v>829</v>
      </c>
      <c r="H473" s="205">
        <v>151.429</v>
      </c>
      <c r="I473" s="206"/>
      <c r="L473" s="202"/>
      <c r="M473" s="207"/>
      <c r="N473" s="208"/>
      <c r="O473" s="208"/>
      <c r="P473" s="208"/>
      <c r="Q473" s="208"/>
      <c r="R473" s="208"/>
      <c r="S473" s="208"/>
      <c r="T473" s="209"/>
      <c r="AT473" s="203" t="s">
        <v>323</v>
      </c>
      <c r="AU473" s="203" t="s">
        <v>88</v>
      </c>
      <c r="AV473" s="15" t="s">
        <v>88</v>
      </c>
      <c r="AW473" s="15" t="s">
        <v>30</v>
      </c>
      <c r="AX473" s="15" t="s">
        <v>75</v>
      </c>
      <c r="AY473" s="203" t="s">
        <v>317</v>
      </c>
    </row>
    <row r="474" spans="1:65" s="14" customFormat="1">
      <c r="B474" s="192"/>
      <c r="D474" s="185" t="s">
        <v>323</v>
      </c>
      <c r="E474" s="193" t="s">
        <v>1</v>
      </c>
      <c r="F474" s="194" t="s">
        <v>334</v>
      </c>
      <c r="H474" s="195">
        <v>1431.586</v>
      </c>
      <c r="I474" s="196"/>
      <c r="L474" s="192"/>
      <c r="M474" s="197"/>
      <c r="N474" s="198"/>
      <c r="O474" s="198"/>
      <c r="P474" s="198"/>
      <c r="Q474" s="198"/>
      <c r="R474" s="198"/>
      <c r="S474" s="198"/>
      <c r="T474" s="199"/>
      <c r="AT474" s="193" t="s">
        <v>323</v>
      </c>
      <c r="AU474" s="193" t="s">
        <v>88</v>
      </c>
      <c r="AV474" s="14" t="s">
        <v>321</v>
      </c>
      <c r="AW474" s="14" t="s">
        <v>30</v>
      </c>
      <c r="AX474" s="14" t="s">
        <v>82</v>
      </c>
      <c r="AY474" s="193" t="s">
        <v>317</v>
      </c>
    </row>
    <row r="475" spans="1:65" s="15" customFormat="1">
      <c r="B475" s="202"/>
      <c r="D475" s="185" t="s">
        <v>323</v>
      </c>
      <c r="F475" s="204" t="s">
        <v>830</v>
      </c>
      <c r="H475" s="205">
        <v>1646.3240000000001</v>
      </c>
      <c r="I475" s="206"/>
      <c r="L475" s="202"/>
      <c r="M475" s="207"/>
      <c r="N475" s="208"/>
      <c r="O475" s="208"/>
      <c r="P475" s="208"/>
      <c r="Q475" s="208"/>
      <c r="R475" s="208"/>
      <c r="S475" s="208"/>
      <c r="T475" s="209"/>
      <c r="AT475" s="203" t="s">
        <v>323</v>
      </c>
      <c r="AU475" s="203" t="s">
        <v>88</v>
      </c>
      <c r="AV475" s="15" t="s">
        <v>88</v>
      </c>
      <c r="AW475" s="15" t="s">
        <v>3</v>
      </c>
      <c r="AX475" s="15" t="s">
        <v>82</v>
      </c>
      <c r="AY475" s="203" t="s">
        <v>317</v>
      </c>
    </row>
    <row r="476" spans="1:65" s="2" customFormat="1" ht="24.2" customHeight="1">
      <c r="A476" s="35"/>
      <c r="B476" s="141"/>
      <c r="C476" s="171" t="s">
        <v>831</v>
      </c>
      <c r="D476" s="171" t="s">
        <v>318</v>
      </c>
      <c r="E476" s="172" t="s">
        <v>832</v>
      </c>
      <c r="F476" s="173" t="s">
        <v>833</v>
      </c>
      <c r="G476" s="174" t="s">
        <v>388</v>
      </c>
      <c r="H476" s="175">
        <v>1</v>
      </c>
      <c r="I476" s="176"/>
      <c r="J476" s="177">
        <f>ROUND(I476*H476,2)</f>
        <v>0</v>
      </c>
      <c r="K476" s="178"/>
      <c r="L476" s="36"/>
      <c r="M476" s="179" t="s">
        <v>1</v>
      </c>
      <c r="N476" s="180" t="s">
        <v>41</v>
      </c>
      <c r="O476" s="61"/>
      <c r="P476" s="181">
        <f>O476*H476</f>
        <v>0</v>
      </c>
      <c r="Q476" s="181">
        <v>6.4000000000000005E-4</v>
      </c>
      <c r="R476" s="181">
        <f>Q476*H476</f>
        <v>6.4000000000000005E-4</v>
      </c>
      <c r="S476" s="181">
        <v>0</v>
      </c>
      <c r="T476" s="182">
        <f>S476*H476</f>
        <v>0</v>
      </c>
      <c r="U476" s="35"/>
      <c r="V476" s="35"/>
      <c r="W476" s="35"/>
      <c r="X476" s="35"/>
      <c r="Y476" s="35"/>
      <c r="Z476" s="35"/>
      <c r="AA476" s="35"/>
      <c r="AB476" s="35"/>
      <c r="AC476" s="35"/>
      <c r="AD476" s="35"/>
      <c r="AE476" s="35"/>
      <c r="AR476" s="183" t="s">
        <v>406</v>
      </c>
      <c r="AT476" s="183" t="s">
        <v>318</v>
      </c>
      <c r="AU476" s="183" t="s">
        <v>88</v>
      </c>
      <c r="AY476" s="18" t="s">
        <v>317</v>
      </c>
      <c r="BE476" s="105">
        <f>IF(N476="základná",J476,0)</f>
        <v>0</v>
      </c>
      <c r="BF476" s="105">
        <f>IF(N476="znížená",J476,0)</f>
        <v>0</v>
      </c>
      <c r="BG476" s="105">
        <f>IF(N476="zákl. prenesená",J476,0)</f>
        <v>0</v>
      </c>
      <c r="BH476" s="105">
        <f>IF(N476="zníž. prenesená",J476,0)</f>
        <v>0</v>
      </c>
      <c r="BI476" s="105">
        <f>IF(N476="nulová",J476,0)</f>
        <v>0</v>
      </c>
      <c r="BJ476" s="18" t="s">
        <v>88</v>
      </c>
      <c r="BK476" s="105">
        <f>ROUND(I476*H476,2)</f>
        <v>0</v>
      </c>
      <c r="BL476" s="18" t="s">
        <v>406</v>
      </c>
      <c r="BM476" s="183" t="s">
        <v>834</v>
      </c>
    </row>
    <row r="477" spans="1:65" s="15" customFormat="1">
      <c r="B477" s="202"/>
      <c r="D477" s="185" t="s">
        <v>323</v>
      </c>
      <c r="E477" s="203" t="s">
        <v>1</v>
      </c>
      <c r="F477" s="204" t="s">
        <v>835</v>
      </c>
      <c r="H477" s="205">
        <v>1</v>
      </c>
      <c r="I477" s="206"/>
      <c r="L477" s="202"/>
      <c r="M477" s="207"/>
      <c r="N477" s="208"/>
      <c r="O477" s="208"/>
      <c r="P477" s="208"/>
      <c r="Q477" s="208"/>
      <c r="R477" s="208"/>
      <c r="S477" s="208"/>
      <c r="T477" s="209"/>
      <c r="AT477" s="203" t="s">
        <v>323</v>
      </c>
      <c r="AU477" s="203" t="s">
        <v>88</v>
      </c>
      <c r="AV477" s="15" t="s">
        <v>88</v>
      </c>
      <c r="AW477" s="15" t="s">
        <v>30</v>
      </c>
      <c r="AX477" s="15" t="s">
        <v>82</v>
      </c>
      <c r="AY477" s="203" t="s">
        <v>317</v>
      </c>
    </row>
    <row r="478" spans="1:65" s="2" customFormat="1" ht="14.45" customHeight="1">
      <c r="A478" s="35"/>
      <c r="B478" s="141"/>
      <c r="C478" s="218" t="s">
        <v>836</v>
      </c>
      <c r="D478" s="218" t="s">
        <v>419</v>
      </c>
      <c r="E478" s="219" t="s">
        <v>837</v>
      </c>
      <c r="F478" s="220" t="s">
        <v>838</v>
      </c>
      <c r="G478" s="221" t="s">
        <v>378</v>
      </c>
      <c r="H478" s="222">
        <v>1.2</v>
      </c>
      <c r="I478" s="223"/>
      <c r="J478" s="224">
        <f>ROUND(I478*H478,2)</f>
        <v>0</v>
      </c>
      <c r="K478" s="225"/>
      <c r="L478" s="226"/>
      <c r="M478" s="227" t="s">
        <v>1</v>
      </c>
      <c r="N478" s="228" t="s">
        <v>41</v>
      </c>
      <c r="O478" s="61"/>
      <c r="P478" s="181">
        <f>O478*H478</f>
        <v>0</v>
      </c>
      <c r="Q478" s="181">
        <v>0</v>
      </c>
      <c r="R478" s="181">
        <f>Q478*H478</f>
        <v>0</v>
      </c>
      <c r="S478" s="181">
        <v>0</v>
      </c>
      <c r="T478" s="182">
        <f>S478*H478</f>
        <v>0</v>
      </c>
      <c r="U478" s="35"/>
      <c r="V478" s="35"/>
      <c r="W478" s="35"/>
      <c r="X478" s="35"/>
      <c r="Y478" s="35"/>
      <c r="Z478" s="35"/>
      <c r="AA478" s="35"/>
      <c r="AB478" s="35"/>
      <c r="AC478" s="35"/>
      <c r="AD478" s="35"/>
      <c r="AE478" s="35"/>
      <c r="AR478" s="183" t="s">
        <v>494</v>
      </c>
      <c r="AT478" s="183" t="s">
        <v>419</v>
      </c>
      <c r="AU478" s="183" t="s">
        <v>88</v>
      </c>
      <c r="AY478" s="18" t="s">
        <v>317</v>
      </c>
      <c r="BE478" s="105">
        <f>IF(N478="základná",J478,0)</f>
        <v>0</v>
      </c>
      <c r="BF478" s="105">
        <f>IF(N478="znížená",J478,0)</f>
        <v>0</v>
      </c>
      <c r="BG478" s="105">
        <f>IF(N478="zákl. prenesená",J478,0)</f>
        <v>0</v>
      </c>
      <c r="BH478" s="105">
        <f>IF(N478="zníž. prenesená",J478,0)</f>
        <v>0</v>
      </c>
      <c r="BI478" s="105">
        <f>IF(N478="nulová",J478,0)</f>
        <v>0</v>
      </c>
      <c r="BJ478" s="18" t="s">
        <v>88</v>
      </c>
      <c r="BK478" s="105">
        <f>ROUND(I478*H478,2)</f>
        <v>0</v>
      </c>
      <c r="BL478" s="18" t="s">
        <v>406</v>
      </c>
      <c r="BM478" s="183" t="s">
        <v>839</v>
      </c>
    </row>
    <row r="479" spans="1:65" s="2" customFormat="1" ht="24.2" customHeight="1">
      <c r="A479" s="35"/>
      <c r="B479" s="141"/>
      <c r="C479" s="171" t="s">
        <v>840</v>
      </c>
      <c r="D479" s="171" t="s">
        <v>318</v>
      </c>
      <c r="E479" s="172" t="s">
        <v>841</v>
      </c>
      <c r="F479" s="173" t="s">
        <v>842</v>
      </c>
      <c r="G479" s="174" t="s">
        <v>378</v>
      </c>
      <c r="H479" s="175">
        <v>111.357</v>
      </c>
      <c r="I479" s="176"/>
      <c r="J479" s="177">
        <f>ROUND(I479*H479,2)</f>
        <v>0</v>
      </c>
      <c r="K479" s="178"/>
      <c r="L479" s="36"/>
      <c r="M479" s="179" t="s">
        <v>1</v>
      </c>
      <c r="N479" s="180" t="s">
        <v>41</v>
      </c>
      <c r="O479" s="61"/>
      <c r="P479" s="181">
        <f>O479*H479</f>
        <v>0</v>
      </c>
      <c r="Q479" s="181">
        <v>0</v>
      </c>
      <c r="R479" s="181">
        <f>Q479*H479</f>
        <v>0</v>
      </c>
      <c r="S479" s="181">
        <v>0</v>
      </c>
      <c r="T479" s="182">
        <f>S479*H479</f>
        <v>0</v>
      </c>
      <c r="U479" s="35"/>
      <c r="V479" s="35"/>
      <c r="W479" s="35"/>
      <c r="X479" s="35"/>
      <c r="Y479" s="35"/>
      <c r="Z479" s="35"/>
      <c r="AA479" s="35"/>
      <c r="AB479" s="35"/>
      <c r="AC479" s="35"/>
      <c r="AD479" s="35"/>
      <c r="AE479" s="35"/>
      <c r="AR479" s="183" t="s">
        <v>406</v>
      </c>
      <c r="AT479" s="183" t="s">
        <v>318</v>
      </c>
      <c r="AU479" s="183" t="s">
        <v>88</v>
      </c>
      <c r="AY479" s="18" t="s">
        <v>317</v>
      </c>
      <c r="BE479" s="105">
        <f>IF(N479="základná",J479,0)</f>
        <v>0</v>
      </c>
      <c r="BF479" s="105">
        <f>IF(N479="znížená",J479,0)</f>
        <v>0</v>
      </c>
      <c r="BG479" s="105">
        <f>IF(N479="zákl. prenesená",J479,0)</f>
        <v>0</v>
      </c>
      <c r="BH479" s="105">
        <f>IF(N479="zníž. prenesená",J479,0)</f>
        <v>0</v>
      </c>
      <c r="BI479" s="105">
        <f>IF(N479="nulová",J479,0)</f>
        <v>0</v>
      </c>
      <c r="BJ479" s="18" t="s">
        <v>88</v>
      </c>
      <c r="BK479" s="105">
        <f>ROUND(I479*H479,2)</f>
        <v>0</v>
      </c>
      <c r="BL479" s="18" t="s">
        <v>406</v>
      </c>
      <c r="BM479" s="183" t="s">
        <v>843</v>
      </c>
    </row>
    <row r="480" spans="1:65" s="15" customFormat="1">
      <c r="B480" s="202"/>
      <c r="D480" s="185" t="s">
        <v>323</v>
      </c>
      <c r="E480" s="203" t="s">
        <v>1</v>
      </c>
      <c r="F480" s="204" t="s">
        <v>844</v>
      </c>
      <c r="H480" s="205">
        <v>22.68</v>
      </c>
      <c r="I480" s="206"/>
      <c r="L480" s="202"/>
      <c r="M480" s="207"/>
      <c r="N480" s="208"/>
      <c r="O480" s="208"/>
      <c r="P480" s="208"/>
      <c r="Q480" s="208"/>
      <c r="R480" s="208"/>
      <c r="S480" s="208"/>
      <c r="T480" s="209"/>
      <c r="AT480" s="203" t="s">
        <v>323</v>
      </c>
      <c r="AU480" s="203" t="s">
        <v>88</v>
      </c>
      <c r="AV480" s="15" t="s">
        <v>88</v>
      </c>
      <c r="AW480" s="15" t="s">
        <v>30</v>
      </c>
      <c r="AX480" s="15" t="s">
        <v>75</v>
      </c>
      <c r="AY480" s="203" t="s">
        <v>317</v>
      </c>
    </row>
    <row r="481" spans="1:65" s="16" customFormat="1">
      <c r="B481" s="210"/>
      <c r="D481" s="185" t="s">
        <v>323</v>
      </c>
      <c r="E481" s="211" t="s">
        <v>1</v>
      </c>
      <c r="F481" s="212" t="s">
        <v>412</v>
      </c>
      <c r="H481" s="213">
        <v>22.68</v>
      </c>
      <c r="I481" s="214"/>
      <c r="L481" s="210"/>
      <c r="M481" s="215"/>
      <c r="N481" s="216"/>
      <c r="O481" s="216"/>
      <c r="P481" s="216"/>
      <c r="Q481" s="216"/>
      <c r="R481" s="216"/>
      <c r="S481" s="216"/>
      <c r="T481" s="217"/>
      <c r="AT481" s="211" t="s">
        <v>323</v>
      </c>
      <c r="AU481" s="211" t="s">
        <v>88</v>
      </c>
      <c r="AV481" s="16" t="s">
        <v>105</v>
      </c>
      <c r="AW481" s="16" t="s">
        <v>30</v>
      </c>
      <c r="AX481" s="16" t="s">
        <v>75</v>
      </c>
      <c r="AY481" s="211" t="s">
        <v>317</v>
      </c>
    </row>
    <row r="482" spans="1:65" s="15" customFormat="1">
      <c r="B482" s="202"/>
      <c r="D482" s="185" t="s">
        <v>323</v>
      </c>
      <c r="E482" s="203" t="s">
        <v>1</v>
      </c>
      <c r="F482" s="204" t="s">
        <v>191</v>
      </c>
      <c r="H482" s="205">
        <v>88.677000000000007</v>
      </c>
      <c r="I482" s="206"/>
      <c r="L482" s="202"/>
      <c r="M482" s="207"/>
      <c r="N482" s="208"/>
      <c r="O482" s="208"/>
      <c r="P482" s="208"/>
      <c r="Q482" s="208"/>
      <c r="R482" s="208"/>
      <c r="S482" s="208"/>
      <c r="T482" s="209"/>
      <c r="AT482" s="203" t="s">
        <v>323</v>
      </c>
      <c r="AU482" s="203" t="s">
        <v>88</v>
      </c>
      <c r="AV482" s="15" t="s">
        <v>88</v>
      </c>
      <c r="AW482" s="15" t="s">
        <v>30</v>
      </c>
      <c r="AX482" s="15" t="s">
        <v>75</v>
      </c>
      <c r="AY482" s="203" t="s">
        <v>317</v>
      </c>
    </row>
    <row r="483" spans="1:65" s="16" customFormat="1">
      <c r="B483" s="210"/>
      <c r="D483" s="185" t="s">
        <v>323</v>
      </c>
      <c r="E483" s="211" t="s">
        <v>1</v>
      </c>
      <c r="F483" s="212" t="s">
        <v>412</v>
      </c>
      <c r="H483" s="213">
        <v>88.677000000000007</v>
      </c>
      <c r="I483" s="214"/>
      <c r="L483" s="210"/>
      <c r="M483" s="215"/>
      <c r="N483" s="216"/>
      <c r="O483" s="216"/>
      <c r="P483" s="216"/>
      <c r="Q483" s="216"/>
      <c r="R483" s="216"/>
      <c r="S483" s="216"/>
      <c r="T483" s="217"/>
      <c r="AT483" s="211" t="s">
        <v>323</v>
      </c>
      <c r="AU483" s="211" t="s">
        <v>88</v>
      </c>
      <c r="AV483" s="16" t="s">
        <v>105</v>
      </c>
      <c r="AW483" s="16" t="s">
        <v>30</v>
      </c>
      <c r="AX483" s="16" t="s">
        <v>75</v>
      </c>
      <c r="AY483" s="211" t="s">
        <v>317</v>
      </c>
    </row>
    <row r="484" spans="1:65" s="14" customFormat="1">
      <c r="B484" s="192"/>
      <c r="D484" s="185" t="s">
        <v>323</v>
      </c>
      <c r="E484" s="193" t="s">
        <v>1</v>
      </c>
      <c r="F484" s="194" t="s">
        <v>334</v>
      </c>
      <c r="H484" s="195">
        <v>111.357</v>
      </c>
      <c r="I484" s="196"/>
      <c r="L484" s="192"/>
      <c r="M484" s="197"/>
      <c r="N484" s="198"/>
      <c r="O484" s="198"/>
      <c r="P484" s="198"/>
      <c r="Q484" s="198"/>
      <c r="R484" s="198"/>
      <c r="S484" s="198"/>
      <c r="T484" s="199"/>
      <c r="AT484" s="193" t="s">
        <v>323</v>
      </c>
      <c r="AU484" s="193" t="s">
        <v>88</v>
      </c>
      <c r="AV484" s="14" t="s">
        <v>321</v>
      </c>
      <c r="AW484" s="14" t="s">
        <v>30</v>
      </c>
      <c r="AX484" s="14" t="s">
        <v>82</v>
      </c>
      <c r="AY484" s="193" t="s">
        <v>317</v>
      </c>
    </row>
    <row r="485" spans="1:65" s="2" customFormat="1" ht="14.45" customHeight="1">
      <c r="A485" s="35"/>
      <c r="B485" s="141"/>
      <c r="C485" s="218" t="s">
        <v>845</v>
      </c>
      <c r="D485" s="218" t="s">
        <v>419</v>
      </c>
      <c r="E485" s="219" t="s">
        <v>846</v>
      </c>
      <c r="F485" s="220" t="s">
        <v>847</v>
      </c>
      <c r="G485" s="221" t="s">
        <v>366</v>
      </c>
      <c r="H485" s="222">
        <v>3.3000000000000002E-2</v>
      </c>
      <c r="I485" s="223"/>
      <c r="J485" s="224">
        <f>ROUND(I485*H485,2)</f>
        <v>0</v>
      </c>
      <c r="K485" s="225"/>
      <c r="L485" s="226"/>
      <c r="M485" s="227" t="s">
        <v>1</v>
      </c>
      <c r="N485" s="228" t="s">
        <v>41</v>
      </c>
      <c r="O485" s="61"/>
      <c r="P485" s="181">
        <f>O485*H485</f>
        <v>0</v>
      </c>
      <c r="Q485" s="181">
        <v>1</v>
      </c>
      <c r="R485" s="181">
        <f>Q485*H485</f>
        <v>3.3000000000000002E-2</v>
      </c>
      <c r="S485" s="181">
        <v>0</v>
      </c>
      <c r="T485" s="182">
        <f>S485*H485</f>
        <v>0</v>
      </c>
      <c r="U485" s="35"/>
      <c r="V485" s="35"/>
      <c r="W485" s="35"/>
      <c r="X485" s="35"/>
      <c r="Y485" s="35"/>
      <c r="Z485" s="35"/>
      <c r="AA485" s="35"/>
      <c r="AB485" s="35"/>
      <c r="AC485" s="35"/>
      <c r="AD485" s="35"/>
      <c r="AE485" s="35"/>
      <c r="AR485" s="183" t="s">
        <v>494</v>
      </c>
      <c r="AT485" s="183" t="s">
        <v>419</v>
      </c>
      <c r="AU485" s="183" t="s">
        <v>88</v>
      </c>
      <c r="AY485" s="18" t="s">
        <v>317</v>
      </c>
      <c r="BE485" s="105">
        <f>IF(N485="základná",J485,0)</f>
        <v>0</v>
      </c>
      <c r="BF485" s="105">
        <f>IF(N485="znížená",J485,0)</f>
        <v>0</v>
      </c>
      <c r="BG485" s="105">
        <f>IF(N485="zákl. prenesená",J485,0)</f>
        <v>0</v>
      </c>
      <c r="BH485" s="105">
        <f>IF(N485="zníž. prenesená",J485,0)</f>
        <v>0</v>
      </c>
      <c r="BI485" s="105">
        <f>IF(N485="nulová",J485,0)</f>
        <v>0</v>
      </c>
      <c r="BJ485" s="18" t="s">
        <v>88</v>
      </c>
      <c r="BK485" s="105">
        <f>ROUND(I485*H485,2)</f>
        <v>0</v>
      </c>
      <c r="BL485" s="18" t="s">
        <v>406</v>
      </c>
      <c r="BM485" s="183" t="s">
        <v>848</v>
      </c>
    </row>
    <row r="486" spans="1:65" s="15" customFormat="1">
      <c r="B486" s="202"/>
      <c r="D486" s="185" t="s">
        <v>323</v>
      </c>
      <c r="F486" s="204" t="s">
        <v>849</v>
      </c>
      <c r="H486" s="205">
        <v>3.3000000000000002E-2</v>
      </c>
      <c r="I486" s="206"/>
      <c r="L486" s="202"/>
      <c r="M486" s="207"/>
      <c r="N486" s="208"/>
      <c r="O486" s="208"/>
      <c r="P486" s="208"/>
      <c r="Q486" s="208"/>
      <c r="R486" s="208"/>
      <c r="S486" s="208"/>
      <c r="T486" s="209"/>
      <c r="AT486" s="203" t="s">
        <v>323</v>
      </c>
      <c r="AU486" s="203" t="s">
        <v>88</v>
      </c>
      <c r="AV486" s="15" t="s">
        <v>88</v>
      </c>
      <c r="AW486" s="15" t="s">
        <v>3</v>
      </c>
      <c r="AX486" s="15" t="s">
        <v>82</v>
      </c>
      <c r="AY486" s="203" t="s">
        <v>317</v>
      </c>
    </row>
    <row r="487" spans="1:65" s="2" customFormat="1" ht="24.2" customHeight="1">
      <c r="A487" s="35"/>
      <c r="B487" s="141"/>
      <c r="C487" s="171" t="s">
        <v>850</v>
      </c>
      <c r="D487" s="171" t="s">
        <v>318</v>
      </c>
      <c r="E487" s="172" t="s">
        <v>851</v>
      </c>
      <c r="F487" s="173" t="s">
        <v>852</v>
      </c>
      <c r="G487" s="174" t="s">
        <v>378</v>
      </c>
      <c r="H487" s="175">
        <v>1322.4010000000001</v>
      </c>
      <c r="I487" s="176"/>
      <c r="J487" s="177">
        <f>ROUND(I487*H487,2)</f>
        <v>0</v>
      </c>
      <c r="K487" s="178"/>
      <c r="L487" s="36"/>
      <c r="M487" s="179" t="s">
        <v>1</v>
      </c>
      <c r="N487" s="180" t="s">
        <v>41</v>
      </c>
      <c r="O487" s="61"/>
      <c r="P487" s="181">
        <f>O487*H487</f>
        <v>0</v>
      </c>
      <c r="Q487" s="181">
        <v>0</v>
      </c>
      <c r="R487" s="181">
        <f>Q487*H487</f>
        <v>0</v>
      </c>
      <c r="S487" s="181">
        <v>0</v>
      </c>
      <c r="T487" s="182">
        <f>S487*H487</f>
        <v>0</v>
      </c>
      <c r="U487" s="35"/>
      <c r="V487" s="35"/>
      <c r="W487" s="35"/>
      <c r="X487" s="35"/>
      <c r="Y487" s="35"/>
      <c r="Z487" s="35"/>
      <c r="AA487" s="35"/>
      <c r="AB487" s="35"/>
      <c r="AC487" s="35"/>
      <c r="AD487" s="35"/>
      <c r="AE487" s="35"/>
      <c r="AR487" s="183" t="s">
        <v>406</v>
      </c>
      <c r="AT487" s="183" t="s">
        <v>318</v>
      </c>
      <c r="AU487" s="183" t="s">
        <v>88</v>
      </c>
      <c r="AY487" s="18" t="s">
        <v>317</v>
      </c>
      <c r="BE487" s="105">
        <f>IF(N487="základná",J487,0)</f>
        <v>0</v>
      </c>
      <c r="BF487" s="105">
        <f>IF(N487="znížená",J487,0)</f>
        <v>0</v>
      </c>
      <c r="BG487" s="105">
        <f>IF(N487="zákl. prenesená",J487,0)</f>
        <v>0</v>
      </c>
      <c r="BH487" s="105">
        <f>IF(N487="zníž. prenesená",J487,0)</f>
        <v>0</v>
      </c>
      <c r="BI487" s="105">
        <f>IF(N487="nulová",J487,0)</f>
        <v>0</v>
      </c>
      <c r="BJ487" s="18" t="s">
        <v>88</v>
      </c>
      <c r="BK487" s="105">
        <f>ROUND(I487*H487,2)</f>
        <v>0</v>
      </c>
      <c r="BL487" s="18" t="s">
        <v>406</v>
      </c>
      <c r="BM487" s="183" t="s">
        <v>853</v>
      </c>
    </row>
    <row r="488" spans="1:65" s="15" customFormat="1">
      <c r="B488" s="202"/>
      <c r="D488" s="185" t="s">
        <v>323</v>
      </c>
      <c r="E488" s="203" t="s">
        <v>231</v>
      </c>
      <c r="F488" s="204" t="s">
        <v>232</v>
      </c>
      <c r="H488" s="205">
        <v>583.72</v>
      </c>
      <c r="I488" s="206"/>
      <c r="L488" s="202"/>
      <c r="M488" s="207"/>
      <c r="N488" s="208"/>
      <c r="O488" s="208"/>
      <c r="P488" s="208"/>
      <c r="Q488" s="208"/>
      <c r="R488" s="208"/>
      <c r="S488" s="208"/>
      <c r="T488" s="209"/>
      <c r="AT488" s="203" t="s">
        <v>323</v>
      </c>
      <c r="AU488" s="203" t="s">
        <v>88</v>
      </c>
      <c r="AV488" s="15" t="s">
        <v>88</v>
      </c>
      <c r="AW488" s="15" t="s">
        <v>30</v>
      </c>
      <c r="AX488" s="15" t="s">
        <v>75</v>
      </c>
      <c r="AY488" s="203" t="s">
        <v>317</v>
      </c>
    </row>
    <row r="489" spans="1:65" s="15" customFormat="1">
      <c r="B489" s="202"/>
      <c r="D489" s="185" t="s">
        <v>323</v>
      </c>
      <c r="E489" s="203" t="s">
        <v>223</v>
      </c>
      <c r="F489" s="204" t="s">
        <v>224</v>
      </c>
      <c r="H489" s="205">
        <v>166.3</v>
      </c>
      <c r="I489" s="206"/>
      <c r="L489" s="202"/>
      <c r="M489" s="207"/>
      <c r="N489" s="208"/>
      <c r="O489" s="208"/>
      <c r="P489" s="208"/>
      <c r="Q489" s="208"/>
      <c r="R489" s="208"/>
      <c r="S489" s="208"/>
      <c r="T489" s="209"/>
      <c r="AT489" s="203" t="s">
        <v>323</v>
      </c>
      <c r="AU489" s="203" t="s">
        <v>88</v>
      </c>
      <c r="AV489" s="15" t="s">
        <v>88</v>
      </c>
      <c r="AW489" s="15" t="s">
        <v>30</v>
      </c>
      <c r="AX489" s="15" t="s">
        <v>75</v>
      </c>
      <c r="AY489" s="203" t="s">
        <v>317</v>
      </c>
    </row>
    <row r="490" spans="1:65" s="15" customFormat="1">
      <c r="B490" s="202"/>
      <c r="D490" s="185" t="s">
        <v>323</v>
      </c>
      <c r="E490" s="203" t="s">
        <v>225</v>
      </c>
      <c r="F490" s="204" t="s">
        <v>226</v>
      </c>
      <c r="H490" s="205">
        <v>121.5</v>
      </c>
      <c r="I490" s="206"/>
      <c r="L490" s="202"/>
      <c r="M490" s="207"/>
      <c r="N490" s="208"/>
      <c r="O490" s="208"/>
      <c r="P490" s="208"/>
      <c r="Q490" s="208"/>
      <c r="R490" s="208"/>
      <c r="S490" s="208"/>
      <c r="T490" s="209"/>
      <c r="AT490" s="203" t="s">
        <v>323</v>
      </c>
      <c r="AU490" s="203" t="s">
        <v>88</v>
      </c>
      <c r="AV490" s="15" t="s">
        <v>88</v>
      </c>
      <c r="AW490" s="15" t="s">
        <v>30</v>
      </c>
      <c r="AX490" s="15" t="s">
        <v>75</v>
      </c>
      <c r="AY490" s="203" t="s">
        <v>317</v>
      </c>
    </row>
    <row r="491" spans="1:65" s="15" customFormat="1">
      <c r="B491" s="202"/>
      <c r="D491" s="185" t="s">
        <v>323</v>
      </c>
      <c r="E491" s="203" t="s">
        <v>227</v>
      </c>
      <c r="F491" s="204" t="s">
        <v>218</v>
      </c>
      <c r="H491" s="205">
        <v>5</v>
      </c>
      <c r="I491" s="206"/>
      <c r="L491" s="202"/>
      <c r="M491" s="207"/>
      <c r="N491" s="208"/>
      <c r="O491" s="208"/>
      <c r="P491" s="208"/>
      <c r="Q491" s="208"/>
      <c r="R491" s="208"/>
      <c r="S491" s="208"/>
      <c r="T491" s="209"/>
      <c r="AT491" s="203" t="s">
        <v>323</v>
      </c>
      <c r="AU491" s="203" t="s">
        <v>88</v>
      </c>
      <c r="AV491" s="15" t="s">
        <v>88</v>
      </c>
      <c r="AW491" s="15" t="s">
        <v>30</v>
      </c>
      <c r="AX491" s="15" t="s">
        <v>75</v>
      </c>
      <c r="AY491" s="203" t="s">
        <v>317</v>
      </c>
    </row>
    <row r="492" spans="1:65" s="15" customFormat="1">
      <c r="B492" s="202"/>
      <c r="D492" s="185" t="s">
        <v>323</v>
      </c>
      <c r="E492" s="203" t="s">
        <v>237</v>
      </c>
      <c r="F492" s="204" t="s">
        <v>238</v>
      </c>
      <c r="H492" s="205">
        <v>140.16</v>
      </c>
      <c r="I492" s="206"/>
      <c r="L492" s="202"/>
      <c r="M492" s="207"/>
      <c r="N492" s="208"/>
      <c r="O492" s="208"/>
      <c r="P492" s="208"/>
      <c r="Q492" s="208"/>
      <c r="R492" s="208"/>
      <c r="S492" s="208"/>
      <c r="T492" s="209"/>
      <c r="AT492" s="203" t="s">
        <v>323</v>
      </c>
      <c r="AU492" s="203" t="s">
        <v>88</v>
      </c>
      <c r="AV492" s="15" t="s">
        <v>88</v>
      </c>
      <c r="AW492" s="15" t="s">
        <v>30</v>
      </c>
      <c r="AX492" s="15" t="s">
        <v>75</v>
      </c>
      <c r="AY492" s="203" t="s">
        <v>317</v>
      </c>
    </row>
    <row r="493" spans="1:65" s="15" customFormat="1">
      <c r="B493" s="202"/>
      <c r="D493" s="185" t="s">
        <v>323</v>
      </c>
      <c r="E493" s="203" t="s">
        <v>233</v>
      </c>
      <c r="F493" s="204" t="s">
        <v>234</v>
      </c>
      <c r="H493" s="205">
        <v>27.4</v>
      </c>
      <c r="I493" s="206"/>
      <c r="L493" s="202"/>
      <c r="M493" s="207"/>
      <c r="N493" s="208"/>
      <c r="O493" s="208"/>
      <c r="P493" s="208"/>
      <c r="Q493" s="208"/>
      <c r="R493" s="208"/>
      <c r="S493" s="208"/>
      <c r="T493" s="209"/>
      <c r="AT493" s="203" t="s">
        <v>323</v>
      </c>
      <c r="AU493" s="203" t="s">
        <v>88</v>
      </c>
      <c r="AV493" s="15" t="s">
        <v>88</v>
      </c>
      <c r="AW493" s="15" t="s">
        <v>30</v>
      </c>
      <c r="AX493" s="15" t="s">
        <v>75</v>
      </c>
      <c r="AY493" s="203" t="s">
        <v>317</v>
      </c>
    </row>
    <row r="494" spans="1:65" s="15" customFormat="1">
      <c r="B494" s="202"/>
      <c r="D494" s="185" t="s">
        <v>323</v>
      </c>
      <c r="E494" s="203" t="s">
        <v>235</v>
      </c>
      <c r="F494" s="204" t="s">
        <v>236</v>
      </c>
      <c r="H494" s="205">
        <v>28.25</v>
      </c>
      <c r="I494" s="206"/>
      <c r="L494" s="202"/>
      <c r="M494" s="207"/>
      <c r="N494" s="208"/>
      <c r="O494" s="208"/>
      <c r="P494" s="208"/>
      <c r="Q494" s="208"/>
      <c r="R494" s="208"/>
      <c r="S494" s="208"/>
      <c r="T494" s="209"/>
      <c r="AT494" s="203" t="s">
        <v>323</v>
      </c>
      <c r="AU494" s="203" t="s">
        <v>88</v>
      </c>
      <c r="AV494" s="15" t="s">
        <v>88</v>
      </c>
      <c r="AW494" s="15" t="s">
        <v>30</v>
      </c>
      <c r="AX494" s="15" t="s">
        <v>75</v>
      </c>
      <c r="AY494" s="203" t="s">
        <v>317</v>
      </c>
    </row>
    <row r="495" spans="1:65" s="15" customFormat="1">
      <c r="B495" s="202"/>
      <c r="D495" s="185" t="s">
        <v>323</v>
      </c>
      <c r="E495" s="203" t="s">
        <v>854</v>
      </c>
      <c r="F495" s="204" t="s">
        <v>855</v>
      </c>
      <c r="H495" s="205">
        <v>73.5</v>
      </c>
      <c r="I495" s="206"/>
      <c r="L495" s="202"/>
      <c r="M495" s="207"/>
      <c r="N495" s="208"/>
      <c r="O495" s="208"/>
      <c r="P495" s="208"/>
      <c r="Q495" s="208"/>
      <c r="R495" s="208"/>
      <c r="S495" s="208"/>
      <c r="T495" s="209"/>
      <c r="AT495" s="203" t="s">
        <v>323</v>
      </c>
      <c r="AU495" s="203" t="s">
        <v>88</v>
      </c>
      <c r="AV495" s="15" t="s">
        <v>88</v>
      </c>
      <c r="AW495" s="15" t="s">
        <v>30</v>
      </c>
      <c r="AX495" s="15" t="s">
        <v>75</v>
      </c>
      <c r="AY495" s="203" t="s">
        <v>317</v>
      </c>
    </row>
    <row r="496" spans="1:65" s="15" customFormat="1">
      <c r="B496" s="202"/>
      <c r="D496" s="185" t="s">
        <v>323</v>
      </c>
      <c r="E496" s="203" t="s">
        <v>856</v>
      </c>
      <c r="F496" s="204" t="s">
        <v>857</v>
      </c>
      <c r="H496" s="205">
        <v>8.9</v>
      </c>
      <c r="I496" s="206"/>
      <c r="L496" s="202"/>
      <c r="M496" s="207"/>
      <c r="N496" s="208"/>
      <c r="O496" s="208"/>
      <c r="P496" s="208"/>
      <c r="Q496" s="208"/>
      <c r="R496" s="208"/>
      <c r="S496" s="208"/>
      <c r="T496" s="209"/>
      <c r="AT496" s="203" t="s">
        <v>323</v>
      </c>
      <c r="AU496" s="203" t="s">
        <v>88</v>
      </c>
      <c r="AV496" s="15" t="s">
        <v>88</v>
      </c>
      <c r="AW496" s="15" t="s">
        <v>30</v>
      </c>
      <c r="AX496" s="15" t="s">
        <v>75</v>
      </c>
      <c r="AY496" s="203" t="s">
        <v>317</v>
      </c>
    </row>
    <row r="497" spans="1:65" s="15" customFormat="1">
      <c r="B497" s="202"/>
      <c r="D497" s="185" t="s">
        <v>323</v>
      </c>
      <c r="E497" s="203" t="s">
        <v>243</v>
      </c>
      <c r="F497" s="204" t="s">
        <v>244</v>
      </c>
      <c r="H497" s="205">
        <v>26.68</v>
      </c>
      <c r="I497" s="206"/>
      <c r="L497" s="202"/>
      <c r="M497" s="207"/>
      <c r="N497" s="208"/>
      <c r="O497" s="208"/>
      <c r="P497" s="208"/>
      <c r="Q497" s="208"/>
      <c r="R497" s="208"/>
      <c r="S497" s="208"/>
      <c r="T497" s="209"/>
      <c r="AT497" s="203" t="s">
        <v>323</v>
      </c>
      <c r="AU497" s="203" t="s">
        <v>88</v>
      </c>
      <c r="AV497" s="15" t="s">
        <v>88</v>
      </c>
      <c r="AW497" s="15" t="s">
        <v>30</v>
      </c>
      <c r="AX497" s="15" t="s">
        <v>75</v>
      </c>
      <c r="AY497" s="203" t="s">
        <v>317</v>
      </c>
    </row>
    <row r="498" spans="1:65" s="15" customFormat="1">
      <c r="B498" s="202"/>
      <c r="D498" s="185" t="s">
        <v>323</v>
      </c>
      <c r="E498" s="203" t="s">
        <v>239</v>
      </c>
      <c r="F498" s="204" t="s">
        <v>240</v>
      </c>
      <c r="H498" s="205">
        <v>9.9</v>
      </c>
      <c r="I498" s="206"/>
      <c r="L498" s="202"/>
      <c r="M498" s="207"/>
      <c r="N498" s="208"/>
      <c r="O498" s="208"/>
      <c r="P498" s="208"/>
      <c r="Q498" s="208"/>
      <c r="R498" s="208"/>
      <c r="S498" s="208"/>
      <c r="T498" s="209"/>
      <c r="AT498" s="203" t="s">
        <v>323</v>
      </c>
      <c r="AU498" s="203" t="s">
        <v>88</v>
      </c>
      <c r="AV498" s="15" t="s">
        <v>88</v>
      </c>
      <c r="AW498" s="15" t="s">
        <v>30</v>
      </c>
      <c r="AX498" s="15" t="s">
        <v>75</v>
      </c>
      <c r="AY498" s="203" t="s">
        <v>317</v>
      </c>
    </row>
    <row r="499" spans="1:65" s="15" customFormat="1">
      <c r="B499" s="202"/>
      <c r="D499" s="185" t="s">
        <v>323</v>
      </c>
      <c r="E499" s="203" t="s">
        <v>241</v>
      </c>
      <c r="F499" s="204" t="s">
        <v>242</v>
      </c>
      <c r="H499" s="205">
        <v>4.9000000000000004</v>
      </c>
      <c r="I499" s="206"/>
      <c r="L499" s="202"/>
      <c r="M499" s="207"/>
      <c r="N499" s="208"/>
      <c r="O499" s="208"/>
      <c r="P499" s="208"/>
      <c r="Q499" s="208"/>
      <c r="R499" s="208"/>
      <c r="S499" s="208"/>
      <c r="T499" s="209"/>
      <c r="AT499" s="203" t="s">
        <v>323</v>
      </c>
      <c r="AU499" s="203" t="s">
        <v>88</v>
      </c>
      <c r="AV499" s="15" t="s">
        <v>88</v>
      </c>
      <c r="AW499" s="15" t="s">
        <v>30</v>
      </c>
      <c r="AX499" s="15" t="s">
        <v>75</v>
      </c>
      <c r="AY499" s="203" t="s">
        <v>317</v>
      </c>
    </row>
    <row r="500" spans="1:65" s="16" customFormat="1">
      <c r="B500" s="210"/>
      <c r="D500" s="185" t="s">
        <v>323</v>
      </c>
      <c r="E500" s="211" t="s">
        <v>228</v>
      </c>
      <c r="F500" s="212" t="s">
        <v>412</v>
      </c>
      <c r="H500" s="213">
        <v>1196.21</v>
      </c>
      <c r="I500" s="214"/>
      <c r="L500" s="210"/>
      <c r="M500" s="215"/>
      <c r="N500" s="216"/>
      <c r="O500" s="216"/>
      <c r="P500" s="216"/>
      <c r="Q500" s="216"/>
      <c r="R500" s="216"/>
      <c r="S500" s="216"/>
      <c r="T500" s="217"/>
      <c r="AT500" s="211" t="s">
        <v>323</v>
      </c>
      <c r="AU500" s="211" t="s">
        <v>88</v>
      </c>
      <c r="AV500" s="16" t="s">
        <v>105</v>
      </c>
      <c r="AW500" s="16" t="s">
        <v>30</v>
      </c>
      <c r="AX500" s="16" t="s">
        <v>75</v>
      </c>
      <c r="AY500" s="211" t="s">
        <v>317</v>
      </c>
    </row>
    <row r="501" spans="1:65" s="15" customFormat="1">
      <c r="B501" s="202"/>
      <c r="D501" s="185" t="s">
        <v>323</v>
      </c>
      <c r="E501" s="203" t="s">
        <v>1</v>
      </c>
      <c r="F501" s="204" t="s">
        <v>819</v>
      </c>
      <c r="H501" s="205">
        <v>7.6630000000000003</v>
      </c>
      <c r="I501" s="206"/>
      <c r="L501" s="202"/>
      <c r="M501" s="207"/>
      <c r="N501" s="208"/>
      <c r="O501" s="208"/>
      <c r="P501" s="208"/>
      <c r="Q501" s="208"/>
      <c r="R501" s="208"/>
      <c r="S501" s="208"/>
      <c r="T501" s="209"/>
      <c r="AT501" s="203" t="s">
        <v>323</v>
      </c>
      <c r="AU501" s="203" t="s">
        <v>88</v>
      </c>
      <c r="AV501" s="15" t="s">
        <v>88</v>
      </c>
      <c r="AW501" s="15" t="s">
        <v>30</v>
      </c>
      <c r="AX501" s="15" t="s">
        <v>75</v>
      </c>
      <c r="AY501" s="203" t="s">
        <v>317</v>
      </c>
    </row>
    <row r="502" spans="1:65" s="15" customFormat="1">
      <c r="B502" s="202"/>
      <c r="D502" s="185" t="s">
        <v>323</v>
      </c>
      <c r="E502" s="203" t="s">
        <v>1</v>
      </c>
      <c r="F502" s="204" t="s">
        <v>820</v>
      </c>
      <c r="H502" s="205">
        <v>5.1079999999999997</v>
      </c>
      <c r="I502" s="206"/>
      <c r="L502" s="202"/>
      <c r="M502" s="207"/>
      <c r="N502" s="208"/>
      <c r="O502" s="208"/>
      <c r="P502" s="208"/>
      <c r="Q502" s="208"/>
      <c r="R502" s="208"/>
      <c r="S502" s="208"/>
      <c r="T502" s="209"/>
      <c r="AT502" s="203" t="s">
        <v>323</v>
      </c>
      <c r="AU502" s="203" t="s">
        <v>88</v>
      </c>
      <c r="AV502" s="15" t="s">
        <v>88</v>
      </c>
      <c r="AW502" s="15" t="s">
        <v>30</v>
      </c>
      <c r="AX502" s="15" t="s">
        <v>75</v>
      </c>
      <c r="AY502" s="203" t="s">
        <v>317</v>
      </c>
    </row>
    <row r="503" spans="1:65" s="15" customFormat="1">
      <c r="B503" s="202"/>
      <c r="D503" s="185" t="s">
        <v>323</v>
      </c>
      <c r="E503" s="203" t="s">
        <v>1</v>
      </c>
      <c r="F503" s="204" t="s">
        <v>821</v>
      </c>
      <c r="H503" s="205">
        <v>31.826000000000001</v>
      </c>
      <c r="I503" s="206"/>
      <c r="L503" s="202"/>
      <c r="M503" s="207"/>
      <c r="N503" s="208"/>
      <c r="O503" s="208"/>
      <c r="P503" s="208"/>
      <c r="Q503" s="208"/>
      <c r="R503" s="208"/>
      <c r="S503" s="208"/>
      <c r="T503" s="209"/>
      <c r="AT503" s="203" t="s">
        <v>323</v>
      </c>
      <c r="AU503" s="203" t="s">
        <v>88</v>
      </c>
      <c r="AV503" s="15" t="s">
        <v>88</v>
      </c>
      <c r="AW503" s="15" t="s">
        <v>30</v>
      </c>
      <c r="AX503" s="15" t="s">
        <v>75</v>
      </c>
      <c r="AY503" s="203" t="s">
        <v>317</v>
      </c>
    </row>
    <row r="504" spans="1:65" s="15" customFormat="1">
      <c r="B504" s="202"/>
      <c r="D504" s="185" t="s">
        <v>323</v>
      </c>
      <c r="E504" s="203" t="s">
        <v>1</v>
      </c>
      <c r="F504" s="204" t="s">
        <v>822</v>
      </c>
      <c r="H504" s="205">
        <v>56.052</v>
      </c>
      <c r="I504" s="206"/>
      <c r="L504" s="202"/>
      <c r="M504" s="207"/>
      <c r="N504" s="208"/>
      <c r="O504" s="208"/>
      <c r="P504" s="208"/>
      <c r="Q504" s="208"/>
      <c r="R504" s="208"/>
      <c r="S504" s="208"/>
      <c r="T504" s="209"/>
      <c r="AT504" s="203" t="s">
        <v>323</v>
      </c>
      <c r="AU504" s="203" t="s">
        <v>88</v>
      </c>
      <c r="AV504" s="15" t="s">
        <v>88</v>
      </c>
      <c r="AW504" s="15" t="s">
        <v>30</v>
      </c>
      <c r="AX504" s="15" t="s">
        <v>75</v>
      </c>
      <c r="AY504" s="203" t="s">
        <v>317</v>
      </c>
    </row>
    <row r="505" spans="1:65" s="15" customFormat="1">
      <c r="B505" s="202"/>
      <c r="D505" s="185" t="s">
        <v>323</v>
      </c>
      <c r="E505" s="203" t="s">
        <v>1</v>
      </c>
      <c r="F505" s="204" t="s">
        <v>823</v>
      </c>
      <c r="H505" s="205">
        <v>25.542000000000002</v>
      </c>
      <c r="I505" s="206"/>
      <c r="L505" s="202"/>
      <c r="M505" s="207"/>
      <c r="N505" s="208"/>
      <c r="O505" s="208"/>
      <c r="P505" s="208"/>
      <c r="Q505" s="208"/>
      <c r="R505" s="208"/>
      <c r="S505" s="208"/>
      <c r="T505" s="209"/>
      <c r="AT505" s="203" t="s">
        <v>323</v>
      </c>
      <c r="AU505" s="203" t="s">
        <v>88</v>
      </c>
      <c r="AV505" s="15" t="s">
        <v>88</v>
      </c>
      <c r="AW505" s="15" t="s">
        <v>30</v>
      </c>
      <c r="AX505" s="15" t="s">
        <v>75</v>
      </c>
      <c r="AY505" s="203" t="s">
        <v>317</v>
      </c>
    </row>
    <row r="506" spans="1:65" s="16" customFormat="1">
      <c r="B506" s="210"/>
      <c r="D506" s="185" t="s">
        <v>323</v>
      </c>
      <c r="E506" s="211" t="s">
        <v>230</v>
      </c>
      <c r="F506" s="212" t="s">
        <v>412</v>
      </c>
      <c r="H506" s="213">
        <v>126.191</v>
      </c>
      <c r="I506" s="214"/>
      <c r="L506" s="210"/>
      <c r="M506" s="215"/>
      <c r="N506" s="216"/>
      <c r="O506" s="216"/>
      <c r="P506" s="216"/>
      <c r="Q506" s="216"/>
      <c r="R506" s="216"/>
      <c r="S506" s="216"/>
      <c r="T506" s="217"/>
      <c r="AT506" s="211" t="s">
        <v>323</v>
      </c>
      <c r="AU506" s="211" t="s">
        <v>88</v>
      </c>
      <c r="AV506" s="16" t="s">
        <v>105</v>
      </c>
      <c r="AW506" s="16" t="s">
        <v>30</v>
      </c>
      <c r="AX506" s="16" t="s">
        <v>75</v>
      </c>
      <c r="AY506" s="211" t="s">
        <v>317</v>
      </c>
    </row>
    <row r="507" spans="1:65" s="14" customFormat="1">
      <c r="B507" s="192"/>
      <c r="D507" s="185" t="s">
        <v>323</v>
      </c>
      <c r="E507" s="193" t="s">
        <v>858</v>
      </c>
      <c r="F507" s="194" t="s">
        <v>334</v>
      </c>
      <c r="H507" s="195">
        <v>1322.4010000000001</v>
      </c>
      <c r="I507" s="196"/>
      <c r="L507" s="192"/>
      <c r="M507" s="197"/>
      <c r="N507" s="198"/>
      <c r="O507" s="198"/>
      <c r="P507" s="198"/>
      <c r="Q507" s="198"/>
      <c r="R507" s="198"/>
      <c r="S507" s="198"/>
      <c r="T507" s="199"/>
      <c r="AT507" s="193" t="s">
        <v>323</v>
      </c>
      <c r="AU507" s="193" t="s">
        <v>88</v>
      </c>
      <c r="AV507" s="14" t="s">
        <v>321</v>
      </c>
      <c r="AW507" s="14" t="s">
        <v>30</v>
      </c>
      <c r="AX507" s="14" t="s">
        <v>82</v>
      </c>
      <c r="AY507" s="193" t="s">
        <v>317</v>
      </c>
    </row>
    <row r="508" spans="1:65" s="2" customFormat="1" ht="24.2" customHeight="1">
      <c r="A508" s="35"/>
      <c r="B508" s="141"/>
      <c r="C508" s="218" t="s">
        <v>859</v>
      </c>
      <c r="D508" s="218" t="s">
        <v>419</v>
      </c>
      <c r="E508" s="219" t="s">
        <v>860</v>
      </c>
      <c r="F508" s="220" t="s">
        <v>861</v>
      </c>
      <c r="G508" s="221" t="s">
        <v>378</v>
      </c>
      <c r="H508" s="222">
        <v>1527.0709999999999</v>
      </c>
      <c r="I508" s="223"/>
      <c r="J508" s="224">
        <f>ROUND(I508*H508,2)</f>
        <v>0</v>
      </c>
      <c r="K508" s="225"/>
      <c r="L508" s="226"/>
      <c r="M508" s="227" t="s">
        <v>1</v>
      </c>
      <c r="N508" s="228" t="s">
        <v>41</v>
      </c>
      <c r="O508" s="61"/>
      <c r="P508" s="181">
        <f>O508*H508</f>
        <v>0</v>
      </c>
      <c r="Q508" s="181">
        <v>0</v>
      </c>
      <c r="R508" s="181">
        <f>Q508*H508</f>
        <v>0</v>
      </c>
      <c r="S508" s="181">
        <v>0</v>
      </c>
      <c r="T508" s="182">
        <f>S508*H508</f>
        <v>0</v>
      </c>
      <c r="U508" s="35"/>
      <c r="V508" s="35"/>
      <c r="W508" s="35"/>
      <c r="X508" s="35"/>
      <c r="Y508" s="35"/>
      <c r="Z508" s="35"/>
      <c r="AA508" s="35"/>
      <c r="AB508" s="35"/>
      <c r="AC508" s="35"/>
      <c r="AD508" s="35"/>
      <c r="AE508" s="35"/>
      <c r="AR508" s="183" t="s">
        <v>494</v>
      </c>
      <c r="AT508" s="183" t="s">
        <v>419</v>
      </c>
      <c r="AU508" s="183" t="s">
        <v>88</v>
      </c>
      <c r="AY508" s="18" t="s">
        <v>317</v>
      </c>
      <c r="BE508" s="105">
        <f>IF(N508="základná",J508,0)</f>
        <v>0</v>
      </c>
      <c r="BF508" s="105">
        <f>IF(N508="znížená",J508,0)</f>
        <v>0</v>
      </c>
      <c r="BG508" s="105">
        <f>IF(N508="zákl. prenesená",J508,0)</f>
        <v>0</v>
      </c>
      <c r="BH508" s="105">
        <f>IF(N508="zníž. prenesená",J508,0)</f>
        <v>0</v>
      </c>
      <c r="BI508" s="105">
        <f>IF(N508="nulová",J508,0)</f>
        <v>0</v>
      </c>
      <c r="BJ508" s="18" t="s">
        <v>88</v>
      </c>
      <c r="BK508" s="105">
        <f>ROUND(I508*H508,2)</f>
        <v>0</v>
      </c>
      <c r="BL508" s="18" t="s">
        <v>406</v>
      </c>
      <c r="BM508" s="183" t="s">
        <v>862</v>
      </c>
    </row>
    <row r="509" spans="1:65" s="13" customFormat="1">
      <c r="B509" s="184"/>
      <c r="D509" s="185" t="s">
        <v>323</v>
      </c>
      <c r="E509" s="186" t="s">
        <v>1</v>
      </c>
      <c r="F509" s="187" t="s">
        <v>863</v>
      </c>
      <c r="H509" s="186" t="s">
        <v>1</v>
      </c>
      <c r="I509" s="188"/>
      <c r="L509" s="184"/>
      <c r="M509" s="189"/>
      <c r="N509" s="190"/>
      <c r="O509" s="190"/>
      <c r="P509" s="190"/>
      <c r="Q509" s="190"/>
      <c r="R509" s="190"/>
      <c r="S509" s="190"/>
      <c r="T509" s="191"/>
      <c r="AT509" s="186" t="s">
        <v>323</v>
      </c>
      <c r="AU509" s="186" t="s">
        <v>88</v>
      </c>
      <c r="AV509" s="13" t="s">
        <v>82</v>
      </c>
      <c r="AW509" s="13" t="s">
        <v>30</v>
      </c>
      <c r="AX509" s="13" t="s">
        <v>75</v>
      </c>
      <c r="AY509" s="186" t="s">
        <v>317</v>
      </c>
    </row>
    <row r="510" spans="1:65" s="15" customFormat="1">
      <c r="B510" s="202"/>
      <c r="D510" s="185" t="s">
        <v>323</v>
      </c>
      <c r="E510" s="203" t="s">
        <v>1</v>
      </c>
      <c r="F510" s="204" t="s">
        <v>864</v>
      </c>
      <c r="H510" s="205">
        <v>1375.6420000000001</v>
      </c>
      <c r="I510" s="206"/>
      <c r="L510" s="202"/>
      <c r="M510" s="207"/>
      <c r="N510" s="208"/>
      <c r="O510" s="208"/>
      <c r="P510" s="208"/>
      <c r="Q510" s="208"/>
      <c r="R510" s="208"/>
      <c r="S510" s="208"/>
      <c r="T510" s="209"/>
      <c r="AT510" s="203" t="s">
        <v>323</v>
      </c>
      <c r="AU510" s="203" t="s">
        <v>88</v>
      </c>
      <c r="AV510" s="15" t="s">
        <v>88</v>
      </c>
      <c r="AW510" s="15" t="s">
        <v>30</v>
      </c>
      <c r="AX510" s="15" t="s">
        <v>75</v>
      </c>
      <c r="AY510" s="203" t="s">
        <v>317</v>
      </c>
    </row>
    <row r="511" spans="1:65" s="16" customFormat="1">
      <c r="B511" s="210"/>
      <c r="D511" s="185" t="s">
        <v>323</v>
      </c>
      <c r="E511" s="211" t="s">
        <v>1</v>
      </c>
      <c r="F511" s="212" t="s">
        <v>412</v>
      </c>
      <c r="H511" s="213">
        <v>1375.6420000000001</v>
      </c>
      <c r="I511" s="214"/>
      <c r="L511" s="210"/>
      <c r="M511" s="215"/>
      <c r="N511" s="216"/>
      <c r="O511" s="216"/>
      <c r="P511" s="216"/>
      <c r="Q511" s="216"/>
      <c r="R511" s="216"/>
      <c r="S511" s="216"/>
      <c r="T511" s="217"/>
      <c r="AT511" s="211" t="s">
        <v>323</v>
      </c>
      <c r="AU511" s="211" t="s">
        <v>88</v>
      </c>
      <c r="AV511" s="16" t="s">
        <v>105</v>
      </c>
      <c r="AW511" s="16" t="s">
        <v>30</v>
      </c>
      <c r="AX511" s="16" t="s">
        <v>75</v>
      </c>
      <c r="AY511" s="211" t="s">
        <v>317</v>
      </c>
    </row>
    <row r="512" spans="1:65" s="13" customFormat="1">
      <c r="B512" s="184"/>
      <c r="D512" s="185" t="s">
        <v>323</v>
      </c>
      <c r="E512" s="186" t="s">
        <v>1</v>
      </c>
      <c r="F512" s="187" t="s">
        <v>865</v>
      </c>
      <c r="H512" s="186" t="s">
        <v>1</v>
      </c>
      <c r="I512" s="188"/>
      <c r="L512" s="184"/>
      <c r="M512" s="189"/>
      <c r="N512" s="190"/>
      <c r="O512" s="190"/>
      <c r="P512" s="190"/>
      <c r="Q512" s="190"/>
      <c r="R512" s="190"/>
      <c r="S512" s="190"/>
      <c r="T512" s="191"/>
      <c r="AT512" s="186" t="s">
        <v>323</v>
      </c>
      <c r="AU512" s="186" t="s">
        <v>88</v>
      </c>
      <c r="AV512" s="13" t="s">
        <v>82</v>
      </c>
      <c r="AW512" s="13" t="s">
        <v>30</v>
      </c>
      <c r="AX512" s="13" t="s">
        <v>75</v>
      </c>
      <c r="AY512" s="186" t="s">
        <v>317</v>
      </c>
    </row>
    <row r="513" spans="1:65" s="15" customFormat="1">
      <c r="B513" s="202"/>
      <c r="D513" s="185" t="s">
        <v>323</v>
      </c>
      <c r="E513" s="203" t="s">
        <v>1</v>
      </c>
      <c r="F513" s="204" t="s">
        <v>866</v>
      </c>
      <c r="H513" s="205">
        <v>151.429</v>
      </c>
      <c r="I513" s="206"/>
      <c r="L513" s="202"/>
      <c r="M513" s="207"/>
      <c r="N513" s="208"/>
      <c r="O513" s="208"/>
      <c r="P513" s="208"/>
      <c r="Q513" s="208"/>
      <c r="R513" s="208"/>
      <c r="S513" s="208"/>
      <c r="T513" s="209"/>
      <c r="AT513" s="203" t="s">
        <v>323</v>
      </c>
      <c r="AU513" s="203" t="s">
        <v>88</v>
      </c>
      <c r="AV513" s="15" t="s">
        <v>88</v>
      </c>
      <c r="AW513" s="15" t="s">
        <v>30</v>
      </c>
      <c r="AX513" s="15" t="s">
        <v>75</v>
      </c>
      <c r="AY513" s="203" t="s">
        <v>317</v>
      </c>
    </row>
    <row r="514" spans="1:65" s="16" customFormat="1">
      <c r="B514" s="210"/>
      <c r="D514" s="185" t="s">
        <v>323</v>
      </c>
      <c r="E514" s="211" t="s">
        <v>1</v>
      </c>
      <c r="F514" s="212" t="s">
        <v>412</v>
      </c>
      <c r="H514" s="213">
        <v>151.429</v>
      </c>
      <c r="I514" s="214"/>
      <c r="L514" s="210"/>
      <c r="M514" s="215"/>
      <c r="N514" s="216"/>
      <c r="O514" s="216"/>
      <c r="P514" s="216"/>
      <c r="Q514" s="216"/>
      <c r="R514" s="216"/>
      <c r="S514" s="216"/>
      <c r="T514" s="217"/>
      <c r="AT514" s="211" t="s">
        <v>323</v>
      </c>
      <c r="AU514" s="211" t="s">
        <v>88</v>
      </c>
      <c r="AV514" s="16" t="s">
        <v>105</v>
      </c>
      <c r="AW514" s="16" t="s">
        <v>30</v>
      </c>
      <c r="AX514" s="16" t="s">
        <v>75</v>
      </c>
      <c r="AY514" s="211" t="s">
        <v>317</v>
      </c>
    </row>
    <row r="515" spans="1:65" s="14" customFormat="1">
      <c r="B515" s="192"/>
      <c r="D515" s="185" t="s">
        <v>323</v>
      </c>
      <c r="E515" s="193" t="s">
        <v>1</v>
      </c>
      <c r="F515" s="194" t="s">
        <v>334</v>
      </c>
      <c r="H515" s="195">
        <v>1527.0709999999999</v>
      </c>
      <c r="I515" s="196"/>
      <c r="L515" s="192"/>
      <c r="M515" s="197"/>
      <c r="N515" s="198"/>
      <c r="O515" s="198"/>
      <c r="P515" s="198"/>
      <c r="Q515" s="198"/>
      <c r="R515" s="198"/>
      <c r="S515" s="198"/>
      <c r="T515" s="199"/>
      <c r="AT515" s="193" t="s">
        <v>323</v>
      </c>
      <c r="AU515" s="193" t="s">
        <v>88</v>
      </c>
      <c r="AV515" s="14" t="s">
        <v>321</v>
      </c>
      <c r="AW515" s="14" t="s">
        <v>30</v>
      </c>
      <c r="AX515" s="14" t="s">
        <v>82</v>
      </c>
      <c r="AY515" s="193" t="s">
        <v>317</v>
      </c>
    </row>
    <row r="516" spans="1:65" s="2" customFormat="1" ht="24.2" customHeight="1">
      <c r="A516" s="35"/>
      <c r="B516" s="141"/>
      <c r="C516" s="171" t="s">
        <v>867</v>
      </c>
      <c r="D516" s="171" t="s">
        <v>318</v>
      </c>
      <c r="E516" s="172" t="s">
        <v>868</v>
      </c>
      <c r="F516" s="173" t="s">
        <v>869</v>
      </c>
      <c r="G516" s="174" t="s">
        <v>378</v>
      </c>
      <c r="H516" s="175">
        <v>1322.4010000000001</v>
      </c>
      <c r="I516" s="176"/>
      <c r="J516" s="177">
        <f>ROUND(I516*H516,2)</f>
        <v>0</v>
      </c>
      <c r="K516" s="178"/>
      <c r="L516" s="36"/>
      <c r="M516" s="179" t="s">
        <v>1</v>
      </c>
      <c r="N516" s="180" t="s">
        <v>41</v>
      </c>
      <c r="O516" s="61"/>
      <c r="P516" s="181">
        <f>O516*H516</f>
        <v>0</v>
      </c>
      <c r="Q516" s="181">
        <v>0</v>
      </c>
      <c r="R516" s="181">
        <f>Q516*H516</f>
        <v>0</v>
      </c>
      <c r="S516" s="181">
        <v>0</v>
      </c>
      <c r="T516" s="182">
        <f>S516*H516</f>
        <v>0</v>
      </c>
      <c r="U516" s="35"/>
      <c r="V516" s="35"/>
      <c r="W516" s="35"/>
      <c r="X516" s="35"/>
      <c r="Y516" s="35"/>
      <c r="Z516" s="35"/>
      <c r="AA516" s="35"/>
      <c r="AB516" s="35"/>
      <c r="AC516" s="35"/>
      <c r="AD516" s="35"/>
      <c r="AE516" s="35"/>
      <c r="AR516" s="183" t="s">
        <v>406</v>
      </c>
      <c r="AT516" s="183" t="s">
        <v>318</v>
      </c>
      <c r="AU516" s="183" t="s">
        <v>88</v>
      </c>
      <c r="AY516" s="18" t="s">
        <v>317</v>
      </c>
      <c r="BE516" s="105">
        <f>IF(N516="základná",J516,0)</f>
        <v>0</v>
      </c>
      <c r="BF516" s="105">
        <f>IF(N516="znížená",J516,0)</f>
        <v>0</v>
      </c>
      <c r="BG516" s="105">
        <f>IF(N516="zákl. prenesená",J516,0)</f>
        <v>0</v>
      </c>
      <c r="BH516" s="105">
        <f>IF(N516="zníž. prenesená",J516,0)</f>
        <v>0</v>
      </c>
      <c r="BI516" s="105">
        <f>IF(N516="nulová",J516,0)</f>
        <v>0</v>
      </c>
      <c r="BJ516" s="18" t="s">
        <v>88</v>
      </c>
      <c r="BK516" s="105">
        <f>ROUND(I516*H516,2)</f>
        <v>0</v>
      </c>
      <c r="BL516" s="18" t="s">
        <v>406</v>
      </c>
      <c r="BM516" s="183" t="s">
        <v>870</v>
      </c>
    </row>
    <row r="517" spans="1:65" s="13" customFormat="1">
      <c r="B517" s="184"/>
      <c r="D517" s="185" t="s">
        <v>323</v>
      </c>
      <c r="E517" s="186" t="s">
        <v>1</v>
      </c>
      <c r="F517" s="187" t="s">
        <v>863</v>
      </c>
      <c r="H517" s="186" t="s">
        <v>1</v>
      </c>
      <c r="I517" s="188"/>
      <c r="L517" s="184"/>
      <c r="M517" s="189"/>
      <c r="N517" s="190"/>
      <c r="O517" s="190"/>
      <c r="P517" s="190"/>
      <c r="Q517" s="190"/>
      <c r="R517" s="190"/>
      <c r="S517" s="190"/>
      <c r="T517" s="191"/>
      <c r="AT517" s="186" t="s">
        <v>323</v>
      </c>
      <c r="AU517" s="186" t="s">
        <v>88</v>
      </c>
      <c r="AV517" s="13" t="s">
        <v>82</v>
      </c>
      <c r="AW517" s="13" t="s">
        <v>30</v>
      </c>
      <c r="AX517" s="13" t="s">
        <v>75</v>
      </c>
      <c r="AY517" s="186" t="s">
        <v>317</v>
      </c>
    </row>
    <row r="518" spans="1:65" s="15" customFormat="1">
      <c r="B518" s="202"/>
      <c r="D518" s="185" t="s">
        <v>323</v>
      </c>
      <c r="E518" s="203" t="s">
        <v>1</v>
      </c>
      <c r="F518" s="204" t="s">
        <v>228</v>
      </c>
      <c r="H518" s="205">
        <v>1196.21</v>
      </c>
      <c r="I518" s="206"/>
      <c r="L518" s="202"/>
      <c r="M518" s="207"/>
      <c r="N518" s="208"/>
      <c r="O518" s="208"/>
      <c r="P518" s="208"/>
      <c r="Q518" s="208"/>
      <c r="R518" s="208"/>
      <c r="S518" s="208"/>
      <c r="T518" s="209"/>
      <c r="AT518" s="203" t="s">
        <v>323</v>
      </c>
      <c r="AU518" s="203" t="s">
        <v>88</v>
      </c>
      <c r="AV518" s="15" t="s">
        <v>88</v>
      </c>
      <c r="AW518" s="15" t="s">
        <v>30</v>
      </c>
      <c r="AX518" s="15" t="s">
        <v>75</v>
      </c>
      <c r="AY518" s="203" t="s">
        <v>317</v>
      </c>
    </row>
    <row r="519" spans="1:65" s="16" customFormat="1">
      <c r="B519" s="210"/>
      <c r="D519" s="185" t="s">
        <v>323</v>
      </c>
      <c r="E519" s="211" t="s">
        <v>1</v>
      </c>
      <c r="F519" s="212" t="s">
        <v>412</v>
      </c>
      <c r="H519" s="213">
        <v>1196.21</v>
      </c>
      <c r="I519" s="214"/>
      <c r="L519" s="210"/>
      <c r="M519" s="215"/>
      <c r="N519" s="216"/>
      <c r="O519" s="216"/>
      <c r="P519" s="216"/>
      <c r="Q519" s="216"/>
      <c r="R519" s="216"/>
      <c r="S519" s="216"/>
      <c r="T519" s="217"/>
      <c r="AT519" s="211" t="s">
        <v>323</v>
      </c>
      <c r="AU519" s="211" t="s">
        <v>88</v>
      </c>
      <c r="AV519" s="16" t="s">
        <v>105</v>
      </c>
      <c r="AW519" s="16" t="s">
        <v>30</v>
      </c>
      <c r="AX519" s="16" t="s">
        <v>75</v>
      </c>
      <c r="AY519" s="211" t="s">
        <v>317</v>
      </c>
    </row>
    <row r="520" spans="1:65" s="13" customFormat="1">
      <c r="B520" s="184"/>
      <c r="D520" s="185" t="s">
        <v>323</v>
      </c>
      <c r="E520" s="186" t="s">
        <v>1</v>
      </c>
      <c r="F520" s="187" t="s">
        <v>865</v>
      </c>
      <c r="H520" s="186" t="s">
        <v>1</v>
      </c>
      <c r="I520" s="188"/>
      <c r="L520" s="184"/>
      <c r="M520" s="189"/>
      <c r="N520" s="190"/>
      <c r="O520" s="190"/>
      <c r="P520" s="190"/>
      <c r="Q520" s="190"/>
      <c r="R520" s="190"/>
      <c r="S520" s="190"/>
      <c r="T520" s="191"/>
      <c r="AT520" s="186" t="s">
        <v>323</v>
      </c>
      <c r="AU520" s="186" t="s">
        <v>88</v>
      </c>
      <c r="AV520" s="13" t="s">
        <v>82</v>
      </c>
      <c r="AW520" s="13" t="s">
        <v>30</v>
      </c>
      <c r="AX520" s="13" t="s">
        <v>75</v>
      </c>
      <c r="AY520" s="186" t="s">
        <v>317</v>
      </c>
    </row>
    <row r="521" spans="1:65" s="15" customFormat="1">
      <c r="B521" s="202"/>
      <c r="D521" s="185" t="s">
        <v>323</v>
      </c>
      <c r="E521" s="203" t="s">
        <v>1</v>
      </c>
      <c r="F521" s="204" t="s">
        <v>230</v>
      </c>
      <c r="H521" s="205">
        <v>126.191</v>
      </c>
      <c r="I521" s="206"/>
      <c r="L521" s="202"/>
      <c r="M521" s="207"/>
      <c r="N521" s="208"/>
      <c r="O521" s="208"/>
      <c r="P521" s="208"/>
      <c r="Q521" s="208"/>
      <c r="R521" s="208"/>
      <c r="S521" s="208"/>
      <c r="T521" s="209"/>
      <c r="AT521" s="203" t="s">
        <v>323</v>
      </c>
      <c r="AU521" s="203" t="s">
        <v>88</v>
      </c>
      <c r="AV521" s="15" t="s">
        <v>88</v>
      </c>
      <c r="AW521" s="15" t="s">
        <v>30</v>
      </c>
      <c r="AX521" s="15" t="s">
        <v>75</v>
      </c>
      <c r="AY521" s="203" t="s">
        <v>317</v>
      </c>
    </row>
    <row r="522" spans="1:65" s="16" customFormat="1">
      <c r="B522" s="210"/>
      <c r="D522" s="185" t="s">
        <v>323</v>
      </c>
      <c r="E522" s="211" t="s">
        <v>1</v>
      </c>
      <c r="F522" s="212" t="s">
        <v>412</v>
      </c>
      <c r="H522" s="213">
        <v>126.191</v>
      </c>
      <c r="I522" s="214"/>
      <c r="L522" s="210"/>
      <c r="M522" s="215"/>
      <c r="N522" s="216"/>
      <c r="O522" s="216"/>
      <c r="P522" s="216"/>
      <c r="Q522" s="216"/>
      <c r="R522" s="216"/>
      <c r="S522" s="216"/>
      <c r="T522" s="217"/>
      <c r="AT522" s="211" t="s">
        <v>323</v>
      </c>
      <c r="AU522" s="211" t="s">
        <v>88</v>
      </c>
      <c r="AV522" s="16" t="s">
        <v>105</v>
      </c>
      <c r="AW522" s="16" t="s">
        <v>30</v>
      </c>
      <c r="AX522" s="16" t="s">
        <v>75</v>
      </c>
      <c r="AY522" s="211" t="s">
        <v>317</v>
      </c>
    </row>
    <row r="523" spans="1:65" s="14" customFormat="1">
      <c r="B523" s="192"/>
      <c r="D523" s="185" t="s">
        <v>323</v>
      </c>
      <c r="E523" s="193" t="s">
        <v>1</v>
      </c>
      <c r="F523" s="194" t="s">
        <v>334</v>
      </c>
      <c r="H523" s="195">
        <v>1322.4010000000001</v>
      </c>
      <c r="I523" s="196"/>
      <c r="L523" s="192"/>
      <c r="M523" s="197"/>
      <c r="N523" s="198"/>
      <c r="O523" s="198"/>
      <c r="P523" s="198"/>
      <c r="Q523" s="198"/>
      <c r="R523" s="198"/>
      <c r="S523" s="198"/>
      <c r="T523" s="199"/>
      <c r="AT523" s="193" t="s">
        <v>323</v>
      </c>
      <c r="AU523" s="193" t="s">
        <v>88</v>
      </c>
      <c r="AV523" s="14" t="s">
        <v>321</v>
      </c>
      <c r="AW523" s="14" t="s">
        <v>30</v>
      </c>
      <c r="AX523" s="14" t="s">
        <v>82</v>
      </c>
      <c r="AY523" s="193" t="s">
        <v>317</v>
      </c>
    </row>
    <row r="524" spans="1:65" s="2" customFormat="1" ht="24.2" customHeight="1">
      <c r="A524" s="35"/>
      <c r="B524" s="141"/>
      <c r="C524" s="218" t="s">
        <v>871</v>
      </c>
      <c r="D524" s="218" t="s">
        <v>419</v>
      </c>
      <c r="E524" s="219" t="s">
        <v>872</v>
      </c>
      <c r="F524" s="220" t="s">
        <v>873</v>
      </c>
      <c r="G524" s="221" t="s">
        <v>378</v>
      </c>
      <c r="H524" s="222">
        <v>1527.0709999999999</v>
      </c>
      <c r="I524" s="223"/>
      <c r="J524" s="224">
        <f>ROUND(I524*H524,2)</f>
        <v>0</v>
      </c>
      <c r="K524" s="225"/>
      <c r="L524" s="226"/>
      <c r="M524" s="227" t="s">
        <v>1</v>
      </c>
      <c r="N524" s="228" t="s">
        <v>41</v>
      </c>
      <c r="O524" s="61"/>
      <c r="P524" s="181">
        <f>O524*H524</f>
        <v>0</v>
      </c>
      <c r="Q524" s="181">
        <v>0</v>
      </c>
      <c r="R524" s="181">
        <f>Q524*H524</f>
        <v>0</v>
      </c>
      <c r="S524" s="181">
        <v>0</v>
      </c>
      <c r="T524" s="182">
        <f>S524*H524</f>
        <v>0</v>
      </c>
      <c r="U524" s="35"/>
      <c r="V524" s="35"/>
      <c r="W524" s="35"/>
      <c r="X524" s="35"/>
      <c r="Y524" s="35"/>
      <c r="Z524" s="35"/>
      <c r="AA524" s="35"/>
      <c r="AB524" s="35"/>
      <c r="AC524" s="35"/>
      <c r="AD524" s="35"/>
      <c r="AE524" s="35"/>
      <c r="AR524" s="183" t="s">
        <v>494</v>
      </c>
      <c r="AT524" s="183" t="s">
        <v>419</v>
      </c>
      <c r="AU524" s="183" t="s">
        <v>88</v>
      </c>
      <c r="AY524" s="18" t="s">
        <v>317</v>
      </c>
      <c r="BE524" s="105">
        <f>IF(N524="základná",J524,0)</f>
        <v>0</v>
      </c>
      <c r="BF524" s="105">
        <f>IF(N524="znížená",J524,0)</f>
        <v>0</v>
      </c>
      <c r="BG524" s="105">
        <f>IF(N524="zákl. prenesená",J524,0)</f>
        <v>0</v>
      </c>
      <c r="BH524" s="105">
        <f>IF(N524="zníž. prenesená",J524,0)</f>
        <v>0</v>
      </c>
      <c r="BI524" s="105">
        <f>IF(N524="nulová",J524,0)</f>
        <v>0</v>
      </c>
      <c r="BJ524" s="18" t="s">
        <v>88</v>
      </c>
      <c r="BK524" s="105">
        <f>ROUND(I524*H524,2)</f>
        <v>0</v>
      </c>
      <c r="BL524" s="18" t="s">
        <v>406</v>
      </c>
      <c r="BM524" s="183" t="s">
        <v>874</v>
      </c>
    </row>
    <row r="525" spans="1:65" s="13" customFormat="1">
      <c r="B525" s="184"/>
      <c r="D525" s="185" t="s">
        <v>323</v>
      </c>
      <c r="E525" s="186" t="s">
        <v>1</v>
      </c>
      <c r="F525" s="187" t="s">
        <v>863</v>
      </c>
      <c r="H525" s="186" t="s">
        <v>1</v>
      </c>
      <c r="I525" s="188"/>
      <c r="L525" s="184"/>
      <c r="M525" s="189"/>
      <c r="N525" s="190"/>
      <c r="O525" s="190"/>
      <c r="P525" s="190"/>
      <c r="Q525" s="190"/>
      <c r="R525" s="190"/>
      <c r="S525" s="190"/>
      <c r="T525" s="191"/>
      <c r="AT525" s="186" t="s">
        <v>323</v>
      </c>
      <c r="AU525" s="186" t="s">
        <v>88</v>
      </c>
      <c r="AV525" s="13" t="s">
        <v>82</v>
      </c>
      <c r="AW525" s="13" t="s">
        <v>30</v>
      </c>
      <c r="AX525" s="13" t="s">
        <v>75</v>
      </c>
      <c r="AY525" s="186" t="s">
        <v>317</v>
      </c>
    </row>
    <row r="526" spans="1:65" s="15" customFormat="1">
      <c r="B526" s="202"/>
      <c r="D526" s="185" t="s">
        <v>323</v>
      </c>
      <c r="E526" s="203" t="s">
        <v>1</v>
      </c>
      <c r="F526" s="204" t="s">
        <v>864</v>
      </c>
      <c r="H526" s="205">
        <v>1375.6420000000001</v>
      </c>
      <c r="I526" s="206"/>
      <c r="L526" s="202"/>
      <c r="M526" s="207"/>
      <c r="N526" s="208"/>
      <c r="O526" s="208"/>
      <c r="P526" s="208"/>
      <c r="Q526" s="208"/>
      <c r="R526" s="208"/>
      <c r="S526" s="208"/>
      <c r="T526" s="209"/>
      <c r="AT526" s="203" t="s">
        <v>323</v>
      </c>
      <c r="AU526" s="203" t="s">
        <v>88</v>
      </c>
      <c r="AV526" s="15" t="s">
        <v>88</v>
      </c>
      <c r="AW526" s="15" t="s">
        <v>30</v>
      </c>
      <c r="AX526" s="15" t="s">
        <v>75</v>
      </c>
      <c r="AY526" s="203" t="s">
        <v>317</v>
      </c>
    </row>
    <row r="527" spans="1:65" s="16" customFormat="1">
      <c r="B527" s="210"/>
      <c r="D527" s="185" t="s">
        <v>323</v>
      </c>
      <c r="E527" s="211" t="s">
        <v>1</v>
      </c>
      <c r="F527" s="212" t="s">
        <v>412</v>
      </c>
      <c r="H527" s="213">
        <v>1375.6420000000001</v>
      </c>
      <c r="I527" s="214"/>
      <c r="L527" s="210"/>
      <c r="M527" s="215"/>
      <c r="N527" s="216"/>
      <c r="O527" s="216"/>
      <c r="P527" s="216"/>
      <c r="Q527" s="216"/>
      <c r="R527" s="216"/>
      <c r="S527" s="216"/>
      <c r="T527" s="217"/>
      <c r="AT527" s="211" t="s">
        <v>323</v>
      </c>
      <c r="AU527" s="211" t="s">
        <v>88</v>
      </c>
      <c r="AV527" s="16" t="s">
        <v>105</v>
      </c>
      <c r="AW527" s="16" t="s">
        <v>30</v>
      </c>
      <c r="AX527" s="16" t="s">
        <v>75</v>
      </c>
      <c r="AY527" s="211" t="s">
        <v>317</v>
      </c>
    </row>
    <row r="528" spans="1:65" s="13" customFormat="1">
      <c r="B528" s="184"/>
      <c r="D528" s="185" t="s">
        <v>323</v>
      </c>
      <c r="E528" s="186" t="s">
        <v>1</v>
      </c>
      <c r="F528" s="187" t="s">
        <v>865</v>
      </c>
      <c r="H528" s="186" t="s">
        <v>1</v>
      </c>
      <c r="I528" s="188"/>
      <c r="L528" s="184"/>
      <c r="M528" s="189"/>
      <c r="N528" s="190"/>
      <c r="O528" s="190"/>
      <c r="P528" s="190"/>
      <c r="Q528" s="190"/>
      <c r="R528" s="190"/>
      <c r="S528" s="190"/>
      <c r="T528" s="191"/>
      <c r="AT528" s="186" t="s">
        <v>323</v>
      </c>
      <c r="AU528" s="186" t="s">
        <v>88</v>
      </c>
      <c r="AV528" s="13" t="s">
        <v>82</v>
      </c>
      <c r="AW528" s="13" t="s">
        <v>30</v>
      </c>
      <c r="AX528" s="13" t="s">
        <v>75</v>
      </c>
      <c r="AY528" s="186" t="s">
        <v>317</v>
      </c>
    </row>
    <row r="529" spans="1:65" s="15" customFormat="1">
      <c r="B529" s="202"/>
      <c r="D529" s="185" t="s">
        <v>323</v>
      </c>
      <c r="E529" s="203" t="s">
        <v>1</v>
      </c>
      <c r="F529" s="204" t="s">
        <v>866</v>
      </c>
      <c r="H529" s="205">
        <v>151.429</v>
      </c>
      <c r="I529" s="206"/>
      <c r="L529" s="202"/>
      <c r="M529" s="207"/>
      <c r="N529" s="208"/>
      <c r="O529" s="208"/>
      <c r="P529" s="208"/>
      <c r="Q529" s="208"/>
      <c r="R529" s="208"/>
      <c r="S529" s="208"/>
      <c r="T529" s="209"/>
      <c r="AT529" s="203" t="s">
        <v>323</v>
      </c>
      <c r="AU529" s="203" t="s">
        <v>88</v>
      </c>
      <c r="AV529" s="15" t="s">
        <v>88</v>
      </c>
      <c r="AW529" s="15" t="s">
        <v>30</v>
      </c>
      <c r="AX529" s="15" t="s">
        <v>75</v>
      </c>
      <c r="AY529" s="203" t="s">
        <v>317</v>
      </c>
    </row>
    <row r="530" spans="1:65" s="16" customFormat="1">
      <c r="B530" s="210"/>
      <c r="D530" s="185" t="s">
        <v>323</v>
      </c>
      <c r="E530" s="211" t="s">
        <v>1</v>
      </c>
      <c r="F530" s="212" t="s">
        <v>412</v>
      </c>
      <c r="H530" s="213">
        <v>151.429</v>
      </c>
      <c r="I530" s="214"/>
      <c r="L530" s="210"/>
      <c r="M530" s="215"/>
      <c r="N530" s="216"/>
      <c r="O530" s="216"/>
      <c r="P530" s="216"/>
      <c r="Q530" s="216"/>
      <c r="R530" s="216"/>
      <c r="S530" s="216"/>
      <c r="T530" s="217"/>
      <c r="AT530" s="211" t="s">
        <v>323</v>
      </c>
      <c r="AU530" s="211" t="s">
        <v>88</v>
      </c>
      <c r="AV530" s="16" t="s">
        <v>105</v>
      </c>
      <c r="AW530" s="16" t="s">
        <v>30</v>
      </c>
      <c r="AX530" s="16" t="s">
        <v>75</v>
      </c>
      <c r="AY530" s="211" t="s">
        <v>317</v>
      </c>
    </row>
    <row r="531" spans="1:65" s="14" customFormat="1">
      <c r="B531" s="192"/>
      <c r="D531" s="185" t="s">
        <v>323</v>
      </c>
      <c r="E531" s="193" t="s">
        <v>1</v>
      </c>
      <c r="F531" s="194" t="s">
        <v>334</v>
      </c>
      <c r="H531" s="195">
        <v>1527.0709999999999</v>
      </c>
      <c r="I531" s="196"/>
      <c r="L531" s="192"/>
      <c r="M531" s="197"/>
      <c r="N531" s="198"/>
      <c r="O531" s="198"/>
      <c r="P531" s="198"/>
      <c r="Q531" s="198"/>
      <c r="R531" s="198"/>
      <c r="S531" s="198"/>
      <c r="T531" s="199"/>
      <c r="AT531" s="193" t="s">
        <v>323</v>
      </c>
      <c r="AU531" s="193" t="s">
        <v>88</v>
      </c>
      <c r="AV531" s="14" t="s">
        <v>321</v>
      </c>
      <c r="AW531" s="14" t="s">
        <v>30</v>
      </c>
      <c r="AX531" s="14" t="s">
        <v>82</v>
      </c>
      <c r="AY531" s="193" t="s">
        <v>317</v>
      </c>
    </row>
    <row r="532" spans="1:65" s="2" customFormat="1" ht="24.2" customHeight="1">
      <c r="A532" s="35"/>
      <c r="B532" s="141"/>
      <c r="C532" s="171" t="s">
        <v>792</v>
      </c>
      <c r="D532" s="171" t="s">
        <v>318</v>
      </c>
      <c r="E532" s="172" t="s">
        <v>868</v>
      </c>
      <c r="F532" s="173" t="s">
        <v>869</v>
      </c>
      <c r="G532" s="174" t="s">
        <v>378</v>
      </c>
      <c r="H532" s="175">
        <v>22.68</v>
      </c>
      <c r="I532" s="176"/>
      <c r="J532" s="177">
        <f>ROUND(I532*H532,2)</f>
        <v>0</v>
      </c>
      <c r="K532" s="178"/>
      <c r="L532" s="36"/>
      <c r="M532" s="179" t="s">
        <v>1</v>
      </c>
      <c r="N532" s="180" t="s">
        <v>41</v>
      </c>
      <c r="O532" s="61"/>
      <c r="P532" s="181">
        <f>O532*H532</f>
        <v>0</v>
      </c>
      <c r="Q532" s="181">
        <v>0</v>
      </c>
      <c r="R532" s="181">
        <f>Q532*H532</f>
        <v>0</v>
      </c>
      <c r="S532" s="181">
        <v>0</v>
      </c>
      <c r="T532" s="182">
        <f>S532*H532</f>
        <v>0</v>
      </c>
      <c r="U532" s="35"/>
      <c r="V532" s="35"/>
      <c r="W532" s="35"/>
      <c r="X532" s="35"/>
      <c r="Y532" s="35"/>
      <c r="Z532" s="35"/>
      <c r="AA532" s="35"/>
      <c r="AB532" s="35"/>
      <c r="AC532" s="35"/>
      <c r="AD532" s="35"/>
      <c r="AE532" s="35"/>
      <c r="AR532" s="183" t="s">
        <v>406</v>
      </c>
      <c r="AT532" s="183" t="s">
        <v>318</v>
      </c>
      <c r="AU532" s="183" t="s">
        <v>88</v>
      </c>
      <c r="AY532" s="18" t="s">
        <v>317</v>
      </c>
      <c r="BE532" s="105">
        <f>IF(N532="základná",J532,0)</f>
        <v>0</v>
      </c>
      <c r="BF532" s="105">
        <f>IF(N532="znížená",J532,0)</f>
        <v>0</v>
      </c>
      <c r="BG532" s="105">
        <f>IF(N532="zákl. prenesená",J532,0)</f>
        <v>0</v>
      </c>
      <c r="BH532" s="105">
        <f>IF(N532="zníž. prenesená",J532,0)</f>
        <v>0</v>
      </c>
      <c r="BI532" s="105">
        <f>IF(N532="nulová",J532,0)</f>
        <v>0</v>
      </c>
      <c r="BJ532" s="18" t="s">
        <v>88</v>
      </c>
      <c r="BK532" s="105">
        <f>ROUND(I532*H532,2)</f>
        <v>0</v>
      </c>
      <c r="BL532" s="18" t="s">
        <v>406</v>
      </c>
      <c r="BM532" s="183" t="s">
        <v>875</v>
      </c>
    </row>
    <row r="533" spans="1:65" s="13" customFormat="1">
      <c r="B533" s="184"/>
      <c r="D533" s="185" t="s">
        <v>323</v>
      </c>
      <c r="E533" s="186" t="s">
        <v>1</v>
      </c>
      <c r="F533" s="187" t="s">
        <v>863</v>
      </c>
      <c r="H533" s="186" t="s">
        <v>1</v>
      </c>
      <c r="I533" s="188"/>
      <c r="L533" s="184"/>
      <c r="M533" s="189"/>
      <c r="N533" s="190"/>
      <c r="O533" s="190"/>
      <c r="P533" s="190"/>
      <c r="Q533" s="190"/>
      <c r="R533" s="190"/>
      <c r="S533" s="190"/>
      <c r="T533" s="191"/>
      <c r="AT533" s="186" t="s">
        <v>323</v>
      </c>
      <c r="AU533" s="186" t="s">
        <v>88</v>
      </c>
      <c r="AV533" s="13" t="s">
        <v>82</v>
      </c>
      <c r="AW533" s="13" t="s">
        <v>30</v>
      </c>
      <c r="AX533" s="13" t="s">
        <v>75</v>
      </c>
      <c r="AY533" s="186" t="s">
        <v>317</v>
      </c>
    </row>
    <row r="534" spans="1:65" s="15" customFormat="1">
      <c r="B534" s="202"/>
      <c r="D534" s="185" t="s">
        <v>323</v>
      </c>
      <c r="E534" s="203" t="s">
        <v>1</v>
      </c>
      <c r="F534" s="204" t="s">
        <v>876</v>
      </c>
      <c r="H534" s="205">
        <v>18.899999999999999</v>
      </c>
      <c r="I534" s="206"/>
      <c r="L534" s="202"/>
      <c r="M534" s="207"/>
      <c r="N534" s="208"/>
      <c r="O534" s="208"/>
      <c r="P534" s="208"/>
      <c r="Q534" s="208"/>
      <c r="R534" s="208"/>
      <c r="S534" s="208"/>
      <c r="T534" s="209"/>
      <c r="AT534" s="203" t="s">
        <v>323</v>
      </c>
      <c r="AU534" s="203" t="s">
        <v>88</v>
      </c>
      <c r="AV534" s="15" t="s">
        <v>88</v>
      </c>
      <c r="AW534" s="15" t="s">
        <v>30</v>
      </c>
      <c r="AX534" s="15" t="s">
        <v>75</v>
      </c>
      <c r="AY534" s="203" t="s">
        <v>317</v>
      </c>
    </row>
    <row r="535" spans="1:65" s="16" customFormat="1">
      <c r="B535" s="210"/>
      <c r="D535" s="185" t="s">
        <v>323</v>
      </c>
      <c r="E535" s="211" t="s">
        <v>1</v>
      </c>
      <c r="F535" s="212" t="s">
        <v>412</v>
      </c>
      <c r="H535" s="213">
        <v>18.899999999999999</v>
      </c>
      <c r="I535" s="214"/>
      <c r="L535" s="210"/>
      <c r="M535" s="215"/>
      <c r="N535" s="216"/>
      <c r="O535" s="216"/>
      <c r="P535" s="216"/>
      <c r="Q535" s="216"/>
      <c r="R535" s="216"/>
      <c r="S535" s="216"/>
      <c r="T535" s="217"/>
      <c r="AT535" s="211" t="s">
        <v>323</v>
      </c>
      <c r="AU535" s="211" t="s">
        <v>88</v>
      </c>
      <c r="AV535" s="16" t="s">
        <v>105</v>
      </c>
      <c r="AW535" s="16" t="s">
        <v>30</v>
      </c>
      <c r="AX535" s="16" t="s">
        <v>75</v>
      </c>
      <c r="AY535" s="211" t="s">
        <v>317</v>
      </c>
    </row>
    <row r="536" spans="1:65" s="13" customFormat="1">
      <c r="B536" s="184"/>
      <c r="D536" s="185" t="s">
        <v>323</v>
      </c>
      <c r="E536" s="186" t="s">
        <v>1</v>
      </c>
      <c r="F536" s="187" t="s">
        <v>865</v>
      </c>
      <c r="H536" s="186" t="s">
        <v>1</v>
      </c>
      <c r="I536" s="188"/>
      <c r="L536" s="184"/>
      <c r="M536" s="189"/>
      <c r="N536" s="190"/>
      <c r="O536" s="190"/>
      <c r="P536" s="190"/>
      <c r="Q536" s="190"/>
      <c r="R536" s="190"/>
      <c r="S536" s="190"/>
      <c r="T536" s="191"/>
      <c r="AT536" s="186" t="s">
        <v>323</v>
      </c>
      <c r="AU536" s="186" t="s">
        <v>88</v>
      </c>
      <c r="AV536" s="13" t="s">
        <v>82</v>
      </c>
      <c r="AW536" s="13" t="s">
        <v>30</v>
      </c>
      <c r="AX536" s="13" t="s">
        <v>75</v>
      </c>
      <c r="AY536" s="186" t="s">
        <v>317</v>
      </c>
    </row>
    <row r="537" spans="1:65" s="15" customFormat="1">
      <c r="B537" s="202"/>
      <c r="D537" s="185" t="s">
        <v>323</v>
      </c>
      <c r="E537" s="203" t="s">
        <v>1</v>
      </c>
      <c r="F537" s="204" t="s">
        <v>877</v>
      </c>
      <c r="H537" s="205">
        <v>3.78</v>
      </c>
      <c r="I537" s="206"/>
      <c r="L537" s="202"/>
      <c r="M537" s="207"/>
      <c r="N537" s="208"/>
      <c r="O537" s="208"/>
      <c r="P537" s="208"/>
      <c r="Q537" s="208"/>
      <c r="R537" s="208"/>
      <c r="S537" s="208"/>
      <c r="T537" s="209"/>
      <c r="AT537" s="203" t="s">
        <v>323</v>
      </c>
      <c r="AU537" s="203" t="s">
        <v>88</v>
      </c>
      <c r="AV537" s="15" t="s">
        <v>88</v>
      </c>
      <c r="AW537" s="15" t="s">
        <v>30</v>
      </c>
      <c r="AX537" s="15" t="s">
        <v>75</v>
      </c>
      <c r="AY537" s="203" t="s">
        <v>317</v>
      </c>
    </row>
    <row r="538" spans="1:65" s="16" customFormat="1">
      <c r="B538" s="210"/>
      <c r="D538" s="185" t="s">
        <v>323</v>
      </c>
      <c r="E538" s="211" t="s">
        <v>1</v>
      </c>
      <c r="F538" s="212" t="s">
        <v>412</v>
      </c>
      <c r="H538" s="213">
        <v>3.78</v>
      </c>
      <c r="I538" s="214"/>
      <c r="L538" s="210"/>
      <c r="M538" s="215"/>
      <c r="N538" s="216"/>
      <c r="O538" s="216"/>
      <c r="P538" s="216"/>
      <c r="Q538" s="216"/>
      <c r="R538" s="216"/>
      <c r="S538" s="216"/>
      <c r="T538" s="217"/>
      <c r="AT538" s="211" t="s">
        <v>323</v>
      </c>
      <c r="AU538" s="211" t="s">
        <v>88</v>
      </c>
      <c r="AV538" s="16" t="s">
        <v>105</v>
      </c>
      <c r="AW538" s="16" t="s">
        <v>30</v>
      </c>
      <c r="AX538" s="16" t="s">
        <v>75</v>
      </c>
      <c r="AY538" s="211" t="s">
        <v>317</v>
      </c>
    </row>
    <row r="539" spans="1:65" s="14" customFormat="1">
      <c r="B539" s="192"/>
      <c r="D539" s="185" t="s">
        <v>323</v>
      </c>
      <c r="E539" s="193" t="s">
        <v>245</v>
      </c>
      <c r="F539" s="194" t="s">
        <v>334</v>
      </c>
      <c r="H539" s="195">
        <v>22.68</v>
      </c>
      <c r="I539" s="196"/>
      <c r="L539" s="192"/>
      <c r="M539" s="197"/>
      <c r="N539" s="198"/>
      <c r="O539" s="198"/>
      <c r="P539" s="198"/>
      <c r="Q539" s="198"/>
      <c r="R539" s="198"/>
      <c r="S539" s="198"/>
      <c r="T539" s="199"/>
      <c r="AT539" s="193" t="s">
        <v>323</v>
      </c>
      <c r="AU539" s="193" t="s">
        <v>88</v>
      </c>
      <c r="AV539" s="14" t="s">
        <v>321</v>
      </c>
      <c r="AW539" s="14" t="s">
        <v>30</v>
      </c>
      <c r="AX539" s="14" t="s">
        <v>82</v>
      </c>
      <c r="AY539" s="193" t="s">
        <v>317</v>
      </c>
    </row>
    <row r="540" spans="1:65" s="2" customFormat="1" ht="24.2" customHeight="1">
      <c r="A540" s="35"/>
      <c r="B540" s="141"/>
      <c r="C540" s="218" t="s">
        <v>878</v>
      </c>
      <c r="D540" s="218" t="s">
        <v>419</v>
      </c>
      <c r="E540" s="219" t="s">
        <v>860</v>
      </c>
      <c r="F540" s="220" t="s">
        <v>861</v>
      </c>
      <c r="G540" s="221" t="s">
        <v>378</v>
      </c>
      <c r="H540" s="222">
        <v>26.762</v>
      </c>
      <c r="I540" s="223"/>
      <c r="J540" s="224">
        <f>ROUND(I540*H540,2)</f>
        <v>0</v>
      </c>
      <c r="K540" s="225"/>
      <c r="L540" s="226"/>
      <c r="M540" s="227" t="s">
        <v>1</v>
      </c>
      <c r="N540" s="228" t="s">
        <v>41</v>
      </c>
      <c r="O540" s="61"/>
      <c r="P540" s="181">
        <f>O540*H540</f>
        <v>0</v>
      </c>
      <c r="Q540" s="181">
        <v>0</v>
      </c>
      <c r="R540" s="181">
        <f>Q540*H540</f>
        <v>0</v>
      </c>
      <c r="S540" s="181">
        <v>0</v>
      </c>
      <c r="T540" s="182">
        <f>S540*H540</f>
        <v>0</v>
      </c>
      <c r="U540" s="35"/>
      <c r="V540" s="35"/>
      <c r="W540" s="35"/>
      <c r="X540" s="35"/>
      <c r="Y540" s="35"/>
      <c r="Z540" s="35"/>
      <c r="AA540" s="35"/>
      <c r="AB540" s="35"/>
      <c r="AC540" s="35"/>
      <c r="AD540" s="35"/>
      <c r="AE540" s="35"/>
      <c r="AR540" s="183" t="s">
        <v>494</v>
      </c>
      <c r="AT540" s="183" t="s">
        <v>419</v>
      </c>
      <c r="AU540" s="183" t="s">
        <v>88</v>
      </c>
      <c r="AY540" s="18" t="s">
        <v>317</v>
      </c>
      <c r="BE540" s="105">
        <f>IF(N540="základná",J540,0)</f>
        <v>0</v>
      </c>
      <c r="BF540" s="105">
        <f>IF(N540="znížená",J540,0)</f>
        <v>0</v>
      </c>
      <c r="BG540" s="105">
        <f>IF(N540="zákl. prenesená",J540,0)</f>
        <v>0</v>
      </c>
      <c r="BH540" s="105">
        <f>IF(N540="zníž. prenesená",J540,0)</f>
        <v>0</v>
      </c>
      <c r="BI540" s="105">
        <f>IF(N540="nulová",J540,0)</f>
        <v>0</v>
      </c>
      <c r="BJ540" s="18" t="s">
        <v>88</v>
      </c>
      <c r="BK540" s="105">
        <f>ROUND(I540*H540,2)</f>
        <v>0</v>
      </c>
      <c r="BL540" s="18" t="s">
        <v>406</v>
      </c>
      <c r="BM540" s="183" t="s">
        <v>879</v>
      </c>
    </row>
    <row r="541" spans="1:65" s="15" customFormat="1">
      <c r="B541" s="202"/>
      <c r="D541" s="185" t="s">
        <v>323</v>
      </c>
      <c r="E541" s="203" t="s">
        <v>1</v>
      </c>
      <c r="F541" s="204" t="s">
        <v>880</v>
      </c>
      <c r="H541" s="205">
        <v>26.762</v>
      </c>
      <c r="I541" s="206"/>
      <c r="L541" s="202"/>
      <c r="M541" s="207"/>
      <c r="N541" s="208"/>
      <c r="O541" s="208"/>
      <c r="P541" s="208"/>
      <c r="Q541" s="208"/>
      <c r="R541" s="208"/>
      <c r="S541" s="208"/>
      <c r="T541" s="209"/>
      <c r="AT541" s="203" t="s">
        <v>323</v>
      </c>
      <c r="AU541" s="203" t="s">
        <v>88</v>
      </c>
      <c r="AV541" s="15" t="s">
        <v>88</v>
      </c>
      <c r="AW541" s="15" t="s">
        <v>30</v>
      </c>
      <c r="AX541" s="15" t="s">
        <v>82</v>
      </c>
      <c r="AY541" s="203" t="s">
        <v>317</v>
      </c>
    </row>
    <row r="542" spans="1:65" s="2" customFormat="1" ht="24.2" customHeight="1">
      <c r="A542" s="35"/>
      <c r="B542" s="141"/>
      <c r="C542" s="171" t="s">
        <v>881</v>
      </c>
      <c r="D542" s="171" t="s">
        <v>318</v>
      </c>
      <c r="E542" s="172" t="s">
        <v>868</v>
      </c>
      <c r="F542" s="173" t="s">
        <v>869</v>
      </c>
      <c r="G542" s="174" t="s">
        <v>378</v>
      </c>
      <c r="H542" s="175">
        <v>22.68</v>
      </c>
      <c r="I542" s="176"/>
      <c r="J542" s="177">
        <f>ROUND(I542*H542,2)</f>
        <v>0</v>
      </c>
      <c r="K542" s="178"/>
      <c r="L542" s="36"/>
      <c r="M542" s="179" t="s">
        <v>1</v>
      </c>
      <c r="N542" s="180" t="s">
        <v>41</v>
      </c>
      <c r="O542" s="61"/>
      <c r="P542" s="181">
        <f>O542*H542</f>
        <v>0</v>
      </c>
      <c r="Q542" s="181">
        <v>0</v>
      </c>
      <c r="R542" s="181">
        <f>Q542*H542</f>
        <v>0</v>
      </c>
      <c r="S542" s="181">
        <v>0</v>
      </c>
      <c r="T542" s="182">
        <f>S542*H542</f>
        <v>0</v>
      </c>
      <c r="U542" s="35"/>
      <c r="V542" s="35"/>
      <c r="W542" s="35"/>
      <c r="X542" s="35"/>
      <c r="Y542" s="35"/>
      <c r="Z542" s="35"/>
      <c r="AA542" s="35"/>
      <c r="AB542" s="35"/>
      <c r="AC542" s="35"/>
      <c r="AD542" s="35"/>
      <c r="AE542" s="35"/>
      <c r="AR542" s="183" t="s">
        <v>406</v>
      </c>
      <c r="AT542" s="183" t="s">
        <v>318</v>
      </c>
      <c r="AU542" s="183" t="s">
        <v>88</v>
      </c>
      <c r="AY542" s="18" t="s">
        <v>317</v>
      </c>
      <c r="BE542" s="105">
        <f>IF(N542="základná",J542,0)</f>
        <v>0</v>
      </c>
      <c r="BF542" s="105">
        <f>IF(N542="znížená",J542,0)</f>
        <v>0</v>
      </c>
      <c r="BG542" s="105">
        <f>IF(N542="zákl. prenesená",J542,0)</f>
        <v>0</v>
      </c>
      <c r="BH542" s="105">
        <f>IF(N542="zníž. prenesená",J542,0)</f>
        <v>0</v>
      </c>
      <c r="BI542" s="105">
        <f>IF(N542="nulová",J542,0)</f>
        <v>0</v>
      </c>
      <c r="BJ542" s="18" t="s">
        <v>88</v>
      </c>
      <c r="BK542" s="105">
        <f>ROUND(I542*H542,2)</f>
        <v>0</v>
      </c>
      <c r="BL542" s="18" t="s">
        <v>406</v>
      </c>
      <c r="BM542" s="183" t="s">
        <v>882</v>
      </c>
    </row>
    <row r="543" spans="1:65" s="13" customFormat="1">
      <c r="B543" s="184"/>
      <c r="D543" s="185" t="s">
        <v>323</v>
      </c>
      <c r="E543" s="186" t="s">
        <v>1</v>
      </c>
      <c r="F543" s="187" t="s">
        <v>863</v>
      </c>
      <c r="H543" s="186" t="s">
        <v>1</v>
      </c>
      <c r="I543" s="188"/>
      <c r="L543" s="184"/>
      <c r="M543" s="189"/>
      <c r="N543" s="190"/>
      <c r="O543" s="190"/>
      <c r="P543" s="190"/>
      <c r="Q543" s="190"/>
      <c r="R543" s="190"/>
      <c r="S543" s="190"/>
      <c r="T543" s="191"/>
      <c r="AT543" s="186" t="s">
        <v>323</v>
      </c>
      <c r="AU543" s="186" t="s">
        <v>88</v>
      </c>
      <c r="AV543" s="13" t="s">
        <v>82</v>
      </c>
      <c r="AW543" s="13" t="s">
        <v>30</v>
      </c>
      <c r="AX543" s="13" t="s">
        <v>75</v>
      </c>
      <c r="AY543" s="186" t="s">
        <v>317</v>
      </c>
    </row>
    <row r="544" spans="1:65" s="15" customFormat="1">
      <c r="B544" s="202"/>
      <c r="D544" s="185" t="s">
        <v>323</v>
      </c>
      <c r="E544" s="203" t="s">
        <v>1</v>
      </c>
      <c r="F544" s="204" t="s">
        <v>876</v>
      </c>
      <c r="H544" s="205">
        <v>18.899999999999999</v>
      </c>
      <c r="I544" s="206"/>
      <c r="L544" s="202"/>
      <c r="M544" s="207"/>
      <c r="N544" s="208"/>
      <c r="O544" s="208"/>
      <c r="P544" s="208"/>
      <c r="Q544" s="208"/>
      <c r="R544" s="208"/>
      <c r="S544" s="208"/>
      <c r="T544" s="209"/>
      <c r="AT544" s="203" t="s">
        <v>323</v>
      </c>
      <c r="AU544" s="203" t="s">
        <v>88</v>
      </c>
      <c r="AV544" s="15" t="s">
        <v>88</v>
      </c>
      <c r="AW544" s="15" t="s">
        <v>30</v>
      </c>
      <c r="AX544" s="15" t="s">
        <v>75</v>
      </c>
      <c r="AY544" s="203" t="s">
        <v>317</v>
      </c>
    </row>
    <row r="545" spans="1:65" s="16" customFormat="1">
      <c r="B545" s="210"/>
      <c r="D545" s="185" t="s">
        <v>323</v>
      </c>
      <c r="E545" s="211" t="s">
        <v>1</v>
      </c>
      <c r="F545" s="212" t="s">
        <v>412</v>
      </c>
      <c r="H545" s="213">
        <v>18.899999999999999</v>
      </c>
      <c r="I545" s="214"/>
      <c r="L545" s="210"/>
      <c r="M545" s="215"/>
      <c r="N545" s="216"/>
      <c r="O545" s="216"/>
      <c r="P545" s="216"/>
      <c r="Q545" s="216"/>
      <c r="R545" s="216"/>
      <c r="S545" s="216"/>
      <c r="T545" s="217"/>
      <c r="AT545" s="211" t="s">
        <v>323</v>
      </c>
      <c r="AU545" s="211" t="s">
        <v>88</v>
      </c>
      <c r="AV545" s="16" t="s">
        <v>105</v>
      </c>
      <c r="AW545" s="16" t="s">
        <v>30</v>
      </c>
      <c r="AX545" s="16" t="s">
        <v>75</v>
      </c>
      <c r="AY545" s="211" t="s">
        <v>317</v>
      </c>
    </row>
    <row r="546" spans="1:65" s="13" customFormat="1">
      <c r="B546" s="184"/>
      <c r="D546" s="185" t="s">
        <v>323</v>
      </c>
      <c r="E546" s="186" t="s">
        <v>1</v>
      </c>
      <c r="F546" s="187" t="s">
        <v>865</v>
      </c>
      <c r="H546" s="186" t="s">
        <v>1</v>
      </c>
      <c r="I546" s="188"/>
      <c r="L546" s="184"/>
      <c r="M546" s="189"/>
      <c r="N546" s="190"/>
      <c r="O546" s="190"/>
      <c r="P546" s="190"/>
      <c r="Q546" s="190"/>
      <c r="R546" s="190"/>
      <c r="S546" s="190"/>
      <c r="T546" s="191"/>
      <c r="AT546" s="186" t="s">
        <v>323</v>
      </c>
      <c r="AU546" s="186" t="s">
        <v>88</v>
      </c>
      <c r="AV546" s="13" t="s">
        <v>82</v>
      </c>
      <c r="AW546" s="13" t="s">
        <v>30</v>
      </c>
      <c r="AX546" s="13" t="s">
        <v>75</v>
      </c>
      <c r="AY546" s="186" t="s">
        <v>317</v>
      </c>
    </row>
    <row r="547" spans="1:65" s="15" customFormat="1">
      <c r="B547" s="202"/>
      <c r="D547" s="185" t="s">
        <v>323</v>
      </c>
      <c r="E547" s="203" t="s">
        <v>1</v>
      </c>
      <c r="F547" s="204" t="s">
        <v>877</v>
      </c>
      <c r="H547" s="205">
        <v>3.78</v>
      </c>
      <c r="I547" s="206"/>
      <c r="L547" s="202"/>
      <c r="M547" s="207"/>
      <c r="N547" s="208"/>
      <c r="O547" s="208"/>
      <c r="P547" s="208"/>
      <c r="Q547" s="208"/>
      <c r="R547" s="208"/>
      <c r="S547" s="208"/>
      <c r="T547" s="209"/>
      <c r="AT547" s="203" t="s">
        <v>323</v>
      </c>
      <c r="AU547" s="203" t="s">
        <v>88</v>
      </c>
      <c r="AV547" s="15" t="s">
        <v>88</v>
      </c>
      <c r="AW547" s="15" t="s">
        <v>30</v>
      </c>
      <c r="AX547" s="15" t="s">
        <v>75</v>
      </c>
      <c r="AY547" s="203" t="s">
        <v>317</v>
      </c>
    </row>
    <row r="548" spans="1:65" s="16" customFormat="1">
      <c r="B548" s="210"/>
      <c r="D548" s="185" t="s">
        <v>323</v>
      </c>
      <c r="E548" s="211" t="s">
        <v>1</v>
      </c>
      <c r="F548" s="212" t="s">
        <v>412</v>
      </c>
      <c r="H548" s="213">
        <v>3.78</v>
      </c>
      <c r="I548" s="214"/>
      <c r="L548" s="210"/>
      <c r="M548" s="215"/>
      <c r="N548" s="216"/>
      <c r="O548" s="216"/>
      <c r="P548" s="216"/>
      <c r="Q548" s="216"/>
      <c r="R548" s="216"/>
      <c r="S548" s="216"/>
      <c r="T548" s="217"/>
      <c r="AT548" s="211" t="s">
        <v>323</v>
      </c>
      <c r="AU548" s="211" t="s">
        <v>88</v>
      </c>
      <c r="AV548" s="16" t="s">
        <v>105</v>
      </c>
      <c r="AW548" s="16" t="s">
        <v>30</v>
      </c>
      <c r="AX548" s="16" t="s">
        <v>75</v>
      </c>
      <c r="AY548" s="211" t="s">
        <v>317</v>
      </c>
    </row>
    <row r="549" spans="1:65" s="14" customFormat="1">
      <c r="B549" s="192"/>
      <c r="D549" s="185" t="s">
        <v>323</v>
      </c>
      <c r="E549" s="193" t="s">
        <v>1</v>
      </c>
      <c r="F549" s="194" t="s">
        <v>334</v>
      </c>
      <c r="H549" s="195">
        <v>22.68</v>
      </c>
      <c r="I549" s="196"/>
      <c r="L549" s="192"/>
      <c r="M549" s="197"/>
      <c r="N549" s="198"/>
      <c r="O549" s="198"/>
      <c r="P549" s="198"/>
      <c r="Q549" s="198"/>
      <c r="R549" s="198"/>
      <c r="S549" s="198"/>
      <c r="T549" s="199"/>
      <c r="AT549" s="193" t="s">
        <v>323</v>
      </c>
      <c r="AU549" s="193" t="s">
        <v>88</v>
      </c>
      <c r="AV549" s="14" t="s">
        <v>321</v>
      </c>
      <c r="AW549" s="14" t="s">
        <v>30</v>
      </c>
      <c r="AX549" s="14" t="s">
        <v>82</v>
      </c>
      <c r="AY549" s="193" t="s">
        <v>317</v>
      </c>
    </row>
    <row r="550" spans="1:65" s="2" customFormat="1" ht="24.2" customHeight="1">
      <c r="A550" s="35"/>
      <c r="B550" s="141"/>
      <c r="C550" s="218" t="s">
        <v>883</v>
      </c>
      <c r="D550" s="218" t="s">
        <v>419</v>
      </c>
      <c r="E550" s="219" t="s">
        <v>884</v>
      </c>
      <c r="F550" s="220" t="s">
        <v>885</v>
      </c>
      <c r="G550" s="221" t="s">
        <v>378</v>
      </c>
      <c r="H550" s="222">
        <v>26.762</v>
      </c>
      <c r="I550" s="223"/>
      <c r="J550" s="224">
        <f>ROUND(I550*H550,2)</f>
        <v>0</v>
      </c>
      <c r="K550" s="225"/>
      <c r="L550" s="226"/>
      <c r="M550" s="227" t="s">
        <v>1</v>
      </c>
      <c r="N550" s="228" t="s">
        <v>41</v>
      </c>
      <c r="O550" s="61"/>
      <c r="P550" s="181">
        <f>O550*H550</f>
        <v>0</v>
      </c>
      <c r="Q550" s="181">
        <v>7.4400000000000004E-3</v>
      </c>
      <c r="R550" s="181">
        <f>Q550*H550</f>
        <v>0.19910928000000003</v>
      </c>
      <c r="S550" s="181">
        <v>0</v>
      </c>
      <c r="T550" s="182">
        <f>S550*H550</f>
        <v>0</v>
      </c>
      <c r="U550" s="35"/>
      <c r="V550" s="35"/>
      <c r="W550" s="35"/>
      <c r="X550" s="35"/>
      <c r="Y550" s="35"/>
      <c r="Z550" s="35"/>
      <c r="AA550" s="35"/>
      <c r="AB550" s="35"/>
      <c r="AC550" s="35"/>
      <c r="AD550" s="35"/>
      <c r="AE550" s="35"/>
      <c r="AR550" s="183" t="s">
        <v>494</v>
      </c>
      <c r="AT550" s="183" t="s">
        <v>419</v>
      </c>
      <c r="AU550" s="183" t="s">
        <v>88</v>
      </c>
      <c r="AY550" s="18" t="s">
        <v>317</v>
      </c>
      <c r="BE550" s="105">
        <f>IF(N550="základná",J550,0)</f>
        <v>0</v>
      </c>
      <c r="BF550" s="105">
        <f>IF(N550="znížená",J550,0)</f>
        <v>0</v>
      </c>
      <c r="BG550" s="105">
        <f>IF(N550="zákl. prenesená",J550,0)</f>
        <v>0</v>
      </c>
      <c r="BH550" s="105">
        <f>IF(N550="zníž. prenesená",J550,0)</f>
        <v>0</v>
      </c>
      <c r="BI550" s="105">
        <f>IF(N550="nulová",J550,0)</f>
        <v>0</v>
      </c>
      <c r="BJ550" s="18" t="s">
        <v>88</v>
      </c>
      <c r="BK550" s="105">
        <f>ROUND(I550*H550,2)</f>
        <v>0</v>
      </c>
      <c r="BL550" s="18" t="s">
        <v>406</v>
      </c>
      <c r="BM550" s="183" t="s">
        <v>886</v>
      </c>
    </row>
    <row r="551" spans="1:65" s="15" customFormat="1" ht="22.5">
      <c r="B551" s="202"/>
      <c r="D551" s="185" t="s">
        <v>323</v>
      </c>
      <c r="F551" s="204" t="s">
        <v>887</v>
      </c>
      <c r="H551" s="205">
        <v>26.762</v>
      </c>
      <c r="I551" s="206"/>
      <c r="L551" s="202"/>
      <c r="M551" s="207"/>
      <c r="N551" s="208"/>
      <c r="O551" s="208"/>
      <c r="P551" s="208"/>
      <c r="Q551" s="208"/>
      <c r="R551" s="208"/>
      <c r="S551" s="208"/>
      <c r="T551" s="209"/>
      <c r="AT551" s="203" t="s">
        <v>323</v>
      </c>
      <c r="AU551" s="203" t="s">
        <v>88</v>
      </c>
      <c r="AV551" s="15" t="s">
        <v>88</v>
      </c>
      <c r="AW551" s="15" t="s">
        <v>3</v>
      </c>
      <c r="AX551" s="15" t="s">
        <v>82</v>
      </c>
      <c r="AY551" s="203" t="s">
        <v>317</v>
      </c>
    </row>
    <row r="552" spans="1:65" s="2" customFormat="1" ht="24.2" customHeight="1">
      <c r="A552" s="35"/>
      <c r="B552" s="141"/>
      <c r="C552" s="171" t="s">
        <v>888</v>
      </c>
      <c r="D552" s="171" t="s">
        <v>318</v>
      </c>
      <c r="E552" s="172" t="s">
        <v>889</v>
      </c>
      <c r="F552" s="173" t="s">
        <v>890</v>
      </c>
      <c r="G552" s="174" t="s">
        <v>891</v>
      </c>
      <c r="H552" s="175">
        <v>32</v>
      </c>
      <c r="I552" s="176"/>
      <c r="J552" s="177">
        <f>ROUND(I552*H552,2)</f>
        <v>0</v>
      </c>
      <c r="K552" s="178"/>
      <c r="L552" s="36"/>
      <c r="M552" s="179" t="s">
        <v>1</v>
      </c>
      <c r="N552" s="180" t="s">
        <v>41</v>
      </c>
      <c r="O552" s="61"/>
      <c r="P552" s="181">
        <f>O552*H552</f>
        <v>0</v>
      </c>
      <c r="Q552" s="181">
        <v>0</v>
      </c>
      <c r="R552" s="181">
        <f>Q552*H552</f>
        <v>0</v>
      </c>
      <c r="S552" s="181">
        <v>0</v>
      </c>
      <c r="T552" s="182">
        <f>S552*H552</f>
        <v>0</v>
      </c>
      <c r="U552" s="35"/>
      <c r="V552" s="35"/>
      <c r="W552" s="35"/>
      <c r="X552" s="35"/>
      <c r="Y552" s="35"/>
      <c r="Z552" s="35"/>
      <c r="AA552" s="35"/>
      <c r="AB552" s="35"/>
      <c r="AC552" s="35"/>
      <c r="AD552" s="35"/>
      <c r="AE552" s="35"/>
      <c r="AR552" s="183" t="s">
        <v>406</v>
      </c>
      <c r="AT552" s="183" t="s">
        <v>318</v>
      </c>
      <c r="AU552" s="183" t="s">
        <v>88</v>
      </c>
      <c r="AY552" s="18" t="s">
        <v>317</v>
      </c>
      <c r="BE552" s="105">
        <f>IF(N552="základná",J552,0)</f>
        <v>0</v>
      </c>
      <c r="BF552" s="105">
        <f>IF(N552="znížená",J552,0)</f>
        <v>0</v>
      </c>
      <c r="BG552" s="105">
        <f>IF(N552="zákl. prenesená",J552,0)</f>
        <v>0</v>
      </c>
      <c r="BH552" s="105">
        <f>IF(N552="zníž. prenesená",J552,0)</f>
        <v>0</v>
      </c>
      <c r="BI552" s="105">
        <f>IF(N552="nulová",J552,0)</f>
        <v>0</v>
      </c>
      <c r="BJ552" s="18" t="s">
        <v>88</v>
      </c>
      <c r="BK552" s="105">
        <f>ROUND(I552*H552,2)</f>
        <v>0</v>
      </c>
      <c r="BL552" s="18" t="s">
        <v>406</v>
      </c>
      <c r="BM552" s="183" t="s">
        <v>892</v>
      </c>
    </row>
    <row r="553" spans="1:65" s="15" customFormat="1">
      <c r="B553" s="202"/>
      <c r="D553" s="185" t="s">
        <v>323</v>
      </c>
      <c r="E553" s="203" t="s">
        <v>1</v>
      </c>
      <c r="F553" s="204" t="s">
        <v>893</v>
      </c>
      <c r="H553" s="205">
        <v>32</v>
      </c>
      <c r="I553" s="206"/>
      <c r="L553" s="202"/>
      <c r="M553" s="207"/>
      <c r="N553" s="208"/>
      <c r="O553" s="208"/>
      <c r="P553" s="208"/>
      <c r="Q553" s="208"/>
      <c r="R553" s="208"/>
      <c r="S553" s="208"/>
      <c r="T553" s="209"/>
      <c r="AT553" s="203" t="s">
        <v>323</v>
      </c>
      <c r="AU553" s="203" t="s">
        <v>88</v>
      </c>
      <c r="AV553" s="15" t="s">
        <v>88</v>
      </c>
      <c r="AW553" s="15" t="s">
        <v>30</v>
      </c>
      <c r="AX553" s="15" t="s">
        <v>82</v>
      </c>
      <c r="AY553" s="203" t="s">
        <v>317</v>
      </c>
    </row>
    <row r="554" spans="1:65" s="2" customFormat="1" ht="24.2" customHeight="1">
      <c r="A554" s="35"/>
      <c r="B554" s="141"/>
      <c r="C554" s="218" t="s">
        <v>894</v>
      </c>
      <c r="D554" s="218" t="s">
        <v>419</v>
      </c>
      <c r="E554" s="219" t="s">
        <v>895</v>
      </c>
      <c r="F554" s="220" t="s">
        <v>896</v>
      </c>
      <c r="G554" s="221" t="s">
        <v>388</v>
      </c>
      <c r="H554" s="222">
        <v>4</v>
      </c>
      <c r="I554" s="223"/>
      <c r="J554" s="224">
        <f>ROUND(I554*H554,2)</f>
        <v>0</v>
      </c>
      <c r="K554" s="225"/>
      <c r="L554" s="226"/>
      <c r="M554" s="227" t="s">
        <v>1</v>
      </c>
      <c r="N554" s="228" t="s">
        <v>41</v>
      </c>
      <c r="O554" s="61"/>
      <c r="P554" s="181">
        <f>O554*H554</f>
        <v>0</v>
      </c>
      <c r="Q554" s="181">
        <v>0</v>
      </c>
      <c r="R554" s="181">
        <f>Q554*H554</f>
        <v>0</v>
      </c>
      <c r="S554" s="181">
        <v>0</v>
      </c>
      <c r="T554" s="182">
        <f>S554*H554</f>
        <v>0</v>
      </c>
      <c r="U554" s="35"/>
      <c r="V554" s="35"/>
      <c r="W554" s="35"/>
      <c r="X554" s="35"/>
      <c r="Y554" s="35"/>
      <c r="Z554" s="35"/>
      <c r="AA554" s="35"/>
      <c r="AB554" s="35"/>
      <c r="AC554" s="35"/>
      <c r="AD554" s="35"/>
      <c r="AE554" s="35"/>
      <c r="AR554" s="183" t="s">
        <v>494</v>
      </c>
      <c r="AT554" s="183" t="s">
        <v>419</v>
      </c>
      <c r="AU554" s="183" t="s">
        <v>88</v>
      </c>
      <c r="AY554" s="18" t="s">
        <v>317</v>
      </c>
      <c r="BE554" s="105">
        <f>IF(N554="základná",J554,0)</f>
        <v>0</v>
      </c>
      <c r="BF554" s="105">
        <f>IF(N554="znížená",J554,0)</f>
        <v>0</v>
      </c>
      <c r="BG554" s="105">
        <f>IF(N554="zákl. prenesená",J554,0)</f>
        <v>0</v>
      </c>
      <c r="BH554" s="105">
        <f>IF(N554="zníž. prenesená",J554,0)</f>
        <v>0</v>
      </c>
      <c r="BI554" s="105">
        <f>IF(N554="nulová",J554,0)</f>
        <v>0</v>
      </c>
      <c r="BJ554" s="18" t="s">
        <v>88</v>
      </c>
      <c r="BK554" s="105">
        <f>ROUND(I554*H554,2)</f>
        <v>0</v>
      </c>
      <c r="BL554" s="18" t="s">
        <v>406</v>
      </c>
      <c r="BM554" s="183" t="s">
        <v>897</v>
      </c>
    </row>
    <row r="555" spans="1:65" s="2" customFormat="1" ht="24.2" customHeight="1">
      <c r="A555" s="35"/>
      <c r="B555" s="141"/>
      <c r="C555" s="218" t="s">
        <v>898</v>
      </c>
      <c r="D555" s="218" t="s">
        <v>419</v>
      </c>
      <c r="E555" s="219" t="s">
        <v>899</v>
      </c>
      <c r="F555" s="220" t="s">
        <v>900</v>
      </c>
      <c r="G555" s="221" t="s">
        <v>388</v>
      </c>
      <c r="H555" s="222">
        <v>20</v>
      </c>
      <c r="I555" s="223"/>
      <c r="J555" s="224">
        <f>ROUND(I555*H555,2)</f>
        <v>0</v>
      </c>
      <c r="K555" s="225"/>
      <c r="L555" s="226"/>
      <c r="M555" s="227" t="s">
        <v>1</v>
      </c>
      <c r="N555" s="228" t="s">
        <v>41</v>
      </c>
      <c r="O555" s="61"/>
      <c r="P555" s="181">
        <f>O555*H555</f>
        <v>0</v>
      </c>
      <c r="Q555" s="181">
        <v>0</v>
      </c>
      <c r="R555" s="181">
        <f>Q555*H555</f>
        <v>0</v>
      </c>
      <c r="S555" s="181">
        <v>0</v>
      </c>
      <c r="T555" s="182">
        <f>S555*H555</f>
        <v>0</v>
      </c>
      <c r="U555" s="35"/>
      <c r="V555" s="35"/>
      <c r="W555" s="35"/>
      <c r="X555" s="35"/>
      <c r="Y555" s="35"/>
      <c r="Z555" s="35"/>
      <c r="AA555" s="35"/>
      <c r="AB555" s="35"/>
      <c r="AC555" s="35"/>
      <c r="AD555" s="35"/>
      <c r="AE555" s="35"/>
      <c r="AR555" s="183" t="s">
        <v>494</v>
      </c>
      <c r="AT555" s="183" t="s">
        <v>419</v>
      </c>
      <c r="AU555" s="183" t="s">
        <v>88</v>
      </c>
      <c r="AY555" s="18" t="s">
        <v>317</v>
      </c>
      <c r="BE555" s="105">
        <f>IF(N555="základná",J555,0)</f>
        <v>0</v>
      </c>
      <c r="BF555" s="105">
        <f>IF(N555="znížená",J555,0)</f>
        <v>0</v>
      </c>
      <c r="BG555" s="105">
        <f>IF(N555="zákl. prenesená",J555,0)</f>
        <v>0</v>
      </c>
      <c r="BH555" s="105">
        <f>IF(N555="zníž. prenesená",J555,0)</f>
        <v>0</v>
      </c>
      <c r="BI555" s="105">
        <f>IF(N555="nulová",J555,0)</f>
        <v>0</v>
      </c>
      <c r="BJ555" s="18" t="s">
        <v>88</v>
      </c>
      <c r="BK555" s="105">
        <f>ROUND(I555*H555,2)</f>
        <v>0</v>
      </c>
      <c r="BL555" s="18" t="s">
        <v>406</v>
      </c>
      <c r="BM555" s="183" t="s">
        <v>901</v>
      </c>
    </row>
    <row r="556" spans="1:65" s="2" customFormat="1" ht="24.2" customHeight="1">
      <c r="A556" s="35"/>
      <c r="B556" s="141"/>
      <c r="C556" s="218" t="s">
        <v>902</v>
      </c>
      <c r="D556" s="218" t="s">
        <v>419</v>
      </c>
      <c r="E556" s="219" t="s">
        <v>903</v>
      </c>
      <c r="F556" s="220" t="s">
        <v>904</v>
      </c>
      <c r="G556" s="221" t="s">
        <v>388</v>
      </c>
      <c r="H556" s="222">
        <v>2</v>
      </c>
      <c r="I556" s="223"/>
      <c r="J556" s="224">
        <f>ROUND(I556*H556,2)</f>
        <v>0</v>
      </c>
      <c r="K556" s="225"/>
      <c r="L556" s="226"/>
      <c r="M556" s="227" t="s">
        <v>1</v>
      </c>
      <c r="N556" s="228" t="s">
        <v>41</v>
      </c>
      <c r="O556" s="61"/>
      <c r="P556" s="181">
        <f>O556*H556</f>
        <v>0</v>
      </c>
      <c r="Q556" s="181">
        <v>0</v>
      </c>
      <c r="R556" s="181">
        <f>Q556*H556</f>
        <v>0</v>
      </c>
      <c r="S556" s="181">
        <v>0</v>
      </c>
      <c r="T556" s="182">
        <f>S556*H556</f>
        <v>0</v>
      </c>
      <c r="U556" s="35"/>
      <c r="V556" s="35"/>
      <c r="W556" s="35"/>
      <c r="X556" s="35"/>
      <c r="Y556" s="35"/>
      <c r="Z556" s="35"/>
      <c r="AA556" s="35"/>
      <c r="AB556" s="35"/>
      <c r="AC556" s="35"/>
      <c r="AD556" s="35"/>
      <c r="AE556" s="35"/>
      <c r="AR556" s="183" t="s">
        <v>494</v>
      </c>
      <c r="AT556" s="183" t="s">
        <v>419</v>
      </c>
      <c r="AU556" s="183" t="s">
        <v>88</v>
      </c>
      <c r="AY556" s="18" t="s">
        <v>317</v>
      </c>
      <c r="BE556" s="105">
        <f>IF(N556="základná",J556,0)</f>
        <v>0</v>
      </c>
      <c r="BF556" s="105">
        <f>IF(N556="znížená",J556,0)</f>
        <v>0</v>
      </c>
      <c r="BG556" s="105">
        <f>IF(N556="zákl. prenesená",J556,0)</f>
        <v>0</v>
      </c>
      <c r="BH556" s="105">
        <f>IF(N556="zníž. prenesená",J556,0)</f>
        <v>0</v>
      </c>
      <c r="BI556" s="105">
        <f>IF(N556="nulová",J556,0)</f>
        <v>0</v>
      </c>
      <c r="BJ556" s="18" t="s">
        <v>88</v>
      </c>
      <c r="BK556" s="105">
        <f>ROUND(I556*H556,2)</f>
        <v>0</v>
      </c>
      <c r="BL556" s="18" t="s">
        <v>406</v>
      </c>
      <c r="BM556" s="183" t="s">
        <v>905</v>
      </c>
    </row>
    <row r="557" spans="1:65" s="2" customFormat="1" ht="24.2" customHeight="1">
      <c r="A557" s="35"/>
      <c r="B557" s="141"/>
      <c r="C557" s="218" t="s">
        <v>906</v>
      </c>
      <c r="D557" s="218" t="s">
        <v>419</v>
      </c>
      <c r="E557" s="219" t="s">
        <v>907</v>
      </c>
      <c r="F557" s="220" t="s">
        <v>908</v>
      </c>
      <c r="G557" s="221" t="s">
        <v>388</v>
      </c>
      <c r="H557" s="222">
        <v>7</v>
      </c>
      <c r="I557" s="223"/>
      <c r="J557" s="224">
        <f>ROUND(I557*H557,2)</f>
        <v>0</v>
      </c>
      <c r="K557" s="225"/>
      <c r="L557" s="226"/>
      <c r="M557" s="227" t="s">
        <v>1</v>
      </c>
      <c r="N557" s="228" t="s">
        <v>41</v>
      </c>
      <c r="O557" s="61"/>
      <c r="P557" s="181">
        <f>O557*H557</f>
        <v>0</v>
      </c>
      <c r="Q557" s="181">
        <v>0</v>
      </c>
      <c r="R557" s="181">
        <f>Q557*H557</f>
        <v>0</v>
      </c>
      <c r="S557" s="181">
        <v>0</v>
      </c>
      <c r="T557" s="182">
        <f>S557*H557</f>
        <v>0</v>
      </c>
      <c r="U557" s="35"/>
      <c r="V557" s="35"/>
      <c r="W557" s="35"/>
      <c r="X557" s="35"/>
      <c r="Y557" s="35"/>
      <c r="Z557" s="35"/>
      <c r="AA557" s="35"/>
      <c r="AB557" s="35"/>
      <c r="AC557" s="35"/>
      <c r="AD557" s="35"/>
      <c r="AE557" s="35"/>
      <c r="AR557" s="183" t="s">
        <v>494</v>
      </c>
      <c r="AT557" s="183" t="s">
        <v>419</v>
      </c>
      <c r="AU557" s="183" t="s">
        <v>88</v>
      </c>
      <c r="AY557" s="18" t="s">
        <v>317</v>
      </c>
      <c r="BE557" s="105">
        <f>IF(N557="základná",J557,0)</f>
        <v>0</v>
      </c>
      <c r="BF557" s="105">
        <f>IF(N557="znížená",J557,0)</f>
        <v>0</v>
      </c>
      <c r="BG557" s="105">
        <f>IF(N557="zákl. prenesená",J557,0)</f>
        <v>0</v>
      </c>
      <c r="BH557" s="105">
        <f>IF(N557="zníž. prenesená",J557,0)</f>
        <v>0</v>
      </c>
      <c r="BI557" s="105">
        <f>IF(N557="nulová",J557,0)</f>
        <v>0</v>
      </c>
      <c r="BJ557" s="18" t="s">
        <v>88</v>
      </c>
      <c r="BK557" s="105">
        <f>ROUND(I557*H557,2)</f>
        <v>0</v>
      </c>
      <c r="BL557" s="18" t="s">
        <v>406</v>
      </c>
      <c r="BM557" s="183" t="s">
        <v>909</v>
      </c>
    </row>
    <row r="558" spans="1:65" s="2" customFormat="1" ht="24.2" customHeight="1">
      <c r="A558" s="35"/>
      <c r="B558" s="141"/>
      <c r="C558" s="171" t="s">
        <v>910</v>
      </c>
      <c r="D558" s="171" t="s">
        <v>318</v>
      </c>
      <c r="E558" s="172" t="s">
        <v>911</v>
      </c>
      <c r="F558" s="173" t="s">
        <v>912</v>
      </c>
      <c r="G558" s="174" t="s">
        <v>378</v>
      </c>
      <c r="H558" s="175">
        <v>153.77000000000001</v>
      </c>
      <c r="I558" s="176"/>
      <c r="J558" s="177">
        <f>ROUND(I558*H558,2)</f>
        <v>0</v>
      </c>
      <c r="K558" s="178"/>
      <c r="L558" s="36"/>
      <c r="M558" s="179" t="s">
        <v>1</v>
      </c>
      <c r="N558" s="180" t="s">
        <v>41</v>
      </c>
      <c r="O558" s="61"/>
      <c r="P558" s="181">
        <f>O558*H558</f>
        <v>0</v>
      </c>
      <c r="Q558" s="181">
        <v>0</v>
      </c>
      <c r="R558" s="181">
        <f>Q558*H558</f>
        <v>0</v>
      </c>
      <c r="S558" s="181">
        <v>0</v>
      </c>
      <c r="T558" s="182">
        <f>S558*H558</f>
        <v>0</v>
      </c>
      <c r="U558" s="35"/>
      <c r="V558" s="35"/>
      <c r="W558" s="35"/>
      <c r="X558" s="35"/>
      <c r="Y558" s="35"/>
      <c r="Z558" s="35"/>
      <c r="AA558" s="35"/>
      <c r="AB558" s="35"/>
      <c r="AC558" s="35"/>
      <c r="AD558" s="35"/>
      <c r="AE558" s="35"/>
      <c r="AR558" s="183" t="s">
        <v>406</v>
      </c>
      <c r="AT558" s="183" t="s">
        <v>318</v>
      </c>
      <c r="AU558" s="183" t="s">
        <v>88</v>
      </c>
      <c r="AY558" s="18" t="s">
        <v>317</v>
      </c>
      <c r="BE558" s="105">
        <f>IF(N558="základná",J558,0)</f>
        <v>0</v>
      </c>
      <c r="BF558" s="105">
        <f>IF(N558="znížená",J558,0)</f>
        <v>0</v>
      </c>
      <c r="BG558" s="105">
        <f>IF(N558="zákl. prenesená",J558,0)</f>
        <v>0</v>
      </c>
      <c r="BH558" s="105">
        <f>IF(N558="zníž. prenesená",J558,0)</f>
        <v>0</v>
      </c>
      <c r="BI558" s="105">
        <f>IF(N558="nulová",J558,0)</f>
        <v>0</v>
      </c>
      <c r="BJ558" s="18" t="s">
        <v>88</v>
      </c>
      <c r="BK558" s="105">
        <f>ROUND(I558*H558,2)</f>
        <v>0</v>
      </c>
      <c r="BL558" s="18" t="s">
        <v>406</v>
      </c>
      <c r="BM558" s="183" t="s">
        <v>913</v>
      </c>
    </row>
    <row r="559" spans="1:65" s="15" customFormat="1">
      <c r="B559" s="202"/>
      <c r="D559" s="185" t="s">
        <v>323</v>
      </c>
      <c r="E559" s="203" t="s">
        <v>1</v>
      </c>
      <c r="F559" s="204" t="s">
        <v>251</v>
      </c>
      <c r="H559" s="205">
        <v>153.77000000000001</v>
      </c>
      <c r="I559" s="206"/>
      <c r="L559" s="202"/>
      <c r="M559" s="207"/>
      <c r="N559" s="208"/>
      <c r="O559" s="208"/>
      <c r="P559" s="208"/>
      <c r="Q559" s="208"/>
      <c r="R559" s="208"/>
      <c r="S559" s="208"/>
      <c r="T559" s="209"/>
      <c r="AT559" s="203" t="s">
        <v>323</v>
      </c>
      <c r="AU559" s="203" t="s">
        <v>88</v>
      </c>
      <c r="AV559" s="15" t="s">
        <v>88</v>
      </c>
      <c r="AW559" s="15" t="s">
        <v>30</v>
      </c>
      <c r="AX559" s="15" t="s">
        <v>75</v>
      </c>
      <c r="AY559" s="203" t="s">
        <v>317</v>
      </c>
    </row>
    <row r="560" spans="1:65" s="14" customFormat="1">
      <c r="B560" s="192"/>
      <c r="D560" s="185" t="s">
        <v>323</v>
      </c>
      <c r="E560" s="193" t="s">
        <v>215</v>
      </c>
      <c r="F560" s="194" t="s">
        <v>334</v>
      </c>
      <c r="H560" s="195">
        <v>153.77000000000001</v>
      </c>
      <c r="I560" s="196"/>
      <c r="L560" s="192"/>
      <c r="M560" s="197"/>
      <c r="N560" s="198"/>
      <c r="O560" s="198"/>
      <c r="P560" s="198"/>
      <c r="Q560" s="198"/>
      <c r="R560" s="198"/>
      <c r="S560" s="198"/>
      <c r="T560" s="199"/>
      <c r="AT560" s="193" t="s">
        <v>323</v>
      </c>
      <c r="AU560" s="193" t="s">
        <v>88</v>
      </c>
      <c r="AV560" s="14" t="s">
        <v>321</v>
      </c>
      <c r="AW560" s="14" t="s">
        <v>30</v>
      </c>
      <c r="AX560" s="14" t="s">
        <v>82</v>
      </c>
      <c r="AY560" s="193" t="s">
        <v>317</v>
      </c>
    </row>
    <row r="561" spans="1:65" s="2" customFormat="1" ht="37.9" customHeight="1">
      <c r="A561" s="35"/>
      <c r="B561" s="141"/>
      <c r="C561" s="218" t="s">
        <v>914</v>
      </c>
      <c r="D561" s="218" t="s">
        <v>419</v>
      </c>
      <c r="E561" s="219" t="s">
        <v>915</v>
      </c>
      <c r="F561" s="220" t="s">
        <v>916</v>
      </c>
      <c r="G561" s="221" t="s">
        <v>378</v>
      </c>
      <c r="H561" s="222">
        <v>176.83600000000001</v>
      </c>
      <c r="I561" s="223"/>
      <c r="J561" s="224">
        <f>ROUND(I561*H561,2)</f>
        <v>0</v>
      </c>
      <c r="K561" s="225"/>
      <c r="L561" s="226"/>
      <c r="M561" s="227" t="s">
        <v>1</v>
      </c>
      <c r="N561" s="228" t="s">
        <v>41</v>
      </c>
      <c r="O561" s="61"/>
      <c r="P561" s="181">
        <f>O561*H561</f>
        <v>0</v>
      </c>
      <c r="Q561" s="181">
        <v>4.0000000000000002E-4</v>
      </c>
      <c r="R561" s="181">
        <f>Q561*H561</f>
        <v>7.0734400000000003E-2</v>
      </c>
      <c r="S561" s="181">
        <v>0</v>
      </c>
      <c r="T561" s="182">
        <f>S561*H561</f>
        <v>0</v>
      </c>
      <c r="U561" s="35"/>
      <c r="V561" s="35"/>
      <c r="W561" s="35"/>
      <c r="X561" s="35"/>
      <c r="Y561" s="35"/>
      <c r="Z561" s="35"/>
      <c r="AA561" s="35"/>
      <c r="AB561" s="35"/>
      <c r="AC561" s="35"/>
      <c r="AD561" s="35"/>
      <c r="AE561" s="35"/>
      <c r="AR561" s="183" t="s">
        <v>494</v>
      </c>
      <c r="AT561" s="183" t="s">
        <v>419</v>
      </c>
      <c r="AU561" s="183" t="s">
        <v>88</v>
      </c>
      <c r="AY561" s="18" t="s">
        <v>317</v>
      </c>
      <c r="BE561" s="105">
        <f>IF(N561="základná",J561,0)</f>
        <v>0</v>
      </c>
      <c r="BF561" s="105">
        <f>IF(N561="znížená",J561,0)</f>
        <v>0</v>
      </c>
      <c r="BG561" s="105">
        <f>IF(N561="zákl. prenesená",J561,0)</f>
        <v>0</v>
      </c>
      <c r="BH561" s="105">
        <f>IF(N561="zníž. prenesená",J561,0)</f>
        <v>0</v>
      </c>
      <c r="BI561" s="105">
        <f>IF(N561="nulová",J561,0)</f>
        <v>0</v>
      </c>
      <c r="BJ561" s="18" t="s">
        <v>88</v>
      </c>
      <c r="BK561" s="105">
        <f>ROUND(I561*H561,2)</f>
        <v>0</v>
      </c>
      <c r="BL561" s="18" t="s">
        <v>406</v>
      </c>
      <c r="BM561" s="183" t="s">
        <v>917</v>
      </c>
    </row>
    <row r="562" spans="1:65" s="15" customFormat="1">
      <c r="B562" s="202"/>
      <c r="D562" s="185" t="s">
        <v>323</v>
      </c>
      <c r="E562" s="203" t="s">
        <v>1</v>
      </c>
      <c r="F562" s="204" t="s">
        <v>918</v>
      </c>
      <c r="H562" s="205">
        <v>176.83600000000001</v>
      </c>
      <c r="I562" s="206"/>
      <c r="L562" s="202"/>
      <c r="M562" s="207"/>
      <c r="N562" s="208"/>
      <c r="O562" s="208"/>
      <c r="P562" s="208"/>
      <c r="Q562" s="208"/>
      <c r="R562" s="208"/>
      <c r="S562" s="208"/>
      <c r="T562" s="209"/>
      <c r="AT562" s="203" t="s">
        <v>323</v>
      </c>
      <c r="AU562" s="203" t="s">
        <v>88</v>
      </c>
      <c r="AV562" s="15" t="s">
        <v>88</v>
      </c>
      <c r="AW562" s="15" t="s">
        <v>30</v>
      </c>
      <c r="AX562" s="15" t="s">
        <v>82</v>
      </c>
      <c r="AY562" s="203" t="s">
        <v>317</v>
      </c>
    </row>
    <row r="563" spans="1:65" s="2" customFormat="1" ht="24.2" customHeight="1">
      <c r="A563" s="35"/>
      <c r="B563" s="141"/>
      <c r="C563" s="171" t="s">
        <v>919</v>
      </c>
      <c r="D563" s="171" t="s">
        <v>318</v>
      </c>
      <c r="E563" s="172" t="s">
        <v>911</v>
      </c>
      <c r="F563" s="173" t="s">
        <v>912</v>
      </c>
      <c r="G563" s="174" t="s">
        <v>378</v>
      </c>
      <c r="H563" s="175">
        <v>203.6</v>
      </c>
      <c r="I563" s="176"/>
      <c r="J563" s="177">
        <f>ROUND(I563*H563,2)</f>
        <v>0</v>
      </c>
      <c r="K563" s="178"/>
      <c r="L563" s="36"/>
      <c r="M563" s="179" t="s">
        <v>1</v>
      </c>
      <c r="N563" s="180" t="s">
        <v>41</v>
      </c>
      <c r="O563" s="61"/>
      <c r="P563" s="181">
        <f>O563*H563</f>
        <v>0</v>
      </c>
      <c r="Q563" s="181">
        <v>0</v>
      </c>
      <c r="R563" s="181">
        <f>Q563*H563</f>
        <v>0</v>
      </c>
      <c r="S563" s="181">
        <v>0</v>
      </c>
      <c r="T563" s="182">
        <f>S563*H563</f>
        <v>0</v>
      </c>
      <c r="U563" s="35"/>
      <c r="V563" s="35"/>
      <c r="W563" s="35"/>
      <c r="X563" s="35"/>
      <c r="Y563" s="35"/>
      <c r="Z563" s="35"/>
      <c r="AA563" s="35"/>
      <c r="AB563" s="35"/>
      <c r="AC563" s="35"/>
      <c r="AD563" s="35"/>
      <c r="AE563" s="35"/>
      <c r="AR563" s="183" t="s">
        <v>406</v>
      </c>
      <c r="AT563" s="183" t="s">
        <v>318</v>
      </c>
      <c r="AU563" s="183" t="s">
        <v>88</v>
      </c>
      <c r="AY563" s="18" t="s">
        <v>317</v>
      </c>
      <c r="BE563" s="105">
        <f>IF(N563="základná",J563,0)</f>
        <v>0</v>
      </c>
      <c r="BF563" s="105">
        <f>IF(N563="znížená",J563,0)</f>
        <v>0</v>
      </c>
      <c r="BG563" s="105">
        <f>IF(N563="zákl. prenesená",J563,0)</f>
        <v>0</v>
      </c>
      <c r="BH563" s="105">
        <f>IF(N563="zníž. prenesená",J563,0)</f>
        <v>0</v>
      </c>
      <c r="BI563" s="105">
        <f>IF(N563="nulová",J563,0)</f>
        <v>0</v>
      </c>
      <c r="BJ563" s="18" t="s">
        <v>88</v>
      </c>
      <c r="BK563" s="105">
        <f>ROUND(I563*H563,2)</f>
        <v>0</v>
      </c>
      <c r="BL563" s="18" t="s">
        <v>406</v>
      </c>
      <c r="BM563" s="183" t="s">
        <v>920</v>
      </c>
    </row>
    <row r="564" spans="1:65" s="15" customFormat="1">
      <c r="B564" s="202"/>
      <c r="D564" s="185" t="s">
        <v>323</v>
      </c>
      <c r="E564" s="203" t="s">
        <v>1</v>
      </c>
      <c r="F564" s="204" t="s">
        <v>921</v>
      </c>
      <c r="H564" s="205">
        <v>203.6</v>
      </c>
      <c r="I564" s="206"/>
      <c r="L564" s="202"/>
      <c r="M564" s="207"/>
      <c r="N564" s="208"/>
      <c r="O564" s="208"/>
      <c r="P564" s="208"/>
      <c r="Q564" s="208"/>
      <c r="R564" s="208"/>
      <c r="S564" s="208"/>
      <c r="T564" s="209"/>
      <c r="AT564" s="203" t="s">
        <v>323</v>
      </c>
      <c r="AU564" s="203" t="s">
        <v>88</v>
      </c>
      <c r="AV564" s="15" t="s">
        <v>88</v>
      </c>
      <c r="AW564" s="15" t="s">
        <v>30</v>
      </c>
      <c r="AX564" s="15" t="s">
        <v>75</v>
      </c>
      <c r="AY564" s="203" t="s">
        <v>317</v>
      </c>
    </row>
    <row r="565" spans="1:65" s="14" customFormat="1">
      <c r="B565" s="192"/>
      <c r="D565" s="185" t="s">
        <v>323</v>
      </c>
      <c r="E565" s="193" t="s">
        <v>211</v>
      </c>
      <c r="F565" s="194" t="s">
        <v>334</v>
      </c>
      <c r="H565" s="195">
        <v>203.6</v>
      </c>
      <c r="I565" s="196"/>
      <c r="L565" s="192"/>
      <c r="M565" s="197"/>
      <c r="N565" s="198"/>
      <c r="O565" s="198"/>
      <c r="P565" s="198"/>
      <c r="Q565" s="198"/>
      <c r="R565" s="198"/>
      <c r="S565" s="198"/>
      <c r="T565" s="199"/>
      <c r="AT565" s="193" t="s">
        <v>323</v>
      </c>
      <c r="AU565" s="193" t="s">
        <v>88</v>
      </c>
      <c r="AV565" s="14" t="s">
        <v>321</v>
      </c>
      <c r="AW565" s="14" t="s">
        <v>30</v>
      </c>
      <c r="AX565" s="14" t="s">
        <v>82</v>
      </c>
      <c r="AY565" s="193" t="s">
        <v>317</v>
      </c>
    </row>
    <row r="566" spans="1:65" s="2" customFormat="1" ht="14.45" customHeight="1">
      <c r="A566" s="35"/>
      <c r="B566" s="141"/>
      <c r="C566" s="218" t="s">
        <v>922</v>
      </c>
      <c r="D566" s="218" t="s">
        <v>419</v>
      </c>
      <c r="E566" s="219" t="s">
        <v>923</v>
      </c>
      <c r="F566" s="220" t="s">
        <v>924</v>
      </c>
      <c r="G566" s="221" t="s">
        <v>378</v>
      </c>
      <c r="H566" s="222">
        <v>234.14</v>
      </c>
      <c r="I566" s="223"/>
      <c r="J566" s="224">
        <f>ROUND(I566*H566,2)</f>
        <v>0</v>
      </c>
      <c r="K566" s="225"/>
      <c r="L566" s="226"/>
      <c r="M566" s="227" t="s">
        <v>1</v>
      </c>
      <c r="N566" s="228" t="s">
        <v>41</v>
      </c>
      <c r="O566" s="61"/>
      <c r="P566" s="181">
        <f>O566*H566</f>
        <v>0</v>
      </c>
      <c r="Q566" s="181">
        <v>0</v>
      </c>
      <c r="R566" s="181">
        <f>Q566*H566</f>
        <v>0</v>
      </c>
      <c r="S566" s="181">
        <v>0</v>
      </c>
      <c r="T566" s="182">
        <f>S566*H566</f>
        <v>0</v>
      </c>
      <c r="U566" s="35"/>
      <c r="V566" s="35"/>
      <c r="W566" s="35"/>
      <c r="X566" s="35"/>
      <c r="Y566" s="35"/>
      <c r="Z566" s="35"/>
      <c r="AA566" s="35"/>
      <c r="AB566" s="35"/>
      <c r="AC566" s="35"/>
      <c r="AD566" s="35"/>
      <c r="AE566" s="35"/>
      <c r="AR566" s="183" t="s">
        <v>494</v>
      </c>
      <c r="AT566" s="183" t="s">
        <v>419</v>
      </c>
      <c r="AU566" s="183" t="s">
        <v>88</v>
      </c>
      <c r="AY566" s="18" t="s">
        <v>317</v>
      </c>
      <c r="BE566" s="105">
        <f>IF(N566="základná",J566,0)</f>
        <v>0</v>
      </c>
      <c r="BF566" s="105">
        <f>IF(N566="znížená",J566,0)</f>
        <v>0</v>
      </c>
      <c r="BG566" s="105">
        <f>IF(N566="zákl. prenesená",J566,0)</f>
        <v>0</v>
      </c>
      <c r="BH566" s="105">
        <f>IF(N566="zníž. prenesená",J566,0)</f>
        <v>0</v>
      </c>
      <c r="BI566" s="105">
        <f>IF(N566="nulová",J566,0)</f>
        <v>0</v>
      </c>
      <c r="BJ566" s="18" t="s">
        <v>88</v>
      </c>
      <c r="BK566" s="105">
        <f>ROUND(I566*H566,2)</f>
        <v>0</v>
      </c>
      <c r="BL566" s="18" t="s">
        <v>406</v>
      </c>
      <c r="BM566" s="183" t="s">
        <v>925</v>
      </c>
    </row>
    <row r="567" spans="1:65" s="15" customFormat="1">
      <c r="B567" s="202"/>
      <c r="D567" s="185" t="s">
        <v>323</v>
      </c>
      <c r="E567" s="203" t="s">
        <v>1</v>
      </c>
      <c r="F567" s="204" t="s">
        <v>926</v>
      </c>
      <c r="H567" s="205">
        <v>234.14</v>
      </c>
      <c r="I567" s="206"/>
      <c r="L567" s="202"/>
      <c r="M567" s="207"/>
      <c r="N567" s="208"/>
      <c r="O567" s="208"/>
      <c r="P567" s="208"/>
      <c r="Q567" s="208"/>
      <c r="R567" s="208"/>
      <c r="S567" s="208"/>
      <c r="T567" s="209"/>
      <c r="AT567" s="203" t="s">
        <v>323</v>
      </c>
      <c r="AU567" s="203" t="s">
        <v>88</v>
      </c>
      <c r="AV567" s="15" t="s">
        <v>88</v>
      </c>
      <c r="AW567" s="15" t="s">
        <v>30</v>
      </c>
      <c r="AX567" s="15" t="s">
        <v>82</v>
      </c>
      <c r="AY567" s="203" t="s">
        <v>317</v>
      </c>
    </row>
    <row r="568" spans="1:65" s="2" customFormat="1" ht="37.9" customHeight="1">
      <c r="A568" s="35"/>
      <c r="B568" s="141"/>
      <c r="C568" s="171" t="s">
        <v>927</v>
      </c>
      <c r="D568" s="171" t="s">
        <v>318</v>
      </c>
      <c r="E568" s="172" t="s">
        <v>928</v>
      </c>
      <c r="F568" s="173" t="s">
        <v>929</v>
      </c>
      <c r="G568" s="174" t="s">
        <v>378</v>
      </c>
      <c r="H568" s="175">
        <v>203.6</v>
      </c>
      <c r="I568" s="176"/>
      <c r="J568" s="177">
        <f>ROUND(I568*H568,2)</f>
        <v>0</v>
      </c>
      <c r="K568" s="178"/>
      <c r="L568" s="36"/>
      <c r="M568" s="179" t="s">
        <v>1</v>
      </c>
      <c r="N568" s="180" t="s">
        <v>41</v>
      </c>
      <c r="O568" s="61"/>
      <c r="P568" s="181">
        <f>O568*H568</f>
        <v>0</v>
      </c>
      <c r="Q568" s="181">
        <v>0</v>
      </c>
      <c r="R568" s="181">
        <f>Q568*H568</f>
        <v>0</v>
      </c>
      <c r="S568" s="181">
        <v>0</v>
      </c>
      <c r="T568" s="182">
        <f>S568*H568</f>
        <v>0</v>
      </c>
      <c r="U568" s="35"/>
      <c r="V568" s="35"/>
      <c r="W568" s="35"/>
      <c r="X568" s="35"/>
      <c r="Y568" s="35"/>
      <c r="Z568" s="35"/>
      <c r="AA568" s="35"/>
      <c r="AB568" s="35"/>
      <c r="AC568" s="35"/>
      <c r="AD568" s="35"/>
      <c r="AE568" s="35"/>
      <c r="AR568" s="183" t="s">
        <v>406</v>
      </c>
      <c r="AT568" s="183" t="s">
        <v>318</v>
      </c>
      <c r="AU568" s="183" t="s">
        <v>88</v>
      </c>
      <c r="AY568" s="18" t="s">
        <v>317</v>
      </c>
      <c r="BE568" s="105">
        <f>IF(N568="základná",J568,0)</f>
        <v>0</v>
      </c>
      <c r="BF568" s="105">
        <f>IF(N568="znížená",J568,0)</f>
        <v>0</v>
      </c>
      <c r="BG568" s="105">
        <f>IF(N568="zákl. prenesená",J568,0)</f>
        <v>0</v>
      </c>
      <c r="BH568" s="105">
        <f>IF(N568="zníž. prenesená",J568,0)</f>
        <v>0</v>
      </c>
      <c r="BI568" s="105">
        <f>IF(N568="nulová",J568,0)</f>
        <v>0</v>
      </c>
      <c r="BJ568" s="18" t="s">
        <v>88</v>
      </c>
      <c r="BK568" s="105">
        <f>ROUND(I568*H568,2)</f>
        <v>0</v>
      </c>
      <c r="BL568" s="18" t="s">
        <v>406</v>
      </c>
      <c r="BM568" s="183" t="s">
        <v>930</v>
      </c>
    </row>
    <row r="569" spans="1:65" s="13" customFormat="1">
      <c r="B569" s="184"/>
      <c r="D569" s="185" t="s">
        <v>323</v>
      </c>
      <c r="E569" s="186" t="s">
        <v>1</v>
      </c>
      <c r="F569" s="187" t="s">
        <v>931</v>
      </c>
      <c r="H569" s="186" t="s">
        <v>1</v>
      </c>
      <c r="I569" s="188"/>
      <c r="L569" s="184"/>
      <c r="M569" s="189"/>
      <c r="N569" s="190"/>
      <c r="O569" s="190"/>
      <c r="P569" s="190"/>
      <c r="Q569" s="190"/>
      <c r="R569" s="190"/>
      <c r="S569" s="190"/>
      <c r="T569" s="191"/>
      <c r="AT569" s="186" t="s">
        <v>323</v>
      </c>
      <c r="AU569" s="186" t="s">
        <v>88</v>
      </c>
      <c r="AV569" s="13" t="s">
        <v>82</v>
      </c>
      <c r="AW569" s="13" t="s">
        <v>30</v>
      </c>
      <c r="AX569" s="13" t="s">
        <v>75</v>
      </c>
      <c r="AY569" s="186" t="s">
        <v>317</v>
      </c>
    </row>
    <row r="570" spans="1:65" s="13" customFormat="1">
      <c r="B570" s="184"/>
      <c r="D570" s="185" t="s">
        <v>323</v>
      </c>
      <c r="E570" s="186" t="s">
        <v>1</v>
      </c>
      <c r="F570" s="187" t="s">
        <v>932</v>
      </c>
      <c r="H570" s="186" t="s">
        <v>1</v>
      </c>
      <c r="I570" s="188"/>
      <c r="L570" s="184"/>
      <c r="M570" s="189"/>
      <c r="N570" s="190"/>
      <c r="O570" s="190"/>
      <c r="P570" s="190"/>
      <c r="Q570" s="190"/>
      <c r="R570" s="190"/>
      <c r="S570" s="190"/>
      <c r="T570" s="191"/>
      <c r="AT570" s="186" t="s">
        <v>323</v>
      </c>
      <c r="AU570" s="186" t="s">
        <v>88</v>
      </c>
      <c r="AV570" s="13" t="s">
        <v>82</v>
      </c>
      <c r="AW570" s="13" t="s">
        <v>30</v>
      </c>
      <c r="AX570" s="13" t="s">
        <v>75</v>
      </c>
      <c r="AY570" s="186" t="s">
        <v>317</v>
      </c>
    </row>
    <row r="571" spans="1:65" s="13" customFormat="1">
      <c r="B571" s="184"/>
      <c r="D571" s="185" t="s">
        <v>323</v>
      </c>
      <c r="E571" s="186" t="s">
        <v>1</v>
      </c>
      <c r="F571" s="187" t="s">
        <v>933</v>
      </c>
      <c r="H571" s="186" t="s">
        <v>1</v>
      </c>
      <c r="I571" s="188"/>
      <c r="L571" s="184"/>
      <c r="M571" s="189"/>
      <c r="N571" s="190"/>
      <c r="O571" s="190"/>
      <c r="P571" s="190"/>
      <c r="Q571" s="190"/>
      <c r="R571" s="190"/>
      <c r="S571" s="190"/>
      <c r="T571" s="191"/>
      <c r="AT571" s="186" t="s">
        <v>323</v>
      </c>
      <c r="AU571" s="186" t="s">
        <v>88</v>
      </c>
      <c r="AV571" s="13" t="s">
        <v>82</v>
      </c>
      <c r="AW571" s="13" t="s">
        <v>30</v>
      </c>
      <c r="AX571" s="13" t="s">
        <v>75</v>
      </c>
      <c r="AY571" s="186" t="s">
        <v>317</v>
      </c>
    </row>
    <row r="572" spans="1:65" s="15" customFormat="1">
      <c r="B572" s="202"/>
      <c r="D572" s="185" t="s">
        <v>323</v>
      </c>
      <c r="E572" s="203" t="s">
        <v>1</v>
      </c>
      <c r="F572" s="204" t="s">
        <v>921</v>
      </c>
      <c r="H572" s="205">
        <v>203.6</v>
      </c>
      <c r="I572" s="206"/>
      <c r="L572" s="202"/>
      <c r="M572" s="207"/>
      <c r="N572" s="208"/>
      <c r="O572" s="208"/>
      <c r="P572" s="208"/>
      <c r="Q572" s="208"/>
      <c r="R572" s="208"/>
      <c r="S572" s="208"/>
      <c r="T572" s="209"/>
      <c r="AT572" s="203" t="s">
        <v>323</v>
      </c>
      <c r="AU572" s="203" t="s">
        <v>88</v>
      </c>
      <c r="AV572" s="15" t="s">
        <v>88</v>
      </c>
      <c r="AW572" s="15" t="s">
        <v>30</v>
      </c>
      <c r="AX572" s="15" t="s">
        <v>75</v>
      </c>
      <c r="AY572" s="203" t="s">
        <v>317</v>
      </c>
    </row>
    <row r="573" spans="1:65" s="14" customFormat="1">
      <c r="B573" s="192"/>
      <c r="D573" s="185" t="s">
        <v>323</v>
      </c>
      <c r="E573" s="193" t="s">
        <v>1</v>
      </c>
      <c r="F573" s="194" t="s">
        <v>334</v>
      </c>
      <c r="H573" s="195">
        <v>203.6</v>
      </c>
      <c r="I573" s="196"/>
      <c r="L573" s="192"/>
      <c r="M573" s="197"/>
      <c r="N573" s="198"/>
      <c r="O573" s="198"/>
      <c r="P573" s="198"/>
      <c r="Q573" s="198"/>
      <c r="R573" s="198"/>
      <c r="S573" s="198"/>
      <c r="T573" s="199"/>
      <c r="AT573" s="193" t="s">
        <v>323</v>
      </c>
      <c r="AU573" s="193" t="s">
        <v>88</v>
      </c>
      <c r="AV573" s="14" t="s">
        <v>321</v>
      </c>
      <c r="AW573" s="14" t="s">
        <v>30</v>
      </c>
      <c r="AX573" s="14" t="s">
        <v>82</v>
      </c>
      <c r="AY573" s="193" t="s">
        <v>317</v>
      </c>
    </row>
    <row r="574" spans="1:65" s="2" customFormat="1" ht="24.2" customHeight="1">
      <c r="A574" s="35"/>
      <c r="B574" s="141"/>
      <c r="C574" s="218" t="s">
        <v>934</v>
      </c>
      <c r="D574" s="218" t="s">
        <v>419</v>
      </c>
      <c r="E574" s="219" t="s">
        <v>935</v>
      </c>
      <c r="F574" s="220" t="s">
        <v>936</v>
      </c>
      <c r="G574" s="221" t="s">
        <v>366</v>
      </c>
      <c r="H574" s="222">
        <v>70.382000000000005</v>
      </c>
      <c r="I574" s="223"/>
      <c r="J574" s="224">
        <f>ROUND(I574*H574,2)</f>
        <v>0</v>
      </c>
      <c r="K574" s="225"/>
      <c r="L574" s="226"/>
      <c r="M574" s="227" t="s">
        <v>1</v>
      </c>
      <c r="N574" s="228" t="s">
        <v>41</v>
      </c>
      <c r="O574" s="61"/>
      <c r="P574" s="181">
        <f>O574*H574</f>
        <v>0</v>
      </c>
      <c r="Q574" s="181">
        <v>0</v>
      </c>
      <c r="R574" s="181">
        <f>Q574*H574</f>
        <v>0</v>
      </c>
      <c r="S574" s="181">
        <v>0</v>
      </c>
      <c r="T574" s="182">
        <f>S574*H574</f>
        <v>0</v>
      </c>
      <c r="U574" s="35"/>
      <c r="V574" s="35"/>
      <c r="W574" s="35"/>
      <c r="X574" s="35"/>
      <c r="Y574" s="35"/>
      <c r="Z574" s="35"/>
      <c r="AA574" s="35"/>
      <c r="AB574" s="35"/>
      <c r="AC574" s="35"/>
      <c r="AD574" s="35"/>
      <c r="AE574" s="35"/>
      <c r="AR574" s="183" t="s">
        <v>494</v>
      </c>
      <c r="AT574" s="183" t="s">
        <v>419</v>
      </c>
      <c r="AU574" s="183" t="s">
        <v>88</v>
      </c>
      <c r="AY574" s="18" t="s">
        <v>317</v>
      </c>
      <c r="BE574" s="105">
        <f>IF(N574="základná",J574,0)</f>
        <v>0</v>
      </c>
      <c r="BF574" s="105">
        <f>IF(N574="znížená",J574,0)</f>
        <v>0</v>
      </c>
      <c r="BG574" s="105">
        <f>IF(N574="zákl. prenesená",J574,0)</f>
        <v>0</v>
      </c>
      <c r="BH574" s="105">
        <f>IF(N574="zníž. prenesená",J574,0)</f>
        <v>0</v>
      </c>
      <c r="BI574" s="105">
        <f>IF(N574="nulová",J574,0)</f>
        <v>0</v>
      </c>
      <c r="BJ574" s="18" t="s">
        <v>88</v>
      </c>
      <c r="BK574" s="105">
        <f>ROUND(I574*H574,2)</f>
        <v>0</v>
      </c>
      <c r="BL574" s="18" t="s">
        <v>406</v>
      </c>
      <c r="BM574" s="183" t="s">
        <v>937</v>
      </c>
    </row>
    <row r="575" spans="1:65" s="13" customFormat="1">
      <c r="B575" s="184"/>
      <c r="D575" s="185" t="s">
        <v>323</v>
      </c>
      <c r="E575" s="186" t="s">
        <v>1</v>
      </c>
      <c r="F575" s="187" t="s">
        <v>938</v>
      </c>
      <c r="H575" s="186" t="s">
        <v>1</v>
      </c>
      <c r="I575" s="188"/>
      <c r="L575" s="184"/>
      <c r="M575" s="189"/>
      <c r="N575" s="190"/>
      <c r="O575" s="190"/>
      <c r="P575" s="190"/>
      <c r="Q575" s="190"/>
      <c r="R575" s="190"/>
      <c r="S575" s="190"/>
      <c r="T575" s="191"/>
      <c r="AT575" s="186" t="s">
        <v>323</v>
      </c>
      <c r="AU575" s="186" t="s">
        <v>88</v>
      </c>
      <c r="AV575" s="13" t="s">
        <v>82</v>
      </c>
      <c r="AW575" s="13" t="s">
        <v>30</v>
      </c>
      <c r="AX575" s="13" t="s">
        <v>75</v>
      </c>
      <c r="AY575" s="186" t="s">
        <v>317</v>
      </c>
    </row>
    <row r="576" spans="1:65" s="15" customFormat="1">
      <c r="B576" s="202"/>
      <c r="D576" s="185" t="s">
        <v>323</v>
      </c>
      <c r="E576" s="203" t="s">
        <v>1</v>
      </c>
      <c r="F576" s="204" t="s">
        <v>939</v>
      </c>
      <c r="H576" s="205">
        <v>70.382000000000005</v>
      </c>
      <c r="I576" s="206"/>
      <c r="L576" s="202"/>
      <c r="M576" s="207"/>
      <c r="N576" s="208"/>
      <c r="O576" s="208"/>
      <c r="P576" s="208"/>
      <c r="Q576" s="208"/>
      <c r="R576" s="208"/>
      <c r="S576" s="208"/>
      <c r="T576" s="209"/>
      <c r="AT576" s="203" t="s">
        <v>323</v>
      </c>
      <c r="AU576" s="203" t="s">
        <v>88</v>
      </c>
      <c r="AV576" s="15" t="s">
        <v>88</v>
      </c>
      <c r="AW576" s="15" t="s">
        <v>30</v>
      </c>
      <c r="AX576" s="15" t="s">
        <v>75</v>
      </c>
      <c r="AY576" s="203" t="s">
        <v>317</v>
      </c>
    </row>
    <row r="577" spans="1:65" s="14" customFormat="1">
      <c r="B577" s="192"/>
      <c r="D577" s="185" t="s">
        <v>323</v>
      </c>
      <c r="E577" s="193" t="s">
        <v>1</v>
      </c>
      <c r="F577" s="194" t="s">
        <v>334</v>
      </c>
      <c r="H577" s="195">
        <v>70.382000000000005</v>
      </c>
      <c r="I577" s="196"/>
      <c r="L577" s="192"/>
      <c r="M577" s="197"/>
      <c r="N577" s="198"/>
      <c r="O577" s="198"/>
      <c r="P577" s="198"/>
      <c r="Q577" s="198"/>
      <c r="R577" s="198"/>
      <c r="S577" s="198"/>
      <c r="T577" s="199"/>
      <c r="AT577" s="193" t="s">
        <v>323</v>
      </c>
      <c r="AU577" s="193" t="s">
        <v>88</v>
      </c>
      <c r="AV577" s="14" t="s">
        <v>321</v>
      </c>
      <c r="AW577" s="14" t="s">
        <v>30</v>
      </c>
      <c r="AX577" s="14" t="s">
        <v>82</v>
      </c>
      <c r="AY577" s="193" t="s">
        <v>317</v>
      </c>
    </row>
    <row r="578" spans="1:65" s="2" customFormat="1" ht="24.2" customHeight="1">
      <c r="A578" s="35"/>
      <c r="B578" s="141"/>
      <c r="C578" s="171" t="s">
        <v>940</v>
      </c>
      <c r="D578" s="171" t="s">
        <v>318</v>
      </c>
      <c r="E578" s="172" t="s">
        <v>941</v>
      </c>
      <c r="F578" s="173" t="s">
        <v>942</v>
      </c>
      <c r="G578" s="174" t="s">
        <v>378</v>
      </c>
      <c r="H578" s="175">
        <v>88.677000000000007</v>
      </c>
      <c r="I578" s="176"/>
      <c r="J578" s="177">
        <f>ROUND(I578*H578,2)</f>
        <v>0</v>
      </c>
      <c r="K578" s="178"/>
      <c r="L578" s="36"/>
      <c r="M578" s="179" t="s">
        <v>1</v>
      </c>
      <c r="N578" s="180" t="s">
        <v>41</v>
      </c>
      <c r="O578" s="61"/>
      <c r="P578" s="181">
        <f>O578*H578</f>
        <v>0</v>
      </c>
      <c r="Q578" s="181">
        <v>9.8999999999999999E-4</v>
      </c>
      <c r="R578" s="181">
        <f>Q578*H578</f>
        <v>8.7790230000000011E-2</v>
      </c>
      <c r="S578" s="181">
        <v>0</v>
      </c>
      <c r="T578" s="182">
        <f>S578*H578</f>
        <v>0</v>
      </c>
      <c r="U578" s="35"/>
      <c r="V578" s="35"/>
      <c r="W578" s="35"/>
      <c r="X578" s="35"/>
      <c r="Y578" s="35"/>
      <c r="Z578" s="35"/>
      <c r="AA578" s="35"/>
      <c r="AB578" s="35"/>
      <c r="AC578" s="35"/>
      <c r="AD578" s="35"/>
      <c r="AE578" s="35"/>
      <c r="AR578" s="183" t="s">
        <v>406</v>
      </c>
      <c r="AT578" s="183" t="s">
        <v>318</v>
      </c>
      <c r="AU578" s="183" t="s">
        <v>88</v>
      </c>
      <c r="AY578" s="18" t="s">
        <v>317</v>
      </c>
      <c r="BE578" s="105">
        <f>IF(N578="základná",J578,0)</f>
        <v>0</v>
      </c>
      <c r="BF578" s="105">
        <f>IF(N578="znížená",J578,0)</f>
        <v>0</v>
      </c>
      <c r="BG578" s="105">
        <f>IF(N578="zákl. prenesená",J578,0)</f>
        <v>0</v>
      </c>
      <c r="BH578" s="105">
        <f>IF(N578="zníž. prenesená",J578,0)</f>
        <v>0</v>
      </c>
      <c r="BI578" s="105">
        <f>IF(N578="nulová",J578,0)</f>
        <v>0</v>
      </c>
      <c r="BJ578" s="18" t="s">
        <v>88</v>
      </c>
      <c r="BK578" s="105">
        <f>ROUND(I578*H578,2)</f>
        <v>0</v>
      </c>
      <c r="BL578" s="18" t="s">
        <v>406</v>
      </c>
      <c r="BM578" s="183" t="s">
        <v>943</v>
      </c>
    </row>
    <row r="579" spans="1:65" s="15" customFormat="1">
      <c r="B579" s="202"/>
      <c r="D579" s="185" t="s">
        <v>323</v>
      </c>
      <c r="E579" s="203" t="s">
        <v>1</v>
      </c>
      <c r="F579" s="204" t="s">
        <v>202</v>
      </c>
      <c r="H579" s="205">
        <v>83.236999999999995</v>
      </c>
      <c r="I579" s="206"/>
      <c r="L579" s="202"/>
      <c r="M579" s="207"/>
      <c r="N579" s="208"/>
      <c r="O579" s="208"/>
      <c r="P579" s="208"/>
      <c r="Q579" s="208"/>
      <c r="R579" s="208"/>
      <c r="S579" s="208"/>
      <c r="T579" s="209"/>
      <c r="AT579" s="203" t="s">
        <v>323</v>
      </c>
      <c r="AU579" s="203" t="s">
        <v>88</v>
      </c>
      <c r="AV579" s="15" t="s">
        <v>88</v>
      </c>
      <c r="AW579" s="15" t="s">
        <v>30</v>
      </c>
      <c r="AX579" s="15" t="s">
        <v>75</v>
      </c>
      <c r="AY579" s="203" t="s">
        <v>317</v>
      </c>
    </row>
    <row r="580" spans="1:65" s="15" customFormat="1">
      <c r="B580" s="202"/>
      <c r="D580" s="185" t="s">
        <v>323</v>
      </c>
      <c r="E580" s="203" t="s">
        <v>1</v>
      </c>
      <c r="F580" s="204" t="s">
        <v>156</v>
      </c>
      <c r="H580" s="205">
        <v>5.44</v>
      </c>
      <c r="I580" s="206"/>
      <c r="L580" s="202"/>
      <c r="M580" s="207"/>
      <c r="N580" s="208"/>
      <c r="O580" s="208"/>
      <c r="P580" s="208"/>
      <c r="Q580" s="208"/>
      <c r="R580" s="208"/>
      <c r="S580" s="208"/>
      <c r="T580" s="209"/>
      <c r="AT580" s="203" t="s">
        <v>323</v>
      </c>
      <c r="AU580" s="203" t="s">
        <v>88</v>
      </c>
      <c r="AV580" s="15" t="s">
        <v>88</v>
      </c>
      <c r="AW580" s="15" t="s">
        <v>30</v>
      </c>
      <c r="AX580" s="15" t="s">
        <v>75</v>
      </c>
      <c r="AY580" s="203" t="s">
        <v>317</v>
      </c>
    </row>
    <row r="581" spans="1:65" s="14" customFormat="1">
      <c r="B581" s="192"/>
      <c r="D581" s="185" t="s">
        <v>323</v>
      </c>
      <c r="E581" s="193" t="s">
        <v>191</v>
      </c>
      <c r="F581" s="194" t="s">
        <v>334</v>
      </c>
      <c r="H581" s="195">
        <v>88.677000000000007</v>
      </c>
      <c r="I581" s="196"/>
      <c r="L581" s="192"/>
      <c r="M581" s="197"/>
      <c r="N581" s="198"/>
      <c r="O581" s="198"/>
      <c r="P581" s="198"/>
      <c r="Q581" s="198"/>
      <c r="R581" s="198"/>
      <c r="S581" s="198"/>
      <c r="T581" s="199"/>
      <c r="AT581" s="193" t="s">
        <v>323</v>
      </c>
      <c r="AU581" s="193" t="s">
        <v>88</v>
      </c>
      <c r="AV581" s="14" t="s">
        <v>321</v>
      </c>
      <c r="AW581" s="14" t="s">
        <v>30</v>
      </c>
      <c r="AX581" s="14" t="s">
        <v>82</v>
      </c>
      <c r="AY581" s="193" t="s">
        <v>317</v>
      </c>
    </row>
    <row r="582" spans="1:65" s="2" customFormat="1" ht="24.2" customHeight="1">
      <c r="A582" s="35"/>
      <c r="B582" s="141"/>
      <c r="C582" s="218" t="s">
        <v>944</v>
      </c>
      <c r="D582" s="218" t="s">
        <v>419</v>
      </c>
      <c r="E582" s="219" t="s">
        <v>860</v>
      </c>
      <c r="F582" s="220" t="s">
        <v>861</v>
      </c>
      <c r="G582" s="221" t="s">
        <v>378</v>
      </c>
      <c r="H582" s="222">
        <v>106.41200000000001</v>
      </c>
      <c r="I582" s="223"/>
      <c r="J582" s="224">
        <f>ROUND(I582*H582,2)</f>
        <v>0</v>
      </c>
      <c r="K582" s="225"/>
      <c r="L582" s="226"/>
      <c r="M582" s="227" t="s">
        <v>1</v>
      </c>
      <c r="N582" s="228" t="s">
        <v>41</v>
      </c>
      <c r="O582" s="61"/>
      <c r="P582" s="181">
        <f>O582*H582</f>
        <v>0</v>
      </c>
      <c r="Q582" s="181">
        <v>0</v>
      </c>
      <c r="R582" s="181">
        <f>Q582*H582</f>
        <v>0</v>
      </c>
      <c r="S582" s="181">
        <v>0</v>
      </c>
      <c r="T582" s="182">
        <f>S582*H582</f>
        <v>0</v>
      </c>
      <c r="U582" s="35"/>
      <c r="V582" s="35"/>
      <c r="W582" s="35"/>
      <c r="X582" s="35"/>
      <c r="Y582" s="35"/>
      <c r="Z582" s="35"/>
      <c r="AA582" s="35"/>
      <c r="AB582" s="35"/>
      <c r="AC582" s="35"/>
      <c r="AD582" s="35"/>
      <c r="AE582" s="35"/>
      <c r="AR582" s="183" t="s">
        <v>494</v>
      </c>
      <c r="AT582" s="183" t="s">
        <v>419</v>
      </c>
      <c r="AU582" s="183" t="s">
        <v>88</v>
      </c>
      <c r="AY582" s="18" t="s">
        <v>317</v>
      </c>
      <c r="BE582" s="105">
        <f>IF(N582="základná",J582,0)</f>
        <v>0</v>
      </c>
      <c r="BF582" s="105">
        <f>IF(N582="znížená",J582,0)</f>
        <v>0</v>
      </c>
      <c r="BG582" s="105">
        <f>IF(N582="zákl. prenesená",J582,0)</f>
        <v>0</v>
      </c>
      <c r="BH582" s="105">
        <f>IF(N582="zníž. prenesená",J582,0)</f>
        <v>0</v>
      </c>
      <c r="BI582" s="105">
        <f>IF(N582="nulová",J582,0)</f>
        <v>0</v>
      </c>
      <c r="BJ582" s="18" t="s">
        <v>88</v>
      </c>
      <c r="BK582" s="105">
        <f>ROUND(I582*H582,2)</f>
        <v>0</v>
      </c>
      <c r="BL582" s="18" t="s">
        <v>406</v>
      </c>
      <c r="BM582" s="183" t="s">
        <v>945</v>
      </c>
    </row>
    <row r="583" spans="1:65" s="15" customFormat="1">
      <c r="B583" s="202"/>
      <c r="D583" s="185" t="s">
        <v>323</v>
      </c>
      <c r="E583" s="203" t="s">
        <v>1</v>
      </c>
      <c r="F583" s="204" t="s">
        <v>946</v>
      </c>
      <c r="H583" s="205">
        <v>106.41200000000001</v>
      </c>
      <c r="I583" s="206"/>
      <c r="L583" s="202"/>
      <c r="M583" s="207"/>
      <c r="N583" s="208"/>
      <c r="O583" s="208"/>
      <c r="P583" s="208"/>
      <c r="Q583" s="208"/>
      <c r="R583" s="208"/>
      <c r="S583" s="208"/>
      <c r="T583" s="209"/>
      <c r="AT583" s="203" t="s">
        <v>323</v>
      </c>
      <c r="AU583" s="203" t="s">
        <v>88</v>
      </c>
      <c r="AV583" s="15" t="s">
        <v>88</v>
      </c>
      <c r="AW583" s="15" t="s">
        <v>30</v>
      </c>
      <c r="AX583" s="15" t="s">
        <v>82</v>
      </c>
      <c r="AY583" s="203" t="s">
        <v>317</v>
      </c>
    </row>
    <row r="584" spans="1:65" s="2" customFormat="1" ht="14.45" customHeight="1">
      <c r="A584" s="35"/>
      <c r="B584" s="141"/>
      <c r="C584" s="218" t="s">
        <v>947</v>
      </c>
      <c r="D584" s="218" t="s">
        <v>419</v>
      </c>
      <c r="E584" s="219" t="s">
        <v>948</v>
      </c>
      <c r="F584" s="220" t="s">
        <v>949</v>
      </c>
      <c r="G584" s="221" t="s">
        <v>378</v>
      </c>
      <c r="H584" s="222">
        <v>106.41200000000001</v>
      </c>
      <c r="I584" s="223"/>
      <c r="J584" s="224">
        <f>ROUND(I584*H584,2)</f>
        <v>0</v>
      </c>
      <c r="K584" s="225"/>
      <c r="L584" s="226"/>
      <c r="M584" s="227" t="s">
        <v>1</v>
      </c>
      <c r="N584" s="228" t="s">
        <v>41</v>
      </c>
      <c r="O584" s="61"/>
      <c r="P584" s="181">
        <f>O584*H584</f>
        <v>0</v>
      </c>
      <c r="Q584" s="181">
        <v>5.1999999999999998E-3</v>
      </c>
      <c r="R584" s="181">
        <f>Q584*H584</f>
        <v>0.55334240000000001</v>
      </c>
      <c r="S584" s="181">
        <v>0</v>
      </c>
      <c r="T584" s="182">
        <f>S584*H584</f>
        <v>0</v>
      </c>
      <c r="U584" s="35"/>
      <c r="V584" s="35"/>
      <c r="W584" s="35"/>
      <c r="X584" s="35"/>
      <c r="Y584" s="35"/>
      <c r="Z584" s="35"/>
      <c r="AA584" s="35"/>
      <c r="AB584" s="35"/>
      <c r="AC584" s="35"/>
      <c r="AD584" s="35"/>
      <c r="AE584" s="35"/>
      <c r="AR584" s="183" t="s">
        <v>494</v>
      </c>
      <c r="AT584" s="183" t="s">
        <v>419</v>
      </c>
      <c r="AU584" s="183" t="s">
        <v>88</v>
      </c>
      <c r="AY584" s="18" t="s">
        <v>317</v>
      </c>
      <c r="BE584" s="105">
        <f>IF(N584="základná",J584,0)</f>
        <v>0</v>
      </c>
      <c r="BF584" s="105">
        <f>IF(N584="znížená",J584,0)</f>
        <v>0</v>
      </c>
      <c r="BG584" s="105">
        <f>IF(N584="zákl. prenesená",J584,0)</f>
        <v>0</v>
      </c>
      <c r="BH584" s="105">
        <f>IF(N584="zníž. prenesená",J584,0)</f>
        <v>0</v>
      </c>
      <c r="BI584" s="105">
        <f>IF(N584="nulová",J584,0)</f>
        <v>0</v>
      </c>
      <c r="BJ584" s="18" t="s">
        <v>88</v>
      </c>
      <c r="BK584" s="105">
        <f>ROUND(I584*H584,2)</f>
        <v>0</v>
      </c>
      <c r="BL584" s="18" t="s">
        <v>406</v>
      </c>
      <c r="BM584" s="183" t="s">
        <v>950</v>
      </c>
    </row>
    <row r="585" spans="1:65" s="15" customFormat="1">
      <c r="B585" s="202"/>
      <c r="D585" s="185" t="s">
        <v>323</v>
      </c>
      <c r="E585" s="203" t="s">
        <v>1</v>
      </c>
      <c r="F585" s="204" t="s">
        <v>946</v>
      </c>
      <c r="H585" s="205">
        <v>106.41200000000001</v>
      </c>
      <c r="I585" s="206"/>
      <c r="L585" s="202"/>
      <c r="M585" s="207"/>
      <c r="N585" s="208"/>
      <c r="O585" s="208"/>
      <c r="P585" s="208"/>
      <c r="Q585" s="208"/>
      <c r="R585" s="208"/>
      <c r="S585" s="208"/>
      <c r="T585" s="209"/>
      <c r="AT585" s="203" t="s">
        <v>323</v>
      </c>
      <c r="AU585" s="203" t="s">
        <v>88</v>
      </c>
      <c r="AV585" s="15" t="s">
        <v>88</v>
      </c>
      <c r="AW585" s="15" t="s">
        <v>30</v>
      </c>
      <c r="AX585" s="15" t="s">
        <v>82</v>
      </c>
      <c r="AY585" s="203" t="s">
        <v>317</v>
      </c>
    </row>
    <row r="586" spans="1:65" s="2" customFormat="1" ht="24.2" customHeight="1">
      <c r="A586" s="35"/>
      <c r="B586" s="141"/>
      <c r="C586" s="171" t="s">
        <v>951</v>
      </c>
      <c r="D586" s="171" t="s">
        <v>318</v>
      </c>
      <c r="E586" s="172" t="s">
        <v>952</v>
      </c>
      <c r="F586" s="173" t="s">
        <v>953</v>
      </c>
      <c r="G586" s="174" t="s">
        <v>441</v>
      </c>
      <c r="H586" s="175">
        <v>326</v>
      </c>
      <c r="I586" s="176"/>
      <c r="J586" s="177">
        <f>ROUND(I586*H586,2)</f>
        <v>0</v>
      </c>
      <c r="K586" s="178"/>
      <c r="L586" s="36"/>
      <c r="M586" s="179" t="s">
        <v>1</v>
      </c>
      <c r="N586" s="180" t="s">
        <v>41</v>
      </c>
      <c r="O586" s="61"/>
      <c r="P586" s="181">
        <f>O586*H586</f>
        <v>0</v>
      </c>
      <c r="Q586" s="181">
        <v>3.0000000000000001E-5</v>
      </c>
      <c r="R586" s="181">
        <f>Q586*H586</f>
        <v>9.7800000000000005E-3</v>
      </c>
      <c r="S586" s="181">
        <v>0</v>
      </c>
      <c r="T586" s="182">
        <f>S586*H586</f>
        <v>0</v>
      </c>
      <c r="U586" s="35"/>
      <c r="V586" s="35"/>
      <c r="W586" s="35"/>
      <c r="X586" s="35"/>
      <c r="Y586" s="35"/>
      <c r="Z586" s="35"/>
      <c r="AA586" s="35"/>
      <c r="AB586" s="35"/>
      <c r="AC586" s="35"/>
      <c r="AD586" s="35"/>
      <c r="AE586" s="35"/>
      <c r="AR586" s="183" t="s">
        <v>406</v>
      </c>
      <c r="AT586" s="183" t="s">
        <v>318</v>
      </c>
      <c r="AU586" s="183" t="s">
        <v>88</v>
      </c>
      <c r="AY586" s="18" t="s">
        <v>317</v>
      </c>
      <c r="BE586" s="105">
        <f>IF(N586="základná",J586,0)</f>
        <v>0</v>
      </c>
      <c r="BF586" s="105">
        <f>IF(N586="znížená",J586,0)</f>
        <v>0</v>
      </c>
      <c r="BG586" s="105">
        <f>IF(N586="zákl. prenesená",J586,0)</f>
        <v>0</v>
      </c>
      <c r="BH586" s="105">
        <f>IF(N586="zníž. prenesená",J586,0)</f>
        <v>0</v>
      </c>
      <c r="BI586" s="105">
        <f>IF(N586="nulová",J586,0)</f>
        <v>0</v>
      </c>
      <c r="BJ586" s="18" t="s">
        <v>88</v>
      </c>
      <c r="BK586" s="105">
        <f>ROUND(I586*H586,2)</f>
        <v>0</v>
      </c>
      <c r="BL586" s="18" t="s">
        <v>406</v>
      </c>
      <c r="BM586" s="183" t="s">
        <v>954</v>
      </c>
    </row>
    <row r="587" spans="1:65" s="13" customFormat="1">
      <c r="B587" s="184"/>
      <c r="D587" s="185" t="s">
        <v>323</v>
      </c>
      <c r="E587" s="186" t="s">
        <v>1</v>
      </c>
      <c r="F587" s="187" t="s">
        <v>955</v>
      </c>
      <c r="H587" s="186" t="s">
        <v>1</v>
      </c>
      <c r="I587" s="188"/>
      <c r="L587" s="184"/>
      <c r="M587" s="189"/>
      <c r="N587" s="190"/>
      <c r="O587" s="190"/>
      <c r="P587" s="190"/>
      <c r="Q587" s="190"/>
      <c r="R587" s="190"/>
      <c r="S587" s="190"/>
      <c r="T587" s="191"/>
      <c r="AT587" s="186" t="s">
        <v>323</v>
      </c>
      <c r="AU587" s="186" t="s">
        <v>88</v>
      </c>
      <c r="AV587" s="13" t="s">
        <v>82</v>
      </c>
      <c r="AW587" s="13" t="s">
        <v>30</v>
      </c>
      <c r="AX587" s="13" t="s">
        <v>75</v>
      </c>
      <c r="AY587" s="186" t="s">
        <v>317</v>
      </c>
    </row>
    <row r="588" spans="1:65" s="15" customFormat="1">
      <c r="B588" s="202"/>
      <c r="D588" s="185" t="s">
        <v>323</v>
      </c>
      <c r="E588" s="203" t="s">
        <v>1</v>
      </c>
      <c r="F588" s="204" t="s">
        <v>956</v>
      </c>
      <c r="H588" s="205">
        <v>163</v>
      </c>
      <c r="I588" s="206"/>
      <c r="L588" s="202"/>
      <c r="M588" s="207"/>
      <c r="N588" s="208"/>
      <c r="O588" s="208"/>
      <c r="P588" s="208"/>
      <c r="Q588" s="208"/>
      <c r="R588" s="208"/>
      <c r="S588" s="208"/>
      <c r="T588" s="209"/>
      <c r="AT588" s="203" t="s">
        <v>323</v>
      </c>
      <c r="AU588" s="203" t="s">
        <v>88</v>
      </c>
      <c r="AV588" s="15" t="s">
        <v>88</v>
      </c>
      <c r="AW588" s="15" t="s">
        <v>30</v>
      </c>
      <c r="AX588" s="15" t="s">
        <v>75</v>
      </c>
      <c r="AY588" s="203" t="s">
        <v>317</v>
      </c>
    </row>
    <row r="589" spans="1:65" s="15" customFormat="1">
      <c r="B589" s="202"/>
      <c r="D589" s="185" t="s">
        <v>323</v>
      </c>
      <c r="E589" s="203" t="s">
        <v>1</v>
      </c>
      <c r="F589" s="204" t="s">
        <v>956</v>
      </c>
      <c r="H589" s="205">
        <v>163</v>
      </c>
      <c r="I589" s="206"/>
      <c r="L589" s="202"/>
      <c r="M589" s="207"/>
      <c r="N589" s="208"/>
      <c r="O589" s="208"/>
      <c r="P589" s="208"/>
      <c r="Q589" s="208"/>
      <c r="R589" s="208"/>
      <c r="S589" s="208"/>
      <c r="T589" s="209"/>
      <c r="AT589" s="203" t="s">
        <v>323</v>
      </c>
      <c r="AU589" s="203" t="s">
        <v>88</v>
      </c>
      <c r="AV589" s="15" t="s">
        <v>88</v>
      </c>
      <c r="AW589" s="15" t="s">
        <v>30</v>
      </c>
      <c r="AX589" s="15" t="s">
        <v>75</v>
      </c>
      <c r="AY589" s="203" t="s">
        <v>317</v>
      </c>
    </row>
    <row r="590" spans="1:65" s="14" customFormat="1">
      <c r="B590" s="192"/>
      <c r="D590" s="185" t="s">
        <v>323</v>
      </c>
      <c r="E590" s="193" t="s">
        <v>1</v>
      </c>
      <c r="F590" s="194" t="s">
        <v>334</v>
      </c>
      <c r="H590" s="195">
        <v>326</v>
      </c>
      <c r="I590" s="196"/>
      <c r="L590" s="192"/>
      <c r="M590" s="197"/>
      <c r="N590" s="198"/>
      <c r="O590" s="198"/>
      <c r="P590" s="198"/>
      <c r="Q590" s="198"/>
      <c r="R590" s="198"/>
      <c r="S590" s="198"/>
      <c r="T590" s="199"/>
      <c r="AT590" s="193" t="s">
        <v>323</v>
      </c>
      <c r="AU590" s="193" t="s">
        <v>88</v>
      </c>
      <c r="AV590" s="14" t="s">
        <v>321</v>
      </c>
      <c r="AW590" s="14" t="s">
        <v>30</v>
      </c>
      <c r="AX590" s="14" t="s">
        <v>82</v>
      </c>
      <c r="AY590" s="193" t="s">
        <v>317</v>
      </c>
    </row>
    <row r="591" spans="1:65" s="2" customFormat="1" ht="14.45" customHeight="1">
      <c r="A591" s="35"/>
      <c r="B591" s="141"/>
      <c r="C591" s="218" t="s">
        <v>957</v>
      </c>
      <c r="D591" s="218" t="s">
        <v>419</v>
      </c>
      <c r="E591" s="219" t="s">
        <v>958</v>
      </c>
      <c r="F591" s="220" t="s">
        <v>959</v>
      </c>
      <c r="G591" s="221" t="s">
        <v>378</v>
      </c>
      <c r="H591" s="222">
        <v>66.83</v>
      </c>
      <c r="I591" s="223"/>
      <c r="J591" s="224">
        <f>ROUND(I591*H591,2)</f>
        <v>0</v>
      </c>
      <c r="K591" s="225"/>
      <c r="L591" s="226"/>
      <c r="M591" s="227" t="s">
        <v>1</v>
      </c>
      <c r="N591" s="228" t="s">
        <v>41</v>
      </c>
      <c r="O591" s="61"/>
      <c r="P591" s="181">
        <f>O591*H591</f>
        <v>0</v>
      </c>
      <c r="Q591" s="181">
        <v>7.92E-3</v>
      </c>
      <c r="R591" s="181">
        <f>Q591*H591</f>
        <v>0.52929360000000003</v>
      </c>
      <c r="S591" s="181">
        <v>0</v>
      </c>
      <c r="T591" s="182">
        <f>S591*H591</f>
        <v>0</v>
      </c>
      <c r="U591" s="35"/>
      <c r="V591" s="35"/>
      <c r="W591" s="35"/>
      <c r="X591" s="35"/>
      <c r="Y591" s="35"/>
      <c r="Z591" s="35"/>
      <c r="AA591" s="35"/>
      <c r="AB591" s="35"/>
      <c r="AC591" s="35"/>
      <c r="AD591" s="35"/>
      <c r="AE591" s="35"/>
      <c r="AR591" s="183" t="s">
        <v>494</v>
      </c>
      <c r="AT591" s="183" t="s">
        <v>419</v>
      </c>
      <c r="AU591" s="183" t="s">
        <v>88</v>
      </c>
      <c r="AY591" s="18" t="s">
        <v>317</v>
      </c>
      <c r="BE591" s="105">
        <f>IF(N591="základná",J591,0)</f>
        <v>0</v>
      </c>
      <c r="BF591" s="105">
        <f>IF(N591="znížená",J591,0)</f>
        <v>0</v>
      </c>
      <c r="BG591" s="105">
        <f>IF(N591="zákl. prenesená",J591,0)</f>
        <v>0</v>
      </c>
      <c r="BH591" s="105">
        <f>IF(N591="zníž. prenesená",J591,0)</f>
        <v>0</v>
      </c>
      <c r="BI591" s="105">
        <f>IF(N591="nulová",J591,0)</f>
        <v>0</v>
      </c>
      <c r="BJ591" s="18" t="s">
        <v>88</v>
      </c>
      <c r="BK591" s="105">
        <f>ROUND(I591*H591,2)</f>
        <v>0</v>
      </c>
      <c r="BL591" s="18" t="s">
        <v>406</v>
      </c>
      <c r="BM591" s="183" t="s">
        <v>960</v>
      </c>
    </row>
    <row r="592" spans="1:65" s="2" customFormat="1" ht="14.45" customHeight="1">
      <c r="A592" s="35"/>
      <c r="B592" s="141"/>
      <c r="C592" s="218" t="s">
        <v>961</v>
      </c>
      <c r="D592" s="218" t="s">
        <v>419</v>
      </c>
      <c r="E592" s="219" t="s">
        <v>962</v>
      </c>
      <c r="F592" s="220" t="s">
        <v>963</v>
      </c>
      <c r="G592" s="221" t="s">
        <v>378</v>
      </c>
      <c r="H592" s="222">
        <v>66.83</v>
      </c>
      <c r="I592" s="223"/>
      <c r="J592" s="224">
        <f>ROUND(I592*H592,2)</f>
        <v>0</v>
      </c>
      <c r="K592" s="225"/>
      <c r="L592" s="226"/>
      <c r="M592" s="227" t="s">
        <v>1</v>
      </c>
      <c r="N592" s="228" t="s">
        <v>41</v>
      </c>
      <c r="O592" s="61"/>
      <c r="P592" s="181">
        <f>O592*H592</f>
        <v>0</v>
      </c>
      <c r="Q592" s="181">
        <v>7.92E-3</v>
      </c>
      <c r="R592" s="181">
        <f>Q592*H592</f>
        <v>0.52929360000000003</v>
      </c>
      <c r="S592" s="181">
        <v>0</v>
      </c>
      <c r="T592" s="182">
        <f>S592*H592</f>
        <v>0</v>
      </c>
      <c r="U592" s="35"/>
      <c r="V592" s="35"/>
      <c r="W592" s="35"/>
      <c r="X592" s="35"/>
      <c r="Y592" s="35"/>
      <c r="Z592" s="35"/>
      <c r="AA592" s="35"/>
      <c r="AB592" s="35"/>
      <c r="AC592" s="35"/>
      <c r="AD592" s="35"/>
      <c r="AE592" s="35"/>
      <c r="AR592" s="183" t="s">
        <v>494</v>
      </c>
      <c r="AT592" s="183" t="s">
        <v>419</v>
      </c>
      <c r="AU592" s="183" t="s">
        <v>88</v>
      </c>
      <c r="AY592" s="18" t="s">
        <v>317</v>
      </c>
      <c r="BE592" s="105">
        <f>IF(N592="základná",J592,0)</f>
        <v>0</v>
      </c>
      <c r="BF592" s="105">
        <f>IF(N592="znížená",J592,0)</f>
        <v>0</v>
      </c>
      <c r="BG592" s="105">
        <f>IF(N592="zákl. prenesená",J592,0)</f>
        <v>0</v>
      </c>
      <c r="BH592" s="105">
        <f>IF(N592="zníž. prenesená",J592,0)</f>
        <v>0</v>
      </c>
      <c r="BI592" s="105">
        <f>IF(N592="nulová",J592,0)</f>
        <v>0</v>
      </c>
      <c r="BJ592" s="18" t="s">
        <v>88</v>
      </c>
      <c r="BK592" s="105">
        <f>ROUND(I592*H592,2)</f>
        <v>0</v>
      </c>
      <c r="BL592" s="18" t="s">
        <v>406</v>
      </c>
      <c r="BM592" s="183" t="s">
        <v>964</v>
      </c>
    </row>
    <row r="593" spans="1:65" s="2" customFormat="1" ht="14.45" customHeight="1">
      <c r="A593" s="35"/>
      <c r="B593" s="141"/>
      <c r="C593" s="171" t="s">
        <v>965</v>
      </c>
      <c r="D593" s="171" t="s">
        <v>318</v>
      </c>
      <c r="E593" s="172" t="s">
        <v>966</v>
      </c>
      <c r="F593" s="173" t="s">
        <v>967</v>
      </c>
      <c r="G593" s="174" t="s">
        <v>441</v>
      </c>
      <c r="H593" s="175">
        <v>750.56</v>
      </c>
      <c r="I593" s="176"/>
      <c r="J593" s="177">
        <f>ROUND(I593*H593,2)</f>
        <v>0</v>
      </c>
      <c r="K593" s="178"/>
      <c r="L593" s="36"/>
      <c r="M593" s="179" t="s">
        <v>1</v>
      </c>
      <c r="N593" s="180" t="s">
        <v>41</v>
      </c>
      <c r="O593" s="61"/>
      <c r="P593" s="181">
        <f>O593*H593</f>
        <v>0</v>
      </c>
      <c r="Q593" s="181">
        <v>3.0000000000000001E-5</v>
      </c>
      <c r="R593" s="181">
        <f>Q593*H593</f>
        <v>2.25168E-2</v>
      </c>
      <c r="S593" s="181">
        <v>0</v>
      </c>
      <c r="T593" s="182">
        <f>S593*H593</f>
        <v>0</v>
      </c>
      <c r="U593" s="35"/>
      <c r="V593" s="35"/>
      <c r="W593" s="35"/>
      <c r="X593" s="35"/>
      <c r="Y593" s="35"/>
      <c r="Z593" s="35"/>
      <c r="AA593" s="35"/>
      <c r="AB593" s="35"/>
      <c r="AC593" s="35"/>
      <c r="AD593" s="35"/>
      <c r="AE593" s="35"/>
      <c r="AR593" s="183" t="s">
        <v>406</v>
      </c>
      <c r="AT593" s="183" t="s">
        <v>318</v>
      </c>
      <c r="AU593" s="183" t="s">
        <v>88</v>
      </c>
      <c r="AY593" s="18" t="s">
        <v>317</v>
      </c>
      <c r="BE593" s="105">
        <f>IF(N593="základná",J593,0)</f>
        <v>0</v>
      </c>
      <c r="BF593" s="105">
        <f>IF(N593="znížená",J593,0)</f>
        <v>0</v>
      </c>
      <c r="BG593" s="105">
        <f>IF(N593="zákl. prenesená",J593,0)</f>
        <v>0</v>
      </c>
      <c r="BH593" s="105">
        <f>IF(N593="zníž. prenesená",J593,0)</f>
        <v>0</v>
      </c>
      <c r="BI593" s="105">
        <f>IF(N593="nulová",J593,0)</f>
        <v>0</v>
      </c>
      <c r="BJ593" s="18" t="s">
        <v>88</v>
      </c>
      <c r="BK593" s="105">
        <f>ROUND(I593*H593,2)</f>
        <v>0</v>
      </c>
      <c r="BL593" s="18" t="s">
        <v>406</v>
      </c>
      <c r="BM593" s="183" t="s">
        <v>968</v>
      </c>
    </row>
    <row r="594" spans="1:65" s="13" customFormat="1">
      <c r="B594" s="184"/>
      <c r="D594" s="185" t="s">
        <v>323</v>
      </c>
      <c r="E594" s="186" t="s">
        <v>1</v>
      </c>
      <c r="F594" s="187" t="s">
        <v>969</v>
      </c>
      <c r="H594" s="186" t="s">
        <v>1</v>
      </c>
      <c r="I594" s="188"/>
      <c r="L594" s="184"/>
      <c r="M594" s="189"/>
      <c r="N594" s="190"/>
      <c r="O594" s="190"/>
      <c r="P594" s="190"/>
      <c r="Q594" s="190"/>
      <c r="R594" s="190"/>
      <c r="S594" s="190"/>
      <c r="T594" s="191"/>
      <c r="AT594" s="186" t="s">
        <v>323</v>
      </c>
      <c r="AU594" s="186" t="s">
        <v>88</v>
      </c>
      <c r="AV594" s="13" t="s">
        <v>82</v>
      </c>
      <c r="AW594" s="13" t="s">
        <v>30</v>
      </c>
      <c r="AX594" s="13" t="s">
        <v>75</v>
      </c>
      <c r="AY594" s="186" t="s">
        <v>317</v>
      </c>
    </row>
    <row r="595" spans="1:65" s="13" customFormat="1">
      <c r="B595" s="184"/>
      <c r="D595" s="185" t="s">
        <v>323</v>
      </c>
      <c r="E595" s="186" t="s">
        <v>1</v>
      </c>
      <c r="F595" s="187" t="s">
        <v>970</v>
      </c>
      <c r="H595" s="186" t="s">
        <v>1</v>
      </c>
      <c r="I595" s="188"/>
      <c r="L595" s="184"/>
      <c r="M595" s="189"/>
      <c r="N595" s="190"/>
      <c r="O595" s="190"/>
      <c r="P595" s="190"/>
      <c r="Q595" s="190"/>
      <c r="R595" s="190"/>
      <c r="S595" s="190"/>
      <c r="T595" s="191"/>
      <c r="AT595" s="186" t="s">
        <v>323</v>
      </c>
      <c r="AU595" s="186" t="s">
        <v>88</v>
      </c>
      <c r="AV595" s="13" t="s">
        <v>82</v>
      </c>
      <c r="AW595" s="13" t="s">
        <v>30</v>
      </c>
      <c r="AX595" s="13" t="s">
        <v>75</v>
      </c>
      <c r="AY595" s="186" t="s">
        <v>317</v>
      </c>
    </row>
    <row r="596" spans="1:65" s="13" customFormat="1" ht="22.5">
      <c r="B596" s="184"/>
      <c r="D596" s="185" t="s">
        <v>323</v>
      </c>
      <c r="E596" s="186" t="s">
        <v>1</v>
      </c>
      <c r="F596" s="187" t="s">
        <v>971</v>
      </c>
      <c r="H596" s="186" t="s">
        <v>1</v>
      </c>
      <c r="I596" s="188"/>
      <c r="L596" s="184"/>
      <c r="M596" s="189"/>
      <c r="N596" s="190"/>
      <c r="O596" s="190"/>
      <c r="P596" s="190"/>
      <c r="Q596" s="190"/>
      <c r="R596" s="190"/>
      <c r="S596" s="190"/>
      <c r="T596" s="191"/>
      <c r="AT596" s="186" t="s">
        <v>323</v>
      </c>
      <c r="AU596" s="186" t="s">
        <v>88</v>
      </c>
      <c r="AV596" s="13" t="s">
        <v>82</v>
      </c>
      <c r="AW596" s="13" t="s">
        <v>30</v>
      </c>
      <c r="AX596" s="13" t="s">
        <v>75</v>
      </c>
      <c r="AY596" s="186" t="s">
        <v>317</v>
      </c>
    </row>
    <row r="597" spans="1:65" s="15" customFormat="1">
      <c r="B597" s="202"/>
      <c r="D597" s="185" t="s">
        <v>323</v>
      </c>
      <c r="E597" s="203" t="s">
        <v>1</v>
      </c>
      <c r="F597" s="204" t="s">
        <v>972</v>
      </c>
      <c r="H597" s="205">
        <v>750.56</v>
      </c>
      <c r="I597" s="206"/>
      <c r="L597" s="202"/>
      <c r="M597" s="207"/>
      <c r="N597" s="208"/>
      <c r="O597" s="208"/>
      <c r="P597" s="208"/>
      <c r="Q597" s="208"/>
      <c r="R597" s="208"/>
      <c r="S597" s="208"/>
      <c r="T597" s="209"/>
      <c r="AT597" s="203" t="s">
        <v>323</v>
      </c>
      <c r="AU597" s="203" t="s">
        <v>88</v>
      </c>
      <c r="AV597" s="15" t="s">
        <v>88</v>
      </c>
      <c r="AW597" s="15" t="s">
        <v>30</v>
      </c>
      <c r="AX597" s="15" t="s">
        <v>75</v>
      </c>
      <c r="AY597" s="203" t="s">
        <v>317</v>
      </c>
    </row>
    <row r="598" spans="1:65" s="14" customFormat="1">
      <c r="B598" s="192"/>
      <c r="D598" s="185" t="s">
        <v>323</v>
      </c>
      <c r="E598" s="193" t="s">
        <v>1</v>
      </c>
      <c r="F598" s="194" t="s">
        <v>334</v>
      </c>
      <c r="H598" s="195">
        <v>750.56</v>
      </c>
      <c r="I598" s="196"/>
      <c r="L598" s="192"/>
      <c r="M598" s="197"/>
      <c r="N598" s="198"/>
      <c r="O598" s="198"/>
      <c r="P598" s="198"/>
      <c r="Q598" s="198"/>
      <c r="R598" s="198"/>
      <c r="S598" s="198"/>
      <c r="T598" s="199"/>
      <c r="AT598" s="193" t="s">
        <v>323</v>
      </c>
      <c r="AU598" s="193" t="s">
        <v>88</v>
      </c>
      <c r="AV598" s="14" t="s">
        <v>321</v>
      </c>
      <c r="AW598" s="14" t="s">
        <v>30</v>
      </c>
      <c r="AX598" s="14" t="s">
        <v>82</v>
      </c>
      <c r="AY598" s="193" t="s">
        <v>317</v>
      </c>
    </row>
    <row r="599" spans="1:65" s="2" customFormat="1" ht="24.2" customHeight="1">
      <c r="A599" s="35"/>
      <c r="B599" s="141"/>
      <c r="C599" s="171" t="s">
        <v>973</v>
      </c>
      <c r="D599" s="171" t="s">
        <v>318</v>
      </c>
      <c r="E599" s="172" t="s">
        <v>974</v>
      </c>
      <c r="F599" s="173" t="s">
        <v>975</v>
      </c>
      <c r="G599" s="174" t="s">
        <v>810</v>
      </c>
      <c r="H599" s="229"/>
      <c r="I599" s="176"/>
      <c r="J599" s="177">
        <f>ROUND(I599*H599,2)</f>
        <v>0</v>
      </c>
      <c r="K599" s="178"/>
      <c r="L599" s="36"/>
      <c r="M599" s="179" t="s">
        <v>1</v>
      </c>
      <c r="N599" s="180" t="s">
        <v>41</v>
      </c>
      <c r="O599" s="61"/>
      <c r="P599" s="181">
        <f>O599*H599</f>
        <v>0</v>
      </c>
      <c r="Q599" s="181">
        <v>0</v>
      </c>
      <c r="R599" s="181">
        <f>Q599*H599</f>
        <v>0</v>
      </c>
      <c r="S599" s="181">
        <v>0</v>
      </c>
      <c r="T599" s="182">
        <f>S599*H599</f>
        <v>0</v>
      </c>
      <c r="U599" s="35"/>
      <c r="V599" s="35"/>
      <c r="W599" s="35"/>
      <c r="X599" s="35"/>
      <c r="Y599" s="35"/>
      <c r="Z599" s="35"/>
      <c r="AA599" s="35"/>
      <c r="AB599" s="35"/>
      <c r="AC599" s="35"/>
      <c r="AD599" s="35"/>
      <c r="AE599" s="35"/>
      <c r="AR599" s="183" t="s">
        <v>406</v>
      </c>
      <c r="AT599" s="183" t="s">
        <v>318</v>
      </c>
      <c r="AU599" s="183" t="s">
        <v>88</v>
      </c>
      <c r="AY599" s="18" t="s">
        <v>317</v>
      </c>
      <c r="BE599" s="105">
        <f>IF(N599="základná",J599,0)</f>
        <v>0</v>
      </c>
      <c r="BF599" s="105">
        <f>IF(N599="znížená",J599,0)</f>
        <v>0</v>
      </c>
      <c r="BG599" s="105">
        <f>IF(N599="zákl. prenesená",J599,0)</f>
        <v>0</v>
      </c>
      <c r="BH599" s="105">
        <f>IF(N599="zníž. prenesená",J599,0)</f>
        <v>0</v>
      </c>
      <c r="BI599" s="105">
        <f>IF(N599="nulová",J599,0)</f>
        <v>0</v>
      </c>
      <c r="BJ599" s="18" t="s">
        <v>88</v>
      </c>
      <c r="BK599" s="105">
        <f>ROUND(I599*H599,2)</f>
        <v>0</v>
      </c>
      <c r="BL599" s="18" t="s">
        <v>406</v>
      </c>
      <c r="BM599" s="183" t="s">
        <v>976</v>
      </c>
    </row>
    <row r="600" spans="1:65" s="12" customFormat="1" ht="22.9" customHeight="1">
      <c r="B600" s="160"/>
      <c r="D600" s="161" t="s">
        <v>74</v>
      </c>
      <c r="E600" s="200" t="s">
        <v>977</v>
      </c>
      <c r="F600" s="200" t="s">
        <v>978</v>
      </c>
      <c r="I600" s="163"/>
      <c r="J600" s="201">
        <f>BK600</f>
        <v>0</v>
      </c>
      <c r="L600" s="160"/>
      <c r="M600" s="165"/>
      <c r="N600" s="166"/>
      <c r="O600" s="166"/>
      <c r="P600" s="167">
        <f>SUM(P601:P659)</f>
        <v>0</v>
      </c>
      <c r="Q600" s="166"/>
      <c r="R600" s="167">
        <f>SUM(R601:R659)</f>
        <v>6.3950481999999997</v>
      </c>
      <c r="S600" s="166"/>
      <c r="T600" s="168">
        <f>SUM(T601:T659)</f>
        <v>0</v>
      </c>
      <c r="AR600" s="161" t="s">
        <v>88</v>
      </c>
      <c r="AT600" s="169" t="s">
        <v>74</v>
      </c>
      <c r="AU600" s="169" t="s">
        <v>82</v>
      </c>
      <c r="AY600" s="161" t="s">
        <v>317</v>
      </c>
      <c r="BK600" s="170">
        <f>SUM(BK601:BK659)</f>
        <v>0</v>
      </c>
    </row>
    <row r="601" spans="1:65" s="2" customFormat="1" ht="24.2" customHeight="1">
      <c r="A601" s="35"/>
      <c r="B601" s="141"/>
      <c r="C601" s="171" t="s">
        <v>979</v>
      </c>
      <c r="D601" s="171" t="s">
        <v>318</v>
      </c>
      <c r="E601" s="172" t="s">
        <v>980</v>
      </c>
      <c r="F601" s="173" t="s">
        <v>981</v>
      </c>
      <c r="G601" s="174" t="s">
        <v>378</v>
      </c>
      <c r="H601" s="175">
        <v>10</v>
      </c>
      <c r="I601" s="176"/>
      <c r="J601" s="177">
        <f>ROUND(I601*H601,2)</f>
        <v>0</v>
      </c>
      <c r="K601" s="178"/>
      <c r="L601" s="36"/>
      <c r="M601" s="179" t="s">
        <v>1</v>
      </c>
      <c r="N601" s="180" t="s">
        <v>41</v>
      </c>
      <c r="O601" s="61"/>
      <c r="P601" s="181">
        <f>O601*H601</f>
        <v>0</v>
      </c>
      <c r="Q601" s="181">
        <v>2.9E-4</v>
      </c>
      <c r="R601" s="181">
        <f>Q601*H601</f>
        <v>2.8999999999999998E-3</v>
      </c>
      <c r="S601" s="181">
        <v>0</v>
      </c>
      <c r="T601" s="182">
        <f>S601*H601</f>
        <v>0</v>
      </c>
      <c r="U601" s="35"/>
      <c r="V601" s="35"/>
      <c r="W601" s="35"/>
      <c r="X601" s="35"/>
      <c r="Y601" s="35"/>
      <c r="Z601" s="35"/>
      <c r="AA601" s="35"/>
      <c r="AB601" s="35"/>
      <c r="AC601" s="35"/>
      <c r="AD601" s="35"/>
      <c r="AE601" s="35"/>
      <c r="AR601" s="183" t="s">
        <v>406</v>
      </c>
      <c r="AT601" s="183" t="s">
        <v>318</v>
      </c>
      <c r="AU601" s="183" t="s">
        <v>88</v>
      </c>
      <c r="AY601" s="18" t="s">
        <v>317</v>
      </c>
      <c r="BE601" s="105">
        <f>IF(N601="základná",J601,0)</f>
        <v>0</v>
      </c>
      <c r="BF601" s="105">
        <f>IF(N601="znížená",J601,0)</f>
        <v>0</v>
      </c>
      <c r="BG601" s="105">
        <f>IF(N601="zákl. prenesená",J601,0)</f>
        <v>0</v>
      </c>
      <c r="BH601" s="105">
        <f>IF(N601="zníž. prenesená",J601,0)</f>
        <v>0</v>
      </c>
      <c r="BI601" s="105">
        <f>IF(N601="nulová",J601,0)</f>
        <v>0</v>
      </c>
      <c r="BJ601" s="18" t="s">
        <v>88</v>
      </c>
      <c r="BK601" s="105">
        <f>ROUND(I601*H601,2)</f>
        <v>0</v>
      </c>
      <c r="BL601" s="18" t="s">
        <v>406</v>
      </c>
      <c r="BM601" s="183" t="s">
        <v>982</v>
      </c>
    </row>
    <row r="602" spans="1:65" s="15" customFormat="1">
      <c r="B602" s="202"/>
      <c r="D602" s="185" t="s">
        <v>323</v>
      </c>
      <c r="E602" s="203" t="s">
        <v>1</v>
      </c>
      <c r="F602" s="204" t="s">
        <v>983</v>
      </c>
      <c r="H602" s="205">
        <v>10</v>
      </c>
      <c r="I602" s="206"/>
      <c r="L602" s="202"/>
      <c r="M602" s="207"/>
      <c r="N602" s="208"/>
      <c r="O602" s="208"/>
      <c r="P602" s="208"/>
      <c r="Q602" s="208"/>
      <c r="R602" s="208"/>
      <c r="S602" s="208"/>
      <c r="T602" s="209"/>
      <c r="AT602" s="203" t="s">
        <v>323</v>
      </c>
      <c r="AU602" s="203" t="s">
        <v>88</v>
      </c>
      <c r="AV602" s="15" t="s">
        <v>88</v>
      </c>
      <c r="AW602" s="15" t="s">
        <v>30</v>
      </c>
      <c r="AX602" s="15" t="s">
        <v>75</v>
      </c>
      <c r="AY602" s="203" t="s">
        <v>317</v>
      </c>
    </row>
    <row r="603" spans="1:65" s="14" customFormat="1">
      <c r="B603" s="192"/>
      <c r="D603" s="185" t="s">
        <v>323</v>
      </c>
      <c r="E603" s="193" t="s">
        <v>1</v>
      </c>
      <c r="F603" s="194" t="s">
        <v>334</v>
      </c>
      <c r="H603" s="195">
        <v>10</v>
      </c>
      <c r="I603" s="196"/>
      <c r="L603" s="192"/>
      <c r="M603" s="197"/>
      <c r="N603" s="198"/>
      <c r="O603" s="198"/>
      <c r="P603" s="198"/>
      <c r="Q603" s="198"/>
      <c r="R603" s="198"/>
      <c r="S603" s="198"/>
      <c r="T603" s="199"/>
      <c r="AT603" s="193" t="s">
        <v>323</v>
      </c>
      <c r="AU603" s="193" t="s">
        <v>88</v>
      </c>
      <c r="AV603" s="14" t="s">
        <v>321</v>
      </c>
      <c r="AW603" s="14" t="s">
        <v>30</v>
      </c>
      <c r="AX603" s="14" t="s">
        <v>82</v>
      </c>
      <c r="AY603" s="193" t="s">
        <v>317</v>
      </c>
    </row>
    <row r="604" spans="1:65" s="2" customFormat="1" ht="24.2" customHeight="1">
      <c r="A604" s="35"/>
      <c r="B604" s="141"/>
      <c r="C604" s="218" t="s">
        <v>984</v>
      </c>
      <c r="D604" s="218" t="s">
        <v>419</v>
      </c>
      <c r="E604" s="219" t="s">
        <v>985</v>
      </c>
      <c r="F604" s="220" t="s">
        <v>986</v>
      </c>
      <c r="G604" s="221" t="s">
        <v>378</v>
      </c>
      <c r="H604" s="222">
        <v>10.199999999999999</v>
      </c>
      <c r="I604" s="223"/>
      <c r="J604" s="224">
        <f>ROUND(I604*H604,2)</f>
        <v>0</v>
      </c>
      <c r="K604" s="225"/>
      <c r="L604" s="226"/>
      <c r="M604" s="227" t="s">
        <v>1</v>
      </c>
      <c r="N604" s="228" t="s">
        <v>41</v>
      </c>
      <c r="O604" s="61"/>
      <c r="P604" s="181">
        <f>O604*H604</f>
        <v>0</v>
      </c>
      <c r="Q604" s="181">
        <v>1.225E-2</v>
      </c>
      <c r="R604" s="181">
        <f>Q604*H604</f>
        <v>0.12494999999999999</v>
      </c>
      <c r="S604" s="181">
        <v>0</v>
      </c>
      <c r="T604" s="182">
        <f>S604*H604</f>
        <v>0</v>
      </c>
      <c r="U604" s="35"/>
      <c r="V604" s="35"/>
      <c r="W604" s="35"/>
      <c r="X604" s="35"/>
      <c r="Y604" s="35"/>
      <c r="Z604" s="35"/>
      <c r="AA604" s="35"/>
      <c r="AB604" s="35"/>
      <c r="AC604" s="35"/>
      <c r="AD604" s="35"/>
      <c r="AE604" s="35"/>
      <c r="AR604" s="183" t="s">
        <v>494</v>
      </c>
      <c r="AT604" s="183" t="s">
        <v>419</v>
      </c>
      <c r="AU604" s="183" t="s">
        <v>88</v>
      </c>
      <c r="AY604" s="18" t="s">
        <v>317</v>
      </c>
      <c r="BE604" s="105">
        <f>IF(N604="základná",J604,0)</f>
        <v>0</v>
      </c>
      <c r="BF604" s="105">
        <f>IF(N604="znížená",J604,0)</f>
        <v>0</v>
      </c>
      <c r="BG604" s="105">
        <f>IF(N604="zákl. prenesená",J604,0)</f>
        <v>0</v>
      </c>
      <c r="BH604" s="105">
        <f>IF(N604="zníž. prenesená",J604,0)</f>
        <v>0</v>
      </c>
      <c r="BI604" s="105">
        <f>IF(N604="nulová",J604,0)</f>
        <v>0</v>
      </c>
      <c r="BJ604" s="18" t="s">
        <v>88</v>
      </c>
      <c r="BK604" s="105">
        <f>ROUND(I604*H604,2)</f>
        <v>0</v>
      </c>
      <c r="BL604" s="18" t="s">
        <v>406</v>
      </c>
      <c r="BM604" s="183" t="s">
        <v>987</v>
      </c>
    </row>
    <row r="605" spans="1:65" s="15" customFormat="1">
      <c r="B605" s="202"/>
      <c r="D605" s="185" t="s">
        <v>323</v>
      </c>
      <c r="F605" s="204" t="s">
        <v>988</v>
      </c>
      <c r="H605" s="205">
        <v>10.199999999999999</v>
      </c>
      <c r="I605" s="206"/>
      <c r="L605" s="202"/>
      <c r="M605" s="207"/>
      <c r="N605" s="208"/>
      <c r="O605" s="208"/>
      <c r="P605" s="208"/>
      <c r="Q605" s="208"/>
      <c r="R605" s="208"/>
      <c r="S605" s="208"/>
      <c r="T605" s="209"/>
      <c r="AT605" s="203" t="s">
        <v>323</v>
      </c>
      <c r="AU605" s="203" t="s">
        <v>88</v>
      </c>
      <c r="AV605" s="15" t="s">
        <v>88</v>
      </c>
      <c r="AW605" s="15" t="s">
        <v>3</v>
      </c>
      <c r="AX605" s="15" t="s">
        <v>82</v>
      </c>
      <c r="AY605" s="203" t="s">
        <v>317</v>
      </c>
    </row>
    <row r="606" spans="1:65" s="2" customFormat="1" ht="14.45" customHeight="1">
      <c r="A606" s="35"/>
      <c r="B606" s="141"/>
      <c r="C606" s="171" t="s">
        <v>989</v>
      </c>
      <c r="D606" s="171" t="s">
        <v>318</v>
      </c>
      <c r="E606" s="172" t="s">
        <v>990</v>
      </c>
      <c r="F606" s="173" t="s">
        <v>991</v>
      </c>
      <c r="G606" s="174" t="s">
        <v>378</v>
      </c>
      <c r="H606" s="175">
        <v>88.677000000000007</v>
      </c>
      <c r="I606" s="176"/>
      <c r="J606" s="177">
        <f>ROUND(I606*H606,2)</f>
        <v>0</v>
      </c>
      <c r="K606" s="178"/>
      <c r="L606" s="36"/>
      <c r="M606" s="179" t="s">
        <v>1</v>
      </c>
      <c r="N606" s="180" t="s">
        <v>41</v>
      </c>
      <c r="O606" s="61"/>
      <c r="P606" s="181">
        <f>O606*H606</f>
        <v>0</v>
      </c>
      <c r="Q606" s="181">
        <v>0</v>
      </c>
      <c r="R606" s="181">
        <f>Q606*H606</f>
        <v>0</v>
      </c>
      <c r="S606" s="181">
        <v>0</v>
      </c>
      <c r="T606" s="182">
        <f>S606*H606</f>
        <v>0</v>
      </c>
      <c r="U606" s="35"/>
      <c r="V606" s="35"/>
      <c r="W606" s="35"/>
      <c r="X606" s="35"/>
      <c r="Y606" s="35"/>
      <c r="Z606" s="35"/>
      <c r="AA606" s="35"/>
      <c r="AB606" s="35"/>
      <c r="AC606" s="35"/>
      <c r="AD606" s="35"/>
      <c r="AE606" s="35"/>
      <c r="AR606" s="183" t="s">
        <v>406</v>
      </c>
      <c r="AT606" s="183" t="s">
        <v>318</v>
      </c>
      <c r="AU606" s="183" t="s">
        <v>88</v>
      </c>
      <c r="AY606" s="18" t="s">
        <v>317</v>
      </c>
      <c r="BE606" s="105">
        <f>IF(N606="základná",J606,0)</f>
        <v>0</v>
      </c>
      <c r="BF606" s="105">
        <f>IF(N606="znížená",J606,0)</f>
        <v>0</v>
      </c>
      <c r="BG606" s="105">
        <f>IF(N606="zákl. prenesená",J606,0)</f>
        <v>0</v>
      </c>
      <c r="BH606" s="105">
        <f>IF(N606="zníž. prenesená",J606,0)</f>
        <v>0</v>
      </c>
      <c r="BI606" s="105">
        <f>IF(N606="nulová",J606,0)</f>
        <v>0</v>
      </c>
      <c r="BJ606" s="18" t="s">
        <v>88</v>
      </c>
      <c r="BK606" s="105">
        <f>ROUND(I606*H606,2)</f>
        <v>0</v>
      </c>
      <c r="BL606" s="18" t="s">
        <v>406</v>
      </c>
      <c r="BM606" s="183" t="s">
        <v>992</v>
      </c>
    </row>
    <row r="607" spans="1:65" s="15" customFormat="1">
      <c r="B607" s="202"/>
      <c r="D607" s="185" t="s">
        <v>323</v>
      </c>
      <c r="E607" s="203" t="s">
        <v>1</v>
      </c>
      <c r="F607" s="204" t="s">
        <v>202</v>
      </c>
      <c r="H607" s="205">
        <v>83.236999999999995</v>
      </c>
      <c r="I607" s="206"/>
      <c r="L607" s="202"/>
      <c r="M607" s="207"/>
      <c r="N607" s="208"/>
      <c r="O607" s="208"/>
      <c r="P607" s="208"/>
      <c r="Q607" s="208"/>
      <c r="R607" s="208"/>
      <c r="S607" s="208"/>
      <c r="T607" s="209"/>
      <c r="AT607" s="203" t="s">
        <v>323</v>
      </c>
      <c r="AU607" s="203" t="s">
        <v>88</v>
      </c>
      <c r="AV607" s="15" t="s">
        <v>88</v>
      </c>
      <c r="AW607" s="15" t="s">
        <v>30</v>
      </c>
      <c r="AX607" s="15" t="s">
        <v>75</v>
      </c>
      <c r="AY607" s="203" t="s">
        <v>317</v>
      </c>
    </row>
    <row r="608" spans="1:65" s="15" customFormat="1">
      <c r="B608" s="202"/>
      <c r="D608" s="185" t="s">
        <v>323</v>
      </c>
      <c r="E608" s="203" t="s">
        <v>1</v>
      </c>
      <c r="F608" s="204" t="s">
        <v>156</v>
      </c>
      <c r="H608" s="205">
        <v>5.44</v>
      </c>
      <c r="I608" s="206"/>
      <c r="L608" s="202"/>
      <c r="M608" s="207"/>
      <c r="N608" s="208"/>
      <c r="O608" s="208"/>
      <c r="P608" s="208"/>
      <c r="Q608" s="208"/>
      <c r="R608" s="208"/>
      <c r="S608" s="208"/>
      <c r="T608" s="209"/>
      <c r="AT608" s="203" t="s">
        <v>323</v>
      </c>
      <c r="AU608" s="203" t="s">
        <v>88</v>
      </c>
      <c r="AV608" s="15" t="s">
        <v>88</v>
      </c>
      <c r="AW608" s="15" t="s">
        <v>30</v>
      </c>
      <c r="AX608" s="15" t="s">
        <v>75</v>
      </c>
      <c r="AY608" s="203" t="s">
        <v>317</v>
      </c>
    </row>
    <row r="609" spans="1:65" s="14" customFormat="1">
      <c r="B609" s="192"/>
      <c r="D609" s="185" t="s">
        <v>323</v>
      </c>
      <c r="E609" s="193" t="s">
        <v>172</v>
      </c>
      <c r="F609" s="194" t="s">
        <v>334</v>
      </c>
      <c r="H609" s="195">
        <v>88.677000000000007</v>
      </c>
      <c r="I609" s="196"/>
      <c r="L609" s="192"/>
      <c r="M609" s="197"/>
      <c r="N609" s="198"/>
      <c r="O609" s="198"/>
      <c r="P609" s="198"/>
      <c r="Q609" s="198"/>
      <c r="R609" s="198"/>
      <c r="S609" s="198"/>
      <c r="T609" s="199"/>
      <c r="AT609" s="193" t="s">
        <v>323</v>
      </c>
      <c r="AU609" s="193" t="s">
        <v>88</v>
      </c>
      <c r="AV609" s="14" t="s">
        <v>321</v>
      </c>
      <c r="AW609" s="14" t="s">
        <v>30</v>
      </c>
      <c r="AX609" s="14" t="s">
        <v>82</v>
      </c>
      <c r="AY609" s="193" t="s">
        <v>317</v>
      </c>
    </row>
    <row r="610" spans="1:65" s="2" customFormat="1" ht="14.45" customHeight="1">
      <c r="A610" s="35"/>
      <c r="B610" s="141"/>
      <c r="C610" s="218" t="s">
        <v>993</v>
      </c>
      <c r="D610" s="218" t="s">
        <v>419</v>
      </c>
      <c r="E610" s="219" t="s">
        <v>994</v>
      </c>
      <c r="F610" s="220" t="s">
        <v>995</v>
      </c>
      <c r="G610" s="221" t="s">
        <v>378</v>
      </c>
      <c r="H610" s="222">
        <v>90.450999999999993</v>
      </c>
      <c r="I610" s="223"/>
      <c r="J610" s="224">
        <f>ROUND(I610*H610,2)</f>
        <v>0</v>
      </c>
      <c r="K610" s="225"/>
      <c r="L610" s="226"/>
      <c r="M610" s="227" t="s">
        <v>1</v>
      </c>
      <c r="N610" s="228" t="s">
        <v>41</v>
      </c>
      <c r="O610" s="61"/>
      <c r="P610" s="181">
        <f>O610*H610</f>
        <v>0</v>
      </c>
      <c r="Q610" s="181">
        <v>1.0800000000000001E-2</v>
      </c>
      <c r="R610" s="181">
        <f>Q610*H610</f>
        <v>0.97687079999999993</v>
      </c>
      <c r="S610" s="181">
        <v>0</v>
      </c>
      <c r="T610" s="182">
        <f>S610*H610</f>
        <v>0</v>
      </c>
      <c r="U610" s="35"/>
      <c r="V610" s="35"/>
      <c r="W610" s="35"/>
      <c r="X610" s="35"/>
      <c r="Y610" s="35"/>
      <c r="Z610" s="35"/>
      <c r="AA610" s="35"/>
      <c r="AB610" s="35"/>
      <c r="AC610" s="35"/>
      <c r="AD610" s="35"/>
      <c r="AE610" s="35"/>
      <c r="AR610" s="183" t="s">
        <v>494</v>
      </c>
      <c r="AT610" s="183" t="s">
        <v>419</v>
      </c>
      <c r="AU610" s="183" t="s">
        <v>88</v>
      </c>
      <c r="AY610" s="18" t="s">
        <v>317</v>
      </c>
      <c r="BE610" s="105">
        <f>IF(N610="základná",J610,0)</f>
        <v>0</v>
      </c>
      <c r="BF610" s="105">
        <f>IF(N610="znížená",J610,0)</f>
        <v>0</v>
      </c>
      <c r="BG610" s="105">
        <f>IF(N610="zákl. prenesená",J610,0)</f>
        <v>0</v>
      </c>
      <c r="BH610" s="105">
        <f>IF(N610="zníž. prenesená",J610,0)</f>
        <v>0</v>
      </c>
      <c r="BI610" s="105">
        <f>IF(N610="nulová",J610,0)</f>
        <v>0</v>
      </c>
      <c r="BJ610" s="18" t="s">
        <v>88</v>
      </c>
      <c r="BK610" s="105">
        <f>ROUND(I610*H610,2)</f>
        <v>0</v>
      </c>
      <c r="BL610" s="18" t="s">
        <v>406</v>
      </c>
      <c r="BM610" s="183" t="s">
        <v>996</v>
      </c>
    </row>
    <row r="611" spans="1:65" s="15" customFormat="1">
      <c r="B611" s="202"/>
      <c r="D611" s="185" t="s">
        <v>323</v>
      </c>
      <c r="E611" s="203" t="s">
        <v>1</v>
      </c>
      <c r="F611" s="204" t="s">
        <v>997</v>
      </c>
      <c r="H611" s="205">
        <v>90.450999999999993</v>
      </c>
      <c r="I611" s="206"/>
      <c r="L611" s="202"/>
      <c r="M611" s="207"/>
      <c r="N611" s="208"/>
      <c r="O611" s="208"/>
      <c r="P611" s="208"/>
      <c r="Q611" s="208"/>
      <c r="R611" s="208"/>
      <c r="S611" s="208"/>
      <c r="T611" s="209"/>
      <c r="AT611" s="203" t="s">
        <v>323</v>
      </c>
      <c r="AU611" s="203" t="s">
        <v>88</v>
      </c>
      <c r="AV611" s="15" t="s">
        <v>88</v>
      </c>
      <c r="AW611" s="15" t="s">
        <v>30</v>
      </c>
      <c r="AX611" s="15" t="s">
        <v>75</v>
      </c>
      <c r="AY611" s="203" t="s">
        <v>317</v>
      </c>
    </row>
    <row r="612" spans="1:65" s="14" customFormat="1">
      <c r="B612" s="192"/>
      <c r="D612" s="185" t="s">
        <v>323</v>
      </c>
      <c r="E612" s="193" t="s">
        <v>1</v>
      </c>
      <c r="F612" s="194" t="s">
        <v>334</v>
      </c>
      <c r="H612" s="195">
        <v>90.450999999999993</v>
      </c>
      <c r="I612" s="196"/>
      <c r="L612" s="192"/>
      <c r="M612" s="197"/>
      <c r="N612" s="198"/>
      <c r="O612" s="198"/>
      <c r="P612" s="198"/>
      <c r="Q612" s="198"/>
      <c r="R612" s="198"/>
      <c r="S612" s="198"/>
      <c r="T612" s="199"/>
      <c r="AT612" s="193" t="s">
        <v>323</v>
      </c>
      <c r="AU612" s="193" t="s">
        <v>88</v>
      </c>
      <c r="AV612" s="14" t="s">
        <v>321</v>
      </c>
      <c r="AW612" s="14" t="s">
        <v>30</v>
      </c>
      <c r="AX612" s="14" t="s">
        <v>82</v>
      </c>
      <c r="AY612" s="193" t="s">
        <v>317</v>
      </c>
    </row>
    <row r="613" spans="1:65" s="2" customFormat="1" ht="24.2" customHeight="1">
      <c r="A613" s="35"/>
      <c r="B613" s="141"/>
      <c r="C613" s="171" t="s">
        <v>998</v>
      </c>
      <c r="D613" s="171" t="s">
        <v>318</v>
      </c>
      <c r="E613" s="172" t="s">
        <v>999</v>
      </c>
      <c r="F613" s="173" t="s">
        <v>1000</v>
      </c>
      <c r="G613" s="174" t="s">
        <v>378</v>
      </c>
      <c r="H613" s="175">
        <v>1201.442</v>
      </c>
      <c r="I613" s="176"/>
      <c r="J613" s="177">
        <f>ROUND(I613*H613,2)</f>
        <v>0</v>
      </c>
      <c r="K613" s="178"/>
      <c r="L613" s="36"/>
      <c r="M613" s="179" t="s">
        <v>1</v>
      </c>
      <c r="N613" s="180" t="s">
        <v>41</v>
      </c>
      <c r="O613" s="61"/>
      <c r="P613" s="181">
        <f>O613*H613</f>
        <v>0</v>
      </c>
      <c r="Q613" s="181">
        <v>0</v>
      </c>
      <c r="R613" s="181">
        <f>Q613*H613</f>
        <v>0</v>
      </c>
      <c r="S613" s="181">
        <v>0</v>
      </c>
      <c r="T613" s="182">
        <f>S613*H613</f>
        <v>0</v>
      </c>
      <c r="U613" s="35"/>
      <c r="V613" s="35"/>
      <c r="W613" s="35"/>
      <c r="X613" s="35"/>
      <c r="Y613" s="35"/>
      <c r="Z613" s="35"/>
      <c r="AA613" s="35"/>
      <c r="AB613" s="35"/>
      <c r="AC613" s="35"/>
      <c r="AD613" s="35"/>
      <c r="AE613" s="35"/>
      <c r="AR613" s="183" t="s">
        <v>406</v>
      </c>
      <c r="AT613" s="183" t="s">
        <v>318</v>
      </c>
      <c r="AU613" s="183" t="s">
        <v>88</v>
      </c>
      <c r="AY613" s="18" t="s">
        <v>317</v>
      </c>
      <c r="BE613" s="105">
        <f>IF(N613="základná",J613,0)</f>
        <v>0</v>
      </c>
      <c r="BF613" s="105">
        <f>IF(N613="znížená",J613,0)</f>
        <v>0</v>
      </c>
      <c r="BG613" s="105">
        <f>IF(N613="zákl. prenesená",J613,0)</f>
        <v>0</v>
      </c>
      <c r="BH613" s="105">
        <f>IF(N613="zníž. prenesená",J613,0)</f>
        <v>0</v>
      </c>
      <c r="BI613" s="105">
        <f>IF(N613="nulová",J613,0)</f>
        <v>0</v>
      </c>
      <c r="BJ613" s="18" t="s">
        <v>88</v>
      </c>
      <c r="BK613" s="105">
        <f>ROUND(I613*H613,2)</f>
        <v>0</v>
      </c>
      <c r="BL613" s="18" t="s">
        <v>406</v>
      </c>
      <c r="BM613" s="183" t="s">
        <v>1001</v>
      </c>
    </row>
    <row r="614" spans="1:65" s="15" customFormat="1">
      <c r="B614" s="202"/>
      <c r="D614" s="185" t="s">
        <v>323</v>
      </c>
      <c r="E614" s="203" t="s">
        <v>1</v>
      </c>
      <c r="F614" s="204" t="s">
        <v>180</v>
      </c>
      <c r="H614" s="205">
        <v>622.4</v>
      </c>
      <c r="I614" s="206"/>
      <c r="L614" s="202"/>
      <c r="M614" s="207"/>
      <c r="N614" s="208"/>
      <c r="O614" s="208"/>
      <c r="P614" s="208"/>
      <c r="Q614" s="208"/>
      <c r="R614" s="208"/>
      <c r="S614" s="208"/>
      <c r="T614" s="209"/>
      <c r="AT614" s="203" t="s">
        <v>323</v>
      </c>
      <c r="AU614" s="203" t="s">
        <v>88</v>
      </c>
      <c r="AV614" s="15" t="s">
        <v>88</v>
      </c>
      <c r="AW614" s="15" t="s">
        <v>30</v>
      </c>
      <c r="AX614" s="15" t="s">
        <v>75</v>
      </c>
      <c r="AY614" s="203" t="s">
        <v>317</v>
      </c>
    </row>
    <row r="615" spans="1:65" s="15" customFormat="1">
      <c r="B615" s="202"/>
      <c r="D615" s="185" t="s">
        <v>323</v>
      </c>
      <c r="E615" s="203" t="s">
        <v>1</v>
      </c>
      <c r="F615" s="204" t="s">
        <v>182</v>
      </c>
      <c r="H615" s="205">
        <v>150.19999999999999</v>
      </c>
      <c r="I615" s="206"/>
      <c r="L615" s="202"/>
      <c r="M615" s="207"/>
      <c r="N615" s="208"/>
      <c r="O615" s="208"/>
      <c r="P615" s="208"/>
      <c r="Q615" s="208"/>
      <c r="R615" s="208"/>
      <c r="S615" s="208"/>
      <c r="T615" s="209"/>
      <c r="AT615" s="203" t="s">
        <v>323</v>
      </c>
      <c r="AU615" s="203" t="s">
        <v>88</v>
      </c>
      <c r="AV615" s="15" t="s">
        <v>88</v>
      </c>
      <c r="AW615" s="15" t="s">
        <v>30</v>
      </c>
      <c r="AX615" s="15" t="s">
        <v>75</v>
      </c>
      <c r="AY615" s="203" t="s">
        <v>317</v>
      </c>
    </row>
    <row r="616" spans="1:65" s="15" customFormat="1">
      <c r="B616" s="202"/>
      <c r="D616" s="185" t="s">
        <v>323</v>
      </c>
      <c r="E616" s="203" t="s">
        <v>1</v>
      </c>
      <c r="F616" s="204" t="s">
        <v>183</v>
      </c>
      <c r="H616" s="205">
        <v>11.5</v>
      </c>
      <c r="I616" s="206"/>
      <c r="L616" s="202"/>
      <c r="M616" s="207"/>
      <c r="N616" s="208"/>
      <c r="O616" s="208"/>
      <c r="P616" s="208"/>
      <c r="Q616" s="208"/>
      <c r="R616" s="208"/>
      <c r="S616" s="208"/>
      <c r="T616" s="209"/>
      <c r="AT616" s="203" t="s">
        <v>323</v>
      </c>
      <c r="AU616" s="203" t="s">
        <v>88</v>
      </c>
      <c r="AV616" s="15" t="s">
        <v>88</v>
      </c>
      <c r="AW616" s="15" t="s">
        <v>30</v>
      </c>
      <c r="AX616" s="15" t="s">
        <v>75</v>
      </c>
      <c r="AY616" s="203" t="s">
        <v>317</v>
      </c>
    </row>
    <row r="617" spans="1:65" s="15" customFormat="1">
      <c r="B617" s="202"/>
      <c r="D617" s="185" t="s">
        <v>323</v>
      </c>
      <c r="E617" s="203" t="s">
        <v>1</v>
      </c>
      <c r="F617" s="204" t="s">
        <v>185</v>
      </c>
      <c r="H617" s="205">
        <v>190.25</v>
      </c>
      <c r="I617" s="206"/>
      <c r="L617" s="202"/>
      <c r="M617" s="207"/>
      <c r="N617" s="208"/>
      <c r="O617" s="208"/>
      <c r="P617" s="208"/>
      <c r="Q617" s="208"/>
      <c r="R617" s="208"/>
      <c r="S617" s="208"/>
      <c r="T617" s="209"/>
      <c r="AT617" s="203" t="s">
        <v>323</v>
      </c>
      <c r="AU617" s="203" t="s">
        <v>88</v>
      </c>
      <c r="AV617" s="15" t="s">
        <v>88</v>
      </c>
      <c r="AW617" s="15" t="s">
        <v>30</v>
      </c>
      <c r="AX617" s="15" t="s">
        <v>75</v>
      </c>
      <c r="AY617" s="203" t="s">
        <v>317</v>
      </c>
    </row>
    <row r="618" spans="1:65" s="15" customFormat="1">
      <c r="B618" s="202"/>
      <c r="D618" s="185" t="s">
        <v>323</v>
      </c>
      <c r="E618" s="203" t="s">
        <v>1</v>
      </c>
      <c r="F618" s="204" t="s">
        <v>1002</v>
      </c>
      <c r="H618" s="205">
        <v>201.24199999999999</v>
      </c>
      <c r="I618" s="206"/>
      <c r="L618" s="202"/>
      <c r="M618" s="207"/>
      <c r="N618" s="208"/>
      <c r="O618" s="208"/>
      <c r="P618" s="208"/>
      <c r="Q618" s="208"/>
      <c r="R618" s="208"/>
      <c r="S618" s="208"/>
      <c r="T618" s="209"/>
      <c r="AT618" s="203" t="s">
        <v>323</v>
      </c>
      <c r="AU618" s="203" t="s">
        <v>88</v>
      </c>
      <c r="AV618" s="15" t="s">
        <v>88</v>
      </c>
      <c r="AW618" s="15" t="s">
        <v>30</v>
      </c>
      <c r="AX618" s="15" t="s">
        <v>75</v>
      </c>
      <c r="AY618" s="203" t="s">
        <v>317</v>
      </c>
    </row>
    <row r="619" spans="1:65" s="15" customFormat="1">
      <c r="B619" s="202"/>
      <c r="D619" s="185" t="s">
        <v>323</v>
      </c>
      <c r="E619" s="203" t="s">
        <v>1</v>
      </c>
      <c r="F619" s="204" t="s">
        <v>145</v>
      </c>
      <c r="H619" s="205">
        <v>25.85</v>
      </c>
      <c r="I619" s="206"/>
      <c r="L619" s="202"/>
      <c r="M619" s="207"/>
      <c r="N619" s="208"/>
      <c r="O619" s="208"/>
      <c r="P619" s="208"/>
      <c r="Q619" s="208"/>
      <c r="R619" s="208"/>
      <c r="S619" s="208"/>
      <c r="T619" s="209"/>
      <c r="AT619" s="203" t="s">
        <v>323</v>
      </c>
      <c r="AU619" s="203" t="s">
        <v>88</v>
      </c>
      <c r="AV619" s="15" t="s">
        <v>88</v>
      </c>
      <c r="AW619" s="15" t="s">
        <v>30</v>
      </c>
      <c r="AX619" s="15" t="s">
        <v>75</v>
      </c>
      <c r="AY619" s="203" t="s">
        <v>317</v>
      </c>
    </row>
    <row r="620" spans="1:65" s="14" customFormat="1">
      <c r="B620" s="192"/>
      <c r="D620" s="185" t="s">
        <v>323</v>
      </c>
      <c r="E620" s="193" t="s">
        <v>1</v>
      </c>
      <c r="F620" s="194" t="s">
        <v>334</v>
      </c>
      <c r="H620" s="195">
        <v>1201.442</v>
      </c>
      <c r="I620" s="196"/>
      <c r="L620" s="192"/>
      <c r="M620" s="197"/>
      <c r="N620" s="198"/>
      <c r="O620" s="198"/>
      <c r="P620" s="198"/>
      <c r="Q620" s="198"/>
      <c r="R620" s="198"/>
      <c r="S620" s="198"/>
      <c r="T620" s="199"/>
      <c r="AT620" s="193" t="s">
        <v>323</v>
      </c>
      <c r="AU620" s="193" t="s">
        <v>88</v>
      </c>
      <c r="AV620" s="14" t="s">
        <v>321</v>
      </c>
      <c r="AW620" s="14" t="s">
        <v>30</v>
      </c>
      <c r="AX620" s="14" t="s">
        <v>82</v>
      </c>
      <c r="AY620" s="193" t="s">
        <v>317</v>
      </c>
    </row>
    <row r="621" spans="1:65" s="2" customFormat="1" ht="24.2" customHeight="1">
      <c r="A621" s="35"/>
      <c r="B621" s="141"/>
      <c r="C621" s="218" t="s">
        <v>1003</v>
      </c>
      <c r="D621" s="218" t="s">
        <v>419</v>
      </c>
      <c r="E621" s="219" t="s">
        <v>1004</v>
      </c>
      <c r="F621" s="220" t="s">
        <v>1005</v>
      </c>
      <c r="G621" s="221" t="s">
        <v>378</v>
      </c>
      <c r="H621" s="222">
        <v>749.21100000000001</v>
      </c>
      <c r="I621" s="223"/>
      <c r="J621" s="224">
        <f>ROUND(I621*H621,2)</f>
        <v>0</v>
      </c>
      <c r="K621" s="225"/>
      <c r="L621" s="226"/>
      <c r="M621" s="227" t="s">
        <v>1</v>
      </c>
      <c r="N621" s="228" t="s">
        <v>41</v>
      </c>
      <c r="O621" s="61"/>
      <c r="P621" s="181">
        <f>O621*H621</f>
        <v>0</v>
      </c>
      <c r="Q621" s="181">
        <v>1E-3</v>
      </c>
      <c r="R621" s="181">
        <f>Q621*H621</f>
        <v>0.74921100000000007</v>
      </c>
      <c r="S621" s="181">
        <v>0</v>
      </c>
      <c r="T621" s="182">
        <f>S621*H621</f>
        <v>0</v>
      </c>
      <c r="U621" s="35"/>
      <c r="V621" s="35"/>
      <c r="W621" s="35"/>
      <c r="X621" s="35"/>
      <c r="Y621" s="35"/>
      <c r="Z621" s="35"/>
      <c r="AA621" s="35"/>
      <c r="AB621" s="35"/>
      <c r="AC621" s="35"/>
      <c r="AD621" s="35"/>
      <c r="AE621" s="35"/>
      <c r="AR621" s="183" t="s">
        <v>494</v>
      </c>
      <c r="AT621" s="183" t="s">
        <v>419</v>
      </c>
      <c r="AU621" s="183" t="s">
        <v>88</v>
      </c>
      <c r="AY621" s="18" t="s">
        <v>317</v>
      </c>
      <c r="BE621" s="105">
        <f>IF(N621="základná",J621,0)</f>
        <v>0</v>
      </c>
      <c r="BF621" s="105">
        <f>IF(N621="znížená",J621,0)</f>
        <v>0</v>
      </c>
      <c r="BG621" s="105">
        <f>IF(N621="zákl. prenesená",J621,0)</f>
        <v>0</v>
      </c>
      <c r="BH621" s="105">
        <f>IF(N621="zníž. prenesená",J621,0)</f>
        <v>0</v>
      </c>
      <c r="BI621" s="105">
        <f>IF(N621="nulová",J621,0)</f>
        <v>0</v>
      </c>
      <c r="BJ621" s="18" t="s">
        <v>88</v>
      </c>
      <c r="BK621" s="105">
        <f>ROUND(I621*H621,2)</f>
        <v>0</v>
      </c>
      <c r="BL621" s="18" t="s">
        <v>406</v>
      </c>
      <c r="BM621" s="183" t="s">
        <v>1006</v>
      </c>
    </row>
    <row r="622" spans="1:65" s="15" customFormat="1">
      <c r="B622" s="202"/>
      <c r="D622" s="185" t="s">
        <v>323</v>
      </c>
      <c r="E622" s="203" t="s">
        <v>1</v>
      </c>
      <c r="F622" s="204" t="s">
        <v>1007</v>
      </c>
      <c r="H622" s="205">
        <v>634.84799999999996</v>
      </c>
      <c r="I622" s="206"/>
      <c r="L622" s="202"/>
      <c r="M622" s="207"/>
      <c r="N622" s="208"/>
      <c r="O622" s="208"/>
      <c r="P622" s="208"/>
      <c r="Q622" s="208"/>
      <c r="R622" s="208"/>
      <c r="S622" s="208"/>
      <c r="T622" s="209"/>
      <c r="AT622" s="203" t="s">
        <v>323</v>
      </c>
      <c r="AU622" s="203" t="s">
        <v>88</v>
      </c>
      <c r="AV622" s="15" t="s">
        <v>88</v>
      </c>
      <c r="AW622" s="15" t="s">
        <v>30</v>
      </c>
      <c r="AX622" s="15" t="s">
        <v>75</v>
      </c>
      <c r="AY622" s="203" t="s">
        <v>317</v>
      </c>
    </row>
    <row r="623" spans="1:65" s="15" customFormat="1">
      <c r="B623" s="202"/>
      <c r="D623" s="185" t="s">
        <v>323</v>
      </c>
      <c r="E623" s="203" t="s">
        <v>1</v>
      </c>
      <c r="F623" s="204" t="s">
        <v>1008</v>
      </c>
      <c r="H623" s="205">
        <v>11.73</v>
      </c>
      <c r="I623" s="206"/>
      <c r="L623" s="202"/>
      <c r="M623" s="207"/>
      <c r="N623" s="208"/>
      <c r="O623" s="208"/>
      <c r="P623" s="208"/>
      <c r="Q623" s="208"/>
      <c r="R623" s="208"/>
      <c r="S623" s="208"/>
      <c r="T623" s="209"/>
      <c r="AT623" s="203" t="s">
        <v>323</v>
      </c>
      <c r="AU623" s="203" t="s">
        <v>88</v>
      </c>
      <c r="AV623" s="15" t="s">
        <v>88</v>
      </c>
      <c r="AW623" s="15" t="s">
        <v>30</v>
      </c>
      <c r="AX623" s="15" t="s">
        <v>75</v>
      </c>
      <c r="AY623" s="203" t="s">
        <v>317</v>
      </c>
    </row>
    <row r="624" spans="1:65" s="15" customFormat="1">
      <c r="B624" s="202"/>
      <c r="D624" s="185" t="s">
        <v>323</v>
      </c>
      <c r="E624" s="203" t="s">
        <v>1</v>
      </c>
      <c r="F624" s="204" t="s">
        <v>1009</v>
      </c>
      <c r="H624" s="205">
        <v>102.633</v>
      </c>
      <c r="I624" s="206"/>
      <c r="L624" s="202"/>
      <c r="M624" s="207"/>
      <c r="N624" s="208"/>
      <c r="O624" s="208"/>
      <c r="P624" s="208"/>
      <c r="Q624" s="208"/>
      <c r="R624" s="208"/>
      <c r="S624" s="208"/>
      <c r="T624" s="209"/>
      <c r="AT624" s="203" t="s">
        <v>323</v>
      </c>
      <c r="AU624" s="203" t="s">
        <v>88</v>
      </c>
      <c r="AV624" s="15" t="s">
        <v>88</v>
      </c>
      <c r="AW624" s="15" t="s">
        <v>30</v>
      </c>
      <c r="AX624" s="15" t="s">
        <v>75</v>
      </c>
      <c r="AY624" s="203" t="s">
        <v>317</v>
      </c>
    </row>
    <row r="625" spans="1:65" s="14" customFormat="1">
      <c r="B625" s="192"/>
      <c r="D625" s="185" t="s">
        <v>323</v>
      </c>
      <c r="E625" s="193" t="s">
        <v>1</v>
      </c>
      <c r="F625" s="194" t="s">
        <v>334</v>
      </c>
      <c r="H625" s="195">
        <v>749.21100000000001</v>
      </c>
      <c r="I625" s="196"/>
      <c r="L625" s="192"/>
      <c r="M625" s="197"/>
      <c r="N625" s="198"/>
      <c r="O625" s="198"/>
      <c r="P625" s="198"/>
      <c r="Q625" s="198"/>
      <c r="R625" s="198"/>
      <c r="S625" s="198"/>
      <c r="T625" s="199"/>
      <c r="AT625" s="193" t="s">
        <v>323</v>
      </c>
      <c r="AU625" s="193" t="s">
        <v>88</v>
      </c>
      <c r="AV625" s="14" t="s">
        <v>321</v>
      </c>
      <c r="AW625" s="14" t="s">
        <v>30</v>
      </c>
      <c r="AX625" s="14" t="s">
        <v>82</v>
      </c>
      <c r="AY625" s="193" t="s">
        <v>317</v>
      </c>
    </row>
    <row r="626" spans="1:65" s="2" customFormat="1" ht="24.2" customHeight="1">
      <c r="A626" s="35"/>
      <c r="B626" s="141"/>
      <c r="C626" s="218" t="s">
        <v>1010</v>
      </c>
      <c r="D626" s="218" t="s">
        <v>419</v>
      </c>
      <c r="E626" s="219" t="s">
        <v>1011</v>
      </c>
      <c r="F626" s="220" t="s">
        <v>1012</v>
      </c>
      <c r="G626" s="221" t="s">
        <v>378</v>
      </c>
      <c r="H626" s="222">
        <v>194.05500000000001</v>
      </c>
      <c r="I626" s="223"/>
      <c r="J626" s="224">
        <f>ROUND(I626*H626,2)</f>
        <v>0</v>
      </c>
      <c r="K626" s="225"/>
      <c r="L626" s="226"/>
      <c r="M626" s="227" t="s">
        <v>1</v>
      </c>
      <c r="N626" s="228" t="s">
        <v>41</v>
      </c>
      <c r="O626" s="61"/>
      <c r="P626" s="181">
        <f>O626*H626</f>
        <v>0</v>
      </c>
      <c r="Q626" s="181">
        <v>1E-3</v>
      </c>
      <c r="R626" s="181">
        <f>Q626*H626</f>
        <v>0.19405500000000001</v>
      </c>
      <c r="S626" s="181">
        <v>0</v>
      </c>
      <c r="T626" s="182">
        <f>S626*H626</f>
        <v>0</v>
      </c>
      <c r="U626" s="35"/>
      <c r="V626" s="35"/>
      <c r="W626" s="35"/>
      <c r="X626" s="35"/>
      <c r="Y626" s="35"/>
      <c r="Z626" s="35"/>
      <c r="AA626" s="35"/>
      <c r="AB626" s="35"/>
      <c r="AC626" s="35"/>
      <c r="AD626" s="35"/>
      <c r="AE626" s="35"/>
      <c r="AR626" s="183" t="s">
        <v>494</v>
      </c>
      <c r="AT626" s="183" t="s">
        <v>419</v>
      </c>
      <c r="AU626" s="183" t="s">
        <v>88</v>
      </c>
      <c r="AY626" s="18" t="s">
        <v>317</v>
      </c>
      <c r="BE626" s="105">
        <f>IF(N626="základná",J626,0)</f>
        <v>0</v>
      </c>
      <c r="BF626" s="105">
        <f>IF(N626="znížená",J626,0)</f>
        <v>0</v>
      </c>
      <c r="BG626" s="105">
        <f>IF(N626="zákl. prenesená",J626,0)</f>
        <v>0</v>
      </c>
      <c r="BH626" s="105">
        <f>IF(N626="zníž. prenesená",J626,0)</f>
        <v>0</v>
      </c>
      <c r="BI626" s="105">
        <f>IF(N626="nulová",J626,0)</f>
        <v>0</v>
      </c>
      <c r="BJ626" s="18" t="s">
        <v>88</v>
      </c>
      <c r="BK626" s="105">
        <f>ROUND(I626*H626,2)</f>
        <v>0</v>
      </c>
      <c r="BL626" s="18" t="s">
        <v>406</v>
      </c>
      <c r="BM626" s="183" t="s">
        <v>1013</v>
      </c>
    </row>
    <row r="627" spans="1:65" s="15" customFormat="1">
      <c r="B627" s="202"/>
      <c r="D627" s="185" t="s">
        <v>323</v>
      </c>
      <c r="E627" s="203" t="s">
        <v>1</v>
      </c>
      <c r="F627" s="204" t="s">
        <v>1014</v>
      </c>
      <c r="H627" s="205">
        <v>194.05500000000001</v>
      </c>
      <c r="I627" s="206"/>
      <c r="L627" s="202"/>
      <c r="M627" s="207"/>
      <c r="N627" s="208"/>
      <c r="O627" s="208"/>
      <c r="P627" s="208"/>
      <c r="Q627" s="208"/>
      <c r="R627" s="208"/>
      <c r="S627" s="208"/>
      <c r="T627" s="209"/>
      <c r="AT627" s="203" t="s">
        <v>323</v>
      </c>
      <c r="AU627" s="203" t="s">
        <v>88</v>
      </c>
      <c r="AV627" s="15" t="s">
        <v>88</v>
      </c>
      <c r="AW627" s="15" t="s">
        <v>30</v>
      </c>
      <c r="AX627" s="15" t="s">
        <v>82</v>
      </c>
      <c r="AY627" s="203" t="s">
        <v>317</v>
      </c>
    </row>
    <row r="628" spans="1:65" s="2" customFormat="1" ht="14.45" customHeight="1">
      <c r="A628" s="35"/>
      <c r="B628" s="141"/>
      <c r="C628" s="218" t="s">
        <v>1015</v>
      </c>
      <c r="D628" s="218" t="s">
        <v>419</v>
      </c>
      <c r="E628" s="219" t="s">
        <v>1016</v>
      </c>
      <c r="F628" s="220" t="s">
        <v>1017</v>
      </c>
      <c r="G628" s="221" t="s">
        <v>378</v>
      </c>
      <c r="H628" s="222">
        <v>153.20400000000001</v>
      </c>
      <c r="I628" s="223"/>
      <c r="J628" s="224">
        <f>ROUND(I628*H628,2)</f>
        <v>0</v>
      </c>
      <c r="K628" s="225"/>
      <c r="L628" s="226"/>
      <c r="M628" s="227" t="s">
        <v>1</v>
      </c>
      <c r="N628" s="228" t="s">
        <v>41</v>
      </c>
      <c r="O628" s="61"/>
      <c r="P628" s="181">
        <f>O628*H628</f>
        <v>0</v>
      </c>
      <c r="Q628" s="181">
        <v>2.5499999999999998E-2</v>
      </c>
      <c r="R628" s="181">
        <f>Q628*H628</f>
        <v>3.9067020000000001</v>
      </c>
      <c r="S628" s="181">
        <v>0</v>
      </c>
      <c r="T628" s="182">
        <f>S628*H628</f>
        <v>0</v>
      </c>
      <c r="U628" s="35"/>
      <c r="V628" s="35"/>
      <c r="W628" s="35"/>
      <c r="X628" s="35"/>
      <c r="Y628" s="35"/>
      <c r="Z628" s="35"/>
      <c r="AA628" s="35"/>
      <c r="AB628" s="35"/>
      <c r="AC628" s="35"/>
      <c r="AD628" s="35"/>
      <c r="AE628" s="35"/>
      <c r="AR628" s="183" t="s">
        <v>494</v>
      </c>
      <c r="AT628" s="183" t="s">
        <v>419</v>
      </c>
      <c r="AU628" s="183" t="s">
        <v>88</v>
      </c>
      <c r="AY628" s="18" t="s">
        <v>317</v>
      </c>
      <c r="BE628" s="105">
        <f>IF(N628="základná",J628,0)</f>
        <v>0</v>
      </c>
      <c r="BF628" s="105">
        <f>IF(N628="znížená",J628,0)</f>
        <v>0</v>
      </c>
      <c r="BG628" s="105">
        <f>IF(N628="zákl. prenesená",J628,0)</f>
        <v>0</v>
      </c>
      <c r="BH628" s="105">
        <f>IF(N628="zníž. prenesená",J628,0)</f>
        <v>0</v>
      </c>
      <c r="BI628" s="105">
        <f>IF(N628="nulová",J628,0)</f>
        <v>0</v>
      </c>
      <c r="BJ628" s="18" t="s">
        <v>88</v>
      </c>
      <c r="BK628" s="105">
        <f>ROUND(I628*H628,2)</f>
        <v>0</v>
      </c>
      <c r="BL628" s="18" t="s">
        <v>406</v>
      </c>
      <c r="BM628" s="183" t="s">
        <v>1018</v>
      </c>
    </row>
    <row r="629" spans="1:65" s="15" customFormat="1">
      <c r="B629" s="202"/>
      <c r="D629" s="185" t="s">
        <v>323</v>
      </c>
      <c r="E629" s="203" t="s">
        <v>1</v>
      </c>
      <c r="F629" s="204" t="s">
        <v>182</v>
      </c>
      <c r="H629" s="205">
        <v>150.19999999999999</v>
      </c>
      <c r="I629" s="206"/>
      <c r="L629" s="202"/>
      <c r="M629" s="207"/>
      <c r="N629" s="208"/>
      <c r="O629" s="208"/>
      <c r="P629" s="208"/>
      <c r="Q629" s="208"/>
      <c r="R629" s="208"/>
      <c r="S629" s="208"/>
      <c r="T629" s="209"/>
      <c r="AT629" s="203" t="s">
        <v>323</v>
      </c>
      <c r="AU629" s="203" t="s">
        <v>88</v>
      </c>
      <c r="AV629" s="15" t="s">
        <v>88</v>
      </c>
      <c r="AW629" s="15" t="s">
        <v>30</v>
      </c>
      <c r="AX629" s="15" t="s">
        <v>75</v>
      </c>
      <c r="AY629" s="203" t="s">
        <v>317</v>
      </c>
    </row>
    <row r="630" spans="1:65" s="14" customFormat="1">
      <c r="B630" s="192"/>
      <c r="D630" s="185" t="s">
        <v>323</v>
      </c>
      <c r="E630" s="193" t="s">
        <v>154</v>
      </c>
      <c r="F630" s="194" t="s">
        <v>334</v>
      </c>
      <c r="H630" s="195">
        <v>150.19999999999999</v>
      </c>
      <c r="I630" s="196"/>
      <c r="L630" s="192"/>
      <c r="M630" s="197"/>
      <c r="N630" s="198"/>
      <c r="O630" s="198"/>
      <c r="P630" s="198"/>
      <c r="Q630" s="198"/>
      <c r="R630" s="198"/>
      <c r="S630" s="198"/>
      <c r="T630" s="199"/>
      <c r="AT630" s="193" t="s">
        <v>323</v>
      </c>
      <c r="AU630" s="193" t="s">
        <v>88</v>
      </c>
      <c r="AV630" s="14" t="s">
        <v>321</v>
      </c>
      <c r="AW630" s="14" t="s">
        <v>30</v>
      </c>
      <c r="AX630" s="14" t="s">
        <v>75</v>
      </c>
      <c r="AY630" s="193" t="s">
        <v>317</v>
      </c>
    </row>
    <row r="631" spans="1:65" s="15" customFormat="1">
      <c r="B631" s="202"/>
      <c r="D631" s="185" t="s">
        <v>323</v>
      </c>
      <c r="E631" s="203" t="s">
        <v>1</v>
      </c>
      <c r="F631" s="204" t="s">
        <v>1019</v>
      </c>
      <c r="H631" s="205">
        <v>153.20400000000001</v>
      </c>
      <c r="I631" s="206"/>
      <c r="L631" s="202"/>
      <c r="M631" s="207"/>
      <c r="N631" s="208"/>
      <c r="O631" s="208"/>
      <c r="P631" s="208"/>
      <c r="Q631" s="208"/>
      <c r="R631" s="208"/>
      <c r="S631" s="208"/>
      <c r="T631" s="209"/>
      <c r="AT631" s="203" t="s">
        <v>323</v>
      </c>
      <c r="AU631" s="203" t="s">
        <v>88</v>
      </c>
      <c r="AV631" s="15" t="s">
        <v>88</v>
      </c>
      <c r="AW631" s="15" t="s">
        <v>30</v>
      </c>
      <c r="AX631" s="15" t="s">
        <v>82</v>
      </c>
      <c r="AY631" s="203" t="s">
        <v>317</v>
      </c>
    </row>
    <row r="632" spans="1:65" s="2" customFormat="1" ht="24.2" customHeight="1">
      <c r="A632" s="35"/>
      <c r="B632" s="141"/>
      <c r="C632" s="218" t="s">
        <v>1020</v>
      </c>
      <c r="D632" s="218" t="s">
        <v>419</v>
      </c>
      <c r="E632" s="219" t="s">
        <v>1021</v>
      </c>
      <c r="F632" s="220" t="s">
        <v>1022</v>
      </c>
      <c r="G632" s="221" t="s">
        <v>378</v>
      </c>
      <c r="H632" s="222">
        <v>26.367000000000001</v>
      </c>
      <c r="I632" s="223"/>
      <c r="J632" s="224">
        <f>ROUND(I632*H632,2)</f>
        <v>0</v>
      </c>
      <c r="K632" s="225"/>
      <c r="L632" s="226"/>
      <c r="M632" s="227" t="s">
        <v>1</v>
      </c>
      <c r="N632" s="228" t="s">
        <v>41</v>
      </c>
      <c r="O632" s="61"/>
      <c r="P632" s="181">
        <f>O632*H632</f>
        <v>0</v>
      </c>
      <c r="Q632" s="181">
        <v>1.4E-3</v>
      </c>
      <c r="R632" s="181">
        <f>Q632*H632</f>
        <v>3.6913800000000004E-2</v>
      </c>
      <c r="S632" s="181">
        <v>0</v>
      </c>
      <c r="T632" s="182">
        <f>S632*H632</f>
        <v>0</v>
      </c>
      <c r="U632" s="35"/>
      <c r="V632" s="35"/>
      <c r="W632" s="35"/>
      <c r="X632" s="35"/>
      <c r="Y632" s="35"/>
      <c r="Z632" s="35"/>
      <c r="AA632" s="35"/>
      <c r="AB632" s="35"/>
      <c r="AC632" s="35"/>
      <c r="AD632" s="35"/>
      <c r="AE632" s="35"/>
      <c r="AR632" s="183" t="s">
        <v>494</v>
      </c>
      <c r="AT632" s="183" t="s">
        <v>419</v>
      </c>
      <c r="AU632" s="183" t="s">
        <v>88</v>
      </c>
      <c r="AY632" s="18" t="s">
        <v>317</v>
      </c>
      <c r="BE632" s="105">
        <f>IF(N632="základná",J632,0)</f>
        <v>0</v>
      </c>
      <c r="BF632" s="105">
        <f>IF(N632="znížená",J632,0)</f>
        <v>0</v>
      </c>
      <c r="BG632" s="105">
        <f>IF(N632="zákl. prenesená",J632,0)</f>
        <v>0</v>
      </c>
      <c r="BH632" s="105">
        <f>IF(N632="zníž. prenesená",J632,0)</f>
        <v>0</v>
      </c>
      <c r="BI632" s="105">
        <f>IF(N632="nulová",J632,0)</f>
        <v>0</v>
      </c>
      <c r="BJ632" s="18" t="s">
        <v>88</v>
      </c>
      <c r="BK632" s="105">
        <f>ROUND(I632*H632,2)</f>
        <v>0</v>
      </c>
      <c r="BL632" s="18" t="s">
        <v>406</v>
      </c>
      <c r="BM632" s="183" t="s">
        <v>1023</v>
      </c>
    </row>
    <row r="633" spans="1:65" s="15" customFormat="1">
      <c r="B633" s="202"/>
      <c r="D633" s="185" t="s">
        <v>323</v>
      </c>
      <c r="E633" s="203" t="s">
        <v>1</v>
      </c>
      <c r="F633" s="204" t="s">
        <v>1024</v>
      </c>
      <c r="H633" s="205">
        <v>26.367000000000001</v>
      </c>
      <c r="I633" s="206"/>
      <c r="L633" s="202"/>
      <c r="M633" s="207"/>
      <c r="N633" s="208"/>
      <c r="O633" s="208"/>
      <c r="P633" s="208"/>
      <c r="Q633" s="208"/>
      <c r="R633" s="208"/>
      <c r="S633" s="208"/>
      <c r="T633" s="209"/>
      <c r="AT633" s="203" t="s">
        <v>323</v>
      </c>
      <c r="AU633" s="203" t="s">
        <v>88</v>
      </c>
      <c r="AV633" s="15" t="s">
        <v>88</v>
      </c>
      <c r="AW633" s="15" t="s">
        <v>30</v>
      </c>
      <c r="AX633" s="15" t="s">
        <v>82</v>
      </c>
      <c r="AY633" s="203" t="s">
        <v>317</v>
      </c>
    </row>
    <row r="634" spans="1:65" s="2" customFormat="1" ht="24.2" customHeight="1">
      <c r="A634" s="35"/>
      <c r="B634" s="141"/>
      <c r="C634" s="171" t="s">
        <v>1025</v>
      </c>
      <c r="D634" s="171" t="s">
        <v>318</v>
      </c>
      <c r="E634" s="172" t="s">
        <v>1026</v>
      </c>
      <c r="F634" s="173" t="s">
        <v>1027</v>
      </c>
      <c r="G634" s="174" t="s">
        <v>441</v>
      </c>
      <c r="H634" s="175">
        <v>192.94800000000001</v>
      </c>
      <c r="I634" s="176"/>
      <c r="J634" s="177">
        <f>ROUND(I634*H634,2)</f>
        <v>0</v>
      </c>
      <c r="K634" s="178"/>
      <c r="L634" s="36"/>
      <c r="M634" s="179" t="s">
        <v>1</v>
      </c>
      <c r="N634" s="180" t="s">
        <v>41</v>
      </c>
      <c r="O634" s="61"/>
      <c r="P634" s="181">
        <f>O634*H634</f>
        <v>0</v>
      </c>
      <c r="Q634" s="181">
        <v>0</v>
      </c>
      <c r="R634" s="181">
        <f>Q634*H634</f>
        <v>0</v>
      </c>
      <c r="S634" s="181">
        <v>0</v>
      </c>
      <c r="T634" s="182">
        <f>S634*H634</f>
        <v>0</v>
      </c>
      <c r="U634" s="35"/>
      <c r="V634" s="35"/>
      <c r="W634" s="35"/>
      <c r="X634" s="35"/>
      <c r="Y634" s="35"/>
      <c r="Z634" s="35"/>
      <c r="AA634" s="35"/>
      <c r="AB634" s="35"/>
      <c r="AC634" s="35"/>
      <c r="AD634" s="35"/>
      <c r="AE634" s="35"/>
      <c r="AR634" s="183" t="s">
        <v>406</v>
      </c>
      <c r="AT634" s="183" t="s">
        <v>318</v>
      </c>
      <c r="AU634" s="183" t="s">
        <v>88</v>
      </c>
      <c r="AY634" s="18" t="s">
        <v>317</v>
      </c>
      <c r="BE634" s="105">
        <f>IF(N634="základná",J634,0)</f>
        <v>0</v>
      </c>
      <c r="BF634" s="105">
        <f>IF(N634="znížená",J634,0)</f>
        <v>0</v>
      </c>
      <c r="BG634" s="105">
        <f>IF(N634="zákl. prenesená",J634,0)</f>
        <v>0</v>
      </c>
      <c r="BH634" s="105">
        <f>IF(N634="zníž. prenesená",J634,0)</f>
        <v>0</v>
      </c>
      <c r="BI634" s="105">
        <f>IF(N634="nulová",J634,0)</f>
        <v>0</v>
      </c>
      <c r="BJ634" s="18" t="s">
        <v>88</v>
      </c>
      <c r="BK634" s="105">
        <f>ROUND(I634*H634,2)</f>
        <v>0</v>
      </c>
      <c r="BL634" s="18" t="s">
        <v>406</v>
      </c>
      <c r="BM634" s="183" t="s">
        <v>1028</v>
      </c>
    </row>
    <row r="635" spans="1:65" s="15" customFormat="1">
      <c r="B635" s="202"/>
      <c r="D635" s="185" t="s">
        <v>323</v>
      </c>
      <c r="E635" s="203" t="s">
        <v>1</v>
      </c>
      <c r="F635" s="204" t="s">
        <v>1029</v>
      </c>
      <c r="H635" s="205">
        <v>15.9</v>
      </c>
      <c r="I635" s="206"/>
      <c r="L635" s="202"/>
      <c r="M635" s="207"/>
      <c r="N635" s="208"/>
      <c r="O635" s="208"/>
      <c r="P635" s="208"/>
      <c r="Q635" s="208"/>
      <c r="R635" s="208"/>
      <c r="S635" s="208"/>
      <c r="T635" s="209"/>
      <c r="AT635" s="203" t="s">
        <v>323</v>
      </c>
      <c r="AU635" s="203" t="s">
        <v>88</v>
      </c>
      <c r="AV635" s="15" t="s">
        <v>88</v>
      </c>
      <c r="AW635" s="15" t="s">
        <v>30</v>
      </c>
      <c r="AX635" s="15" t="s">
        <v>75</v>
      </c>
      <c r="AY635" s="203" t="s">
        <v>317</v>
      </c>
    </row>
    <row r="636" spans="1:65" s="15" customFormat="1">
      <c r="B636" s="202"/>
      <c r="D636" s="185" t="s">
        <v>323</v>
      </c>
      <c r="E636" s="203" t="s">
        <v>1</v>
      </c>
      <c r="F636" s="204" t="s">
        <v>1030</v>
      </c>
      <c r="H636" s="205">
        <v>177.048</v>
      </c>
      <c r="I636" s="206"/>
      <c r="L636" s="202"/>
      <c r="M636" s="207"/>
      <c r="N636" s="208"/>
      <c r="O636" s="208"/>
      <c r="P636" s="208"/>
      <c r="Q636" s="208"/>
      <c r="R636" s="208"/>
      <c r="S636" s="208"/>
      <c r="T636" s="209"/>
      <c r="AT636" s="203" t="s">
        <v>323</v>
      </c>
      <c r="AU636" s="203" t="s">
        <v>88</v>
      </c>
      <c r="AV636" s="15" t="s">
        <v>88</v>
      </c>
      <c r="AW636" s="15" t="s">
        <v>30</v>
      </c>
      <c r="AX636" s="15" t="s">
        <v>75</v>
      </c>
      <c r="AY636" s="203" t="s">
        <v>317</v>
      </c>
    </row>
    <row r="637" spans="1:65" s="14" customFormat="1">
      <c r="B637" s="192"/>
      <c r="D637" s="185" t="s">
        <v>323</v>
      </c>
      <c r="E637" s="193" t="s">
        <v>1031</v>
      </c>
      <c r="F637" s="194" t="s">
        <v>334</v>
      </c>
      <c r="H637" s="195">
        <v>192.94800000000001</v>
      </c>
      <c r="I637" s="196"/>
      <c r="L637" s="192"/>
      <c r="M637" s="197"/>
      <c r="N637" s="198"/>
      <c r="O637" s="198"/>
      <c r="P637" s="198"/>
      <c r="Q637" s="198"/>
      <c r="R637" s="198"/>
      <c r="S637" s="198"/>
      <c r="T637" s="199"/>
      <c r="AT637" s="193" t="s">
        <v>323</v>
      </c>
      <c r="AU637" s="193" t="s">
        <v>88</v>
      </c>
      <c r="AV637" s="14" t="s">
        <v>321</v>
      </c>
      <c r="AW637" s="14" t="s">
        <v>30</v>
      </c>
      <c r="AX637" s="14" t="s">
        <v>82</v>
      </c>
      <c r="AY637" s="193" t="s">
        <v>317</v>
      </c>
    </row>
    <row r="638" spans="1:65" s="2" customFormat="1" ht="37.9" customHeight="1">
      <c r="A638" s="35"/>
      <c r="B638" s="141"/>
      <c r="C638" s="218" t="s">
        <v>1032</v>
      </c>
      <c r="D638" s="218" t="s">
        <v>419</v>
      </c>
      <c r="E638" s="219" t="s">
        <v>1033</v>
      </c>
      <c r="F638" s="220" t="s">
        <v>1034</v>
      </c>
      <c r="G638" s="221" t="s">
        <v>441</v>
      </c>
      <c r="H638" s="222">
        <v>196.80699999999999</v>
      </c>
      <c r="I638" s="223"/>
      <c r="J638" s="224">
        <f>ROUND(I638*H638,2)</f>
        <v>0</v>
      </c>
      <c r="K638" s="225"/>
      <c r="L638" s="226"/>
      <c r="M638" s="227" t="s">
        <v>1</v>
      </c>
      <c r="N638" s="228" t="s">
        <v>41</v>
      </c>
      <c r="O638" s="61"/>
      <c r="P638" s="181">
        <f>O638*H638</f>
        <v>0</v>
      </c>
      <c r="Q638" s="181">
        <v>8.0000000000000004E-4</v>
      </c>
      <c r="R638" s="181">
        <f>Q638*H638</f>
        <v>0.15744559999999999</v>
      </c>
      <c r="S638" s="181">
        <v>0</v>
      </c>
      <c r="T638" s="182">
        <f>S638*H638</f>
        <v>0</v>
      </c>
      <c r="U638" s="35"/>
      <c r="V638" s="35"/>
      <c r="W638" s="35"/>
      <c r="X638" s="35"/>
      <c r="Y638" s="35"/>
      <c r="Z638" s="35"/>
      <c r="AA638" s="35"/>
      <c r="AB638" s="35"/>
      <c r="AC638" s="35"/>
      <c r="AD638" s="35"/>
      <c r="AE638" s="35"/>
      <c r="AR638" s="183" t="s">
        <v>494</v>
      </c>
      <c r="AT638" s="183" t="s">
        <v>419</v>
      </c>
      <c r="AU638" s="183" t="s">
        <v>88</v>
      </c>
      <c r="AY638" s="18" t="s">
        <v>317</v>
      </c>
      <c r="BE638" s="105">
        <f>IF(N638="základná",J638,0)</f>
        <v>0</v>
      </c>
      <c r="BF638" s="105">
        <f>IF(N638="znížená",J638,0)</f>
        <v>0</v>
      </c>
      <c r="BG638" s="105">
        <f>IF(N638="zákl. prenesená",J638,0)</f>
        <v>0</v>
      </c>
      <c r="BH638" s="105">
        <f>IF(N638="zníž. prenesená",J638,0)</f>
        <v>0</v>
      </c>
      <c r="BI638" s="105">
        <f>IF(N638="nulová",J638,0)</f>
        <v>0</v>
      </c>
      <c r="BJ638" s="18" t="s">
        <v>88</v>
      </c>
      <c r="BK638" s="105">
        <f>ROUND(I638*H638,2)</f>
        <v>0</v>
      </c>
      <c r="BL638" s="18" t="s">
        <v>406</v>
      </c>
      <c r="BM638" s="183" t="s">
        <v>1035</v>
      </c>
    </row>
    <row r="639" spans="1:65" s="15" customFormat="1">
      <c r="B639" s="202"/>
      <c r="D639" s="185" t="s">
        <v>323</v>
      </c>
      <c r="F639" s="204" t="s">
        <v>1036</v>
      </c>
      <c r="H639" s="205">
        <v>196.80699999999999</v>
      </c>
      <c r="I639" s="206"/>
      <c r="L639" s="202"/>
      <c r="M639" s="207"/>
      <c r="N639" s="208"/>
      <c r="O639" s="208"/>
      <c r="P639" s="208"/>
      <c r="Q639" s="208"/>
      <c r="R639" s="208"/>
      <c r="S639" s="208"/>
      <c r="T639" s="209"/>
      <c r="AT639" s="203" t="s">
        <v>323</v>
      </c>
      <c r="AU639" s="203" t="s">
        <v>88</v>
      </c>
      <c r="AV639" s="15" t="s">
        <v>88</v>
      </c>
      <c r="AW639" s="15" t="s">
        <v>3</v>
      </c>
      <c r="AX639" s="15" t="s">
        <v>82</v>
      </c>
      <c r="AY639" s="203" t="s">
        <v>317</v>
      </c>
    </row>
    <row r="640" spans="1:65" s="2" customFormat="1" ht="24.2" customHeight="1">
      <c r="A640" s="35"/>
      <c r="B640" s="141"/>
      <c r="C640" s="171" t="s">
        <v>1037</v>
      </c>
      <c r="D640" s="171" t="s">
        <v>318</v>
      </c>
      <c r="E640" s="172" t="s">
        <v>1038</v>
      </c>
      <c r="F640" s="173" t="s">
        <v>1039</v>
      </c>
      <c r="G640" s="174" t="s">
        <v>378</v>
      </c>
      <c r="H640" s="175">
        <v>1113.81</v>
      </c>
      <c r="I640" s="176"/>
      <c r="J640" s="177">
        <f>ROUND(I640*H640,2)</f>
        <v>0</v>
      </c>
      <c r="K640" s="178"/>
      <c r="L640" s="36"/>
      <c r="M640" s="179" t="s">
        <v>1</v>
      </c>
      <c r="N640" s="180" t="s">
        <v>41</v>
      </c>
      <c r="O640" s="61"/>
      <c r="P640" s="181">
        <f>O640*H640</f>
        <v>0</v>
      </c>
      <c r="Q640" s="181">
        <v>0</v>
      </c>
      <c r="R640" s="181">
        <f>Q640*H640</f>
        <v>0</v>
      </c>
      <c r="S640" s="181">
        <v>0</v>
      </c>
      <c r="T640" s="182">
        <f>S640*H640</f>
        <v>0</v>
      </c>
      <c r="U640" s="35"/>
      <c r="V640" s="35"/>
      <c r="W640" s="35"/>
      <c r="X640" s="35"/>
      <c r="Y640" s="35"/>
      <c r="Z640" s="35"/>
      <c r="AA640" s="35"/>
      <c r="AB640" s="35"/>
      <c r="AC640" s="35"/>
      <c r="AD640" s="35"/>
      <c r="AE640" s="35"/>
      <c r="AR640" s="183" t="s">
        <v>406</v>
      </c>
      <c r="AT640" s="183" t="s">
        <v>318</v>
      </c>
      <c r="AU640" s="183" t="s">
        <v>88</v>
      </c>
      <c r="AY640" s="18" t="s">
        <v>317</v>
      </c>
      <c r="BE640" s="105">
        <f>IF(N640="základná",J640,0)</f>
        <v>0</v>
      </c>
      <c r="BF640" s="105">
        <f>IF(N640="znížená",J640,0)</f>
        <v>0</v>
      </c>
      <c r="BG640" s="105">
        <f>IF(N640="zákl. prenesená",J640,0)</f>
        <v>0</v>
      </c>
      <c r="BH640" s="105">
        <f>IF(N640="zníž. prenesená",J640,0)</f>
        <v>0</v>
      </c>
      <c r="BI640" s="105">
        <f>IF(N640="nulová",J640,0)</f>
        <v>0</v>
      </c>
      <c r="BJ640" s="18" t="s">
        <v>88</v>
      </c>
      <c r="BK640" s="105">
        <f>ROUND(I640*H640,2)</f>
        <v>0</v>
      </c>
      <c r="BL640" s="18" t="s">
        <v>406</v>
      </c>
      <c r="BM640" s="183" t="s">
        <v>1040</v>
      </c>
    </row>
    <row r="641" spans="1:65" s="15" customFormat="1">
      <c r="B641" s="202"/>
      <c r="D641" s="185" t="s">
        <v>323</v>
      </c>
      <c r="E641" s="203" t="s">
        <v>1</v>
      </c>
      <c r="F641" s="204" t="s">
        <v>231</v>
      </c>
      <c r="H641" s="205">
        <v>583.72</v>
      </c>
      <c r="I641" s="206"/>
      <c r="L641" s="202"/>
      <c r="M641" s="207"/>
      <c r="N641" s="208"/>
      <c r="O641" s="208"/>
      <c r="P641" s="208"/>
      <c r="Q641" s="208"/>
      <c r="R641" s="208"/>
      <c r="S641" s="208"/>
      <c r="T641" s="209"/>
      <c r="AT641" s="203" t="s">
        <v>323</v>
      </c>
      <c r="AU641" s="203" t="s">
        <v>88</v>
      </c>
      <c r="AV641" s="15" t="s">
        <v>88</v>
      </c>
      <c r="AW641" s="15" t="s">
        <v>30</v>
      </c>
      <c r="AX641" s="15" t="s">
        <v>75</v>
      </c>
      <c r="AY641" s="203" t="s">
        <v>317</v>
      </c>
    </row>
    <row r="642" spans="1:65" s="15" customFormat="1">
      <c r="B642" s="202"/>
      <c r="D642" s="185" t="s">
        <v>323</v>
      </c>
      <c r="E642" s="203" t="s">
        <v>1</v>
      </c>
      <c r="F642" s="204" t="s">
        <v>223</v>
      </c>
      <c r="H642" s="205">
        <v>166.3</v>
      </c>
      <c r="I642" s="206"/>
      <c r="L642" s="202"/>
      <c r="M642" s="207"/>
      <c r="N642" s="208"/>
      <c r="O642" s="208"/>
      <c r="P642" s="208"/>
      <c r="Q642" s="208"/>
      <c r="R642" s="208"/>
      <c r="S642" s="208"/>
      <c r="T642" s="209"/>
      <c r="AT642" s="203" t="s">
        <v>323</v>
      </c>
      <c r="AU642" s="203" t="s">
        <v>88</v>
      </c>
      <c r="AV642" s="15" t="s">
        <v>88</v>
      </c>
      <c r="AW642" s="15" t="s">
        <v>30</v>
      </c>
      <c r="AX642" s="15" t="s">
        <v>75</v>
      </c>
      <c r="AY642" s="203" t="s">
        <v>317</v>
      </c>
    </row>
    <row r="643" spans="1:65" s="15" customFormat="1">
      <c r="B643" s="202"/>
      <c r="D643" s="185" t="s">
        <v>323</v>
      </c>
      <c r="E643" s="203" t="s">
        <v>1</v>
      </c>
      <c r="F643" s="204" t="s">
        <v>225</v>
      </c>
      <c r="H643" s="205">
        <v>121.5</v>
      </c>
      <c r="I643" s="206"/>
      <c r="L643" s="202"/>
      <c r="M643" s="207"/>
      <c r="N643" s="208"/>
      <c r="O643" s="208"/>
      <c r="P643" s="208"/>
      <c r="Q643" s="208"/>
      <c r="R643" s="208"/>
      <c r="S643" s="208"/>
      <c r="T643" s="209"/>
      <c r="AT643" s="203" t="s">
        <v>323</v>
      </c>
      <c r="AU643" s="203" t="s">
        <v>88</v>
      </c>
      <c r="AV643" s="15" t="s">
        <v>88</v>
      </c>
      <c r="AW643" s="15" t="s">
        <v>30</v>
      </c>
      <c r="AX643" s="15" t="s">
        <v>75</v>
      </c>
      <c r="AY643" s="203" t="s">
        <v>317</v>
      </c>
    </row>
    <row r="644" spans="1:65" s="15" customFormat="1">
      <c r="B644" s="202"/>
      <c r="D644" s="185" t="s">
        <v>323</v>
      </c>
      <c r="E644" s="203" t="s">
        <v>1</v>
      </c>
      <c r="F644" s="204" t="s">
        <v>237</v>
      </c>
      <c r="H644" s="205">
        <v>140.16</v>
      </c>
      <c r="I644" s="206"/>
      <c r="L644" s="202"/>
      <c r="M644" s="207"/>
      <c r="N644" s="208"/>
      <c r="O644" s="208"/>
      <c r="P644" s="208"/>
      <c r="Q644" s="208"/>
      <c r="R644" s="208"/>
      <c r="S644" s="208"/>
      <c r="T644" s="209"/>
      <c r="AT644" s="203" t="s">
        <v>323</v>
      </c>
      <c r="AU644" s="203" t="s">
        <v>88</v>
      </c>
      <c r="AV644" s="15" t="s">
        <v>88</v>
      </c>
      <c r="AW644" s="15" t="s">
        <v>30</v>
      </c>
      <c r="AX644" s="15" t="s">
        <v>75</v>
      </c>
      <c r="AY644" s="203" t="s">
        <v>317</v>
      </c>
    </row>
    <row r="645" spans="1:65" s="15" customFormat="1">
      <c r="B645" s="202"/>
      <c r="D645" s="185" t="s">
        <v>323</v>
      </c>
      <c r="E645" s="203" t="s">
        <v>1</v>
      </c>
      <c r="F645" s="204" t="s">
        <v>233</v>
      </c>
      <c r="H645" s="205">
        <v>27.4</v>
      </c>
      <c r="I645" s="206"/>
      <c r="L645" s="202"/>
      <c r="M645" s="207"/>
      <c r="N645" s="208"/>
      <c r="O645" s="208"/>
      <c r="P645" s="208"/>
      <c r="Q645" s="208"/>
      <c r="R645" s="208"/>
      <c r="S645" s="208"/>
      <c r="T645" s="209"/>
      <c r="AT645" s="203" t="s">
        <v>323</v>
      </c>
      <c r="AU645" s="203" t="s">
        <v>88</v>
      </c>
      <c r="AV645" s="15" t="s">
        <v>88</v>
      </c>
      <c r="AW645" s="15" t="s">
        <v>30</v>
      </c>
      <c r="AX645" s="15" t="s">
        <v>75</v>
      </c>
      <c r="AY645" s="203" t="s">
        <v>317</v>
      </c>
    </row>
    <row r="646" spans="1:65" s="15" customFormat="1">
      <c r="B646" s="202"/>
      <c r="D646" s="185" t="s">
        <v>323</v>
      </c>
      <c r="E646" s="203" t="s">
        <v>1</v>
      </c>
      <c r="F646" s="204" t="s">
        <v>235</v>
      </c>
      <c r="H646" s="205">
        <v>28.25</v>
      </c>
      <c r="I646" s="206"/>
      <c r="L646" s="202"/>
      <c r="M646" s="207"/>
      <c r="N646" s="208"/>
      <c r="O646" s="208"/>
      <c r="P646" s="208"/>
      <c r="Q646" s="208"/>
      <c r="R646" s="208"/>
      <c r="S646" s="208"/>
      <c r="T646" s="209"/>
      <c r="AT646" s="203" t="s">
        <v>323</v>
      </c>
      <c r="AU646" s="203" t="s">
        <v>88</v>
      </c>
      <c r="AV646" s="15" t="s">
        <v>88</v>
      </c>
      <c r="AW646" s="15" t="s">
        <v>30</v>
      </c>
      <c r="AX646" s="15" t="s">
        <v>75</v>
      </c>
      <c r="AY646" s="203" t="s">
        <v>317</v>
      </c>
    </row>
    <row r="647" spans="1:65" s="15" customFormat="1">
      <c r="B647" s="202"/>
      <c r="D647" s="185" t="s">
        <v>323</v>
      </c>
      <c r="E647" s="203" t="s">
        <v>1</v>
      </c>
      <c r="F647" s="204" t="s">
        <v>243</v>
      </c>
      <c r="H647" s="205">
        <v>26.68</v>
      </c>
      <c r="I647" s="206"/>
      <c r="L647" s="202"/>
      <c r="M647" s="207"/>
      <c r="N647" s="208"/>
      <c r="O647" s="208"/>
      <c r="P647" s="208"/>
      <c r="Q647" s="208"/>
      <c r="R647" s="208"/>
      <c r="S647" s="208"/>
      <c r="T647" s="209"/>
      <c r="AT647" s="203" t="s">
        <v>323</v>
      </c>
      <c r="AU647" s="203" t="s">
        <v>88</v>
      </c>
      <c r="AV647" s="15" t="s">
        <v>88</v>
      </c>
      <c r="AW647" s="15" t="s">
        <v>30</v>
      </c>
      <c r="AX647" s="15" t="s">
        <v>75</v>
      </c>
      <c r="AY647" s="203" t="s">
        <v>317</v>
      </c>
    </row>
    <row r="648" spans="1:65" s="15" customFormat="1">
      <c r="B648" s="202"/>
      <c r="D648" s="185" t="s">
        <v>323</v>
      </c>
      <c r="E648" s="203" t="s">
        <v>1</v>
      </c>
      <c r="F648" s="204" t="s">
        <v>239</v>
      </c>
      <c r="H648" s="205">
        <v>9.9</v>
      </c>
      <c r="I648" s="206"/>
      <c r="L648" s="202"/>
      <c r="M648" s="207"/>
      <c r="N648" s="208"/>
      <c r="O648" s="208"/>
      <c r="P648" s="208"/>
      <c r="Q648" s="208"/>
      <c r="R648" s="208"/>
      <c r="S648" s="208"/>
      <c r="T648" s="209"/>
      <c r="AT648" s="203" t="s">
        <v>323</v>
      </c>
      <c r="AU648" s="203" t="s">
        <v>88</v>
      </c>
      <c r="AV648" s="15" t="s">
        <v>88</v>
      </c>
      <c r="AW648" s="15" t="s">
        <v>30</v>
      </c>
      <c r="AX648" s="15" t="s">
        <v>75</v>
      </c>
      <c r="AY648" s="203" t="s">
        <v>317</v>
      </c>
    </row>
    <row r="649" spans="1:65" s="15" customFormat="1">
      <c r="B649" s="202"/>
      <c r="D649" s="185" t="s">
        <v>323</v>
      </c>
      <c r="E649" s="203" t="s">
        <v>1</v>
      </c>
      <c r="F649" s="204" t="s">
        <v>241</v>
      </c>
      <c r="H649" s="205">
        <v>4.9000000000000004</v>
      </c>
      <c r="I649" s="206"/>
      <c r="L649" s="202"/>
      <c r="M649" s="207"/>
      <c r="N649" s="208"/>
      <c r="O649" s="208"/>
      <c r="P649" s="208"/>
      <c r="Q649" s="208"/>
      <c r="R649" s="208"/>
      <c r="S649" s="208"/>
      <c r="T649" s="209"/>
      <c r="AT649" s="203" t="s">
        <v>323</v>
      </c>
      <c r="AU649" s="203" t="s">
        <v>88</v>
      </c>
      <c r="AV649" s="15" t="s">
        <v>88</v>
      </c>
      <c r="AW649" s="15" t="s">
        <v>30</v>
      </c>
      <c r="AX649" s="15" t="s">
        <v>75</v>
      </c>
      <c r="AY649" s="203" t="s">
        <v>317</v>
      </c>
    </row>
    <row r="650" spans="1:65" s="16" customFormat="1">
      <c r="B650" s="210"/>
      <c r="D650" s="185" t="s">
        <v>323</v>
      </c>
      <c r="E650" s="211" t="s">
        <v>219</v>
      </c>
      <c r="F650" s="212" t="s">
        <v>412</v>
      </c>
      <c r="H650" s="213">
        <v>1108.81</v>
      </c>
      <c r="I650" s="214"/>
      <c r="L650" s="210"/>
      <c r="M650" s="215"/>
      <c r="N650" s="216"/>
      <c r="O650" s="216"/>
      <c r="P650" s="216"/>
      <c r="Q650" s="216"/>
      <c r="R650" s="216"/>
      <c r="S650" s="216"/>
      <c r="T650" s="217"/>
      <c r="AT650" s="211" t="s">
        <v>323</v>
      </c>
      <c r="AU650" s="211" t="s">
        <v>88</v>
      </c>
      <c r="AV650" s="16" t="s">
        <v>105</v>
      </c>
      <c r="AW650" s="16" t="s">
        <v>30</v>
      </c>
      <c r="AX650" s="16" t="s">
        <v>75</v>
      </c>
      <c r="AY650" s="211" t="s">
        <v>317</v>
      </c>
    </row>
    <row r="651" spans="1:65" s="15" customFormat="1">
      <c r="B651" s="202"/>
      <c r="D651" s="185" t="s">
        <v>323</v>
      </c>
      <c r="E651" s="203" t="s">
        <v>1</v>
      </c>
      <c r="F651" s="204" t="s">
        <v>227</v>
      </c>
      <c r="H651" s="205">
        <v>5</v>
      </c>
      <c r="I651" s="206"/>
      <c r="L651" s="202"/>
      <c r="M651" s="207"/>
      <c r="N651" s="208"/>
      <c r="O651" s="208"/>
      <c r="P651" s="208"/>
      <c r="Q651" s="208"/>
      <c r="R651" s="208"/>
      <c r="S651" s="208"/>
      <c r="T651" s="209"/>
      <c r="AT651" s="203" t="s">
        <v>323</v>
      </c>
      <c r="AU651" s="203" t="s">
        <v>88</v>
      </c>
      <c r="AV651" s="15" t="s">
        <v>88</v>
      </c>
      <c r="AW651" s="15" t="s">
        <v>30</v>
      </c>
      <c r="AX651" s="15" t="s">
        <v>75</v>
      </c>
      <c r="AY651" s="203" t="s">
        <v>317</v>
      </c>
    </row>
    <row r="652" spans="1:65" s="16" customFormat="1">
      <c r="B652" s="210"/>
      <c r="D652" s="185" t="s">
        <v>323</v>
      </c>
      <c r="E652" s="211" t="s">
        <v>217</v>
      </c>
      <c r="F652" s="212" t="s">
        <v>412</v>
      </c>
      <c r="H652" s="213">
        <v>5</v>
      </c>
      <c r="I652" s="214"/>
      <c r="L652" s="210"/>
      <c r="M652" s="215"/>
      <c r="N652" s="216"/>
      <c r="O652" s="216"/>
      <c r="P652" s="216"/>
      <c r="Q652" s="216"/>
      <c r="R652" s="216"/>
      <c r="S652" s="216"/>
      <c r="T652" s="217"/>
      <c r="AT652" s="211" t="s">
        <v>323</v>
      </c>
      <c r="AU652" s="211" t="s">
        <v>88</v>
      </c>
      <c r="AV652" s="16" t="s">
        <v>105</v>
      </c>
      <c r="AW652" s="16" t="s">
        <v>30</v>
      </c>
      <c r="AX652" s="16" t="s">
        <v>75</v>
      </c>
      <c r="AY652" s="211" t="s">
        <v>317</v>
      </c>
    </row>
    <row r="653" spans="1:65" s="14" customFormat="1">
      <c r="B653" s="192"/>
      <c r="D653" s="185" t="s">
        <v>323</v>
      </c>
      <c r="E653" s="193" t="s">
        <v>1</v>
      </c>
      <c r="F653" s="194" t="s">
        <v>334</v>
      </c>
      <c r="H653" s="195">
        <v>1113.81</v>
      </c>
      <c r="I653" s="196"/>
      <c r="L653" s="192"/>
      <c r="M653" s="197"/>
      <c r="N653" s="198"/>
      <c r="O653" s="198"/>
      <c r="P653" s="198"/>
      <c r="Q653" s="198"/>
      <c r="R653" s="198"/>
      <c r="S653" s="198"/>
      <c r="T653" s="199"/>
      <c r="AT653" s="193" t="s">
        <v>323</v>
      </c>
      <c r="AU653" s="193" t="s">
        <v>88</v>
      </c>
      <c r="AV653" s="14" t="s">
        <v>321</v>
      </c>
      <c r="AW653" s="14" t="s">
        <v>30</v>
      </c>
      <c r="AX653" s="14" t="s">
        <v>82</v>
      </c>
      <c r="AY653" s="193" t="s">
        <v>317</v>
      </c>
    </row>
    <row r="654" spans="1:65" s="2" customFormat="1" ht="24.2" customHeight="1">
      <c r="A654" s="35"/>
      <c r="B654" s="141"/>
      <c r="C654" s="218" t="s">
        <v>1041</v>
      </c>
      <c r="D654" s="218" t="s">
        <v>419</v>
      </c>
      <c r="E654" s="219" t="s">
        <v>1042</v>
      </c>
      <c r="F654" s="220" t="s">
        <v>1043</v>
      </c>
      <c r="G654" s="221" t="s">
        <v>378</v>
      </c>
      <c r="H654" s="222">
        <v>5.0999999999999996</v>
      </c>
      <c r="I654" s="223"/>
      <c r="J654" s="224">
        <f>ROUND(I654*H654,2)</f>
        <v>0</v>
      </c>
      <c r="K654" s="225"/>
      <c r="L654" s="226"/>
      <c r="M654" s="227" t="s">
        <v>1</v>
      </c>
      <c r="N654" s="228" t="s">
        <v>41</v>
      </c>
      <c r="O654" s="61"/>
      <c r="P654" s="181">
        <f>O654*H654</f>
        <v>0</v>
      </c>
      <c r="Q654" s="181">
        <v>0</v>
      </c>
      <c r="R654" s="181">
        <f>Q654*H654</f>
        <v>0</v>
      </c>
      <c r="S654" s="181">
        <v>0</v>
      </c>
      <c r="T654" s="182">
        <f>S654*H654</f>
        <v>0</v>
      </c>
      <c r="U654" s="35"/>
      <c r="V654" s="35"/>
      <c r="W654" s="35"/>
      <c r="X654" s="35"/>
      <c r="Y654" s="35"/>
      <c r="Z654" s="35"/>
      <c r="AA654" s="35"/>
      <c r="AB654" s="35"/>
      <c r="AC654" s="35"/>
      <c r="AD654" s="35"/>
      <c r="AE654" s="35"/>
      <c r="AR654" s="183" t="s">
        <v>494</v>
      </c>
      <c r="AT654" s="183" t="s">
        <v>419</v>
      </c>
      <c r="AU654" s="183" t="s">
        <v>88</v>
      </c>
      <c r="AY654" s="18" t="s">
        <v>317</v>
      </c>
      <c r="BE654" s="105">
        <f>IF(N654="základná",J654,0)</f>
        <v>0</v>
      </c>
      <c r="BF654" s="105">
        <f>IF(N654="znížená",J654,0)</f>
        <v>0</v>
      </c>
      <c r="BG654" s="105">
        <f>IF(N654="zákl. prenesená",J654,0)</f>
        <v>0</v>
      </c>
      <c r="BH654" s="105">
        <f>IF(N654="zníž. prenesená",J654,0)</f>
        <v>0</v>
      </c>
      <c r="BI654" s="105">
        <f>IF(N654="nulová",J654,0)</f>
        <v>0</v>
      </c>
      <c r="BJ654" s="18" t="s">
        <v>88</v>
      </c>
      <c r="BK654" s="105">
        <f>ROUND(I654*H654,2)</f>
        <v>0</v>
      </c>
      <c r="BL654" s="18" t="s">
        <v>406</v>
      </c>
      <c r="BM654" s="183" t="s">
        <v>1044</v>
      </c>
    </row>
    <row r="655" spans="1:65" s="15" customFormat="1">
      <c r="B655" s="202"/>
      <c r="D655" s="185" t="s">
        <v>323</v>
      </c>
      <c r="E655" s="203" t="s">
        <v>1</v>
      </c>
      <c r="F655" s="204" t="s">
        <v>1045</v>
      </c>
      <c r="H655" s="205">
        <v>5.0999999999999996</v>
      </c>
      <c r="I655" s="206"/>
      <c r="L655" s="202"/>
      <c r="M655" s="207"/>
      <c r="N655" s="208"/>
      <c r="O655" s="208"/>
      <c r="P655" s="208"/>
      <c r="Q655" s="208"/>
      <c r="R655" s="208"/>
      <c r="S655" s="208"/>
      <c r="T655" s="209"/>
      <c r="AT655" s="203" t="s">
        <v>323</v>
      </c>
      <c r="AU655" s="203" t="s">
        <v>88</v>
      </c>
      <c r="AV655" s="15" t="s">
        <v>88</v>
      </c>
      <c r="AW655" s="15" t="s">
        <v>30</v>
      </c>
      <c r="AX655" s="15" t="s">
        <v>82</v>
      </c>
      <c r="AY655" s="203" t="s">
        <v>317</v>
      </c>
    </row>
    <row r="656" spans="1:65" s="2" customFormat="1" ht="24.2" customHeight="1">
      <c r="A656" s="35"/>
      <c r="B656" s="141"/>
      <c r="C656" s="218" t="s">
        <v>1046</v>
      </c>
      <c r="D656" s="218" t="s">
        <v>419</v>
      </c>
      <c r="E656" s="219" t="s">
        <v>1047</v>
      </c>
      <c r="F656" s="220" t="s">
        <v>1048</v>
      </c>
      <c r="G656" s="221" t="s">
        <v>378</v>
      </c>
      <c r="H656" s="222">
        <v>1130.9860000000001</v>
      </c>
      <c r="I656" s="223"/>
      <c r="J656" s="224">
        <f>ROUND(I656*H656,2)</f>
        <v>0</v>
      </c>
      <c r="K656" s="225"/>
      <c r="L656" s="226"/>
      <c r="M656" s="227" t="s">
        <v>1</v>
      </c>
      <c r="N656" s="228" t="s">
        <v>41</v>
      </c>
      <c r="O656" s="61"/>
      <c r="P656" s="181">
        <f>O656*H656</f>
        <v>0</v>
      </c>
      <c r="Q656" s="181">
        <v>0</v>
      </c>
      <c r="R656" s="181">
        <f>Q656*H656</f>
        <v>0</v>
      </c>
      <c r="S656" s="181">
        <v>0</v>
      </c>
      <c r="T656" s="182">
        <f>S656*H656</f>
        <v>0</v>
      </c>
      <c r="U656" s="35"/>
      <c r="V656" s="35"/>
      <c r="W656" s="35"/>
      <c r="X656" s="35"/>
      <c r="Y656" s="35"/>
      <c r="Z656" s="35"/>
      <c r="AA656" s="35"/>
      <c r="AB656" s="35"/>
      <c r="AC656" s="35"/>
      <c r="AD656" s="35"/>
      <c r="AE656" s="35"/>
      <c r="AR656" s="183" t="s">
        <v>494</v>
      </c>
      <c r="AT656" s="183" t="s">
        <v>419</v>
      </c>
      <c r="AU656" s="183" t="s">
        <v>88</v>
      </c>
      <c r="AY656" s="18" t="s">
        <v>317</v>
      </c>
      <c r="BE656" s="105">
        <f>IF(N656="základná",J656,0)</f>
        <v>0</v>
      </c>
      <c r="BF656" s="105">
        <f>IF(N656="znížená",J656,0)</f>
        <v>0</v>
      </c>
      <c r="BG656" s="105">
        <f>IF(N656="zákl. prenesená",J656,0)</f>
        <v>0</v>
      </c>
      <c r="BH656" s="105">
        <f>IF(N656="zníž. prenesená",J656,0)</f>
        <v>0</v>
      </c>
      <c r="BI656" s="105">
        <f>IF(N656="nulová",J656,0)</f>
        <v>0</v>
      </c>
      <c r="BJ656" s="18" t="s">
        <v>88</v>
      </c>
      <c r="BK656" s="105">
        <f>ROUND(I656*H656,2)</f>
        <v>0</v>
      </c>
      <c r="BL656" s="18" t="s">
        <v>406</v>
      </c>
      <c r="BM656" s="183" t="s">
        <v>1049</v>
      </c>
    </row>
    <row r="657" spans="1:65" s="15" customFormat="1">
      <c r="B657" s="202"/>
      <c r="D657" s="185" t="s">
        <v>323</v>
      </c>
      <c r="E657" s="203" t="s">
        <v>1</v>
      </c>
      <c r="F657" s="204" t="s">
        <v>1050</v>
      </c>
      <c r="H657" s="205">
        <v>1130.9860000000001</v>
      </c>
      <c r="I657" s="206"/>
      <c r="L657" s="202"/>
      <c r="M657" s="207"/>
      <c r="N657" s="208"/>
      <c r="O657" s="208"/>
      <c r="P657" s="208"/>
      <c r="Q657" s="208"/>
      <c r="R657" s="208"/>
      <c r="S657" s="208"/>
      <c r="T657" s="209"/>
      <c r="AT657" s="203" t="s">
        <v>323</v>
      </c>
      <c r="AU657" s="203" t="s">
        <v>88</v>
      </c>
      <c r="AV657" s="15" t="s">
        <v>88</v>
      </c>
      <c r="AW657" s="15" t="s">
        <v>30</v>
      </c>
      <c r="AX657" s="15" t="s">
        <v>82</v>
      </c>
      <c r="AY657" s="203" t="s">
        <v>317</v>
      </c>
    </row>
    <row r="658" spans="1:65" s="2" customFormat="1" ht="37.9" customHeight="1">
      <c r="A658" s="35"/>
      <c r="B658" s="141"/>
      <c r="C658" s="171" t="s">
        <v>1051</v>
      </c>
      <c r="D658" s="171" t="s">
        <v>318</v>
      </c>
      <c r="E658" s="172" t="s">
        <v>1052</v>
      </c>
      <c r="F658" s="173" t="s">
        <v>1053</v>
      </c>
      <c r="G658" s="174" t="s">
        <v>388</v>
      </c>
      <c r="H658" s="175">
        <v>60</v>
      </c>
      <c r="I658" s="176"/>
      <c r="J658" s="177">
        <f>ROUND(I658*H658,2)</f>
        <v>0</v>
      </c>
      <c r="K658" s="178"/>
      <c r="L658" s="36"/>
      <c r="M658" s="179" t="s">
        <v>1</v>
      </c>
      <c r="N658" s="180" t="s">
        <v>41</v>
      </c>
      <c r="O658" s="61"/>
      <c r="P658" s="181">
        <f>O658*H658</f>
        <v>0</v>
      </c>
      <c r="Q658" s="181">
        <v>4.1000000000000003E-3</v>
      </c>
      <c r="R658" s="181">
        <f>Q658*H658</f>
        <v>0.24600000000000002</v>
      </c>
      <c r="S658" s="181">
        <v>0</v>
      </c>
      <c r="T658" s="182">
        <f>S658*H658</f>
        <v>0</v>
      </c>
      <c r="U658" s="35"/>
      <c r="V658" s="35"/>
      <c r="W658" s="35"/>
      <c r="X658" s="35"/>
      <c r="Y658" s="35"/>
      <c r="Z658" s="35"/>
      <c r="AA658" s="35"/>
      <c r="AB658" s="35"/>
      <c r="AC658" s="35"/>
      <c r="AD658" s="35"/>
      <c r="AE658" s="35"/>
      <c r="AR658" s="183" t="s">
        <v>406</v>
      </c>
      <c r="AT658" s="183" t="s">
        <v>318</v>
      </c>
      <c r="AU658" s="183" t="s">
        <v>88</v>
      </c>
      <c r="AY658" s="18" t="s">
        <v>317</v>
      </c>
      <c r="BE658" s="105">
        <f>IF(N658="základná",J658,0)</f>
        <v>0</v>
      </c>
      <c r="BF658" s="105">
        <f>IF(N658="znížená",J658,0)</f>
        <v>0</v>
      </c>
      <c r="BG658" s="105">
        <f>IF(N658="zákl. prenesená",J658,0)</f>
        <v>0</v>
      </c>
      <c r="BH658" s="105">
        <f>IF(N658="zníž. prenesená",J658,0)</f>
        <v>0</v>
      </c>
      <c r="BI658" s="105">
        <f>IF(N658="nulová",J658,0)</f>
        <v>0</v>
      </c>
      <c r="BJ658" s="18" t="s">
        <v>88</v>
      </c>
      <c r="BK658" s="105">
        <f>ROUND(I658*H658,2)</f>
        <v>0</v>
      </c>
      <c r="BL658" s="18" t="s">
        <v>406</v>
      </c>
      <c r="BM658" s="183" t="s">
        <v>1054</v>
      </c>
    </row>
    <row r="659" spans="1:65" s="2" customFormat="1" ht="14.45" customHeight="1">
      <c r="A659" s="35"/>
      <c r="B659" s="141"/>
      <c r="C659" s="171" t="s">
        <v>1055</v>
      </c>
      <c r="D659" s="171" t="s">
        <v>318</v>
      </c>
      <c r="E659" s="172" t="s">
        <v>1056</v>
      </c>
      <c r="F659" s="173" t="s">
        <v>1057</v>
      </c>
      <c r="G659" s="174" t="s">
        <v>810</v>
      </c>
      <c r="H659" s="229"/>
      <c r="I659" s="176"/>
      <c r="J659" s="177">
        <f>ROUND(I659*H659,2)</f>
        <v>0</v>
      </c>
      <c r="K659" s="178"/>
      <c r="L659" s="36"/>
      <c r="M659" s="179" t="s">
        <v>1</v>
      </c>
      <c r="N659" s="180" t="s">
        <v>41</v>
      </c>
      <c r="O659" s="61"/>
      <c r="P659" s="181">
        <f>O659*H659</f>
        <v>0</v>
      </c>
      <c r="Q659" s="181">
        <v>0</v>
      </c>
      <c r="R659" s="181">
        <f>Q659*H659</f>
        <v>0</v>
      </c>
      <c r="S659" s="181">
        <v>0</v>
      </c>
      <c r="T659" s="182">
        <f>S659*H659</f>
        <v>0</v>
      </c>
      <c r="U659" s="35"/>
      <c r="V659" s="35"/>
      <c r="W659" s="35"/>
      <c r="X659" s="35"/>
      <c r="Y659" s="35"/>
      <c r="Z659" s="35"/>
      <c r="AA659" s="35"/>
      <c r="AB659" s="35"/>
      <c r="AC659" s="35"/>
      <c r="AD659" s="35"/>
      <c r="AE659" s="35"/>
      <c r="AR659" s="183" t="s">
        <v>406</v>
      </c>
      <c r="AT659" s="183" t="s">
        <v>318</v>
      </c>
      <c r="AU659" s="183" t="s">
        <v>88</v>
      </c>
      <c r="AY659" s="18" t="s">
        <v>317</v>
      </c>
      <c r="BE659" s="105">
        <f>IF(N659="základná",J659,0)</f>
        <v>0</v>
      </c>
      <c r="BF659" s="105">
        <f>IF(N659="znížená",J659,0)</f>
        <v>0</v>
      </c>
      <c r="BG659" s="105">
        <f>IF(N659="zákl. prenesená",J659,0)</f>
        <v>0</v>
      </c>
      <c r="BH659" s="105">
        <f>IF(N659="zníž. prenesená",J659,0)</f>
        <v>0</v>
      </c>
      <c r="BI659" s="105">
        <f>IF(N659="nulová",J659,0)</f>
        <v>0</v>
      </c>
      <c r="BJ659" s="18" t="s">
        <v>88</v>
      </c>
      <c r="BK659" s="105">
        <f>ROUND(I659*H659,2)</f>
        <v>0</v>
      </c>
      <c r="BL659" s="18" t="s">
        <v>406</v>
      </c>
      <c r="BM659" s="183" t="s">
        <v>1058</v>
      </c>
    </row>
    <row r="660" spans="1:65" s="12" customFormat="1" ht="22.9" customHeight="1">
      <c r="B660" s="160"/>
      <c r="D660" s="161" t="s">
        <v>74</v>
      </c>
      <c r="E660" s="200" t="s">
        <v>1059</v>
      </c>
      <c r="F660" s="200" t="s">
        <v>1060</v>
      </c>
      <c r="I660" s="163"/>
      <c r="J660" s="201">
        <f>BK660</f>
        <v>0</v>
      </c>
      <c r="L660" s="160"/>
      <c r="M660" s="165"/>
      <c r="N660" s="166"/>
      <c r="O660" s="166"/>
      <c r="P660" s="167">
        <f>SUM(P661:P667)</f>
        <v>0</v>
      </c>
      <c r="Q660" s="166"/>
      <c r="R660" s="167">
        <f>SUM(R661:R667)</f>
        <v>7.3299519999999993E-2</v>
      </c>
      <c r="S660" s="166"/>
      <c r="T660" s="168">
        <f>SUM(T661:T667)</f>
        <v>0</v>
      </c>
      <c r="AR660" s="161" t="s">
        <v>88</v>
      </c>
      <c r="AT660" s="169" t="s">
        <v>74</v>
      </c>
      <c r="AU660" s="169" t="s">
        <v>82</v>
      </c>
      <c r="AY660" s="161" t="s">
        <v>317</v>
      </c>
      <c r="BK660" s="170">
        <f>SUM(BK661:BK667)</f>
        <v>0</v>
      </c>
    </row>
    <row r="661" spans="1:65" s="2" customFormat="1" ht="24.2" customHeight="1">
      <c r="A661" s="35"/>
      <c r="B661" s="141"/>
      <c r="C661" s="171" t="s">
        <v>1061</v>
      </c>
      <c r="D661" s="171" t="s">
        <v>318</v>
      </c>
      <c r="E661" s="172" t="s">
        <v>1062</v>
      </c>
      <c r="F661" s="173" t="s">
        <v>1063</v>
      </c>
      <c r="G661" s="174" t="s">
        <v>378</v>
      </c>
      <c r="H661" s="175">
        <v>290.87099999999998</v>
      </c>
      <c r="I661" s="176"/>
      <c r="J661" s="177">
        <f>ROUND(I661*H661,2)</f>
        <v>0</v>
      </c>
      <c r="K661" s="178"/>
      <c r="L661" s="36"/>
      <c r="M661" s="179" t="s">
        <v>1</v>
      </c>
      <c r="N661" s="180" t="s">
        <v>41</v>
      </c>
      <c r="O661" s="61"/>
      <c r="P661" s="181">
        <f>O661*H661</f>
        <v>0</v>
      </c>
      <c r="Q661" s="181">
        <v>0</v>
      </c>
      <c r="R661" s="181">
        <f>Q661*H661</f>
        <v>0</v>
      </c>
      <c r="S661" s="181">
        <v>0</v>
      </c>
      <c r="T661" s="182">
        <f>S661*H661</f>
        <v>0</v>
      </c>
      <c r="U661" s="35"/>
      <c r="V661" s="35"/>
      <c r="W661" s="35"/>
      <c r="X661" s="35"/>
      <c r="Y661" s="35"/>
      <c r="Z661" s="35"/>
      <c r="AA661" s="35"/>
      <c r="AB661" s="35"/>
      <c r="AC661" s="35"/>
      <c r="AD661" s="35"/>
      <c r="AE661" s="35"/>
      <c r="AR661" s="183" t="s">
        <v>406</v>
      </c>
      <c r="AT661" s="183" t="s">
        <v>318</v>
      </c>
      <c r="AU661" s="183" t="s">
        <v>88</v>
      </c>
      <c r="AY661" s="18" t="s">
        <v>317</v>
      </c>
      <c r="BE661" s="105">
        <f>IF(N661="základná",J661,0)</f>
        <v>0</v>
      </c>
      <c r="BF661" s="105">
        <f>IF(N661="znížená",J661,0)</f>
        <v>0</v>
      </c>
      <c r="BG661" s="105">
        <f>IF(N661="zákl. prenesená",J661,0)</f>
        <v>0</v>
      </c>
      <c r="BH661" s="105">
        <f>IF(N661="zníž. prenesená",J661,0)</f>
        <v>0</v>
      </c>
      <c r="BI661" s="105">
        <f>IF(N661="nulová",J661,0)</f>
        <v>0</v>
      </c>
      <c r="BJ661" s="18" t="s">
        <v>88</v>
      </c>
      <c r="BK661" s="105">
        <f>ROUND(I661*H661,2)</f>
        <v>0</v>
      </c>
      <c r="BL661" s="18" t="s">
        <v>406</v>
      </c>
      <c r="BM661" s="183" t="s">
        <v>1064</v>
      </c>
    </row>
    <row r="662" spans="1:65" s="15" customFormat="1">
      <c r="B662" s="202"/>
      <c r="D662" s="185" t="s">
        <v>323</v>
      </c>
      <c r="E662" s="203" t="s">
        <v>1</v>
      </c>
      <c r="F662" s="204" t="s">
        <v>185</v>
      </c>
      <c r="H662" s="205">
        <v>190.25</v>
      </c>
      <c r="I662" s="206"/>
      <c r="L662" s="202"/>
      <c r="M662" s="207"/>
      <c r="N662" s="208"/>
      <c r="O662" s="208"/>
      <c r="P662" s="208"/>
      <c r="Q662" s="208"/>
      <c r="R662" s="208"/>
      <c r="S662" s="208"/>
      <c r="T662" s="209"/>
      <c r="AT662" s="203" t="s">
        <v>323</v>
      </c>
      <c r="AU662" s="203" t="s">
        <v>88</v>
      </c>
      <c r="AV662" s="15" t="s">
        <v>88</v>
      </c>
      <c r="AW662" s="15" t="s">
        <v>30</v>
      </c>
      <c r="AX662" s="15" t="s">
        <v>75</v>
      </c>
      <c r="AY662" s="203" t="s">
        <v>317</v>
      </c>
    </row>
    <row r="663" spans="1:65" s="15" customFormat="1">
      <c r="B663" s="202"/>
      <c r="D663" s="185" t="s">
        <v>323</v>
      </c>
      <c r="E663" s="203" t="s">
        <v>1</v>
      </c>
      <c r="F663" s="204" t="s">
        <v>187</v>
      </c>
      <c r="H663" s="205">
        <v>100.621</v>
      </c>
      <c r="I663" s="206"/>
      <c r="L663" s="202"/>
      <c r="M663" s="207"/>
      <c r="N663" s="208"/>
      <c r="O663" s="208"/>
      <c r="P663" s="208"/>
      <c r="Q663" s="208"/>
      <c r="R663" s="208"/>
      <c r="S663" s="208"/>
      <c r="T663" s="209"/>
      <c r="AT663" s="203" t="s">
        <v>323</v>
      </c>
      <c r="AU663" s="203" t="s">
        <v>88</v>
      </c>
      <c r="AV663" s="15" t="s">
        <v>88</v>
      </c>
      <c r="AW663" s="15" t="s">
        <v>30</v>
      </c>
      <c r="AX663" s="15" t="s">
        <v>75</v>
      </c>
      <c r="AY663" s="203" t="s">
        <v>317</v>
      </c>
    </row>
    <row r="664" spans="1:65" s="14" customFormat="1">
      <c r="B664" s="192"/>
      <c r="D664" s="185" t="s">
        <v>323</v>
      </c>
      <c r="E664" s="193" t="s">
        <v>263</v>
      </c>
      <c r="F664" s="194" t="s">
        <v>334</v>
      </c>
      <c r="H664" s="195">
        <v>290.87099999999998</v>
      </c>
      <c r="I664" s="196"/>
      <c r="L664" s="192"/>
      <c r="M664" s="197"/>
      <c r="N664" s="198"/>
      <c r="O664" s="198"/>
      <c r="P664" s="198"/>
      <c r="Q664" s="198"/>
      <c r="R664" s="198"/>
      <c r="S664" s="198"/>
      <c r="T664" s="199"/>
      <c r="AT664" s="193" t="s">
        <v>323</v>
      </c>
      <c r="AU664" s="193" t="s">
        <v>88</v>
      </c>
      <c r="AV664" s="14" t="s">
        <v>321</v>
      </c>
      <c r="AW664" s="14" t="s">
        <v>30</v>
      </c>
      <c r="AX664" s="14" t="s">
        <v>82</v>
      </c>
      <c r="AY664" s="193" t="s">
        <v>317</v>
      </c>
    </row>
    <row r="665" spans="1:65" s="2" customFormat="1" ht="14.45" customHeight="1">
      <c r="A665" s="35"/>
      <c r="B665" s="141"/>
      <c r="C665" s="218" t="s">
        <v>1065</v>
      </c>
      <c r="D665" s="218" t="s">
        <v>419</v>
      </c>
      <c r="E665" s="219" t="s">
        <v>1066</v>
      </c>
      <c r="F665" s="220" t="s">
        <v>1067</v>
      </c>
      <c r="G665" s="221" t="s">
        <v>378</v>
      </c>
      <c r="H665" s="222">
        <v>523.56799999999998</v>
      </c>
      <c r="I665" s="223"/>
      <c r="J665" s="224">
        <f>ROUND(I665*H665,2)</f>
        <v>0</v>
      </c>
      <c r="K665" s="225"/>
      <c r="L665" s="226"/>
      <c r="M665" s="227" t="s">
        <v>1</v>
      </c>
      <c r="N665" s="228" t="s">
        <v>41</v>
      </c>
      <c r="O665" s="61"/>
      <c r="P665" s="181">
        <f>O665*H665</f>
        <v>0</v>
      </c>
      <c r="Q665" s="181">
        <v>1.3999999999999999E-4</v>
      </c>
      <c r="R665" s="181">
        <f>Q665*H665</f>
        <v>7.3299519999999993E-2</v>
      </c>
      <c r="S665" s="181">
        <v>0</v>
      </c>
      <c r="T665" s="182">
        <f>S665*H665</f>
        <v>0</v>
      </c>
      <c r="U665" s="35"/>
      <c r="V665" s="35"/>
      <c r="W665" s="35"/>
      <c r="X665" s="35"/>
      <c r="Y665" s="35"/>
      <c r="Z665" s="35"/>
      <c r="AA665" s="35"/>
      <c r="AB665" s="35"/>
      <c r="AC665" s="35"/>
      <c r="AD665" s="35"/>
      <c r="AE665" s="35"/>
      <c r="AR665" s="183" t="s">
        <v>494</v>
      </c>
      <c r="AT665" s="183" t="s">
        <v>419</v>
      </c>
      <c r="AU665" s="183" t="s">
        <v>88</v>
      </c>
      <c r="AY665" s="18" t="s">
        <v>317</v>
      </c>
      <c r="BE665" s="105">
        <f>IF(N665="základná",J665,0)</f>
        <v>0</v>
      </c>
      <c r="BF665" s="105">
        <f>IF(N665="znížená",J665,0)</f>
        <v>0</v>
      </c>
      <c r="BG665" s="105">
        <f>IF(N665="zákl. prenesená",J665,0)</f>
        <v>0</v>
      </c>
      <c r="BH665" s="105">
        <f>IF(N665="zníž. prenesená",J665,0)</f>
        <v>0</v>
      </c>
      <c r="BI665" s="105">
        <f>IF(N665="nulová",J665,0)</f>
        <v>0</v>
      </c>
      <c r="BJ665" s="18" t="s">
        <v>88</v>
      </c>
      <c r="BK665" s="105">
        <f>ROUND(I665*H665,2)</f>
        <v>0</v>
      </c>
      <c r="BL665" s="18" t="s">
        <v>406</v>
      </c>
      <c r="BM665" s="183" t="s">
        <v>1068</v>
      </c>
    </row>
    <row r="666" spans="1:65" s="15" customFormat="1">
      <c r="B666" s="202"/>
      <c r="D666" s="185" t="s">
        <v>323</v>
      </c>
      <c r="E666" s="203" t="s">
        <v>1</v>
      </c>
      <c r="F666" s="204" t="s">
        <v>1069</v>
      </c>
      <c r="H666" s="205">
        <v>523.56799999999998</v>
      </c>
      <c r="I666" s="206"/>
      <c r="L666" s="202"/>
      <c r="M666" s="207"/>
      <c r="N666" s="208"/>
      <c r="O666" s="208"/>
      <c r="P666" s="208"/>
      <c r="Q666" s="208"/>
      <c r="R666" s="208"/>
      <c r="S666" s="208"/>
      <c r="T666" s="209"/>
      <c r="AT666" s="203" t="s">
        <v>323</v>
      </c>
      <c r="AU666" s="203" t="s">
        <v>88</v>
      </c>
      <c r="AV666" s="15" t="s">
        <v>88</v>
      </c>
      <c r="AW666" s="15" t="s">
        <v>30</v>
      </c>
      <c r="AX666" s="15" t="s">
        <v>82</v>
      </c>
      <c r="AY666" s="203" t="s">
        <v>317</v>
      </c>
    </row>
    <row r="667" spans="1:65" s="2" customFormat="1" ht="24.2" customHeight="1">
      <c r="A667" s="35"/>
      <c r="B667" s="141"/>
      <c r="C667" s="171" t="s">
        <v>1070</v>
      </c>
      <c r="D667" s="171" t="s">
        <v>318</v>
      </c>
      <c r="E667" s="172" t="s">
        <v>1071</v>
      </c>
      <c r="F667" s="173" t="s">
        <v>1072</v>
      </c>
      <c r="G667" s="174" t="s">
        <v>810</v>
      </c>
      <c r="H667" s="229"/>
      <c r="I667" s="176"/>
      <c r="J667" s="177">
        <f>ROUND(I667*H667,2)</f>
        <v>0</v>
      </c>
      <c r="K667" s="178"/>
      <c r="L667" s="36"/>
      <c r="M667" s="179" t="s">
        <v>1</v>
      </c>
      <c r="N667" s="180" t="s">
        <v>41</v>
      </c>
      <c r="O667" s="61"/>
      <c r="P667" s="181">
        <f>O667*H667</f>
        <v>0</v>
      </c>
      <c r="Q667" s="181">
        <v>0</v>
      </c>
      <c r="R667" s="181">
        <f>Q667*H667</f>
        <v>0</v>
      </c>
      <c r="S667" s="181">
        <v>0</v>
      </c>
      <c r="T667" s="182">
        <f>S667*H667</f>
        <v>0</v>
      </c>
      <c r="U667" s="35"/>
      <c r="V667" s="35"/>
      <c r="W667" s="35"/>
      <c r="X667" s="35"/>
      <c r="Y667" s="35"/>
      <c r="Z667" s="35"/>
      <c r="AA667" s="35"/>
      <c r="AB667" s="35"/>
      <c r="AC667" s="35"/>
      <c r="AD667" s="35"/>
      <c r="AE667" s="35"/>
      <c r="AR667" s="183" t="s">
        <v>406</v>
      </c>
      <c r="AT667" s="183" t="s">
        <v>318</v>
      </c>
      <c r="AU667" s="183" t="s">
        <v>88</v>
      </c>
      <c r="AY667" s="18" t="s">
        <v>317</v>
      </c>
      <c r="BE667" s="105">
        <f>IF(N667="základná",J667,0)</f>
        <v>0</v>
      </c>
      <c r="BF667" s="105">
        <f>IF(N667="znížená",J667,0)</f>
        <v>0</v>
      </c>
      <c r="BG667" s="105">
        <f>IF(N667="zákl. prenesená",J667,0)</f>
        <v>0</v>
      </c>
      <c r="BH667" s="105">
        <f>IF(N667="zníž. prenesená",J667,0)</f>
        <v>0</v>
      </c>
      <c r="BI667" s="105">
        <f>IF(N667="nulová",J667,0)</f>
        <v>0</v>
      </c>
      <c r="BJ667" s="18" t="s">
        <v>88</v>
      </c>
      <c r="BK667" s="105">
        <f>ROUND(I667*H667,2)</f>
        <v>0</v>
      </c>
      <c r="BL667" s="18" t="s">
        <v>406</v>
      </c>
      <c r="BM667" s="183" t="s">
        <v>1073</v>
      </c>
    </row>
    <row r="668" spans="1:65" s="12" customFormat="1" ht="22.9" customHeight="1">
      <c r="B668" s="160"/>
      <c r="D668" s="161" t="s">
        <v>74</v>
      </c>
      <c r="E668" s="200" t="s">
        <v>1074</v>
      </c>
      <c r="F668" s="200" t="s">
        <v>1075</v>
      </c>
      <c r="I668" s="163"/>
      <c r="J668" s="201">
        <f>BK668</f>
        <v>0</v>
      </c>
      <c r="L668" s="160"/>
      <c r="M668" s="165"/>
      <c r="N668" s="166"/>
      <c r="O668" s="166"/>
      <c r="P668" s="167">
        <f>SUM(P669:P755)</f>
        <v>0</v>
      </c>
      <c r="Q668" s="166"/>
      <c r="R668" s="167">
        <f>SUM(R669:R755)</f>
        <v>66.486097611999995</v>
      </c>
      <c r="S668" s="166"/>
      <c r="T668" s="168">
        <f>SUM(T669:T755)</f>
        <v>0</v>
      </c>
      <c r="AR668" s="161" t="s">
        <v>88</v>
      </c>
      <c r="AT668" s="169" t="s">
        <v>74</v>
      </c>
      <c r="AU668" s="169" t="s">
        <v>82</v>
      </c>
      <c r="AY668" s="161" t="s">
        <v>317</v>
      </c>
      <c r="BK668" s="170">
        <f>SUM(BK669:BK755)</f>
        <v>0</v>
      </c>
    </row>
    <row r="669" spans="1:65" s="2" customFormat="1" ht="24.2" customHeight="1">
      <c r="A669" s="35"/>
      <c r="B669" s="141"/>
      <c r="C669" s="171" t="s">
        <v>1076</v>
      </c>
      <c r="D669" s="171" t="s">
        <v>318</v>
      </c>
      <c r="E669" s="172" t="s">
        <v>1077</v>
      </c>
      <c r="F669" s="173" t="s">
        <v>1078</v>
      </c>
      <c r="G669" s="174" t="s">
        <v>441</v>
      </c>
      <c r="H669" s="175">
        <v>34.47</v>
      </c>
      <c r="I669" s="176"/>
      <c r="J669" s="177">
        <f>ROUND(I669*H669,2)</f>
        <v>0</v>
      </c>
      <c r="K669" s="178"/>
      <c r="L669" s="36"/>
      <c r="M669" s="179" t="s">
        <v>1</v>
      </c>
      <c r="N669" s="180" t="s">
        <v>41</v>
      </c>
      <c r="O669" s="61"/>
      <c r="P669" s="181">
        <f>O669*H669</f>
        <v>0</v>
      </c>
      <c r="Q669" s="181">
        <v>2.5999999999999998E-4</v>
      </c>
      <c r="R669" s="181">
        <f>Q669*H669</f>
        <v>8.9621999999999983E-3</v>
      </c>
      <c r="S669" s="181">
        <v>0</v>
      </c>
      <c r="T669" s="182">
        <f>S669*H669</f>
        <v>0</v>
      </c>
      <c r="U669" s="35"/>
      <c r="V669" s="35"/>
      <c r="W669" s="35"/>
      <c r="X669" s="35"/>
      <c r="Y669" s="35"/>
      <c r="Z669" s="35"/>
      <c r="AA669" s="35"/>
      <c r="AB669" s="35"/>
      <c r="AC669" s="35"/>
      <c r="AD669" s="35"/>
      <c r="AE669" s="35"/>
      <c r="AR669" s="183" t="s">
        <v>406</v>
      </c>
      <c r="AT669" s="183" t="s">
        <v>318</v>
      </c>
      <c r="AU669" s="183" t="s">
        <v>88</v>
      </c>
      <c r="AY669" s="18" t="s">
        <v>317</v>
      </c>
      <c r="BE669" s="105">
        <f>IF(N669="základná",J669,0)</f>
        <v>0</v>
      </c>
      <c r="BF669" s="105">
        <f>IF(N669="znížená",J669,0)</f>
        <v>0</v>
      </c>
      <c r="BG669" s="105">
        <f>IF(N669="zákl. prenesená",J669,0)</f>
        <v>0</v>
      </c>
      <c r="BH669" s="105">
        <f>IF(N669="zníž. prenesená",J669,0)</f>
        <v>0</v>
      </c>
      <c r="BI669" s="105">
        <f>IF(N669="nulová",J669,0)</f>
        <v>0</v>
      </c>
      <c r="BJ669" s="18" t="s">
        <v>88</v>
      </c>
      <c r="BK669" s="105">
        <f>ROUND(I669*H669,2)</f>
        <v>0</v>
      </c>
      <c r="BL669" s="18" t="s">
        <v>406</v>
      </c>
      <c r="BM669" s="183" t="s">
        <v>1079</v>
      </c>
    </row>
    <row r="670" spans="1:65" s="15" customFormat="1">
      <c r="B670" s="202"/>
      <c r="D670" s="185" t="s">
        <v>323</v>
      </c>
      <c r="E670" s="203" t="s">
        <v>1</v>
      </c>
      <c r="F670" s="204" t="s">
        <v>1080</v>
      </c>
      <c r="H670" s="205">
        <v>5.27</v>
      </c>
      <c r="I670" s="206"/>
      <c r="L670" s="202"/>
      <c r="M670" s="207"/>
      <c r="N670" s="208"/>
      <c r="O670" s="208"/>
      <c r="P670" s="208"/>
      <c r="Q670" s="208"/>
      <c r="R670" s="208"/>
      <c r="S670" s="208"/>
      <c r="T670" s="209"/>
      <c r="AT670" s="203" t="s">
        <v>323</v>
      </c>
      <c r="AU670" s="203" t="s">
        <v>88</v>
      </c>
      <c r="AV670" s="15" t="s">
        <v>88</v>
      </c>
      <c r="AW670" s="15" t="s">
        <v>30</v>
      </c>
      <c r="AX670" s="15" t="s">
        <v>75</v>
      </c>
      <c r="AY670" s="203" t="s">
        <v>317</v>
      </c>
    </row>
    <row r="671" spans="1:65" s="15" customFormat="1">
      <c r="B671" s="202"/>
      <c r="D671" s="185" t="s">
        <v>323</v>
      </c>
      <c r="E671" s="203" t="s">
        <v>1</v>
      </c>
      <c r="F671" s="204" t="s">
        <v>1081</v>
      </c>
      <c r="H671" s="205">
        <v>29.2</v>
      </c>
      <c r="I671" s="206"/>
      <c r="L671" s="202"/>
      <c r="M671" s="207"/>
      <c r="N671" s="208"/>
      <c r="O671" s="208"/>
      <c r="P671" s="208"/>
      <c r="Q671" s="208"/>
      <c r="R671" s="208"/>
      <c r="S671" s="208"/>
      <c r="T671" s="209"/>
      <c r="AT671" s="203" t="s">
        <v>323</v>
      </c>
      <c r="AU671" s="203" t="s">
        <v>88</v>
      </c>
      <c r="AV671" s="15" t="s">
        <v>88</v>
      </c>
      <c r="AW671" s="15" t="s">
        <v>30</v>
      </c>
      <c r="AX671" s="15" t="s">
        <v>75</v>
      </c>
      <c r="AY671" s="203" t="s">
        <v>317</v>
      </c>
    </row>
    <row r="672" spans="1:65" s="14" customFormat="1">
      <c r="B672" s="192"/>
      <c r="D672" s="185" t="s">
        <v>323</v>
      </c>
      <c r="E672" s="193" t="s">
        <v>1</v>
      </c>
      <c r="F672" s="194" t="s">
        <v>334</v>
      </c>
      <c r="H672" s="195">
        <v>34.47</v>
      </c>
      <c r="I672" s="196"/>
      <c r="L672" s="192"/>
      <c r="M672" s="197"/>
      <c r="N672" s="198"/>
      <c r="O672" s="198"/>
      <c r="P672" s="198"/>
      <c r="Q672" s="198"/>
      <c r="R672" s="198"/>
      <c r="S672" s="198"/>
      <c r="T672" s="199"/>
      <c r="AT672" s="193" t="s">
        <v>323</v>
      </c>
      <c r="AU672" s="193" t="s">
        <v>88</v>
      </c>
      <c r="AV672" s="14" t="s">
        <v>321</v>
      </c>
      <c r="AW672" s="14" t="s">
        <v>30</v>
      </c>
      <c r="AX672" s="14" t="s">
        <v>82</v>
      </c>
      <c r="AY672" s="193" t="s">
        <v>317</v>
      </c>
    </row>
    <row r="673" spans="1:65" s="2" customFormat="1" ht="14.45" customHeight="1">
      <c r="A673" s="35"/>
      <c r="B673" s="141"/>
      <c r="C673" s="218" t="s">
        <v>1082</v>
      </c>
      <c r="D673" s="218" t="s">
        <v>419</v>
      </c>
      <c r="E673" s="219" t="s">
        <v>1083</v>
      </c>
      <c r="F673" s="220" t="s">
        <v>1084</v>
      </c>
      <c r="G673" s="221" t="s">
        <v>338</v>
      </c>
      <c r="H673" s="222">
        <v>0.104</v>
      </c>
      <c r="I673" s="223"/>
      <c r="J673" s="224">
        <f>ROUND(I673*H673,2)</f>
        <v>0</v>
      </c>
      <c r="K673" s="225"/>
      <c r="L673" s="226"/>
      <c r="M673" s="227" t="s">
        <v>1</v>
      </c>
      <c r="N673" s="228" t="s">
        <v>41</v>
      </c>
      <c r="O673" s="61"/>
      <c r="P673" s="181">
        <f>O673*H673</f>
        <v>0</v>
      </c>
      <c r="Q673" s="181">
        <v>0.55000000000000004</v>
      </c>
      <c r="R673" s="181">
        <f>Q673*H673</f>
        <v>5.7200000000000001E-2</v>
      </c>
      <c r="S673" s="181">
        <v>0</v>
      </c>
      <c r="T673" s="182">
        <f>S673*H673</f>
        <v>0</v>
      </c>
      <c r="U673" s="35"/>
      <c r="V673" s="35"/>
      <c r="W673" s="35"/>
      <c r="X673" s="35"/>
      <c r="Y673" s="35"/>
      <c r="Z673" s="35"/>
      <c r="AA673" s="35"/>
      <c r="AB673" s="35"/>
      <c r="AC673" s="35"/>
      <c r="AD673" s="35"/>
      <c r="AE673" s="35"/>
      <c r="AR673" s="183" t="s">
        <v>494</v>
      </c>
      <c r="AT673" s="183" t="s">
        <v>419</v>
      </c>
      <c r="AU673" s="183" t="s">
        <v>88</v>
      </c>
      <c r="AY673" s="18" t="s">
        <v>317</v>
      </c>
      <c r="BE673" s="105">
        <f>IF(N673="základná",J673,0)</f>
        <v>0</v>
      </c>
      <c r="BF673" s="105">
        <f>IF(N673="znížená",J673,0)</f>
        <v>0</v>
      </c>
      <c r="BG673" s="105">
        <f>IF(N673="zákl. prenesená",J673,0)</f>
        <v>0</v>
      </c>
      <c r="BH673" s="105">
        <f>IF(N673="zníž. prenesená",J673,0)</f>
        <v>0</v>
      </c>
      <c r="BI673" s="105">
        <f>IF(N673="nulová",J673,0)</f>
        <v>0</v>
      </c>
      <c r="BJ673" s="18" t="s">
        <v>88</v>
      </c>
      <c r="BK673" s="105">
        <f>ROUND(I673*H673,2)</f>
        <v>0</v>
      </c>
      <c r="BL673" s="18" t="s">
        <v>406</v>
      </c>
      <c r="BM673" s="183" t="s">
        <v>1085</v>
      </c>
    </row>
    <row r="674" spans="1:65" s="15" customFormat="1">
      <c r="B674" s="202"/>
      <c r="D674" s="185" t="s">
        <v>323</v>
      </c>
      <c r="E674" s="203" t="s">
        <v>1</v>
      </c>
      <c r="F674" s="204" t="s">
        <v>1086</v>
      </c>
      <c r="H674" s="205">
        <v>0.104</v>
      </c>
      <c r="I674" s="206"/>
      <c r="L674" s="202"/>
      <c r="M674" s="207"/>
      <c r="N674" s="208"/>
      <c r="O674" s="208"/>
      <c r="P674" s="208"/>
      <c r="Q674" s="208"/>
      <c r="R674" s="208"/>
      <c r="S674" s="208"/>
      <c r="T674" s="209"/>
      <c r="AT674" s="203" t="s">
        <v>323</v>
      </c>
      <c r="AU674" s="203" t="s">
        <v>88</v>
      </c>
      <c r="AV674" s="15" t="s">
        <v>88</v>
      </c>
      <c r="AW674" s="15" t="s">
        <v>30</v>
      </c>
      <c r="AX674" s="15" t="s">
        <v>82</v>
      </c>
      <c r="AY674" s="203" t="s">
        <v>317</v>
      </c>
    </row>
    <row r="675" spans="1:65" s="2" customFormat="1" ht="14.45" customHeight="1">
      <c r="A675" s="35"/>
      <c r="B675" s="141"/>
      <c r="C675" s="171" t="s">
        <v>1087</v>
      </c>
      <c r="D675" s="171" t="s">
        <v>318</v>
      </c>
      <c r="E675" s="172" t="s">
        <v>1088</v>
      </c>
      <c r="F675" s="173" t="s">
        <v>1089</v>
      </c>
      <c r="G675" s="174" t="s">
        <v>338</v>
      </c>
      <c r="H675" s="175">
        <v>6.9000000000000006E-2</v>
      </c>
      <c r="I675" s="176"/>
      <c r="J675" s="177">
        <f>ROUND(I675*H675,2)</f>
        <v>0</v>
      </c>
      <c r="K675" s="178"/>
      <c r="L675" s="36"/>
      <c r="M675" s="179" t="s">
        <v>1</v>
      </c>
      <c r="N675" s="180" t="s">
        <v>41</v>
      </c>
      <c r="O675" s="61"/>
      <c r="P675" s="181">
        <f>O675*H675</f>
        <v>0</v>
      </c>
      <c r="Q675" s="181">
        <v>2.5999999999999998E-4</v>
      </c>
      <c r="R675" s="181">
        <f>Q675*H675</f>
        <v>1.7940000000000001E-5</v>
      </c>
      <c r="S675" s="181">
        <v>0</v>
      </c>
      <c r="T675" s="182">
        <f>S675*H675</f>
        <v>0</v>
      </c>
      <c r="U675" s="35"/>
      <c r="V675" s="35"/>
      <c r="W675" s="35"/>
      <c r="X675" s="35"/>
      <c r="Y675" s="35"/>
      <c r="Z675" s="35"/>
      <c r="AA675" s="35"/>
      <c r="AB675" s="35"/>
      <c r="AC675" s="35"/>
      <c r="AD675" s="35"/>
      <c r="AE675" s="35"/>
      <c r="AR675" s="183" t="s">
        <v>406</v>
      </c>
      <c r="AT675" s="183" t="s">
        <v>318</v>
      </c>
      <c r="AU675" s="183" t="s">
        <v>88</v>
      </c>
      <c r="AY675" s="18" t="s">
        <v>317</v>
      </c>
      <c r="BE675" s="105">
        <f>IF(N675="základná",J675,0)</f>
        <v>0</v>
      </c>
      <c r="BF675" s="105">
        <f>IF(N675="znížená",J675,0)</f>
        <v>0</v>
      </c>
      <c r="BG675" s="105">
        <f>IF(N675="zákl. prenesená",J675,0)</f>
        <v>0</v>
      </c>
      <c r="BH675" s="105">
        <f>IF(N675="zníž. prenesená",J675,0)</f>
        <v>0</v>
      </c>
      <c r="BI675" s="105">
        <f>IF(N675="nulová",J675,0)</f>
        <v>0</v>
      </c>
      <c r="BJ675" s="18" t="s">
        <v>88</v>
      </c>
      <c r="BK675" s="105">
        <f>ROUND(I675*H675,2)</f>
        <v>0</v>
      </c>
      <c r="BL675" s="18" t="s">
        <v>406</v>
      </c>
      <c r="BM675" s="183" t="s">
        <v>1090</v>
      </c>
    </row>
    <row r="676" spans="1:65" s="15" customFormat="1">
      <c r="B676" s="202"/>
      <c r="D676" s="185" t="s">
        <v>323</v>
      </c>
      <c r="E676" s="203" t="s">
        <v>1</v>
      </c>
      <c r="F676" s="204" t="s">
        <v>1091</v>
      </c>
      <c r="H676" s="205">
        <v>6.9000000000000006E-2</v>
      </c>
      <c r="I676" s="206"/>
      <c r="L676" s="202"/>
      <c r="M676" s="207"/>
      <c r="N676" s="208"/>
      <c r="O676" s="208"/>
      <c r="P676" s="208"/>
      <c r="Q676" s="208"/>
      <c r="R676" s="208"/>
      <c r="S676" s="208"/>
      <c r="T676" s="209"/>
      <c r="AT676" s="203" t="s">
        <v>323</v>
      </c>
      <c r="AU676" s="203" t="s">
        <v>88</v>
      </c>
      <c r="AV676" s="15" t="s">
        <v>88</v>
      </c>
      <c r="AW676" s="15" t="s">
        <v>30</v>
      </c>
      <c r="AX676" s="15" t="s">
        <v>82</v>
      </c>
      <c r="AY676" s="203" t="s">
        <v>317</v>
      </c>
    </row>
    <row r="677" spans="1:65" s="2" customFormat="1" ht="37.9" customHeight="1">
      <c r="A677" s="35"/>
      <c r="B677" s="141"/>
      <c r="C677" s="171" t="s">
        <v>1092</v>
      </c>
      <c r="D677" s="171" t="s">
        <v>318</v>
      </c>
      <c r="E677" s="172" t="s">
        <v>1093</v>
      </c>
      <c r="F677" s="173" t="s">
        <v>1094</v>
      </c>
      <c r="G677" s="174" t="s">
        <v>338</v>
      </c>
      <c r="H677" s="175">
        <v>0.104</v>
      </c>
      <c r="I677" s="176"/>
      <c r="J677" s="177">
        <f>ROUND(I677*H677,2)</f>
        <v>0</v>
      </c>
      <c r="K677" s="178"/>
      <c r="L677" s="36"/>
      <c r="M677" s="179" t="s">
        <v>1</v>
      </c>
      <c r="N677" s="180" t="s">
        <v>41</v>
      </c>
      <c r="O677" s="61"/>
      <c r="P677" s="181">
        <f>O677*H677</f>
        <v>0</v>
      </c>
      <c r="Q677" s="181">
        <v>2.3099999999999999E-2</v>
      </c>
      <c r="R677" s="181">
        <f>Q677*H677</f>
        <v>2.4023999999999998E-3</v>
      </c>
      <c r="S677" s="181">
        <v>0</v>
      </c>
      <c r="T677" s="182">
        <f>S677*H677</f>
        <v>0</v>
      </c>
      <c r="U677" s="35"/>
      <c r="V677" s="35"/>
      <c r="W677" s="35"/>
      <c r="X677" s="35"/>
      <c r="Y677" s="35"/>
      <c r="Z677" s="35"/>
      <c r="AA677" s="35"/>
      <c r="AB677" s="35"/>
      <c r="AC677" s="35"/>
      <c r="AD677" s="35"/>
      <c r="AE677" s="35"/>
      <c r="AR677" s="183" t="s">
        <v>406</v>
      </c>
      <c r="AT677" s="183" t="s">
        <v>318</v>
      </c>
      <c r="AU677" s="183" t="s">
        <v>88</v>
      </c>
      <c r="AY677" s="18" t="s">
        <v>317</v>
      </c>
      <c r="BE677" s="105">
        <f>IF(N677="základná",J677,0)</f>
        <v>0</v>
      </c>
      <c r="BF677" s="105">
        <f>IF(N677="znížená",J677,0)</f>
        <v>0</v>
      </c>
      <c r="BG677" s="105">
        <f>IF(N677="zákl. prenesená",J677,0)</f>
        <v>0</v>
      </c>
      <c r="BH677" s="105">
        <f>IF(N677="zníž. prenesená",J677,0)</f>
        <v>0</v>
      </c>
      <c r="BI677" s="105">
        <f>IF(N677="nulová",J677,0)</f>
        <v>0</v>
      </c>
      <c r="BJ677" s="18" t="s">
        <v>88</v>
      </c>
      <c r="BK677" s="105">
        <f>ROUND(I677*H677,2)</f>
        <v>0</v>
      </c>
      <c r="BL677" s="18" t="s">
        <v>406</v>
      </c>
      <c r="BM677" s="183" t="s">
        <v>1095</v>
      </c>
    </row>
    <row r="678" spans="1:65" s="2" customFormat="1" ht="24.2" customHeight="1">
      <c r="A678" s="35"/>
      <c r="B678" s="141"/>
      <c r="C678" s="171" t="s">
        <v>1096</v>
      </c>
      <c r="D678" s="171" t="s">
        <v>318</v>
      </c>
      <c r="E678" s="172" t="s">
        <v>1097</v>
      </c>
      <c r="F678" s="173" t="s">
        <v>1098</v>
      </c>
      <c r="G678" s="174" t="s">
        <v>441</v>
      </c>
      <c r="H678" s="175">
        <v>79.754000000000005</v>
      </c>
      <c r="I678" s="176"/>
      <c r="J678" s="177">
        <f>ROUND(I678*H678,2)</f>
        <v>0</v>
      </c>
      <c r="K678" s="178"/>
      <c r="L678" s="36"/>
      <c r="M678" s="179" t="s">
        <v>1</v>
      </c>
      <c r="N678" s="180" t="s">
        <v>41</v>
      </c>
      <c r="O678" s="61"/>
      <c r="P678" s="181">
        <f>O678*H678</f>
        <v>0</v>
      </c>
      <c r="Q678" s="181">
        <v>0</v>
      </c>
      <c r="R678" s="181">
        <f>Q678*H678</f>
        <v>0</v>
      </c>
      <c r="S678" s="181">
        <v>0</v>
      </c>
      <c r="T678" s="182">
        <f>S678*H678</f>
        <v>0</v>
      </c>
      <c r="U678" s="35"/>
      <c r="V678" s="35"/>
      <c r="W678" s="35"/>
      <c r="X678" s="35"/>
      <c r="Y678" s="35"/>
      <c r="Z678" s="35"/>
      <c r="AA678" s="35"/>
      <c r="AB678" s="35"/>
      <c r="AC678" s="35"/>
      <c r="AD678" s="35"/>
      <c r="AE678" s="35"/>
      <c r="AR678" s="183" t="s">
        <v>406</v>
      </c>
      <c r="AT678" s="183" t="s">
        <v>318</v>
      </c>
      <c r="AU678" s="183" t="s">
        <v>88</v>
      </c>
      <c r="AY678" s="18" t="s">
        <v>317</v>
      </c>
      <c r="BE678" s="105">
        <f>IF(N678="základná",J678,0)</f>
        <v>0</v>
      </c>
      <c r="BF678" s="105">
        <f>IF(N678="znížená",J678,0)</f>
        <v>0</v>
      </c>
      <c r="BG678" s="105">
        <f>IF(N678="zákl. prenesená",J678,0)</f>
        <v>0</v>
      </c>
      <c r="BH678" s="105">
        <f>IF(N678="zníž. prenesená",J678,0)</f>
        <v>0</v>
      </c>
      <c r="BI678" s="105">
        <f>IF(N678="nulová",J678,0)</f>
        <v>0</v>
      </c>
      <c r="BJ678" s="18" t="s">
        <v>88</v>
      </c>
      <c r="BK678" s="105">
        <f>ROUND(I678*H678,2)</f>
        <v>0</v>
      </c>
      <c r="BL678" s="18" t="s">
        <v>406</v>
      </c>
      <c r="BM678" s="183" t="s">
        <v>1099</v>
      </c>
    </row>
    <row r="679" spans="1:65" s="15" customFormat="1">
      <c r="B679" s="202"/>
      <c r="D679" s="185" t="s">
        <v>323</v>
      </c>
      <c r="E679" s="203" t="s">
        <v>1</v>
      </c>
      <c r="F679" s="204" t="s">
        <v>1100</v>
      </c>
      <c r="H679" s="205">
        <v>79.754000000000005</v>
      </c>
      <c r="I679" s="206"/>
      <c r="L679" s="202"/>
      <c r="M679" s="207"/>
      <c r="N679" s="208"/>
      <c r="O679" s="208"/>
      <c r="P679" s="208"/>
      <c r="Q679" s="208"/>
      <c r="R679" s="208"/>
      <c r="S679" s="208"/>
      <c r="T679" s="209"/>
      <c r="AT679" s="203" t="s">
        <v>323</v>
      </c>
      <c r="AU679" s="203" t="s">
        <v>88</v>
      </c>
      <c r="AV679" s="15" t="s">
        <v>88</v>
      </c>
      <c r="AW679" s="15" t="s">
        <v>30</v>
      </c>
      <c r="AX679" s="15" t="s">
        <v>75</v>
      </c>
      <c r="AY679" s="203" t="s">
        <v>317</v>
      </c>
    </row>
    <row r="680" spans="1:65" s="14" customFormat="1">
      <c r="B680" s="192"/>
      <c r="D680" s="185" t="s">
        <v>323</v>
      </c>
      <c r="E680" s="193" t="s">
        <v>1</v>
      </c>
      <c r="F680" s="194" t="s">
        <v>334</v>
      </c>
      <c r="H680" s="195">
        <v>79.754000000000005</v>
      </c>
      <c r="I680" s="196"/>
      <c r="L680" s="192"/>
      <c r="M680" s="197"/>
      <c r="N680" s="198"/>
      <c r="O680" s="198"/>
      <c r="P680" s="198"/>
      <c r="Q680" s="198"/>
      <c r="R680" s="198"/>
      <c r="S680" s="198"/>
      <c r="T680" s="199"/>
      <c r="AT680" s="193" t="s">
        <v>323</v>
      </c>
      <c r="AU680" s="193" t="s">
        <v>88</v>
      </c>
      <c r="AV680" s="14" t="s">
        <v>321</v>
      </c>
      <c r="AW680" s="14" t="s">
        <v>30</v>
      </c>
      <c r="AX680" s="14" t="s">
        <v>82</v>
      </c>
      <c r="AY680" s="193" t="s">
        <v>317</v>
      </c>
    </row>
    <row r="681" spans="1:65" s="2" customFormat="1" ht="14.45" customHeight="1">
      <c r="A681" s="35"/>
      <c r="B681" s="141"/>
      <c r="C681" s="218" t="s">
        <v>1101</v>
      </c>
      <c r="D681" s="218" t="s">
        <v>419</v>
      </c>
      <c r="E681" s="219" t="s">
        <v>1102</v>
      </c>
      <c r="F681" s="220" t="s">
        <v>1103</v>
      </c>
      <c r="G681" s="221" t="s">
        <v>388</v>
      </c>
      <c r="H681" s="222">
        <v>222</v>
      </c>
      <c r="I681" s="223"/>
      <c r="J681" s="224">
        <f>ROUND(I681*H681,2)</f>
        <v>0</v>
      </c>
      <c r="K681" s="225"/>
      <c r="L681" s="226"/>
      <c r="M681" s="227" t="s">
        <v>1</v>
      </c>
      <c r="N681" s="228" t="s">
        <v>41</v>
      </c>
      <c r="O681" s="61"/>
      <c r="P681" s="181">
        <f>O681*H681</f>
        <v>0</v>
      </c>
      <c r="Q681" s="181">
        <v>0</v>
      </c>
      <c r="R681" s="181">
        <f>Q681*H681</f>
        <v>0</v>
      </c>
      <c r="S681" s="181">
        <v>0</v>
      </c>
      <c r="T681" s="182">
        <f>S681*H681</f>
        <v>0</v>
      </c>
      <c r="U681" s="35"/>
      <c r="V681" s="35"/>
      <c r="W681" s="35"/>
      <c r="X681" s="35"/>
      <c r="Y681" s="35"/>
      <c r="Z681" s="35"/>
      <c r="AA681" s="35"/>
      <c r="AB681" s="35"/>
      <c r="AC681" s="35"/>
      <c r="AD681" s="35"/>
      <c r="AE681" s="35"/>
      <c r="AR681" s="183" t="s">
        <v>494</v>
      </c>
      <c r="AT681" s="183" t="s">
        <v>419</v>
      </c>
      <c r="AU681" s="183" t="s">
        <v>88</v>
      </c>
      <c r="AY681" s="18" t="s">
        <v>317</v>
      </c>
      <c r="BE681" s="105">
        <f>IF(N681="základná",J681,0)</f>
        <v>0</v>
      </c>
      <c r="BF681" s="105">
        <f>IF(N681="znížená",J681,0)</f>
        <v>0</v>
      </c>
      <c r="BG681" s="105">
        <f>IF(N681="zákl. prenesená",J681,0)</f>
        <v>0</v>
      </c>
      <c r="BH681" s="105">
        <f>IF(N681="zníž. prenesená",J681,0)</f>
        <v>0</v>
      </c>
      <c r="BI681" s="105">
        <f>IF(N681="nulová",J681,0)</f>
        <v>0</v>
      </c>
      <c r="BJ681" s="18" t="s">
        <v>88</v>
      </c>
      <c r="BK681" s="105">
        <f>ROUND(I681*H681,2)</f>
        <v>0</v>
      </c>
      <c r="BL681" s="18" t="s">
        <v>406</v>
      </c>
      <c r="BM681" s="183" t="s">
        <v>1104</v>
      </c>
    </row>
    <row r="682" spans="1:65" s="13" customFormat="1">
      <c r="B682" s="184"/>
      <c r="D682" s="185" t="s">
        <v>323</v>
      </c>
      <c r="E682" s="186" t="s">
        <v>1</v>
      </c>
      <c r="F682" s="187" t="s">
        <v>1105</v>
      </c>
      <c r="H682" s="186" t="s">
        <v>1</v>
      </c>
      <c r="I682" s="188"/>
      <c r="L682" s="184"/>
      <c r="M682" s="189"/>
      <c r="N682" s="190"/>
      <c r="O682" s="190"/>
      <c r="P682" s="190"/>
      <c r="Q682" s="190"/>
      <c r="R682" s="190"/>
      <c r="S682" s="190"/>
      <c r="T682" s="191"/>
      <c r="AT682" s="186" t="s">
        <v>323</v>
      </c>
      <c r="AU682" s="186" t="s">
        <v>88</v>
      </c>
      <c r="AV682" s="13" t="s">
        <v>82</v>
      </c>
      <c r="AW682" s="13" t="s">
        <v>30</v>
      </c>
      <c r="AX682" s="13" t="s">
        <v>75</v>
      </c>
      <c r="AY682" s="186" t="s">
        <v>317</v>
      </c>
    </row>
    <row r="683" spans="1:65" s="15" customFormat="1">
      <c r="B683" s="202"/>
      <c r="D683" s="185" t="s">
        <v>323</v>
      </c>
      <c r="E683" s="203" t="s">
        <v>1</v>
      </c>
      <c r="F683" s="204" t="s">
        <v>1106</v>
      </c>
      <c r="H683" s="205">
        <v>222</v>
      </c>
      <c r="I683" s="206"/>
      <c r="L683" s="202"/>
      <c r="M683" s="207"/>
      <c r="N683" s="208"/>
      <c r="O683" s="208"/>
      <c r="P683" s="208"/>
      <c r="Q683" s="208"/>
      <c r="R683" s="208"/>
      <c r="S683" s="208"/>
      <c r="T683" s="209"/>
      <c r="AT683" s="203" t="s">
        <v>323</v>
      </c>
      <c r="AU683" s="203" t="s">
        <v>88</v>
      </c>
      <c r="AV683" s="15" t="s">
        <v>88</v>
      </c>
      <c r="AW683" s="15" t="s">
        <v>30</v>
      </c>
      <c r="AX683" s="15" t="s">
        <v>75</v>
      </c>
      <c r="AY683" s="203" t="s">
        <v>317</v>
      </c>
    </row>
    <row r="684" spans="1:65" s="14" customFormat="1">
      <c r="B684" s="192"/>
      <c r="D684" s="185" t="s">
        <v>323</v>
      </c>
      <c r="E684" s="193" t="s">
        <v>1</v>
      </c>
      <c r="F684" s="194" t="s">
        <v>334</v>
      </c>
      <c r="H684" s="195">
        <v>222</v>
      </c>
      <c r="I684" s="196"/>
      <c r="L684" s="192"/>
      <c r="M684" s="197"/>
      <c r="N684" s="198"/>
      <c r="O684" s="198"/>
      <c r="P684" s="198"/>
      <c r="Q684" s="198"/>
      <c r="R684" s="198"/>
      <c r="S684" s="198"/>
      <c r="T684" s="199"/>
      <c r="AT684" s="193" t="s">
        <v>323</v>
      </c>
      <c r="AU684" s="193" t="s">
        <v>88</v>
      </c>
      <c r="AV684" s="14" t="s">
        <v>321</v>
      </c>
      <c r="AW684" s="14" t="s">
        <v>30</v>
      </c>
      <c r="AX684" s="14" t="s">
        <v>82</v>
      </c>
      <c r="AY684" s="193" t="s">
        <v>317</v>
      </c>
    </row>
    <row r="685" spans="1:65" s="2" customFormat="1" ht="14.45" customHeight="1">
      <c r="A685" s="35"/>
      <c r="B685" s="141"/>
      <c r="C685" s="218" t="s">
        <v>1107</v>
      </c>
      <c r="D685" s="218" t="s">
        <v>419</v>
      </c>
      <c r="E685" s="219" t="s">
        <v>1108</v>
      </c>
      <c r="F685" s="220" t="s">
        <v>1109</v>
      </c>
      <c r="G685" s="221" t="s">
        <v>388</v>
      </c>
      <c r="H685" s="222">
        <v>26</v>
      </c>
      <c r="I685" s="223"/>
      <c r="J685" s="224">
        <f>ROUND(I685*H685,2)</f>
        <v>0</v>
      </c>
      <c r="K685" s="225"/>
      <c r="L685" s="226"/>
      <c r="M685" s="227" t="s">
        <v>1</v>
      </c>
      <c r="N685" s="228" t="s">
        <v>41</v>
      </c>
      <c r="O685" s="61"/>
      <c r="P685" s="181">
        <f>O685*H685</f>
        <v>0</v>
      </c>
      <c r="Q685" s="181">
        <v>0</v>
      </c>
      <c r="R685" s="181">
        <f>Q685*H685</f>
        <v>0</v>
      </c>
      <c r="S685" s="181">
        <v>0</v>
      </c>
      <c r="T685" s="182">
        <f>S685*H685</f>
        <v>0</v>
      </c>
      <c r="U685" s="35"/>
      <c r="V685" s="35"/>
      <c r="W685" s="35"/>
      <c r="X685" s="35"/>
      <c r="Y685" s="35"/>
      <c r="Z685" s="35"/>
      <c r="AA685" s="35"/>
      <c r="AB685" s="35"/>
      <c r="AC685" s="35"/>
      <c r="AD685" s="35"/>
      <c r="AE685" s="35"/>
      <c r="AR685" s="183" t="s">
        <v>494</v>
      </c>
      <c r="AT685" s="183" t="s">
        <v>419</v>
      </c>
      <c r="AU685" s="183" t="s">
        <v>88</v>
      </c>
      <c r="AY685" s="18" t="s">
        <v>317</v>
      </c>
      <c r="BE685" s="105">
        <f>IF(N685="základná",J685,0)</f>
        <v>0</v>
      </c>
      <c r="BF685" s="105">
        <f>IF(N685="znížená",J685,0)</f>
        <v>0</v>
      </c>
      <c r="BG685" s="105">
        <f>IF(N685="zákl. prenesená",J685,0)</f>
        <v>0</v>
      </c>
      <c r="BH685" s="105">
        <f>IF(N685="zníž. prenesená",J685,0)</f>
        <v>0</v>
      </c>
      <c r="BI685" s="105">
        <f>IF(N685="nulová",J685,0)</f>
        <v>0</v>
      </c>
      <c r="BJ685" s="18" t="s">
        <v>88</v>
      </c>
      <c r="BK685" s="105">
        <f>ROUND(I685*H685,2)</f>
        <v>0</v>
      </c>
      <c r="BL685" s="18" t="s">
        <v>406</v>
      </c>
      <c r="BM685" s="183" t="s">
        <v>1110</v>
      </c>
    </row>
    <row r="686" spans="1:65" s="13" customFormat="1">
      <c r="B686" s="184"/>
      <c r="D686" s="185" t="s">
        <v>323</v>
      </c>
      <c r="E686" s="186" t="s">
        <v>1</v>
      </c>
      <c r="F686" s="187" t="s">
        <v>1105</v>
      </c>
      <c r="H686" s="186" t="s">
        <v>1</v>
      </c>
      <c r="I686" s="188"/>
      <c r="L686" s="184"/>
      <c r="M686" s="189"/>
      <c r="N686" s="190"/>
      <c r="O686" s="190"/>
      <c r="P686" s="190"/>
      <c r="Q686" s="190"/>
      <c r="R686" s="190"/>
      <c r="S686" s="190"/>
      <c r="T686" s="191"/>
      <c r="AT686" s="186" t="s">
        <v>323</v>
      </c>
      <c r="AU686" s="186" t="s">
        <v>88</v>
      </c>
      <c r="AV686" s="13" t="s">
        <v>82</v>
      </c>
      <c r="AW686" s="13" t="s">
        <v>30</v>
      </c>
      <c r="AX686" s="13" t="s">
        <v>75</v>
      </c>
      <c r="AY686" s="186" t="s">
        <v>317</v>
      </c>
    </row>
    <row r="687" spans="1:65" s="15" customFormat="1">
      <c r="B687" s="202"/>
      <c r="D687" s="185" t="s">
        <v>323</v>
      </c>
      <c r="E687" s="203" t="s">
        <v>1</v>
      </c>
      <c r="F687" s="204" t="s">
        <v>456</v>
      </c>
      <c r="H687" s="205">
        <v>26</v>
      </c>
      <c r="I687" s="206"/>
      <c r="L687" s="202"/>
      <c r="M687" s="207"/>
      <c r="N687" s="208"/>
      <c r="O687" s="208"/>
      <c r="P687" s="208"/>
      <c r="Q687" s="208"/>
      <c r="R687" s="208"/>
      <c r="S687" s="208"/>
      <c r="T687" s="209"/>
      <c r="AT687" s="203" t="s">
        <v>323</v>
      </c>
      <c r="AU687" s="203" t="s">
        <v>88</v>
      </c>
      <c r="AV687" s="15" t="s">
        <v>88</v>
      </c>
      <c r="AW687" s="15" t="s">
        <v>30</v>
      </c>
      <c r="AX687" s="15" t="s">
        <v>75</v>
      </c>
      <c r="AY687" s="203" t="s">
        <v>317</v>
      </c>
    </row>
    <row r="688" spans="1:65" s="14" customFormat="1">
      <c r="B688" s="192"/>
      <c r="D688" s="185" t="s">
        <v>323</v>
      </c>
      <c r="E688" s="193" t="s">
        <v>1</v>
      </c>
      <c r="F688" s="194" t="s">
        <v>334</v>
      </c>
      <c r="H688" s="195">
        <v>26</v>
      </c>
      <c r="I688" s="196"/>
      <c r="L688" s="192"/>
      <c r="M688" s="197"/>
      <c r="N688" s="198"/>
      <c r="O688" s="198"/>
      <c r="P688" s="198"/>
      <c r="Q688" s="198"/>
      <c r="R688" s="198"/>
      <c r="S688" s="198"/>
      <c r="T688" s="199"/>
      <c r="AT688" s="193" t="s">
        <v>323</v>
      </c>
      <c r="AU688" s="193" t="s">
        <v>88</v>
      </c>
      <c r="AV688" s="14" t="s">
        <v>321</v>
      </c>
      <c r="AW688" s="14" t="s">
        <v>30</v>
      </c>
      <c r="AX688" s="14" t="s">
        <v>82</v>
      </c>
      <c r="AY688" s="193" t="s">
        <v>317</v>
      </c>
    </row>
    <row r="689" spans="1:65" s="2" customFormat="1" ht="14.45" customHeight="1">
      <c r="A689" s="35"/>
      <c r="B689" s="141"/>
      <c r="C689" s="218" t="s">
        <v>1111</v>
      </c>
      <c r="D689" s="218" t="s">
        <v>419</v>
      </c>
      <c r="E689" s="219" t="s">
        <v>1112</v>
      </c>
      <c r="F689" s="220" t="s">
        <v>1113</v>
      </c>
      <c r="G689" s="221" t="s">
        <v>388</v>
      </c>
      <c r="H689" s="222">
        <v>2</v>
      </c>
      <c r="I689" s="223"/>
      <c r="J689" s="224">
        <f>ROUND(I689*H689,2)</f>
        <v>0</v>
      </c>
      <c r="K689" s="225"/>
      <c r="L689" s="226"/>
      <c r="M689" s="227" t="s">
        <v>1</v>
      </c>
      <c r="N689" s="228" t="s">
        <v>41</v>
      </c>
      <c r="O689" s="61"/>
      <c r="P689" s="181">
        <f>O689*H689</f>
        <v>0</v>
      </c>
      <c r="Q689" s="181">
        <v>0</v>
      </c>
      <c r="R689" s="181">
        <f>Q689*H689</f>
        <v>0</v>
      </c>
      <c r="S689" s="181">
        <v>0</v>
      </c>
      <c r="T689" s="182">
        <f>S689*H689</f>
        <v>0</v>
      </c>
      <c r="U689" s="35"/>
      <c r="V689" s="35"/>
      <c r="W689" s="35"/>
      <c r="X689" s="35"/>
      <c r="Y689" s="35"/>
      <c r="Z689" s="35"/>
      <c r="AA689" s="35"/>
      <c r="AB689" s="35"/>
      <c r="AC689" s="35"/>
      <c r="AD689" s="35"/>
      <c r="AE689" s="35"/>
      <c r="AR689" s="183" t="s">
        <v>494</v>
      </c>
      <c r="AT689" s="183" t="s">
        <v>419</v>
      </c>
      <c r="AU689" s="183" t="s">
        <v>88</v>
      </c>
      <c r="AY689" s="18" t="s">
        <v>317</v>
      </c>
      <c r="BE689" s="105">
        <f>IF(N689="základná",J689,0)</f>
        <v>0</v>
      </c>
      <c r="BF689" s="105">
        <f>IF(N689="znížená",J689,0)</f>
        <v>0</v>
      </c>
      <c r="BG689" s="105">
        <f>IF(N689="zákl. prenesená",J689,0)</f>
        <v>0</v>
      </c>
      <c r="BH689" s="105">
        <f>IF(N689="zníž. prenesená",J689,0)</f>
        <v>0</v>
      </c>
      <c r="BI689" s="105">
        <f>IF(N689="nulová",J689,0)</f>
        <v>0</v>
      </c>
      <c r="BJ689" s="18" t="s">
        <v>88</v>
      </c>
      <c r="BK689" s="105">
        <f>ROUND(I689*H689,2)</f>
        <v>0</v>
      </c>
      <c r="BL689" s="18" t="s">
        <v>406</v>
      </c>
      <c r="BM689" s="183" t="s">
        <v>1114</v>
      </c>
    </row>
    <row r="690" spans="1:65" s="13" customFormat="1">
      <c r="B690" s="184"/>
      <c r="D690" s="185" t="s">
        <v>323</v>
      </c>
      <c r="E690" s="186" t="s">
        <v>1</v>
      </c>
      <c r="F690" s="187" t="s">
        <v>1105</v>
      </c>
      <c r="H690" s="186" t="s">
        <v>1</v>
      </c>
      <c r="I690" s="188"/>
      <c r="L690" s="184"/>
      <c r="M690" s="189"/>
      <c r="N690" s="190"/>
      <c r="O690" s="190"/>
      <c r="P690" s="190"/>
      <c r="Q690" s="190"/>
      <c r="R690" s="190"/>
      <c r="S690" s="190"/>
      <c r="T690" s="191"/>
      <c r="AT690" s="186" t="s">
        <v>323</v>
      </c>
      <c r="AU690" s="186" t="s">
        <v>88</v>
      </c>
      <c r="AV690" s="13" t="s">
        <v>82</v>
      </c>
      <c r="AW690" s="13" t="s">
        <v>30</v>
      </c>
      <c r="AX690" s="13" t="s">
        <v>75</v>
      </c>
      <c r="AY690" s="186" t="s">
        <v>317</v>
      </c>
    </row>
    <row r="691" spans="1:65" s="15" customFormat="1">
      <c r="B691" s="202"/>
      <c r="D691" s="185" t="s">
        <v>323</v>
      </c>
      <c r="E691" s="203" t="s">
        <v>1</v>
      </c>
      <c r="F691" s="204" t="s">
        <v>88</v>
      </c>
      <c r="H691" s="205">
        <v>2</v>
      </c>
      <c r="I691" s="206"/>
      <c r="L691" s="202"/>
      <c r="M691" s="207"/>
      <c r="N691" s="208"/>
      <c r="O691" s="208"/>
      <c r="P691" s="208"/>
      <c r="Q691" s="208"/>
      <c r="R691" s="208"/>
      <c r="S691" s="208"/>
      <c r="T691" s="209"/>
      <c r="AT691" s="203" t="s">
        <v>323</v>
      </c>
      <c r="AU691" s="203" t="s">
        <v>88</v>
      </c>
      <c r="AV691" s="15" t="s">
        <v>88</v>
      </c>
      <c r="AW691" s="15" t="s">
        <v>30</v>
      </c>
      <c r="AX691" s="15" t="s">
        <v>75</v>
      </c>
      <c r="AY691" s="203" t="s">
        <v>317</v>
      </c>
    </row>
    <row r="692" spans="1:65" s="14" customFormat="1">
      <c r="B692" s="192"/>
      <c r="D692" s="185" t="s">
        <v>323</v>
      </c>
      <c r="E692" s="193" t="s">
        <v>1</v>
      </c>
      <c r="F692" s="194" t="s">
        <v>334</v>
      </c>
      <c r="H692" s="195">
        <v>2</v>
      </c>
      <c r="I692" s="196"/>
      <c r="L692" s="192"/>
      <c r="M692" s="197"/>
      <c r="N692" s="198"/>
      <c r="O692" s="198"/>
      <c r="P692" s="198"/>
      <c r="Q692" s="198"/>
      <c r="R692" s="198"/>
      <c r="S692" s="198"/>
      <c r="T692" s="199"/>
      <c r="AT692" s="193" t="s">
        <v>323</v>
      </c>
      <c r="AU692" s="193" t="s">
        <v>88</v>
      </c>
      <c r="AV692" s="14" t="s">
        <v>321</v>
      </c>
      <c r="AW692" s="14" t="s">
        <v>30</v>
      </c>
      <c r="AX692" s="14" t="s">
        <v>82</v>
      </c>
      <c r="AY692" s="193" t="s">
        <v>317</v>
      </c>
    </row>
    <row r="693" spans="1:65" s="2" customFormat="1" ht="37.9" customHeight="1">
      <c r="A693" s="35"/>
      <c r="B693" s="141"/>
      <c r="C693" s="171" t="s">
        <v>1115</v>
      </c>
      <c r="D693" s="171" t="s">
        <v>318</v>
      </c>
      <c r="E693" s="172" t="s">
        <v>1116</v>
      </c>
      <c r="F693" s="173" t="s">
        <v>1094</v>
      </c>
      <c r="G693" s="174" t="s">
        <v>388</v>
      </c>
      <c r="H693" s="175">
        <v>250</v>
      </c>
      <c r="I693" s="176"/>
      <c r="J693" s="177">
        <f>ROUND(I693*H693,2)</f>
        <v>0</v>
      </c>
      <c r="K693" s="178"/>
      <c r="L693" s="36"/>
      <c r="M693" s="179" t="s">
        <v>1</v>
      </c>
      <c r="N693" s="180" t="s">
        <v>41</v>
      </c>
      <c r="O693" s="61"/>
      <c r="P693" s="181">
        <f>O693*H693</f>
        <v>0</v>
      </c>
      <c r="Q693" s="181">
        <v>2.3099999999999999E-2</v>
      </c>
      <c r="R693" s="181">
        <f>Q693*H693</f>
        <v>5.7749999999999995</v>
      </c>
      <c r="S693" s="181">
        <v>0</v>
      </c>
      <c r="T693" s="182">
        <f>S693*H693</f>
        <v>0</v>
      </c>
      <c r="U693" s="35"/>
      <c r="V693" s="35"/>
      <c r="W693" s="35"/>
      <c r="X693" s="35"/>
      <c r="Y693" s="35"/>
      <c r="Z693" s="35"/>
      <c r="AA693" s="35"/>
      <c r="AB693" s="35"/>
      <c r="AC693" s="35"/>
      <c r="AD693" s="35"/>
      <c r="AE693" s="35"/>
      <c r="AR693" s="183" t="s">
        <v>406</v>
      </c>
      <c r="AT693" s="183" t="s">
        <v>318</v>
      </c>
      <c r="AU693" s="183" t="s">
        <v>88</v>
      </c>
      <c r="AY693" s="18" t="s">
        <v>317</v>
      </c>
      <c r="BE693" s="105">
        <f>IF(N693="základná",J693,0)</f>
        <v>0</v>
      </c>
      <c r="BF693" s="105">
        <f>IF(N693="znížená",J693,0)</f>
        <v>0</v>
      </c>
      <c r="BG693" s="105">
        <f>IF(N693="zákl. prenesená",J693,0)</f>
        <v>0</v>
      </c>
      <c r="BH693" s="105">
        <f>IF(N693="zníž. prenesená",J693,0)</f>
        <v>0</v>
      </c>
      <c r="BI693" s="105">
        <f>IF(N693="nulová",J693,0)</f>
        <v>0</v>
      </c>
      <c r="BJ693" s="18" t="s">
        <v>88</v>
      </c>
      <c r="BK693" s="105">
        <f>ROUND(I693*H693,2)</f>
        <v>0</v>
      </c>
      <c r="BL693" s="18" t="s">
        <v>406</v>
      </c>
      <c r="BM693" s="183" t="s">
        <v>1117</v>
      </c>
    </row>
    <row r="694" spans="1:65" s="15" customFormat="1">
      <c r="B694" s="202"/>
      <c r="D694" s="185" t="s">
        <v>323</v>
      </c>
      <c r="E694" s="203" t="s">
        <v>1</v>
      </c>
      <c r="F694" s="204" t="s">
        <v>1118</v>
      </c>
      <c r="H694" s="205">
        <v>250</v>
      </c>
      <c r="I694" s="206"/>
      <c r="L694" s="202"/>
      <c r="M694" s="207"/>
      <c r="N694" s="208"/>
      <c r="O694" s="208"/>
      <c r="P694" s="208"/>
      <c r="Q694" s="208"/>
      <c r="R694" s="208"/>
      <c r="S694" s="208"/>
      <c r="T694" s="209"/>
      <c r="AT694" s="203" t="s">
        <v>323</v>
      </c>
      <c r="AU694" s="203" t="s">
        <v>88</v>
      </c>
      <c r="AV694" s="15" t="s">
        <v>88</v>
      </c>
      <c r="AW694" s="15" t="s">
        <v>30</v>
      </c>
      <c r="AX694" s="15" t="s">
        <v>82</v>
      </c>
      <c r="AY694" s="203" t="s">
        <v>317</v>
      </c>
    </row>
    <row r="695" spans="1:65" s="2" customFormat="1" ht="24.2" customHeight="1">
      <c r="A695" s="35"/>
      <c r="B695" s="141"/>
      <c r="C695" s="171" t="s">
        <v>1119</v>
      </c>
      <c r="D695" s="171" t="s">
        <v>318</v>
      </c>
      <c r="E695" s="172" t="s">
        <v>1120</v>
      </c>
      <c r="F695" s="173" t="s">
        <v>1121</v>
      </c>
      <c r="G695" s="174" t="s">
        <v>378</v>
      </c>
      <c r="H695" s="175">
        <v>282.45</v>
      </c>
      <c r="I695" s="176"/>
      <c r="J695" s="177">
        <f>ROUND(I695*H695,2)</f>
        <v>0</v>
      </c>
      <c r="K695" s="178"/>
      <c r="L695" s="36"/>
      <c r="M695" s="179" t="s">
        <v>1</v>
      </c>
      <c r="N695" s="180" t="s">
        <v>41</v>
      </c>
      <c r="O695" s="61"/>
      <c r="P695" s="181">
        <f>O695*H695</f>
        <v>0</v>
      </c>
      <c r="Q695" s="181">
        <v>0</v>
      </c>
      <c r="R695" s="181">
        <f>Q695*H695</f>
        <v>0</v>
      </c>
      <c r="S695" s="181">
        <v>0</v>
      </c>
      <c r="T695" s="182">
        <f>S695*H695</f>
        <v>0</v>
      </c>
      <c r="U695" s="35"/>
      <c r="V695" s="35"/>
      <c r="W695" s="35"/>
      <c r="X695" s="35"/>
      <c r="Y695" s="35"/>
      <c r="Z695" s="35"/>
      <c r="AA695" s="35"/>
      <c r="AB695" s="35"/>
      <c r="AC695" s="35"/>
      <c r="AD695" s="35"/>
      <c r="AE695" s="35"/>
      <c r="AR695" s="183" t="s">
        <v>406</v>
      </c>
      <c r="AT695" s="183" t="s">
        <v>318</v>
      </c>
      <c r="AU695" s="183" t="s">
        <v>88</v>
      </c>
      <c r="AY695" s="18" t="s">
        <v>317</v>
      </c>
      <c r="BE695" s="105">
        <f>IF(N695="základná",J695,0)</f>
        <v>0</v>
      </c>
      <c r="BF695" s="105">
        <f>IF(N695="znížená",J695,0)</f>
        <v>0</v>
      </c>
      <c r="BG695" s="105">
        <f>IF(N695="zákl. prenesená",J695,0)</f>
        <v>0</v>
      </c>
      <c r="BH695" s="105">
        <f>IF(N695="zníž. prenesená",J695,0)</f>
        <v>0</v>
      </c>
      <c r="BI695" s="105">
        <f>IF(N695="nulová",J695,0)</f>
        <v>0</v>
      </c>
      <c r="BJ695" s="18" t="s">
        <v>88</v>
      </c>
      <c r="BK695" s="105">
        <f>ROUND(I695*H695,2)</f>
        <v>0</v>
      </c>
      <c r="BL695" s="18" t="s">
        <v>406</v>
      </c>
      <c r="BM695" s="183" t="s">
        <v>1122</v>
      </c>
    </row>
    <row r="696" spans="1:65" s="15" customFormat="1">
      <c r="B696" s="202"/>
      <c r="D696" s="185" t="s">
        <v>323</v>
      </c>
      <c r="E696" s="203" t="s">
        <v>1</v>
      </c>
      <c r="F696" s="204" t="s">
        <v>1123</v>
      </c>
      <c r="H696" s="205">
        <v>234.5</v>
      </c>
      <c r="I696" s="206"/>
      <c r="L696" s="202"/>
      <c r="M696" s="207"/>
      <c r="N696" s="208"/>
      <c r="O696" s="208"/>
      <c r="P696" s="208"/>
      <c r="Q696" s="208"/>
      <c r="R696" s="208"/>
      <c r="S696" s="208"/>
      <c r="T696" s="209"/>
      <c r="AT696" s="203" t="s">
        <v>323</v>
      </c>
      <c r="AU696" s="203" t="s">
        <v>88</v>
      </c>
      <c r="AV696" s="15" t="s">
        <v>88</v>
      </c>
      <c r="AW696" s="15" t="s">
        <v>30</v>
      </c>
      <c r="AX696" s="15" t="s">
        <v>75</v>
      </c>
      <c r="AY696" s="203" t="s">
        <v>317</v>
      </c>
    </row>
    <row r="697" spans="1:65" s="15" customFormat="1">
      <c r="B697" s="202"/>
      <c r="D697" s="185" t="s">
        <v>323</v>
      </c>
      <c r="E697" s="203" t="s">
        <v>1</v>
      </c>
      <c r="F697" s="204" t="s">
        <v>1124</v>
      </c>
      <c r="H697" s="205">
        <v>47.95</v>
      </c>
      <c r="I697" s="206"/>
      <c r="L697" s="202"/>
      <c r="M697" s="207"/>
      <c r="N697" s="208"/>
      <c r="O697" s="208"/>
      <c r="P697" s="208"/>
      <c r="Q697" s="208"/>
      <c r="R697" s="208"/>
      <c r="S697" s="208"/>
      <c r="T697" s="209"/>
      <c r="AT697" s="203" t="s">
        <v>323</v>
      </c>
      <c r="AU697" s="203" t="s">
        <v>88</v>
      </c>
      <c r="AV697" s="15" t="s">
        <v>88</v>
      </c>
      <c r="AW697" s="15" t="s">
        <v>30</v>
      </c>
      <c r="AX697" s="15" t="s">
        <v>75</v>
      </c>
      <c r="AY697" s="203" t="s">
        <v>317</v>
      </c>
    </row>
    <row r="698" spans="1:65" s="14" customFormat="1">
      <c r="B698" s="192"/>
      <c r="D698" s="185" t="s">
        <v>323</v>
      </c>
      <c r="E698" s="193" t="s">
        <v>147</v>
      </c>
      <c r="F698" s="194" t="s">
        <v>334</v>
      </c>
      <c r="H698" s="195">
        <v>282.45</v>
      </c>
      <c r="I698" s="196"/>
      <c r="L698" s="192"/>
      <c r="M698" s="197"/>
      <c r="N698" s="198"/>
      <c r="O698" s="198"/>
      <c r="P698" s="198"/>
      <c r="Q698" s="198"/>
      <c r="R698" s="198"/>
      <c r="S698" s="198"/>
      <c r="T698" s="199"/>
      <c r="AT698" s="193" t="s">
        <v>323</v>
      </c>
      <c r="AU698" s="193" t="s">
        <v>88</v>
      </c>
      <c r="AV698" s="14" t="s">
        <v>321</v>
      </c>
      <c r="AW698" s="14" t="s">
        <v>30</v>
      </c>
      <c r="AX698" s="14" t="s">
        <v>82</v>
      </c>
      <c r="AY698" s="193" t="s">
        <v>317</v>
      </c>
    </row>
    <row r="699" spans="1:65" s="2" customFormat="1" ht="37.9" customHeight="1">
      <c r="A699" s="35"/>
      <c r="B699" s="141"/>
      <c r="C699" s="218" t="s">
        <v>1125</v>
      </c>
      <c r="D699" s="218" t="s">
        <v>419</v>
      </c>
      <c r="E699" s="219" t="s">
        <v>1126</v>
      </c>
      <c r="F699" s="220" t="s">
        <v>1127</v>
      </c>
      <c r="G699" s="221" t="s">
        <v>378</v>
      </c>
      <c r="H699" s="222">
        <v>296.57299999999998</v>
      </c>
      <c r="I699" s="223"/>
      <c r="J699" s="224">
        <f>ROUND(I699*H699,2)</f>
        <v>0</v>
      </c>
      <c r="K699" s="225"/>
      <c r="L699" s="226"/>
      <c r="M699" s="227" t="s">
        <v>1</v>
      </c>
      <c r="N699" s="228" t="s">
        <v>41</v>
      </c>
      <c r="O699" s="61"/>
      <c r="P699" s="181">
        <f>O699*H699</f>
        <v>0</v>
      </c>
      <c r="Q699" s="181">
        <v>4.2599999999999999E-2</v>
      </c>
      <c r="R699" s="181">
        <f>Q699*H699</f>
        <v>12.634009799999999</v>
      </c>
      <c r="S699" s="181">
        <v>0</v>
      </c>
      <c r="T699" s="182">
        <f>S699*H699</f>
        <v>0</v>
      </c>
      <c r="U699" s="35"/>
      <c r="V699" s="35"/>
      <c r="W699" s="35"/>
      <c r="X699" s="35"/>
      <c r="Y699" s="35"/>
      <c r="Z699" s="35"/>
      <c r="AA699" s="35"/>
      <c r="AB699" s="35"/>
      <c r="AC699" s="35"/>
      <c r="AD699" s="35"/>
      <c r="AE699" s="35"/>
      <c r="AR699" s="183" t="s">
        <v>494</v>
      </c>
      <c r="AT699" s="183" t="s">
        <v>419</v>
      </c>
      <c r="AU699" s="183" t="s">
        <v>88</v>
      </c>
      <c r="AY699" s="18" t="s">
        <v>317</v>
      </c>
      <c r="BE699" s="105">
        <f>IF(N699="základná",J699,0)</f>
        <v>0</v>
      </c>
      <c r="BF699" s="105">
        <f>IF(N699="znížená",J699,0)</f>
        <v>0</v>
      </c>
      <c r="BG699" s="105">
        <f>IF(N699="zákl. prenesená",J699,0)</f>
        <v>0</v>
      </c>
      <c r="BH699" s="105">
        <f>IF(N699="zníž. prenesená",J699,0)</f>
        <v>0</v>
      </c>
      <c r="BI699" s="105">
        <f>IF(N699="nulová",J699,0)</f>
        <v>0</v>
      </c>
      <c r="BJ699" s="18" t="s">
        <v>88</v>
      </c>
      <c r="BK699" s="105">
        <f>ROUND(I699*H699,2)</f>
        <v>0</v>
      </c>
      <c r="BL699" s="18" t="s">
        <v>406</v>
      </c>
      <c r="BM699" s="183" t="s">
        <v>1128</v>
      </c>
    </row>
    <row r="700" spans="1:65" s="15" customFormat="1">
      <c r="B700" s="202"/>
      <c r="D700" s="185" t="s">
        <v>323</v>
      </c>
      <c r="E700" s="203" t="s">
        <v>1</v>
      </c>
      <c r="F700" s="204" t="s">
        <v>1129</v>
      </c>
      <c r="H700" s="205">
        <v>296.57299999999998</v>
      </c>
      <c r="I700" s="206"/>
      <c r="L700" s="202"/>
      <c r="M700" s="207"/>
      <c r="N700" s="208"/>
      <c r="O700" s="208"/>
      <c r="P700" s="208"/>
      <c r="Q700" s="208"/>
      <c r="R700" s="208"/>
      <c r="S700" s="208"/>
      <c r="T700" s="209"/>
      <c r="AT700" s="203" t="s">
        <v>323</v>
      </c>
      <c r="AU700" s="203" t="s">
        <v>88</v>
      </c>
      <c r="AV700" s="15" t="s">
        <v>88</v>
      </c>
      <c r="AW700" s="15" t="s">
        <v>30</v>
      </c>
      <c r="AX700" s="15" t="s">
        <v>82</v>
      </c>
      <c r="AY700" s="203" t="s">
        <v>317</v>
      </c>
    </row>
    <row r="701" spans="1:65" s="2" customFormat="1" ht="24.2" customHeight="1">
      <c r="A701" s="35"/>
      <c r="B701" s="141"/>
      <c r="C701" s="171" t="s">
        <v>1130</v>
      </c>
      <c r="D701" s="171" t="s">
        <v>318</v>
      </c>
      <c r="E701" s="172" t="s">
        <v>1120</v>
      </c>
      <c r="F701" s="173" t="s">
        <v>1121</v>
      </c>
      <c r="G701" s="174" t="s">
        <v>378</v>
      </c>
      <c r="H701" s="175">
        <v>16.5</v>
      </c>
      <c r="I701" s="176"/>
      <c r="J701" s="177">
        <f>ROUND(I701*H701,2)</f>
        <v>0</v>
      </c>
      <c r="K701" s="178"/>
      <c r="L701" s="36"/>
      <c r="M701" s="179" t="s">
        <v>1</v>
      </c>
      <c r="N701" s="180" t="s">
        <v>41</v>
      </c>
      <c r="O701" s="61"/>
      <c r="P701" s="181">
        <f>O701*H701</f>
        <v>0</v>
      </c>
      <c r="Q701" s="181">
        <v>0</v>
      </c>
      <c r="R701" s="181">
        <f>Q701*H701</f>
        <v>0</v>
      </c>
      <c r="S701" s="181">
        <v>0</v>
      </c>
      <c r="T701" s="182">
        <f>S701*H701</f>
        <v>0</v>
      </c>
      <c r="U701" s="35"/>
      <c r="V701" s="35"/>
      <c r="W701" s="35"/>
      <c r="X701" s="35"/>
      <c r="Y701" s="35"/>
      <c r="Z701" s="35"/>
      <c r="AA701" s="35"/>
      <c r="AB701" s="35"/>
      <c r="AC701" s="35"/>
      <c r="AD701" s="35"/>
      <c r="AE701" s="35"/>
      <c r="AR701" s="183" t="s">
        <v>406</v>
      </c>
      <c r="AT701" s="183" t="s">
        <v>318</v>
      </c>
      <c r="AU701" s="183" t="s">
        <v>88</v>
      </c>
      <c r="AY701" s="18" t="s">
        <v>317</v>
      </c>
      <c r="BE701" s="105">
        <f>IF(N701="základná",J701,0)</f>
        <v>0</v>
      </c>
      <c r="BF701" s="105">
        <f>IF(N701="znížená",J701,0)</f>
        <v>0</v>
      </c>
      <c r="BG701" s="105">
        <f>IF(N701="zákl. prenesená",J701,0)</f>
        <v>0</v>
      </c>
      <c r="BH701" s="105">
        <f>IF(N701="zníž. prenesená",J701,0)</f>
        <v>0</v>
      </c>
      <c r="BI701" s="105">
        <f>IF(N701="nulová",J701,0)</f>
        <v>0</v>
      </c>
      <c r="BJ701" s="18" t="s">
        <v>88</v>
      </c>
      <c r="BK701" s="105">
        <f>ROUND(I701*H701,2)</f>
        <v>0</v>
      </c>
      <c r="BL701" s="18" t="s">
        <v>406</v>
      </c>
      <c r="BM701" s="183" t="s">
        <v>1131</v>
      </c>
    </row>
    <row r="702" spans="1:65" s="15" customFormat="1">
      <c r="B702" s="202"/>
      <c r="D702" s="185" t="s">
        <v>323</v>
      </c>
      <c r="E702" s="203" t="s">
        <v>1</v>
      </c>
      <c r="F702" s="204" t="s">
        <v>1132</v>
      </c>
      <c r="H702" s="205">
        <v>16.5</v>
      </c>
      <c r="I702" s="206"/>
      <c r="L702" s="202"/>
      <c r="M702" s="207"/>
      <c r="N702" s="208"/>
      <c r="O702" s="208"/>
      <c r="P702" s="208"/>
      <c r="Q702" s="208"/>
      <c r="R702" s="208"/>
      <c r="S702" s="208"/>
      <c r="T702" s="209"/>
      <c r="AT702" s="203" t="s">
        <v>323</v>
      </c>
      <c r="AU702" s="203" t="s">
        <v>88</v>
      </c>
      <c r="AV702" s="15" t="s">
        <v>88</v>
      </c>
      <c r="AW702" s="15" t="s">
        <v>30</v>
      </c>
      <c r="AX702" s="15" t="s">
        <v>75</v>
      </c>
      <c r="AY702" s="203" t="s">
        <v>317</v>
      </c>
    </row>
    <row r="703" spans="1:65" s="14" customFormat="1">
      <c r="B703" s="192"/>
      <c r="D703" s="185" t="s">
        <v>323</v>
      </c>
      <c r="E703" s="193" t="s">
        <v>1</v>
      </c>
      <c r="F703" s="194" t="s">
        <v>334</v>
      </c>
      <c r="H703" s="195">
        <v>16.5</v>
      </c>
      <c r="I703" s="196"/>
      <c r="L703" s="192"/>
      <c r="M703" s="197"/>
      <c r="N703" s="198"/>
      <c r="O703" s="198"/>
      <c r="P703" s="198"/>
      <c r="Q703" s="198"/>
      <c r="R703" s="198"/>
      <c r="S703" s="198"/>
      <c r="T703" s="199"/>
      <c r="AT703" s="193" t="s">
        <v>323</v>
      </c>
      <c r="AU703" s="193" t="s">
        <v>88</v>
      </c>
      <c r="AV703" s="14" t="s">
        <v>321</v>
      </c>
      <c r="AW703" s="14" t="s">
        <v>30</v>
      </c>
      <c r="AX703" s="14" t="s">
        <v>82</v>
      </c>
      <c r="AY703" s="193" t="s">
        <v>317</v>
      </c>
    </row>
    <row r="704" spans="1:65" s="2" customFormat="1" ht="14.45" customHeight="1">
      <c r="A704" s="35"/>
      <c r="B704" s="141"/>
      <c r="C704" s="218" t="s">
        <v>1133</v>
      </c>
      <c r="D704" s="218" t="s">
        <v>419</v>
      </c>
      <c r="E704" s="219" t="s">
        <v>1134</v>
      </c>
      <c r="F704" s="220" t="s">
        <v>1135</v>
      </c>
      <c r="G704" s="221" t="s">
        <v>378</v>
      </c>
      <c r="H704" s="222">
        <v>19.8</v>
      </c>
      <c r="I704" s="223"/>
      <c r="J704" s="224">
        <f>ROUND(I704*H704,2)</f>
        <v>0</v>
      </c>
      <c r="K704" s="225"/>
      <c r="L704" s="226"/>
      <c r="M704" s="227" t="s">
        <v>1</v>
      </c>
      <c r="N704" s="228" t="s">
        <v>41</v>
      </c>
      <c r="O704" s="61"/>
      <c r="P704" s="181">
        <f>O704*H704</f>
        <v>0</v>
      </c>
      <c r="Q704" s="181">
        <v>8.9999999999999993E-3</v>
      </c>
      <c r="R704" s="181">
        <f>Q704*H704</f>
        <v>0.1782</v>
      </c>
      <c r="S704" s="181">
        <v>0</v>
      </c>
      <c r="T704" s="182">
        <f>S704*H704</f>
        <v>0</v>
      </c>
      <c r="U704" s="35"/>
      <c r="V704" s="35"/>
      <c r="W704" s="35"/>
      <c r="X704" s="35"/>
      <c r="Y704" s="35"/>
      <c r="Z704" s="35"/>
      <c r="AA704" s="35"/>
      <c r="AB704" s="35"/>
      <c r="AC704" s="35"/>
      <c r="AD704" s="35"/>
      <c r="AE704" s="35"/>
      <c r="AR704" s="183" t="s">
        <v>494</v>
      </c>
      <c r="AT704" s="183" t="s">
        <v>419</v>
      </c>
      <c r="AU704" s="183" t="s">
        <v>88</v>
      </c>
      <c r="AY704" s="18" t="s">
        <v>317</v>
      </c>
      <c r="BE704" s="105">
        <f>IF(N704="základná",J704,0)</f>
        <v>0</v>
      </c>
      <c r="BF704" s="105">
        <f>IF(N704="znížená",J704,0)</f>
        <v>0</v>
      </c>
      <c r="BG704" s="105">
        <f>IF(N704="zákl. prenesená",J704,0)</f>
        <v>0</v>
      </c>
      <c r="BH704" s="105">
        <f>IF(N704="zníž. prenesená",J704,0)</f>
        <v>0</v>
      </c>
      <c r="BI704" s="105">
        <f>IF(N704="nulová",J704,0)</f>
        <v>0</v>
      </c>
      <c r="BJ704" s="18" t="s">
        <v>88</v>
      </c>
      <c r="BK704" s="105">
        <f>ROUND(I704*H704,2)</f>
        <v>0</v>
      </c>
      <c r="BL704" s="18" t="s">
        <v>406</v>
      </c>
      <c r="BM704" s="183" t="s">
        <v>1136</v>
      </c>
    </row>
    <row r="705" spans="1:65" s="15" customFormat="1">
      <c r="B705" s="202"/>
      <c r="D705" s="185" t="s">
        <v>323</v>
      </c>
      <c r="F705" s="204" t="s">
        <v>1137</v>
      </c>
      <c r="H705" s="205">
        <v>19.8</v>
      </c>
      <c r="I705" s="206"/>
      <c r="L705" s="202"/>
      <c r="M705" s="207"/>
      <c r="N705" s="208"/>
      <c r="O705" s="208"/>
      <c r="P705" s="208"/>
      <c r="Q705" s="208"/>
      <c r="R705" s="208"/>
      <c r="S705" s="208"/>
      <c r="T705" s="209"/>
      <c r="AT705" s="203" t="s">
        <v>323</v>
      </c>
      <c r="AU705" s="203" t="s">
        <v>88</v>
      </c>
      <c r="AV705" s="15" t="s">
        <v>88</v>
      </c>
      <c r="AW705" s="15" t="s">
        <v>3</v>
      </c>
      <c r="AX705" s="15" t="s">
        <v>82</v>
      </c>
      <c r="AY705" s="203" t="s">
        <v>317</v>
      </c>
    </row>
    <row r="706" spans="1:65" s="2" customFormat="1" ht="24.2" customHeight="1">
      <c r="A706" s="35"/>
      <c r="B706" s="141"/>
      <c r="C706" s="171" t="s">
        <v>1138</v>
      </c>
      <c r="D706" s="171" t="s">
        <v>318</v>
      </c>
      <c r="E706" s="172" t="s">
        <v>1139</v>
      </c>
      <c r="F706" s="173" t="s">
        <v>1140</v>
      </c>
      <c r="G706" s="174" t="s">
        <v>378</v>
      </c>
      <c r="H706" s="175">
        <v>592.93399999999997</v>
      </c>
      <c r="I706" s="176"/>
      <c r="J706" s="177">
        <f>ROUND(I706*H706,2)</f>
        <v>0</v>
      </c>
      <c r="K706" s="178"/>
      <c r="L706" s="36"/>
      <c r="M706" s="179" t="s">
        <v>1</v>
      </c>
      <c r="N706" s="180" t="s">
        <v>41</v>
      </c>
      <c r="O706" s="61"/>
      <c r="P706" s="181">
        <f>O706*H706</f>
        <v>0</v>
      </c>
      <c r="Q706" s="181">
        <v>0</v>
      </c>
      <c r="R706" s="181">
        <f>Q706*H706</f>
        <v>0</v>
      </c>
      <c r="S706" s="181">
        <v>0</v>
      </c>
      <c r="T706" s="182">
        <f>S706*H706</f>
        <v>0</v>
      </c>
      <c r="U706" s="35"/>
      <c r="V706" s="35"/>
      <c r="W706" s="35"/>
      <c r="X706" s="35"/>
      <c r="Y706" s="35"/>
      <c r="Z706" s="35"/>
      <c r="AA706" s="35"/>
      <c r="AB706" s="35"/>
      <c r="AC706" s="35"/>
      <c r="AD706" s="35"/>
      <c r="AE706" s="35"/>
      <c r="AR706" s="183" t="s">
        <v>406</v>
      </c>
      <c r="AT706" s="183" t="s">
        <v>318</v>
      </c>
      <c r="AU706" s="183" t="s">
        <v>88</v>
      </c>
      <c r="AY706" s="18" t="s">
        <v>317</v>
      </c>
      <c r="BE706" s="105">
        <f>IF(N706="základná",J706,0)</f>
        <v>0</v>
      </c>
      <c r="BF706" s="105">
        <f>IF(N706="znížená",J706,0)</f>
        <v>0</v>
      </c>
      <c r="BG706" s="105">
        <f>IF(N706="zákl. prenesená",J706,0)</f>
        <v>0</v>
      </c>
      <c r="BH706" s="105">
        <f>IF(N706="zníž. prenesená",J706,0)</f>
        <v>0</v>
      </c>
      <c r="BI706" s="105">
        <f>IF(N706="nulová",J706,0)</f>
        <v>0</v>
      </c>
      <c r="BJ706" s="18" t="s">
        <v>88</v>
      </c>
      <c r="BK706" s="105">
        <f>ROUND(I706*H706,2)</f>
        <v>0</v>
      </c>
      <c r="BL706" s="18" t="s">
        <v>406</v>
      </c>
      <c r="BM706" s="183" t="s">
        <v>1141</v>
      </c>
    </row>
    <row r="707" spans="1:65" s="15" customFormat="1">
      <c r="B707" s="202"/>
      <c r="D707" s="185" t="s">
        <v>323</v>
      </c>
      <c r="E707" s="203" t="s">
        <v>1</v>
      </c>
      <c r="F707" s="204" t="s">
        <v>1142</v>
      </c>
      <c r="H707" s="205">
        <v>592.93399999999997</v>
      </c>
      <c r="I707" s="206"/>
      <c r="L707" s="202"/>
      <c r="M707" s="207"/>
      <c r="N707" s="208"/>
      <c r="O707" s="208"/>
      <c r="P707" s="208"/>
      <c r="Q707" s="208"/>
      <c r="R707" s="208"/>
      <c r="S707" s="208"/>
      <c r="T707" s="209"/>
      <c r="AT707" s="203" t="s">
        <v>323</v>
      </c>
      <c r="AU707" s="203" t="s">
        <v>88</v>
      </c>
      <c r="AV707" s="15" t="s">
        <v>88</v>
      </c>
      <c r="AW707" s="15" t="s">
        <v>30</v>
      </c>
      <c r="AX707" s="15" t="s">
        <v>82</v>
      </c>
      <c r="AY707" s="203" t="s">
        <v>317</v>
      </c>
    </row>
    <row r="708" spans="1:65" s="2" customFormat="1" ht="14.45" customHeight="1">
      <c r="A708" s="35"/>
      <c r="B708" s="141"/>
      <c r="C708" s="218" t="s">
        <v>1143</v>
      </c>
      <c r="D708" s="218" t="s">
        <v>419</v>
      </c>
      <c r="E708" s="219" t="s">
        <v>1144</v>
      </c>
      <c r="F708" s="220" t="s">
        <v>1145</v>
      </c>
      <c r="G708" s="221" t="s">
        <v>378</v>
      </c>
      <c r="H708" s="222">
        <v>711.53499999999997</v>
      </c>
      <c r="I708" s="223"/>
      <c r="J708" s="224">
        <f>ROUND(I708*H708,2)</f>
        <v>0</v>
      </c>
      <c r="K708" s="225"/>
      <c r="L708" s="226"/>
      <c r="M708" s="227" t="s">
        <v>1</v>
      </c>
      <c r="N708" s="228" t="s">
        <v>41</v>
      </c>
      <c r="O708" s="61"/>
      <c r="P708" s="181">
        <f>O708*H708</f>
        <v>0</v>
      </c>
      <c r="Q708" s="181">
        <v>8.9999999999999993E-3</v>
      </c>
      <c r="R708" s="181">
        <f>Q708*H708</f>
        <v>6.4038149999999989</v>
      </c>
      <c r="S708" s="181">
        <v>0</v>
      </c>
      <c r="T708" s="182">
        <f>S708*H708</f>
        <v>0</v>
      </c>
      <c r="U708" s="35"/>
      <c r="V708" s="35"/>
      <c r="W708" s="35"/>
      <c r="X708" s="35"/>
      <c r="Y708" s="35"/>
      <c r="Z708" s="35"/>
      <c r="AA708" s="35"/>
      <c r="AB708" s="35"/>
      <c r="AC708" s="35"/>
      <c r="AD708" s="35"/>
      <c r="AE708" s="35"/>
      <c r="AR708" s="183" t="s">
        <v>494</v>
      </c>
      <c r="AT708" s="183" t="s">
        <v>419</v>
      </c>
      <c r="AU708" s="183" t="s">
        <v>88</v>
      </c>
      <c r="AY708" s="18" t="s">
        <v>317</v>
      </c>
      <c r="BE708" s="105">
        <f>IF(N708="základná",J708,0)</f>
        <v>0</v>
      </c>
      <c r="BF708" s="105">
        <f>IF(N708="znížená",J708,0)</f>
        <v>0</v>
      </c>
      <c r="BG708" s="105">
        <f>IF(N708="zákl. prenesená",J708,0)</f>
        <v>0</v>
      </c>
      <c r="BH708" s="105">
        <f>IF(N708="zníž. prenesená",J708,0)</f>
        <v>0</v>
      </c>
      <c r="BI708" s="105">
        <f>IF(N708="nulová",J708,0)</f>
        <v>0</v>
      </c>
      <c r="BJ708" s="18" t="s">
        <v>88</v>
      </c>
      <c r="BK708" s="105">
        <f>ROUND(I708*H708,2)</f>
        <v>0</v>
      </c>
      <c r="BL708" s="18" t="s">
        <v>406</v>
      </c>
      <c r="BM708" s="183" t="s">
        <v>1146</v>
      </c>
    </row>
    <row r="709" spans="1:65" s="15" customFormat="1">
      <c r="B709" s="202"/>
      <c r="D709" s="185" t="s">
        <v>323</v>
      </c>
      <c r="E709" s="203" t="s">
        <v>1</v>
      </c>
      <c r="F709" s="204" t="s">
        <v>1147</v>
      </c>
      <c r="H709" s="205">
        <v>711.52099999999996</v>
      </c>
      <c r="I709" s="206"/>
      <c r="L709" s="202"/>
      <c r="M709" s="207"/>
      <c r="N709" s="208"/>
      <c r="O709" s="208"/>
      <c r="P709" s="208"/>
      <c r="Q709" s="208"/>
      <c r="R709" s="208"/>
      <c r="S709" s="208"/>
      <c r="T709" s="209"/>
      <c r="AT709" s="203" t="s">
        <v>323</v>
      </c>
      <c r="AU709" s="203" t="s">
        <v>88</v>
      </c>
      <c r="AV709" s="15" t="s">
        <v>88</v>
      </c>
      <c r="AW709" s="15" t="s">
        <v>30</v>
      </c>
      <c r="AX709" s="15" t="s">
        <v>82</v>
      </c>
      <c r="AY709" s="203" t="s">
        <v>317</v>
      </c>
    </row>
    <row r="710" spans="1:65" s="15" customFormat="1">
      <c r="B710" s="202"/>
      <c r="D710" s="185" t="s">
        <v>323</v>
      </c>
      <c r="F710" s="204" t="s">
        <v>1148</v>
      </c>
      <c r="H710" s="205">
        <v>711.53499999999997</v>
      </c>
      <c r="I710" s="206"/>
      <c r="L710" s="202"/>
      <c r="M710" s="207"/>
      <c r="N710" s="208"/>
      <c r="O710" s="208"/>
      <c r="P710" s="208"/>
      <c r="Q710" s="208"/>
      <c r="R710" s="208"/>
      <c r="S710" s="208"/>
      <c r="T710" s="209"/>
      <c r="AT710" s="203" t="s">
        <v>323</v>
      </c>
      <c r="AU710" s="203" t="s">
        <v>88</v>
      </c>
      <c r="AV710" s="15" t="s">
        <v>88</v>
      </c>
      <c r="AW710" s="15" t="s">
        <v>3</v>
      </c>
      <c r="AX710" s="15" t="s">
        <v>82</v>
      </c>
      <c r="AY710" s="203" t="s">
        <v>317</v>
      </c>
    </row>
    <row r="711" spans="1:65" s="2" customFormat="1" ht="24.2" customHeight="1">
      <c r="A711" s="35"/>
      <c r="B711" s="141"/>
      <c r="C711" s="171" t="s">
        <v>1149</v>
      </c>
      <c r="D711" s="171" t="s">
        <v>318</v>
      </c>
      <c r="E711" s="172" t="s">
        <v>1150</v>
      </c>
      <c r="F711" s="173" t="s">
        <v>1151</v>
      </c>
      <c r="G711" s="174" t="s">
        <v>378</v>
      </c>
      <c r="H711" s="175">
        <v>592.93399999999997</v>
      </c>
      <c r="I711" s="176"/>
      <c r="J711" s="177">
        <f>ROUND(I711*H711,2)</f>
        <v>0</v>
      </c>
      <c r="K711" s="178"/>
      <c r="L711" s="36"/>
      <c r="M711" s="179" t="s">
        <v>1</v>
      </c>
      <c r="N711" s="180" t="s">
        <v>41</v>
      </c>
      <c r="O711" s="61"/>
      <c r="P711" s="181">
        <f>O711*H711</f>
        <v>0</v>
      </c>
      <c r="Q711" s="181">
        <v>2.4000000000000001E-4</v>
      </c>
      <c r="R711" s="181">
        <f>Q711*H711</f>
        <v>0.14230415999999999</v>
      </c>
      <c r="S711" s="181">
        <v>0</v>
      </c>
      <c r="T711" s="182">
        <f>S711*H711</f>
        <v>0</v>
      </c>
      <c r="U711" s="35"/>
      <c r="V711" s="35"/>
      <c r="W711" s="35"/>
      <c r="X711" s="35"/>
      <c r="Y711" s="35"/>
      <c r="Z711" s="35"/>
      <c r="AA711" s="35"/>
      <c r="AB711" s="35"/>
      <c r="AC711" s="35"/>
      <c r="AD711" s="35"/>
      <c r="AE711" s="35"/>
      <c r="AR711" s="183" t="s">
        <v>406</v>
      </c>
      <c r="AT711" s="183" t="s">
        <v>318</v>
      </c>
      <c r="AU711" s="183" t="s">
        <v>88</v>
      </c>
      <c r="AY711" s="18" t="s">
        <v>317</v>
      </c>
      <c r="BE711" s="105">
        <f>IF(N711="základná",J711,0)</f>
        <v>0</v>
      </c>
      <c r="BF711" s="105">
        <f>IF(N711="znížená",J711,0)</f>
        <v>0</v>
      </c>
      <c r="BG711" s="105">
        <f>IF(N711="zákl. prenesená",J711,0)</f>
        <v>0</v>
      </c>
      <c r="BH711" s="105">
        <f>IF(N711="zníž. prenesená",J711,0)</f>
        <v>0</v>
      </c>
      <c r="BI711" s="105">
        <f>IF(N711="nulová",J711,0)</f>
        <v>0</v>
      </c>
      <c r="BJ711" s="18" t="s">
        <v>88</v>
      </c>
      <c r="BK711" s="105">
        <f>ROUND(I711*H711,2)</f>
        <v>0</v>
      </c>
      <c r="BL711" s="18" t="s">
        <v>406</v>
      </c>
      <c r="BM711" s="183" t="s">
        <v>1152</v>
      </c>
    </row>
    <row r="712" spans="1:65" s="2" customFormat="1" ht="24.2" customHeight="1">
      <c r="A712" s="35"/>
      <c r="B712" s="141"/>
      <c r="C712" s="171" t="s">
        <v>1153</v>
      </c>
      <c r="D712" s="171" t="s">
        <v>318</v>
      </c>
      <c r="E712" s="172" t="s">
        <v>1154</v>
      </c>
      <c r="F712" s="173" t="s">
        <v>1155</v>
      </c>
      <c r="G712" s="174" t="s">
        <v>378</v>
      </c>
      <c r="H712" s="175">
        <v>16</v>
      </c>
      <c r="I712" s="176"/>
      <c r="J712" s="177">
        <f>ROUND(I712*H712,2)</f>
        <v>0</v>
      </c>
      <c r="K712" s="178"/>
      <c r="L712" s="36"/>
      <c r="M712" s="179" t="s">
        <v>1</v>
      </c>
      <c r="N712" s="180" t="s">
        <v>41</v>
      </c>
      <c r="O712" s="61"/>
      <c r="P712" s="181">
        <f>O712*H712</f>
        <v>0</v>
      </c>
      <c r="Q712" s="181">
        <v>0</v>
      </c>
      <c r="R712" s="181">
        <f>Q712*H712</f>
        <v>0</v>
      </c>
      <c r="S712" s="181">
        <v>0</v>
      </c>
      <c r="T712" s="182">
        <f>S712*H712</f>
        <v>0</v>
      </c>
      <c r="U712" s="35"/>
      <c r="V712" s="35"/>
      <c r="W712" s="35"/>
      <c r="X712" s="35"/>
      <c r="Y712" s="35"/>
      <c r="Z712" s="35"/>
      <c r="AA712" s="35"/>
      <c r="AB712" s="35"/>
      <c r="AC712" s="35"/>
      <c r="AD712" s="35"/>
      <c r="AE712" s="35"/>
      <c r="AR712" s="183" t="s">
        <v>406</v>
      </c>
      <c r="AT712" s="183" t="s">
        <v>318</v>
      </c>
      <c r="AU712" s="183" t="s">
        <v>88</v>
      </c>
      <c r="AY712" s="18" t="s">
        <v>317</v>
      </c>
      <c r="BE712" s="105">
        <f>IF(N712="základná",J712,0)</f>
        <v>0</v>
      </c>
      <c r="BF712" s="105">
        <f>IF(N712="znížená",J712,0)</f>
        <v>0</v>
      </c>
      <c r="BG712" s="105">
        <f>IF(N712="zákl. prenesená",J712,0)</f>
        <v>0</v>
      </c>
      <c r="BH712" s="105">
        <f>IF(N712="zníž. prenesená",J712,0)</f>
        <v>0</v>
      </c>
      <c r="BI712" s="105">
        <f>IF(N712="nulová",J712,0)</f>
        <v>0</v>
      </c>
      <c r="BJ712" s="18" t="s">
        <v>88</v>
      </c>
      <c r="BK712" s="105">
        <f>ROUND(I712*H712,2)</f>
        <v>0</v>
      </c>
      <c r="BL712" s="18" t="s">
        <v>406</v>
      </c>
      <c r="BM712" s="183" t="s">
        <v>1156</v>
      </c>
    </row>
    <row r="713" spans="1:65" s="15" customFormat="1">
      <c r="B713" s="202"/>
      <c r="D713" s="185" t="s">
        <v>323</v>
      </c>
      <c r="E713" s="203" t="s">
        <v>1</v>
      </c>
      <c r="F713" s="204" t="s">
        <v>1157</v>
      </c>
      <c r="H713" s="205">
        <v>16</v>
      </c>
      <c r="I713" s="206"/>
      <c r="L713" s="202"/>
      <c r="M713" s="207"/>
      <c r="N713" s="208"/>
      <c r="O713" s="208"/>
      <c r="P713" s="208"/>
      <c r="Q713" s="208"/>
      <c r="R713" s="208"/>
      <c r="S713" s="208"/>
      <c r="T713" s="209"/>
      <c r="AT713" s="203" t="s">
        <v>323</v>
      </c>
      <c r="AU713" s="203" t="s">
        <v>88</v>
      </c>
      <c r="AV713" s="15" t="s">
        <v>88</v>
      </c>
      <c r="AW713" s="15" t="s">
        <v>30</v>
      </c>
      <c r="AX713" s="15" t="s">
        <v>82</v>
      </c>
      <c r="AY713" s="203" t="s">
        <v>317</v>
      </c>
    </row>
    <row r="714" spans="1:65" s="2" customFormat="1" ht="24.2" customHeight="1">
      <c r="A714" s="35"/>
      <c r="B714" s="141"/>
      <c r="C714" s="171" t="s">
        <v>1158</v>
      </c>
      <c r="D714" s="171" t="s">
        <v>318</v>
      </c>
      <c r="E714" s="172" t="s">
        <v>1159</v>
      </c>
      <c r="F714" s="173" t="s">
        <v>1160</v>
      </c>
      <c r="G714" s="174" t="s">
        <v>378</v>
      </c>
      <c r="H714" s="175">
        <v>17</v>
      </c>
      <c r="I714" s="176"/>
      <c r="J714" s="177">
        <f>ROUND(I714*H714,2)</f>
        <v>0</v>
      </c>
      <c r="K714" s="178"/>
      <c r="L714" s="36"/>
      <c r="M714" s="179" t="s">
        <v>1</v>
      </c>
      <c r="N714" s="180" t="s">
        <v>41</v>
      </c>
      <c r="O714" s="61"/>
      <c r="P714" s="181">
        <f>O714*H714</f>
        <v>0</v>
      </c>
      <c r="Q714" s="181">
        <v>0</v>
      </c>
      <c r="R714" s="181">
        <f>Q714*H714</f>
        <v>0</v>
      </c>
      <c r="S714" s="181">
        <v>0</v>
      </c>
      <c r="T714" s="182">
        <f>S714*H714</f>
        <v>0</v>
      </c>
      <c r="U714" s="35"/>
      <c r="V714" s="35"/>
      <c r="W714" s="35"/>
      <c r="X714" s="35"/>
      <c r="Y714" s="35"/>
      <c r="Z714" s="35"/>
      <c r="AA714" s="35"/>
      <c r="AB714" s="35"/>
      <c r="AC714" s="35"/>
      <c r="AD714" s="35"/>
      <c r="AE714" s="35"/>
      <c r="AR714" s="183" t="s">
        <v>406</v>
      </c>
      <c r="AT714" s="183" t="s">
        <v>318</v>
      </c>
      <c r="AU714" s="183" t="s">
        <v>88</v>
      </c>
      <c r="AY714" s="18" t="s">
        <v>317</v>
      </c>
      <c r="BE714" s="105">
        <f>IF(N714="základná",J714,0)</f>
        <v>0</v>
      </c>
      <c r="BF714" s="105">
        <f>IF(N714="znížená",J714,0)</f>
        <v>0</v>
      </c>
      <c r="BG714" s="105">
        <f>IF(N714="zákl. prenesená",J714,0)</f>
        <v>0</v>
      </c>
      <c r="BH714" s="105">
        <f>IF(N714="zníž. prenesená",J714,0)</f>
        <v>0</v>
      </c>
      <c r="BI714" s="105">
        <f>IF(N714="nulová",J714,0)</f>
        <v>0</v>
      </c>
      <c r="BJ714" s="18" t="s">
        <v>88</v>
      </c>
      <c r="BK714" s="105">
        <f>ROUND(I714*H714,2)</f>
        <v>0</v>
      </c>
      <c r="BL714" s="18" t="s">
        <v>406</v>
      </c>
      <c r="BM714" s="183" t="s">
        <v>1161</v>
      </c>
    </row>
    <row r="715" spans="1:65" s="15" customFormat="1">
      <c r="B715" s="202"/>
      <c r="D715" s="185" t="s">
        <v>323</v>
      </c>
      <c r="E715" s="203" t="s">
        <v>1</v>
      </c>
      <c r="F715" s="204" t="s">
        <v>1162</v>
      </c>
      <c r="H715" s="205">
        <v>17</v>
      </c>
      <c r="I715" s="206"/>
      <c r="L715" s="202"/>
      <c r="M715" s="207"/>
      <c r="N715" s="208"/>
      <c r="O715" s="208"/>
      <c r="P715" s="208"/>
      <c r="Q715" s="208"/>
      <c r="R715" s="208"/>
      <c r="S715" s="208"/>
      <c r="T715" s="209"/>
      <c r="AT715" s="203" t="s">
        <v>323</v>
      </c>
      <c r="AU715" s="203" t="s">
        <v>88</v>
      </c>
      <c r="AV715" s="15" t="s">
        <v>88</v>
      </c>
      <c r="AW715" s="15" t="s">
        <v>30</v>
      </c>
      <c r="AX715" s="15" t="s">
        <v>82</v>
      </c>
      <c r="AY715" s="203" t="s">
        <v>317</v>
      </c>
    </row>
    <row r="716" spans="1:65" s="2" customFormat="1" ht="14.45" customHeight="1">
      <c r="A716" s="35"/>
      <c r="B716" s="141"/>
      <c r="C716" s="171" t="s">
        <v>1163</v>
      </c>
      <c r="D716" s="171" t="s">
        <v>318</v>
      </c>
      <c r="E716" s="172" t="s">
        <v>1164</v>
      </c>
      <c r="F716" s="173" t="s">
        <v>1165</v>
      </c>
      <c r="G716" s="174" t="s">
        <v>441</v>
      </c>
      <c r="H716" s="175">
        <v>1863</v>
      </c>
      <c r="I716" s="176"/>
      <c r="J716" s="177">
        <f>ROUND(I716*H716,2)</f>
        <v>0</v>
      </c>
      <c r="K716" s="178"/>
      <c r="L716" s="36"/>
      <c r="M716" s="179" t="s">
        <v>1</v>
      </c>
      <c r="N716" s="180" t="s">
        <v>41</v>
      </c>
      <c r="O716" s="61"/>
      <c r="P716" s="181">
        <f>O716*H716</f>
        <v>0</v>
      </c>
      <c r="Q716" s="181">
        <v>6.0000000000000002E-5</v>
      </c>
      <c r="R716" s="181">
        <f>Q716*H716</f>
        <v>0.11178</v>
      </c>
      <c r="S716" s="181">
        <v>0</v>
      </c>
      <c r="T716" s="182">
        <f>S716*H716</f>
        <v>0</v>
      </c>
      <c r="U716" s="35"/>
      <c r="V716" s="35"/>
      <c r="W716" s="35"/>
      <c r="X716" s="35"/>
      <c r="Y716" s="35"/>
      <c r="Z716" s="35"/>
      <c r="AA716" s="35"/>
      <c r="AB716" s="35"/>
      <c r="AC716" s="35"/>
      <c r="AD716" s="35"/>
      <c r="AE716" s="35"/>
      <c r="AR716" s="183" t="s">
        <v>406</v>
      </c>
      <c r="AT716" s="183" t="s">
        <v>318</v>
      </c>
      <c r="AU716" s="183" t="s">
        <v>88</v>
      </c>
      <c r="AY716" s="18" t="s">
        <v>317</v>
      </c>
      <c r="BE716" s="105">
        <f>IF(N716="základná",J716,0)</f>
        <v>0</v>
      </c>
      <c r="BF716" s="105">
        <f>IF(N716="znížená",J716,0)</f>
        <v>0</v>
      </c>
      <c r="BG716" s="105">
        <f>IF(N716="zákl. prenesená",J716,0)</f>
        <v>0</v>
      </c>
      <c r="BH716" s="105">
        <f>IF(N716="zníž. prenesená",J716,0)</f>
        <v>0</v>
      </c>
      <c r="BI716" s="105">
        <f>IF(N716="nulová",J716,0)</f>
        <v>0</v>
      </c>
      <c r="BJ716" s="18" t="s">
        <v>88</v>
      </c>
      <c r="BK716" s="105">
        <f>ROUND(I716*H716,2)</f>
        <v>0</v>
      </c>
      <c r="BL716" s="18" t="s">
        <v>406</v>
      </c>
      <c r="BM716" s="183" t="s">
        <v>1166</v>
      </c>
    </row>
    <row r="717" spans="1:65" s="15" customFormat="1">
      <c r="B717" s="202"/>
      <c r="D717" s="185" t="s">
        <v>323</v>
      </c>
      <c r="E717" s="203" t="s">
        <v>1</v>
      </c>
      <c r="F717" s="204" t="s">
        <v>1167</v>
      </c>
      <c r="H717" s="205">
        <v>931.5</v>
      </c>
      <c r="I717" s="206"/>
      <c r="L717" s="202"/>
      <c r="M717" s="207"/>
      <c r="N717" s="208"/>
      <c r="O717" s="208"/>
      <c r="P717" s="208"/>
      <c r="Q717" s="208"/>
      <c r="R717" s="208"/>
      <c r="S717" s="208"/>
      <c r="T717" s="209"/>
      <c r="AT717" s="203" t="s">
        <v>323</v>
      </c>
      <c r="AU717" s="203" t="s">
        <v>88</v>
      </c>
      <c r="AV717" s="15" t="s">
        <v>88</v>
      </c>
      <c r="AW717" s="15" t="s">
        <v>30</v>
      </c>
      <c r="AX717" s="15" t="s">
        <v>75</v>
      </c>
      <c r="AY717" s="203" t="s">
        <v>317</v>
      </c>
    </row>
    <row r="718" spans="1:65" s="15" customFormat="1">
      <c r="B718" s="202"/>
      <c r="D718" s="185" t="s">
        <v>323</v>
      </c>
      <c r="E718" s="203" t="s">
        <v>1</v>
      </c>
      <c r="F718" s="204" t="s">
        <v>1168</v>
      </c>
      <c r="H718" s="205">
        <v>931.5</v>
      </c>
      <c r="I718" s="206"/>
      <c r="L718" s="202"/>
      <c r="M718" s="207"/>
      <c r="N718" s="208"/>
      <c r="O718" s="208"/>
      <c r="P718" s="208"/>
      <c r="Q718" s="208"/>
      <c r="R718" s="208"/>
      <c r="S718" s="208"/>
      <c r="T718" s="209"/>
      <c r="AT718" s="203" t="s">
        <v>323</v>
      </c>
      <c r="AU718" s="203" t="s">
        <v>88</v>
      </c>
      <c r="AV718" s="15" t="s">
        <v>88</v>
      </c>
      <c r="AW718" s="15" t="s">
        <v>30</v>
      </c>
      <c r="AX718" s="15" t="s">
        <v>75</v>
      </c>
      <c r="AY718" s="203" t="s">
        <v>317</v>
      </c>
    </row>
    <row r="719" spans="1:65" s="14" customFormat="1">
      <c r="B719" s="192"/>
      <c r="D719" s="185" t="s">
        <v>323</v>
      </c>
      <c r="E719" s="193" t="s">
        <v>1</v>
      </c>
      <c r="F719" s="194" t="s">
        <v>334</v>
      </c>
      <c r="H719" s="195">
        <v>1863</v>
      </c>
      <c r="I719" s="196"/>
      <c r="L719" s="192"/>
      <c r="M719" s="197"/>
      <c r="N719" s="198"/>
      <c r="O719" s="198"/>
      <c r="P719" s="198"/>
      <c r="Q719" s="198"/>
      <c r="R719" s="198"/>
      <c r="S719" s="198"/>
      <c r="T719" s="199"/>
      <c r="AT719" s="193" t="s">
        <v>323</v>
      </c>
      <c r="AU719" s="193" t="s">
        <v>88</v>
      </c>
      <c r="AV719" s="14" t="s">
        <v>321</v>
      </c>
      <c r="AW719" s="14" t="s">
        <v>30</v>
      </c>
      <c r="AX719" s="14" t="s">
        <v>82</v>
      </c>
      <c r="AY719" s="193" t="s">
        <v>317</v>
      </c>
    </row>
    <row r="720" spans="1:65" s="2" customFormat="1" ht="14.45" customHeight="1">
      <c r="A720" s="35"/>
      <c r="B720" s="141"/>
      <c r="C720" s="218" t="s">
        <v>1169</v>
      </c>
      <c r="D720" s="218" t="s">
        <v>419</v>
      </c>
      <c r="E720" s="219" t="s">
        <v>1170</v>
      </c>
      <c r="F720" s="220" t="s">
        <v>1171</v>
      </c>
      <c r="G720" s="221" t="s">
        <v>338</v>
      </c>
      <c r="H720" s="222">
        <v>5.6360000000000001</v>
      </c>
      <c r="I720" s="223"/>
      <c r="J720" s="224">
        <f>ROUND(I720*H720,2)</f>
        <v>0</v>
      </c>
      <c r="K720" s="225"/>
      <c r="L720" s="226"/>
      <c r="M720" s="227" t="s">
        <v>1</v>
      </c>
      <c r="N720" s="228" t="s">
        <v>41</v>
      </c>
      <c r="O720" s="61"/>
      <c r="P720" s="181">
        <f>O720*H720</f>
        <v>0</v>
      </c>
      <c r="Q720" s="181">
        <v>0.75</v>
      </c>
      <c r="R720" s="181">
        <f>Q720*H720</f>
        <v>4.2270000000000003</v>
      </c>
      <c r="S720" s="181">
        <v>0</v>
      </c>
      <c r="T720" s="182">
        <f>S720*H720</f>
        <v>0</v>
      </c>
      <c r="U720" s="35"/>
      <c r="V720" s="35"/>
      <c r="W720" s="35"/>
      <c r="X720" s="35"/>
      <c r="Y720" s="35"/>
      <c r="Z720" s="35"/>
      <c r="AA720" s="35"/>
      <c r="AB720" s="35"/>
      <c r="AC720" s="35"/>
      <c r="AD720" s="35"/>
      <c r="AE720" s="35"/>
      <c r="AR720" s="183" t="s">
        <v>494</v>
      </c>
      <c r="AT720" s="183" t="s">
        <v>419</v>
      </c>
      <c r="AU720" s="183" t="s">
        <v>88</v>
      </c>
      <c r="AY720" s="18" t="s">
        <v>317</v>
      </c>
      <c r="BE720" s="105">
        <f>IF(N720="základná",J720,0)</f>
        <v>0</v>
      </c>
      <c r="BF720" s="105">
        <f>IF(N720="znížená",J720,0)</f>
        <v>0</v>
      </c>
      <c r="BG720" s="105">
        <f>IF(N720="zákl. prenesená",J720,0)</f>
        <v>0</v>
      </c>
      <c r="BH720" s="105">
        <f>IF(N720="zníž. prenesená",J720,0)</f>
        <v>0</v>
      </c>
      <c r="BI720" s="105">
        <f>IF(N720="nulová",J720,0)</f>
        <v>0</v>
      </c>
      <c r="BJ720" s="18" t="s">
        <v>88</v>
      </c>
      <c r="BK720" s="105">
        <f>ROUND(I720*H720,2)</f>
        <v>0</v>
      </c>
      <c r="BL720" s="18" t="s">
        <v>406</v>
      </c>
      <c r="BM720" s="183" t="s">
        <v>1172</v>
      </c>
    </row>
    <row r="721" spans="1:65" s="15" customFormat="1">
      <c r="B721" s="202"/>
      <c r="D721" s="185" t="s">
        <v>323</v>
      </c>
      <c r="E721" s="203" t="s">
        <v>1</v>
      </c>
      <c r="F721" s="204" t="s">
        <v>1173</v>
      </c>
      <c r="H721" s="205">
        <v>2.5619999999999998</v>
      </c>
      <c r="I721" s="206"/>
      <c r="L721" s="202"/>
      <c r="M721" s="207"/>
      <c r="N721" s="208"/>
      <c r="O721" s="208"/>
      <c r="P721" s="208"/>
      <c r="Q721" s="208"/>
      <c r="R721" s="208"/>
      <c r="S721" s="208"/>
      <c r="T721" s="209"/>
      <c r="AT721" s="203" t="s">
        <v>323</v>
      </c>
      <c r="AU721" s="203" t="s">
        <v>88</v>
      </c>
      <c r="AV721" s="15" t="s">
        <v>88</v>
      </c>
      <c r="AW721" s="15" t="s">
        <v>30</v>
      </c>
      <c r="AX721" s="15" t="s">
        <v>75</v>
      </c>
      <c r="AY721" s="203" t="s">
        <v>317</v>
      </c>
    </row>
    <row r="722" spans="1:65" s="15" customFormat="1">
      <c r="B722" s="202"/>
      <c r="D722" s="185" t="s">
        <v>323</v>
      </c>
      <c r="E722" s="203" t="s">
        <v>1</v>
      </c>
      <c r="F722" s="204" t="s">
        <v>1174</v>
      </c>
      <c r="H722" s="205">
        <v>3.0739999999999998</v>
      </c>
      <c r="I722" s="206"/>
      <c r="L722" s="202"/>
      <c r="M722" s="207"/>
      <c r="N722" s="208"/>
      <c r="O722" s="208"/>
      <c r="P722" s="208"/>
      <c r="Q722" s="208"/>
      <c r="R722" s="208"/>
      <c r="S722" s="208"/>
      <c r="T722" s="209"/>
      <c r="AT722" s="203" t="s">
        <v>323</v>
      </c>
      <c r="AU722" s="203" t="s">
        <v>88</v>
      </c>
      <c r="AV722" s="15" t="s">
        <v>88</v>
      </c>
      <c r="AW722" s="15" t="s">
        <v>30</v>
      </c>
      <c r="AX722" s="15" t="s">
        <v>75</v>
      </c>
      <c r="AY722" s="203" t="s">
        <v>317</v>
      </c>
    </row>
    <row r="723" spans="1:65" s="14" customFormat="1">
      <c r="B723" s="192"/>
      <c r="D723" s="185" t="s">
        <v>323</v>
      </c>
      <c r="E723" s="193" t="s">
        <v>1</v>
      </c>
      <c r="F723" s="194" t="s">
        <v>334</v>
      </c>
      <c r="H723" s="195">
        <v>5.6360000000000001</v>
      </c>
      <c r="I723" s="196"/>
      <c r="L723" s="192"/>
      <c r="M723" s="197"/>
      <c r="N723" s="198"/>
      <c r="O723" s="198"/>
      <c r="P723" s="198"/>
      <c r="Q723" s="198"/>
      <c r="R723" s="198"/>
      <c r="S723" s="198"/>
      <c r="T723" s="199"/>
      <c r="AT723" s="193" t="s">
        <v>323</v>
      </c>
      <c r="AU723" s="193" t="s">
        <v>88</v>
      </c>
      <c r="AV723" s="14" t="s">
        <v>321</v>
      </c>
      <c r="AW723" s="14" t="s">
        <v>30</v>
      </c>
      <c r="AX723" s="14" t="s">
        <v>82</v>
      </c>
      <c r="AY723" s="193" t="s">
        <v>317</v>
      </c>
    </row>
    <row r="724" spans="1:65" s="2" customFormat="1" ht="14.45" customHeight="1">
      <c r="A724" s="35"/>
      <c r="B724" s="141"/>
      <c r="C724" s="218" t="s">
        <v>1175</v>
      </c>
      <c r="D724" s="218" t="s">
        <v>419</v>
      </c>
      <c r="E724" s="219" t="s">
        <v>1176</v>
      </c>
      <c r="F724" s="220" t="s">
        <v>1177</v>
      </c>
      <c r="G724" s="221" t="s">
        <v>338</v>
      </c>
      <c r="H724" s="222">
        <v>5.6360000000000001</v>
      </c>
      <c r="I724" s="223"/>
      <c r="J724" s="224">
        <f>ROUND(I724*H724,2)</f>
        <v>0</v>
      </c>
      <c r="K724" s="225"/>
      <c r="L724" s="226"/>
      <c r="M724" s="227" t="s">
        <v>1</v>
      </c>
      <c r="N724" s="228" t="s">
        <v>41</v>
      </c>
      <c r="O724" s="61"/>
      <c r="P724" s="181">
        <f>O724*H724</f>
        <v>0</v>
      </c>
      <c r="Q724" s="181">
        <v>0.55000000000000004</v>
      </c>
      <c r="R724" s="181">
        <f>Q724*H724</f>
        <v>3.0998000000000001</v>
      </c>
      <c r="S724" s="181">
        <v>0</v>
      </c>
      <c r="T724" s="182">
        <f>S724*H724</f>
        <v>0</v>
      </c>
      <c r="U724" s="35"/>
      <c r="V724" s="35"/>
      <c r="W724" s="35"/>
      <c r="X724" s="35"/>
      <c r="Y724" s="35"/>
      <c r="Z724" s="35"/>
      <c r="AA724" s="35"/>
      <c r="AB724" s="35"/>
      <c r="AC724" s="35"/>
      <c r="AD724" s="35"/>
      <c r="AE724" s="35"/>
      <c r="AR724" s="183" t="s">
        <v>494</v>
      </c>
      <c r="AT724" s="183" t="s">
        <v>419</v>
      </c>
      <c r="AU724" s="183" t="s">
        <v>88</v>
      </c>
      <c r="AY724" s="18" t="s">
        <v>317</v>
      </c>
      <c r="BE724" s="105">
        <f>IF(N724="základná",J724,0)</f>
        <v>0</v>
      </c>
      <c r="BF724" s="105">
        <f>IF(N724="znížená",J724,0)</f>
        <v>0</v>
      </c>
      <c r="BG724" s="105">
        <f>IF(N724="zákl. prenesená",J724,0)</f>
        <v>0</v>
      </c>
      <c r="BH724" s="105">
        <f>IF(N724="zníž. prenesená",J724,0)</f>
        <v>0</v>
      </c>
      <c r="BI724" s="105">
        <f>IF(N724="nulová",J724,0)</f>
        <v>0</v>
      </c>
      <c r="BJ724" s="18" t="s">
        <v>88</v>
      </c>
      <c r="BK724" s="105">
        <f>ROUND(I724*H724,2)</f>
        <v>0</v>
      </c>
      <c r="BL724" s="18" t="s">
        <v>406</v>
      </c>
      <c r="BM724" s="183" t="s">
        <v>1178</v>
      </c>
    </row>
    <row r="725" spans="1:65" s="2" customFormat="1" ht="37.9" customHeight="1">
      <c r="A725" s="35"/>
      <c r="B725" s="141"/>
      <c r="C725" s="171" t="s">
        <v>1179</v>
      </c>
      <c r="D725" s="171" t="s">
        <v>318</v>
      </c>
      <c r="E725" s="172" t="s">
        <v>1180</v>
      </c>
      <c r="F725" s="173" t="s">
        <v>1181</v>
      </c>
      <c r="G725" s="174" t="s">
        <v>378</v>
      </c>
      <c r="H725" s="175">
        <v>23</v>
      </c>
      <c r="I725" s="176"/>
      <c r="J725" s="177">
        <f>ROUND(I725*H725,2)</f>
        <v>0</v>
      </c>
      <c r="K725" s="178"/>
      <c r="L725" s="36"/>
      <c r="M725" s="179" t="s">
        <v>1</v>
      </c>
      <c r="N725" s="180" t="s">
        <v>41</v>
      </c>
      <c r="O725" s="61"/>
      <c r="P725" s="181">
        <f>O725*H725</f>
        <v>0</v>
      </c>
      <c r="Q725" s="181">
        <v>4.0500000000000001E-2</v>
      </c>
      <c r="R725" s="181">
        <f>Q725*H725</f>
        <v>0.93149999999999999</v>
      </c>
      <c r="S725" s="181">
        <v>0</v>
      </c>
      <c r="T725" s="182">
        <f>S725*H725</f>
        <v>0</v>
      </c>
      <c r="U725" s="35"/>
      <c r="V725" s="35"/>
      <c r="W725" s="35"/>
      <c r="X725" s="35"/>
      <c r="Y725" s="35"/>
      <c r="Z725" s="35"/>
      <c r="AA725" s="35"/>
      <c r="AB725" s="35"/>
      <c r="AC725" s="35"/>
      <c r="AD725" s="35"/>
      <c r="AE725" s="35"/>
      <c r="AR725" s="183" t="s">
        <v>406</v>
      </c>
      <c r="AT725" s="183" t="s">
        <v>318</v>
      </c>
      <c r="AU725" s="183" t="s">
        <v>88</v>
      </c>
      <c r="AY725" s="18" t="s">
        <v>317</v>
      </c>
      <c r="BE725" s="105">
        <f>IF(N725="základná",J725,0)</f>
        <v>0</v>
      </c>
      <c r="BF725" s="105">
        <f>IF(N725="znížená",J725,0)</f>
        <v>0</v>
      </c>
      <c r="BG725" s="105">
        <f>IF(N725="zákl. prenesená",J725,0)</f>
        <v>0</v>
      </c>
      <c r="BH725" s="105">
        <f>IF(N725="zníž. prenesená",J725,0)</f>
        <v>0</v>
      </c>
      <c r="BI725" s="105">
        <f>IF(N725="nulová",J725,0)</f>
        <v>0</v>
      </c>
      <c r="BJ725" s="18" t="s">
        <v>88</v>
      </c>
      <c r="BK725" s="105">
        <f>ROUND(I725*H725,2)</f>
        <v>0</v>
      </c>
      <c r="BL725" s="18" t="s">
        <v>406</v>
      </c>
      <c r="BM725" s="183" t="s">
        <v>1182</v>
      </c>
    </row>
    <row r="726" spans="1:65" s="15" customFormat="1">
      <c r="B726" s="202"/>
      <c r="D726" s="185" t="s">
        <v>323</v>
      </c>
      <c r="E726" s="203" t="s">
        <v>1</v>
      </c>
      <c r="F726" s="204" t="s">
        <v>1183</v>
      </c>
      <c r="H726" s="205">
        <v>23</v>
      </c>
      <c r="I726" s="206"/>
      <c r="L726" s="202"/>
      <c r="M726" s="207"/>
      <c r="N726" s="208"/>
      <c r="O726" s="208"/>
      <c r="P726" s="208"/>
      <c r="Q726" s="208"/>
      <c r="R726" s="208"/>
      <c r="S726" s="208"/>
      <c r="T726" s="209"/>
      <c r="AT726" s="203" t="s">
        <v>323</v>
      </c>
      <c r="AU726" s="203" t="s">
        <v>88</v>
      </c>
      <c r="AV726" s="15" t="s">
        <v>88</v>
      </c>
      <c r="AW726" s="15" t="s">
        <v>30</v>
      </c>
      <c r="AX726" s="15" t="s">
        <v>75</v>
      </c>
      <c r="AY726" s="203" t="s">
        <v>317</v>
      </c>
    </row>
    <row r="727" spans="1:65" s="14" customFormat="1">
      <c r="B727" s="192"/>
      <c r="D727" s="185" t="s">
        <v>323</v>
      </c>
      <c r="E727" s="193" t="s">
        <v>1</v>
      </c>
      <c r="F727" s="194" t="s">
        <v>334</v>
      </c>
      <c r="H727" s="195">
        <v>23</v>
      </c>
      <c r="I727" s="196"/>
      <c r="L727" s="192"/>
      <c r="M727" s="197"/>
      <c r="N727" s="198"/>
      <c r="O727" s="198"/>
      <c r="P727" s="198"/>
      <c r="Q727" s="198"/>
      <c r="R727" s="198"/>
      <c r="S727" s="198"/>
      <c r="T727" s="199"/>
      <c r="AT727" s="193" t="s">
        <v>323</v>
      </c>
      <c r="AU727" s="193" t="s">
        <v>88</v>
      </c>
      <c r="AV727" s="14" t="s">
        <v>321</v>
      </c>
      <c r="AW727" s="14" t="s">
        <v>30</v>
      </c>
      <c r="AX727" s="14" t="s">
        <v>82</v>
      </c>
      <c r="AY727" s="193" t="s">
        <v>317</v>
      </c>
    </row>
    <row r="728" spans="1:65" s="2" customFormat="1" ht="37.9" customHeight="1">
      <c r="A728" s="35"/>
      <c r="B728" s="141"/>
      <c r="C728" s="171" t="s">
        <v>1184</v>
      </c>
      <c r="D728" s="171" t="s">
        <v>318</v>
      </c>
      <c r="E728" s="172" t="s">
        <v>1185</v>
      </c>
      <c r="F728" s="173" t="s">
        <v>1186</v>
      </c>
      <c r="G728" s="174" t="s">
        <v>378</v>
      </c>
      <c r="H728" s="175">
        <v>290.87099999999998</v>
      </c>
      <c r="I728" s="176"/>
      <c r="J728" s="177">
        <f>ROUND(I728*H728,2)</f>
        <v>0</v>
      </c>
      <c r="K728" s="178"/>
      <c r="L728" s="36"/>
      <c r="M728" s="179" t="s">
        <v>1</v>
      </c>
      <c r="N728" s="180" t="s">
        <v>41</v>
      </c>
      <c r="O728" s="61"/>
      <c r="P728" s="181">
        <f>O728*H728</f>
        <v>0</v>
      </c>
      <c r="Q728" s="181">
        <v>4.3630000000000002E-2</v>
      </c>
      <c r="R728" s="181">
        <f>Q728*H728</f>
        <v>12.690701729999999</v>
      </c>
      <c r="S728" s="181">
        <v>0</v>
      </c>
      <c r="T728" s="182">
        <f>S728*H728</f>
        <v>0</v>
      </c>
      <c r="U728" s="35"/>
      <c r="V728" s="35"/>
      <c r="W728" s="35"/>
      <c r="X728" s="35"/>
      <c r="Y728" s="35"/>
      <c r="Z728" s="35"/>
      <c r="AA728" s="35"/>
      <c r="AB728" s="35"/>
      <c r="AC728" s="35"/>
      <c r="AD728" s="35"/>
      <c r="AE728" s="35"/>
      <c r="AR728" s="183" t="s">
        <v>406</v>
      </c>
      <c r="AT728" s="183" t="s">
        <v>318</v>
      </c>
      <c r="AU728" s="183" t="s">
        <v>88</v>
      </c>
      <c r="AY728" s="18" t="s">
        <v>317</v>
      </c>
      <c r="BE728" s="105">
        <f>IF(N728="základná",J728,0)</f>
        <v>0</v>
      </c>
      <c r="BF728" s="105">
        <f>IF(N728="znížená",J728,0)</f>
        <v>0</v>
      </c>
      <c r="BG728" s="105">
        <f>IF(N728="zákl. prenesená",J728,0)</f>
        <v>0</v>
      </c>
      <c r="BH728" s="105">
        <f>IF(N728="zníž. prenesená",J728,0)</f>
        <v>0</v>
      </c>
      <c r="BI728" s="105">
        <f>IF(N728="nulová",J728,0)</f>
        <v>0</v>
      </c>
      <c r="BJ728" s="18" t="s">
        <v>88</v>
      </c>
      <c r="BK728" s="105">
        <f>ROUND(I728*H728,2)</f>
        <v>0</v>
      </c>
      <c r="BL728" s="18" t="s">
        <v>406</v>
      </c>
      <c r="BM728" s="183" t="s">
        <v>1187</v>
      </c>
    </row>
    <row r="729" spans="1:65" s="15" customFormat="1">
      <c r="B729" s="202"/>
      <c r="D729" s="185" t="s">
        <v>323</v>
      </c>
      <c r="E729" s="203" t="s">
        <v>1</v>
      </c>
      <c r="F729" s="204" t="s">
        <v>185</v>
      </c>
      <c r="H729" s="205">
        <v>190.25</v>
      </c>
      <c r="I729" s="206"/>
      <c r="L729" s="202"/>
      <c r="M729" s="207"/>
      <c r="N729" s="208"/>
      <c r="O729" s="208"/>
      <c r="P729" s="208"/>
      <c r="Q729" s="208"/>
      <c r="R729" s="208"/>
      <c r="S729" s="208"/>
      <c r="T729" s="209"/>
      <c r="AT729" s="203" t="s">
        <v>323</v>
      </c>
      <c r="AU729" s="203" t="s">
        <v>88</v>
      </c>
      <c r="AV729" s="15" t="s">
        <v>88</v>
      </c>
      <c r="AW729" s="15" t="s">
        <v>30</v>
      </c>
      <c r="AX729" s="15" t="s">
        <v>75</v>
      </c>
      <c r="AY729" s="203" t="s">
        <v>317</v>
      </c>
    </row>
    <row r="730" spans="1:65" s="15" customFormat="1">
      <c r="B730" s="202"/>
      <c r="D730" s="185" t="s">
        <v>323</v>
      </c>
      <c r="E730" s="203" t="s">
        <v>1</v>
      </c>
      <c r="F730" s="204" t="s">
        <v>187</v>
      </c>
      <c r="H730" s="205">
        <v>100.621</v>
      </c>
      <c r="I730" s="206"/>
      <c r="L730" s="202"/>
      <c r="M730" s="207"/>
      <c r="N730" s="208"/>
      <c r="O730" s="208"/>
      <c r="P730" s="208"/>
      <c r="Q730" s="208"/>
      <c r="R730" s="208"/>
      <c r="S730" s="208"/>
      <c r="T730" s="209"/>
      <c r="AT730" s="203" t="s">
        <v>323</v>
      </c>
      <c r="AU730" s="203" t="s">
        <v>88</v>
      </c>
      <c r="AV730" s="15" t="s">
        <v>88</v>
      </c>
      <c r="AW730" s="15" t="s">
        <v>30</v>
      </c>
      <c r="AX730" s="15" t="s">
        <v>75</v>
      </c>
      <c r="AY730" s="203" t="s">
        <v>317</v>
      </c>
    </row>
    <row r="731" spans="1:65" s="14" customFormat="1">
      <c r="B731" s="192"/>
      <c r="D731" s="185" t="s">
        <v>323</v>
      </c>
      <c r="E731" s="193" t="s">
        <v>1</v>
      </c>
      <c r="F731" s="194" t="s">
        <v>334</v>
      </c>
      <c r="H731" s="195">
        <v>290.87099999999998</v>
      </c>
      <c r="I731" s="196"/>
      <c r="L731" s="192"/>
      <c r="M731" s="197"/>
      <c r="N731" s="198"/>
      <c r="O731" s="198"/>
      <c r="P731" s="198"/>
      <c r="Q731" s="198"/>
      <c r="R731" s="198"/>
      <c r="S731" s="198"/>
      <c r="T731" s="199"/>
      <c r="AT731" s="193" t="s">
        <v>323</v>
      </c>
      <c r="AU731" s="193" t="s">
        <v>88</v>
      </c>
      <c r="AV731" s="14" t="s">
        <v>321</v>
      </c>
      <c r="AW731" s="14" t="s">
        <v>30</v>
      </c>
      <c r="AX731" s="14" t="s">
        <v>82</v>
      </c>
      <c r="AY731" s="193" t="s">
        <v>317</v>
      </c>
    </row>
    <row r="732" spans="1:65" s="2" customFormat="1" ht="24.2" customHeight="1">
      <c r="A732" s="35"/>
      <c r="B732" s="141"/>
      <c r="C732" s="171" t="s">
        <v>1188</v>
      </c>
      <c r="D732" s="171" t="s">
        <v>318</v>
      </c>
      <c r="E732" s="172" t="s">
        <v>1189</v>
      </c>
      <c r="F732" s="173" t="s">
        <v>1190</v>
      </c>
      <c r="G732" s="174" t="s">
        <v>441</v>
      </c>
      <c r="H732" s="175">
        <v>1254.8</v>
      </c>
      <c r="I732" s="176"/>
      <c r="J732" s="177">
        <f>ROUND(I732*H732,2)</f>
        <v>0</v>
      </c>
      <c r="K732" s="178"/>
      <c r="L732" s="36"/>
      <c r="M732" s="179" t="s">
        <v>1</v>
      </c>
      <c r="N732" s="180" t="s">
        <v>41</v>
      </c>
      <c r="O732" s="61"/>
      <c r="P732" s="181">
        <f>O732*H732</f>
        <v>0</v>
      </c>
      <c r="Q732" s="181">
        <v>0</v>
      </c>
      <c r="R732" s="181">
        <f>Q732*H732</f>
        <v>0</v>
      </c>
      <c r="S732" s="181">
        <v>0</v>
      </c>
      <c r="T732" s="182">
        <f>S732*H732</f>
        <v>0</v>
      </c>
      <c r="U732" s="35"/>
      <c r="V732" s="35"/>
      <c r="W732" s="35"/>
      <c r="X732" s="35"/>
      <c r="Y732" s="35"/>
      <c r="Z732" s="35"/>
      <c r="AA732" s="35"/>
      <c r="AB732" s="35"/>
      <c r="AC732" s="35"/>
      <c r="AD732" s="35"/>
      <c r="AE732" s="35"/>
      <c r="AR732" s="183" t="s">
        <v>406</v>
      </c>
      <c r="AT732" s="183" t="s">
        <v>318</v>
      </c>
      <c r="AU732" s="183" t="s">
        <v>88</v>
      </c>
      <c r="AY732" s="18" t="s">
        <v>317</v>
      </c>
      <c r="BE732" s="105">
        <f>IF(N732="základná",J732,0)</f>
        <v>0</v>
      </c>
      <c r="BF732" s="105">
        <f>IF(N732="znížená",J732,0)</f>
        <v>0</v>
      </c>
      <c r="BG732" s="105">
        <f>IF(N732="zákl. prenesená",J732,0)</f>
        <v>0</v>
      </c>
      <c r="BH732" s="105">
        <f>IF(N732="zníž. prenesená",J732,0)</f>
        <v>0</v>
      </c>
      <c r="BI732" s="105">
        <f>IF(N732="nulová",J732,0)</f>
        <v>0</v>
      </c>
      <c r="BJ732" s="18" t="s">
        <v>88</v>
      </c>
      <c r="BK732" s="105">
        <f>ROUND(I732*H732,2)</f>
        <v>0</v>
      </c>
      <c r="BL732" s="18" t="s">
        <v>406</v>
      </c>
      <c r="BM732" s="183" t="s">
        <v>1191</v>
      </c>
    </row>
    <row r="733" spans="1:65" s="15" customFormat="1">
      <c r="B733" s="202"/>
      <c r="D733" s="185" t="s">
        <v>323</v>
      </c>
      <c r="E733" s="203" t="s">
        <v>1</v>
      </c>
      <c r="F733" s="204" t="s">
        <v>1192</v>
      </c>
      <c r="H733" s="205">
        <v>1254.8</v>
      </c>
      <c r="I733" s="206"/>
      <c r="L733" s="202"/>
      <c r="M733" s="207"/>
      <c r="N733" s="208"/>
      <c r="O733" s="208"/>
      <c r="P733" s="208"/>
      <c r="Q733" s="208"/>
      <c r="R733" s="208"/>
      <c r="S733" s="208"/>
      <c r="T733" s="209"/>
      <c r="AT733" s="203" t="s">
        <v>323</v>
      </c>
      <c r="AU733" s="203" t="s">
        <v>88</v>
      </c>
      <c r="AV733" s="15" t="s">
        <v>88</v>
      </c>
      <c r="AW733" s="15" t="s">
        <v>30</v>
      </c>
      <c r="AX733" s="15" t="s">
        <v>82</v>
      </c>
      <c r="AY733" s="203" t="s">
        <v>317</v>
      </c>
    </row>
    <row r="734" spans="1:65" s="2" customFormat="1" ht="14.45" customHeight="1">
      <c r="A734" s="35"/>
      <c r="B734" s="141"/>
      <c r="C734" s="218" t="s">
        <v>1193</v>
      </c>
      <c r="D734" s="218" t="s">
        <v>419</v>
      </c>
      <c r="E734" s="219" t="s">
        <v>1194</v>
      </c>
      <c r="F734" s="220" t="s">
        <v>1195</v>
      </c>
      <c r="G734" s="221" t="s">
        <v>338</v>
      </c>
      <c r="H734" s="222">
        <v>15.818</v>
      </c>
      <c r="I734" s="223"/>
      <c r="J734" s="224">
        <f>ROUND(I734*H734,2)</f>
        <v>0</v>
      </c>
      <c r="K734" s="225"/>
      <c r="L734" s="226"/>
      <c r="M734" s="227" t="s">
        <v>1</v>
      </c>
      <c r="N734" s="228" t="s">
        <v>41</v>
      </c>
      <c r="O734" s="61"/>
      <c r="P734" s="181">
        <f>O734*H734</f>
        <v>0</v>
      </c>
      <c r="Q734" s="181">
        <v>0.75</v>
      </c>
      <c r="R734" s="181">
        <f>Q734*H734</f>
        <v>11.8635</v>
      </c>
      <c r="S734" s="181">
        <v>0</v>
      </c>
      <c r="T734" s="182">
        <f>S734*H734</f>
        <v>0</v>
      </c>
      <c r="U734" s="35"/>
      <c r="V734" s="35"/>
      <c r="W734" s="35"/>
      <c r="X734" s="35"/>
      <c r="Y734" s="35"/>
      <c r="Z734" s="35"/>
      <c r="AA734" s="35"/>
      <c r="AB734" s="35"/>
      <c r="AC734" s="35"/>
      <c r="AD734" s="35"/>
      <c r="AE734" s="35"/>
      <c r="AR734" s="183" t="s">
        <v>494</v>
      </c>
      <c r="AT734" s="183" t="s">
        <v>419</v>
      </c>
      <c r="AU734" s="183" t="s">
        <v>88</v>
      </c>
      <c r="AY734" s="18" t="s">
        <v>317</v>
      </c>
      <c r="BE734" s="105">
        <f>IF(N734="základná",J734,0)</f>
        <v>0</v>
      </c>
      <c r="BF734" s="105">
        <f>IF(N734="znížená",J734,0)</f>
        <v>0</v>
      </c>
      <c r="BG734" s="105">
        <f>IF(N734="zákl. prenesená",J734,0)</f>
        <v>0</v>
      </c>
      <c r="BH734" s="105">
        <f>IF(N734="zníž. prenesená",J734,0)</f>
        <v>0</v>
      </c>
      <c r="BI734" s="105">
        <f>IF(N734="nulová",J734,0)</f>
        <v>0</v>
      </c>
      <c r="BJ734" s="18" t="s">
        <v>88</v>
      </c>
      <c r="BK734" s="105">
        <f>ROUND(I734*H734,2)</f>
        <v>0</v>
      </c>
      <c r="BL734" s="18" t="s">
        <v>406</v>
      </c>
      <c r="BM734" s="183" t="s">
        <v>1196</v>
      </c>
    </row>
    <row r="735" spans="1:65" s="15" customFormat="1">
      <c r="B735" s="202"/>
      <c r="D735" s="185" t="s">
        <v>323</v>
      </c>
      <c r="E735" s="203" t="s">
        <v>1</v>
      </c>
      <c r="F735" s="204" t="s">
        <v>1197</v>
      </c>
      <c r="H735" s="205">
        <v>15.818</v>
      </c>
      <c r="I735" s="206"/>
      <c r="L735" s="202"/>
      <c r="M735" s="207"/>
      <c r="N735" s="208"/>
      <c r="O735" s="208"/>
      <c r="P735" s="208"/>
      <c r="Q735" s="208"/>
      <c r="R735" s="208"/>
      <c r="S735" s="208"/>
      <c r="T735" s="209"/>
      <c r="AT735" s="203" t="s">
        <v>323</v>
      </c>
      <c r="AU735" s="203" t="s">
        <v>88</v>
      </c>
      <c r="AV735" s="15" t="s">
        <v>88</v>
      </c>
      <c r="AW735" s="15" t="s">
        <v>30</v>
      </c>
      <c r="AX735" s="15" t="s">
        <v>82</v>
      </c>
      <c r="AY735" s="203" t="s">
        <v>317</v>
      </c>
    </row>
    <row r="736" spans="1:65" s="2" customFormat="1" ht="14.45" customHeight="1">
      <c r="A736" s="35"/>
      <c r="B736" s="141"/>
      <c r="C736" s="218" t="s">
        <v>1198</v>
      </c>
      <c r="D736" s="218" t="s">
        <v>419</v>
      </c>
      <c r="E736" s="219" t="s">
        <v>1199</v>
      </c>
      <c r="F736" s="220" t="s">
        <v>1200</v>
      </c>
      <c r="G736" s="221" t="s">
        <v>388</v>
      </c>
      <c r="H736" s="222">
        <v>1260</v>
      </c>
      <c r="I736" s="223"/>
      <c r="J736" s="224">
        <f>ROUND(I736*H736,2)</f>
        <v>0</v>
      </c>
      <c r="K736" s="225"/>
      <c r="L736" s="226"/>
      <c r="M736" s="227" t="s">
        <v>1</v>
      </c>
      <c r="N736" s="228" t="s">
        <v>41</v>
      </c>
      <c r="O736" s="61"/>
      <c r="P736" s="181">
        <f>O736*H736</f>
        <v>0</v>
      </c>
      <c r="Q736" s="181">
        <v>6.2700000000000004E-3</v>
      </c>
      <c r="R736" s="181">
        <f>Q736*H736</f>
        <v>7.9002000000000008</v>
      </c>
      <c r="S736" s="181">
        <v>0</v>
      </c>
      <c r="T736" s="182">
        <f>S736*H736</f>
        <v>0</v>
      </c>
      <c r="U736" s="35"/>
      <c r="V736" s="35"/>
      <c r="W736" s="35"/>
      <c r="X736" s="35"/>
      <c r="Y736" s="35"/>
      <c r="Z736" s="35"/>
      <c r="AA736" s="35"/>
      <c r="AB736" s="35"/>
      <c r="AC736" s="35"/>
      <c r="AD736" s="35"/>
      <c r="AE736" s="35"/>
      <c r="AR736" s="183" t="s">
        <v>494</v>
      </c>
      <c r="AT736" s="183" t="s">
        <v>419</v>
      </c>
      <c r="AU736" s="183" t="s">
        <v>88</v>
      </c>
      <c r="AY736" s="18" t="s">
        <v>317</v>
      </c>
      <c r="BE736" s="105">
        <f>IF(N736="základná",J736,0)</f>
        <v>0</v>
      </c>
      <c r="BF736" s="105">
        <f>IF(N736="znížená",J736,0)</f>
        <v>0</v>
      </c>
      <c r="BG736" s="105">
        <f>IF(N736="zákl. prenesená",J736,0)</f>
        <v>0</v>
      </c>
      <c r="BH736" s="105">
        <f>IF(N736="zníž. prenesená",J736,0)</f>
        <v>0</v>
      </c>
      <c r="BI736" s="105">
        <f>IF(N736="nulová",J736,0)</f>
        <v>0</v>
      </c>
      <c r="BJ736" s="18" t="s">
        <v>88</v>
      </c>
      <c r="BK736" s="105">
        <f>ROUND(I736*H736,2)</f>
        <v>0</v>
      </c>
      <c r="BL736" s="18" t="s">
        <v>406</v>
      </c>
      <c r="BM736" s="183" t="s">
        <v>1201</v>
      </c>
    </row>
    <row r="737" spans="1:65" s="2" customFormat="1" ht="24.2" customHeight="1">
      <c r="A737" s="35"/>
      <c r="B737" s="141"/>
      <c r="C737" s="171" t="s">
        <v>1202</v>
      </c>
      <c r="D737" s="171" t="s">
        <v>318</v>
      </c>
      <c r="E737" s="172" t="s">
        <v>1203</v>
      </c>
      <c r="F737" s="173" t="s">
        <v>1204</v>
      </c>
      <c r="G737" s="174" t="s">
        <v>338</v>
      </c>
      <c r="H737" s="175">
        <v>15.818</v>
      </c>
      <c r="I737" s="176"/>
      <c r="J737" s="177">
        <f>ROUND(I737*H737,2)</f>
        <v>0</v>
      </c>
      <c r="K737" s="178"/>
      <c r="L737" s="36"/>
      <c r="M737" s="179" t="s">
        <v>1</v>
      </c>
      <c r="N737" s="180" t="s">
        <v>41</v>
      </c>
      <c r="O737" s="61"/>
      <c r="P737" s="181">
        <f>O737*H737</f>
        <v>0</v>
      </c>
      <c r="Q737" s="181">
        <v>3.114E-3</v>
      </c>
      <c r="R737" s="181">
        <f>Q737*H737</f>
        <v>4.9257252000000001E-2</v>
      </c>
      <c r="S737" s="181">
        <v>0</v>
      </c>
      <c r="T737" s="182">
        <f>S737*H737</f>
        <v>0</v>
      </c>
      <c r="U737" s="35"/>
      <c r="V737" s="35"/>
      <c r="W737" s="35"/>
      <c r="X737" s="35"/>
      <c r="Y737" s="35"/>
      <c r="Z737" s="35"/>
      <c r="AA737" s="35"/>
      <c r="AB737" s="35"/>
      <c r="AC737" s="35"/>
      <c r="AD737" s="35"/>
      <c r="AE737" s="35"/>
      <c r="AR737" s="183" t="s">
        <v>406</v>
      </c>
      <c r="AT737" s="183" t="s">
        <v>318</v>
      </c>
      <c r="AU737" s="183" t="s">
        <v>88</v>
      </c>
      <c r="AY737" s="18" t="s">
        <v>317</v>
      </c>
      <c r="BE737" s="105">
        <f>IF(N737="základná",J737,0)</f>
        <v>0</v>
      </c>
      <c r="BF737" s="105">
        <f>IF(N737="znížená",J737,0)</f>
        <v>0</v>
      </c>
      <c r="BG737" s="105">
        <f>IF(N737="zákl. prenesená",J737,0)</f>
        <v>0</v>
      </c>
      <c r="BH737" s="105">
        <f>IF(N737="zníž. prenesená",J737,0)</f>
        <v>0</v>
      </c>
      <c r="BI737" s="105">
        <f>IF(N737="nulová",J737,0)</f>
        <v>0</v>
      </c>
      <c r="BJ737" s="18" t="s">
        <v>88</v>
      </c>
      <c r="BK737" s="105">
        <f>ROUND(I737*H737,2)</f>
        <v>0</v>
      </c>
      <c r="BL737" s="18" t="s">
        <v>406</v>
      </c>
      <c r="BM737" s="183" t="s">
        <v>1205</v>
      </c>
    </row>
    <row r="738" spans="1:65" s="2" customFormat="1" ht="24.2" customHeight="1">
      <c r="A738" s="35"/>
      <c r="B738" s="141"/>
      <c r="C738" s="171" t="s">
        <v>1206</v>
      </c>
      <c r="D738" s="171" t="s">
        <v>318</v>
      </c>
      <c r="E738" s="172" t="s">
        <v>1207</v>
      </c>
      <c r="F738" s="173" t="s">
        <v>1208</v>
      </c>
      <c r="G738" s="174" t="s">
        <v>441</v>
      </c>
      <c r="H738" s="175">
        <v>51.276000000000003</v>
      </c>
      <c r="I738" s="176"/>
      <c r="J738" s="177">
        <f>ROUND(I738*H738,2)</f>
        <v>0</v>
      </c>
      <c r="K738" s="178"/>
      <c r="L738" s="36"/>
      <c r="M738" s="179" t="s">
        <v>1</v>
      </c>
      <c r="N738" s="180" t="s">
        <v>41</v>
      </c>
      <c r="O738" s="61"/>
      <c r="P738" s="181">
        <f>O738*H738</f>
        <v>0</v>
      </c>
      <c r="Q738" s="181">
        <v>0</v>
      </c>
      <c r="R738" s="181">
        <f>Q738*H738</f>
        <v>0</v>
      </c>
      <c r="S738" s="181">
        <v>0</v>
      </c>
      <c r="T738" s="182">
        <f>S738*H738</f>
        <v>0</v>
      </c>
      <c r="U738" s="35"/>
      <c r="V738" s="35"/>
      <c r="W738" s="35"/>
      <c r="X738" s="35"/>
      <c r="Y738" s="35"/>
      <c r="Z738" s="35"/>
      <c r="AA738" s="35"/>
      <c r="AB738" s="35"/>
      <c r="AC738" s="35"/>
      <c r="AD738" s="35"/>
      <c r="AE738" s="35"/>
      <c r="AR738" s="183" t="s">
        <v>406</v>
      </c>
      <c r="AT738" s="183" t="s">
        <v>318</v>
      </c>
      <c r="AU738" s="183" t="s">
        <v>88</v>
      </c>
      <c r="AY738" s="18" t="s">
        <v>317</v>
      </c>
      <c r="BE738" s="105">
        <f>IF(N738="základná",J738,0)</f>
        <v>0</v>
      </c>
      <c r="BF738" s="105">
        <f>IF(N738="znížená",J738,0)</f>
        <v>0</v>
      </c>
      <c r="BG738" s="105">
        <f>IF(N738="zákl. prenesená",J738,0)</f>
        <v>0</v>
      </c>
      <c r="BH738" s="105">
        <f>IF(N738="zníž. prenesená",J738,0)</f>
        <v>0</v>
      </c>
      <c r="BI738" s="105">
        <f>IF(N738="nulová",J738,0)</f>
        <v>0</v>
      </c>
      <c r="BJ738" s="18" t="s">
        <v>88</v>
      </c>
      <c r="BK738" s="105">
        <f>ROUND(I738*H738,2)</f>
        <v>0</v>
      </c>
      <c r="BL738" s="18" t="s">
        <v>406</v>
      </c>
      <c r="BM738" s="183" t="s">
        <v>1209</v>
      </c>
    </row>
    <row r="739" spans="1:65" s="15" customFormat="1">
      <c r="B739" s="202"/>
      <c r="D739" s="185" t="s">
        <v>323</v>
      </c>
      <c r="E739" s="203" t="s">
        <v>1</v>
      </c>
      <c r="F739" s="204" t="s">
        <v>1210</v>
      </c>
      <c r="H739" s="205">
        <v>2.46</v>
      </c>
      <c r="I739" s="206"/>
      <c r="L739" s="202"/>
      <c r="M739" s="207"/>
      <c r="N739" s="208"/>
      <c r="O739" s="208"/>
      <c r="P739" s="208"/>
      <c r="Q739" s="208"/>
      <c r="R739" s="208"/>
      <c r="S739" s="208"/>
      <c r="T739" s="209"/>
      <c r="AT739" s="203" t="s">
        <v>323</v>
      </c>
      <c r="AU739" s="203" t="s">
        <v>88</v>
      </c>
      <c r="AV739" s="15" t="s">
        <v>88</v>
      </c>
      <c r="AW739" s="15" t="s">
        <v>30</v>
      </c>
      <c r="AX739" s="15" t="s">
        <v>75</v>
      </c>
      <c r="AY739" s="203" t="s">
        <v>317</v>
      </c>
    </row>
    <row r="740" spans="1:65" s="15" customFormat="1">
      <c r="B740" s="202"/>
      <c r="D740" s="185" t="s">
        <v>323</v>
      </c>
      <c r="E740" s="203" t="s">
        <v>1</v>
      </c>
      <c r="F740" s="204" t="s">
        <v>1211</v>
      </c>
      <c r="H740" s="205">
        <v>6.3959999999999999</v>
      </c>
      <c r="I740" s="206"/>
      <c r="L740" s="202"/>
      <c r="M740" s="207"/>
      <c r="N740" s="208"/>
      <c r="O740" s="208"/>
      <c r="P740" s="208"/>
      <c r="Q740" s="208"/>
      <c r="R740" s="208"/>
      <c r="S740" s="208"/>
      <c r="T740" s="209"/>
      <c r="AT740" s="203" t="s">
        <v>323</v>
      </c>
      <c r="AU740" s="203" t="s">
        <v>88</v>
      </c>
      <c r="AV740" s="15" t="s">
        <v>88</v>
      </c>
      <c r="AW740" s="15" t="s">
        <v>30</v>
      </c>
      <c r="AX740" s="15" t="s">
        <v>75</v>
      </c>
      <c r="AY740" s="203" t="s">
        <v>317</v>
      </c>
    </row>
    <row r="741" spans="1:65" s="15" customFormat="1">
      <c r="B741" s="202"/>
      <c r="D741" s="185" t="s">
        <v>323</v>
      </c>
      <c r="E741" s="203" t="s">
        <v>1</v>
      </c>
      <c r="F741" s="204" t="s">
        <v>1212</v>
      </c>
      <c r="H741" s="205">
        <v>22.931999999999999</v>
      </c>
      <c r="I741" s="206"/>
      <c r="L741" s="202"/>
      <c r="M741" s="207"/>
      <c r="N741" s="208"/>
      <c r="O741" s="208"/>
      <c r="P741" s="208"/>
      <c r="Q741" s="208"/>
      <c r="R741" s="208"/>
      <c r="S741" s="208"/>
      <c r="T741" s="209"/>
      <c r="AT741" s="203" t="s">
        <v>323</v>
      </c>
      <c r="AU741" s="203" t="s">
        <v>88</v>
      </c>
      <c r="AV741" s="15" t="s">
        <v>88</v>
      </c>
      <c r="AW741" s="15" t="s">
        <v>30</v>
      </c>
      <c r="AX741" s="15" t="s">
        <v>75</v>
      </c>
      <c r="AY741" s="203" t="s">
        <v>317</v>
      </c>
    </row>
    <row r="742" spans="1:65" s="15" customFormat="1">
      <c r="B742" s="202"/>
      <c r="D742" s="185" t="s">
        <v>323</v>
      </c>
      <c r="E742" s="203" t="s">
        <v>1</v>
      </c>
      <c r="F742" s="204" t="s">
        <v>1213</v>
      </c>
      <c r="H742" s="205">
        <v>15.288</v>
      </c>
      <c r="I742" s="206"/>
      <c r="L742" s="202"/>
      <c r="M742" s="207"/>
      <c r="N742" s="208"/>
      <c r="O742" s="208"/>
      <c r="P742" s="208"/>
      <c r="Q742" s="208"/>
      <c r="R742" s="208"/>
      <c r="S742" s="208"/>
      <c r="T742" s="209"/>
      <c r="AT742" s="203" t="s">
        <v>323</v>
      </c>
      <c r="AU742" s="203" t="s">
        <v>88</v>
      </c>
      <c r="AV742" s="15" t="s">
        <v>88</v>
      </c>
      <c r="AW742" s="15" t="s">
        <v>30</v>
      </c>
      <c r="AX742" s="15" t="s">
        <v>75</v>
      </c>
      <c r="AY742" s="203" t="s">
        <v>317</v>
      </c>
    </row>
    <row r="743" spans="1:65" s="15" customFormat="1">
      <c r="B743" s="202"/>
      <c r="D743" s="185" t="s">
        <v>323</v>
      </c>
      <c r="E743" s="203" t="s">
        <v>1</v>
      </c>
      <c r="F743" s="204" t="s">
        <v>1214</v>
      </c>
      <c r="H743" s="205">
        <v>4.2</v>
      </c>
      <c r="I743" s="206"/>
      <c r="L743" s="202"/>
      <c r="M743" s="207"/>
      <c r="N743" s="208"/>
      <c r="O743" s="208"/>
      <c r="P743" s="208"/>
      <c r="Q743" s="208"/>
      <c r="R743" s="208"/>
      <c r="S743" s="208"/>
      <c r="T743" s="209"/>
      <c r="AT743" s="203" t="s">
        <v>323</v>
      </c>
      <c r="AU743" s="203" t="s">
        <v>88</v>
      </c>
      <c r="AV743" s="15" t="s">
        <v>88</v>
      </c>
      <c r="AW743" s="15" t="s">
        <v>30</v>
      </c>
      <c r="AX743" s="15" t="s">
        <v>75</v>
      </c>
      <c r="AY743" s="203" t="s">
        <v>317</v>
      </c>
    </row>
    <row r="744" spans="1:65" s="14" customFormat="1">
      <c r="B744" s="192"/>
      <c r="D744" s="185" t="s">
        <v>323</v>
      </c>
      <c r="E744" s="193" t="s">
        <v>1</v>
      </c>
      <c r="F744" s="194" t="s">
        <v>334</v>
      </c>
      <c r="H744" s="195">
        <v>51.276000000000003</v>
      </c>
      <c r="I744" s="196"/>
      <c r="L744" s="192"/>
      <c r="M744" s="197"/>
      <c r="N744" s="198"/>
      <c r="O744" s="198"/>
      <c r="P744" s="198"/>
      <c r="Q744" s="198"/>
      <c r="R744" s="198"/>
      <c r="S744" s="198"/>
      <c r="T744" s="199"/>
      <c r="AT744" s="193" t="s">
        <v>323</v>
      </c>
      <c r="AU744" s="193" t="s">
        <v>88</v>
      </c>
      <c r="AV744" s="14" t="s">
        <v>321</v>
      </c>
      <c r="AW744" s="14" t="s">
        <v>30</v>
      </c>
      <c r="AX744" s="14" t="s">
        <v>82</v>
      </c>
      <c r="AY744" s="193" t="s">
        <v>317</v>
      </c>
    </row>
    <row r="745" spans="1:65" s="2" customFormat="1" ht="14.45" customHeight="1">
      <c r="A745" s="35"/>
      <c r="B745" s="141"/>
      <c r="C745" s="218" t="s">
        <v>1215</v>
      </c>
      <c r="D745" s="218" t="s">
        <v>419</v>
      </c>
      <c r="E745" s="219" t="s">
        <v>1194</v>
      </c>
      <c r="F745" s="220" t="s">
        <v>1195</v>
      </c>
      <c r="G745" s="221" t="s">
        <v>338</v>
      </c>
      <c r="H745" s="222">
        <v>0.54500000000000004</v>
      </c>
      <c r="I745" s="223"/>
      <c r="J745" s="224">
        <f>ROUND(I745*H745,2)</f>
        <v>0</v>
      </c>
      <c r="K745" s="225"/>
      <c r="L745" s="226"/>
      <c r="M745" s="227" t="s">
        <v>1</v>
      </c>
      <c r="N745" s="228" t="s">
        <v>41</v>
      </c>
      <c r="O745" s="61"/>
      <c r="P745" s="181">
        <f>O745*H745</f>
        <v>0</v>
      </c>
      <c r="Q745" s="181">
        <v>0.75</v>
      </c>
      <c r="R745" s="181">
        <f>Q745*H745</f>
        <v>0.40875000000000006</v>
      </c>
      <c r="S745" s="181">
        <v>0</v>
      </c>
      <c r="T745" s="182">
        <f>S745*H745</f>
        <v>0</v>
      </c>
      <c r="U745" s="35"/>
      <c r="V745" s="35"/>
      <c r="W745" s="35"/>
      <c r="X745" s="35"/>
      <c r="Y745" s="35"/>
      <c r="Z745" s="35"/>
      <c r="AA745" s="35"/>
      <c r="AB745" s="35"/>
      <c r="AC745" s="35"/>
      <c r="AD745" s="35"/>
      <c r="AE745" s="35"/>
      <c r="AR745" s="183" t="s">
        <v>494</v>
      </c>
      <c r="AT745" s="183" t="s">
        <v>419</v>
      </c>
      <c r="AU745" s="183" t="s">
        <v>88</v>
      </c>
      <c r="AY745" s="18" t="s">
        <v>317</v>
      </c>
      <c r="BE745" s="105">
        <f>IF(N745="základná",J745,0)</f>
        <v>0</v>
      </c>
      <c r="BF745" s="105">
        <f>IF(N745="znížená",J745,0)</f>
        <v>0</v>
      </c>
      <c r="BG745" s="105">
        <f>IF(N745="zákl. prenesená",J745,0)</f>
        <v>0</v>
      </c>
      <c r="BH745" s="105">
        <f>IF(N745="zníž. prenesená",J745,0)</f>
        <v>0</v>
      </c>
      <c r="BI745" s="105">
        <f>IF(N745="nulová",J745,0)</f>
        <v>0</v>
      </c>
      <c r="BJ745" s="18" t="s">
        <v>88</v>
      </c>
      <c r="BK745" s="105">
        <f>ROUND(I745*H745,2)</f>
        <v>0</v>
      </c>
      <c r="BL745" s="18" t="s">
        <v>406</v>
      </c>
      <c r="BM745" s="183" t="s">
        <v>1216</v>
      </c>
    </row>
    <row r="746" spans="1:65" s="15" customFormat="1">
      <c r="B746" s="202"/>
      <c r="D746" s="185" t="s">
        <v>323</v>
      </c>
      <c r="E746" s="203" t="s">
        <v>1</v>
      </c>
      <c r="F746" s="204" t="s">
        <v>1217</v>
      </c>
      <c r="H746" s="205">
        <v>8.1000000000000003E-2</v>
      </c>
      <c r="I746" s="206"/>
      <c r="L746" s="202"/>
      <c r="M746" s="207"/>
      <c r="N746" s="208"/>
      <c r="O746" s="208"/>
      <c r="P746" s="208"/>
      <c r="Q746" s="208"/>
      <c r="R746" s="208"/>
      <c r="S746" s="208"/>
      <c r="T746" s="209"/>
      <c r="AT746" s="203" t="s">
        <v>323</v>
      </c>
      <c r="AU746" s="203" t="s">
        <v>88</v>
      </c>
      <c r="AV746" s="15" t="s">
        <v>88</v>
      </c>
      <c r="AW746" s="15" t="s">
        <v>30</v>
      </c>
      <c r="AX746" s="15" t="s">
        <v>75</v>
      </c>
      <c r="AY746" s="203" t="s">
        <v>317</v>
      </c>
    </row>
    <row r="747" spans="1:65" s="15" customFormat="1">
      <c r="B747" s="202"/>
      <c r="D747" s="185" t="s">
        <v>323</v>
      </c>
      <c r="E747" s="203" t="s">
        <v>1</v>
      </c>
      <c r="F747" s="204" t="s">
        <v>1218</v>
      </c>
      <c r="H747" s="205">
        <v>5.8000000000000003E-2</v>
      </c>
      <c r="I747" s="206"/>
      <c r="L747" s="202"/>
      <c r="M747" s="207"/>
      <c r="N747" s="208"/>
      <c r="O747" s="208"/>
      <c r="P747" s="208"/>
      <c r="Q747" s="208"/>
      <c r="R747" s="208"/>
      <c r="S747" s="208"/>
      <c r="T747" s="209"/>
      <c r="AT747" s="203" t="s">
        <v>323</v>
      </c>
      <c r="AU747" s="203" t="s">
        <v>88</v>
      </c>
      <c r="AV747" s="15" t="s">
        <v>88</v>
      </c>
      <c r="AW747" s="15" t="s">
        <v>30</v>
      </c>
      <c r="AX747" s="15" t="s">
        <v>75</v>
      </c>
      <c r="AY747" s="203" t="s">
        <v>317</v>
      </c>
    </row>
    <row r="748" spans="1:65" s="15" customFormat="1">
      <c r="B748" s="202"/>
      <c r="D748" s="185" t="s">
        <v>323</v>
      </c>
      <c r="E748" s="203" t="s">
        <v>1</v>
      </c>
      <c r="F748" s="204" t="s">
        <v>1219</v>
      </c>
      <c r="H748" s="205">
        <v>0.20599999999999999</v>
      </c>
      <c r="I748" s="206"/>
      <c r="L748" s="202"/>
      <c r="M748" s="207"/>
      <c r="N748" s="208"/>
      <c r="O748" s="208"/>
      <c r="P748" s="208"/>
      <c r="Q748" s="208"/>
      <c r="R748" s="208"/>
      <c r="S748" s="208"/>
      <c r="T748" s="209"/>
      <c r="AT748" s="203" t="s">
        <v>323</v>
      </c>
      <c r="AU748" s="203" t="s">
        <v>88</v>
      </c>
      <c r="AV748" s="15" t="s">
        <v>88</v>
      </c>
      <c r="AW748" s="15" t="s">
        <v>30</v>
      </c>
      <c r="AX748" s="15" t="s">
        <v>75</v>
      </c>
      <c r="AY748" s="203" t="s">
        <v>317</v>
      </c>
    </row>
    <row r="749" spans="1:65" s="15" customFormat="1">
      <c r="B749" s="202"/>
      <c r="D749" s="185" t="s">
        <v>323</v>
      </c>
      <c r="E749" s="203" t="s">
        <v>1</v>
      </c>
      <c r="F749" s="204" t="s">
        <v>1220</v>
      </c>
      <c r="H749" s="205">
        <v>0.13800000000000001</v>
      </c>
      <c r="I749" s="206"/>
      <c r="L749" s="202"/>
      <c r="M749" s="207"/>
      <c r="N749" s="208"/>
      <c r="O749" s="208"/>
      <c r="P749" s="208"/>
      <c r="Q749" s="208"/>
      <c r="R749" s="208"/>
      <c r="S749" s="208"/>
      <c r="T749" s="209"/>
      <c r="AT749" s="203" t="s">
        <v>323</v>
      </c>
      <c r="AU749" s="203" t="s">
        <v>88</v>
      </c>
      <c r="AV749" s="15" t="s">
        <v>88</v>
      </c>
      <c r="AW749" s="15" t="s">
        <v>30</v>
      </c>
      <c r="AX749" s="15" t="s">
        <v>75</v>
      </c>
      <c r="AY749" s="203" t="s">
        <v>317</v>
      </c>
    </row>
    <row r="750" spans="1:65" s="15" customFormat="1">
      <c r="B750" s="202"/>
      <c r="D750" s="185" t="s">
        <v>323</v>
      </c>
      <c r="E750" s="203" t="s">
        <v>1</v>
      </c>
      <c r="F750" s="204" t="s">
        <v>1221</v>
      </c>
      <c r="H750" s="205">
        <v>1.2E-2</v>
      </c>
      <c r="I750" s="206"/>
      <c r="L750" s="202"/>
      <c r="M750" s="207"/>
      <c r="N750" s="208"/>
      <c r="O750" s="208"/>
      <c r="P750" s="208"/>
      <c r="Q750" s="208"/>
      <c r="R750" s="208"/>
      <c r="S750" s="208"/>
      <c r="T750" s="209"/>
      <c r="AT750" s="203" t="s">
        <v>323</v>
      </c>
      <c r="AU750" s="203" t="s">
        <v>88</v>
      </c>
      <c r="AV750" s="15" t="s">
        <v>88</v>
      </c>
      <c r="AW750" s="15" t="s">
        <v>30</v>
      </c>
      <c r="AX750" s="15" t="s">
        <v>75</v>
      </c>
      <c r="AY750" s="203" t="s">
        <v>317</v>
      </c>
    </row>
    <row r="751" spans="1:65" s="16" customFormat="1">
      <c r="B751" s="210"/>
      <c r="D751" s="185" t="s">
        <v>323</v>
      </c>
      <c r="E751" s="211" t="s">
        <v>1</v>
      </c>
      <c r="F751" s="212" t="s">
        <v>412</v>
      </c>
      <c r="H751" s="213">
        <v>0.495</v>
      </c>
      <c r="I751" s="214"/>
      <c r="L751" s="210"/>
      <c r="M751" s="215"/>
      <c r="N751" s="216"/>
      <c r="O751" s="216"/>
      <c r="P751" s="216"/>
      <c r="Q751" s="216"/>
      <c r="R751" s="216"/>
      <c r="S751" s="216"/>
      <c r="T751" s="217"/>
      <c r="AT751" s="211" t="s">
        <v>323</v>
      </c>
      <c r="AU751" s="211" t="s">
        <v>88</v>
      </c>
      <c r="AV751" s="16" t="s">
        <v>105</v>
      </c>
      <c r="AW751" s="16" t="s">
        <v>30</v>
      </c>
      <c r="AX751" s="16" t="s">
        <v>75</v>
      </c>
      <c r="AY751" s="211" t="s">
        <v>317</v>
      </c>
    </row>
    <row r="752" spans="1:65" s="14" customFormat="1">
      <c r="B752" s="192"/>
      <c r="D752" s="185" t="s">
        <v>323</v>
      </c>
      <c r="E752" s="193" t="s">
        <v>221</v>
      </c>
      <c r="F752" s="194" t="s">
        <v>334</v>
      </c>
      <c r="H752" s="195">
        <v>0.495</v>
      </c>
      <c r="I752" s="196"/>
      <c r="L752" s="192"/>
      <c r="M752" s="197"/>
      <c r="N752" s="198"/>
      <c r="O752" s="198"/>
      <c r="P752" s="198"/>
      <c r="Q752" s="198"/>
      <c r="R752" s="198"/>
      <c r="S752" s="198"/>
      <c r="T752" s="199"/>
      <c r="AT752" s="193" t="s">
        <v>323</v>
      </c>
      <c r="AU752" s="193" t="s">
        <v>88</v>
      </c>
      <c r="AV752" s="14" t="s">
        <v>321</v>
      </c>
      <c r="AW752" s="14" t="s">
        <v>30</v>
      </c>
      <c r="AX752" s="14" t="s">
        <v>75</v>
      </c>
      <c r="AY752" s="193" t="s">
        <v>317</v>
      </c>
    </row>
    <row r="753" spans="1:65" s="15" customFormat="1">
      <c r="B753" s="202"/>
      <c r="D753" s="185" t="s">
        <v>323</v>
      </c>
      <c r="E753" s="203" t="s">
        <v>1</v>
      </c>
      <c r="F753" s="204" t="s">
        <v>1222</v>
      </c>
      <c r="H753" s="205">
        <v>0.54500000000000004</v>
      </c>
      <c r="I753" s="206"/>
      <c r="L753" s="202"/>
      <c r="M753" s="207"/>
      <c r="N753" s="208"/>
      <c r="O753" s="208"/>
      <c r="P753" s="208"/>
      <c r="Q753" s="208"/>
      <c r="R753" s="208"/>
      <c r="S753" s="208"/>
      <c r="T753" s="209"/>
      <c r="AT753" s="203" t="s">
        <v>323</v>
      </c>
      <c r="AU753" s="203" t="s">
        <v>88</v>
      </c>
      <c r="AV753" s="15" t="s">
        <v>88</v>
      </c>
      <c r="AW753" s="15" t="s">
        <v>30</v>
      </c>
      <c r="AX753" s="15" t="s">
        <v>82</v>
      </c>
      <c r="AY753" s="203" t="s">
        <v>317</v>
      </c>
    </row>
    <row r="754" spans="1:65" s="2" customFormat="1" ht="24.2" customHeight="1">
      <c r="A754" s="35"/>
      <c r="B754" s="141"/>
      <c r="C754" s="171" t="s">
        <v>1223</v>
      </c>
      <c r="D754" s="171" t="s">
        <v>318</v>
      </c>
      <c r="E754" s="172" t="s">
        <v>1203</v>
      </c>
      <c r="F754" s="173" t="s">
        <v>1204</v>
      </c>
      <c r="G754" s="174" t="s">
        <v>338</v>
      </c>
      <c r="H754" s="175">
        <v>0.54500000000000004</v>
      </c>
      <c r="I754" s="176"/>
      <c r="J754" s="177">
        <f>ROUND(I754*H754,2)</f>
        <v>0</v>
      </c>
      <c r="K754" s="178"/>
      <c r="L754" s="36"/>
      <c r="M754" s="179" t="s">
        <v>1</v>
      </c>
      <c r="N754" s="180" t="s">
        <v>41</v>
      </c>
      <c r="O754" s="61"/>
      <c r="P754" s="181">
        <f>O754*H754</f>
        <v>0</v>
      </c>
      <c r="Q754" s="181">
        <v>3.114E-3</v>
      </c>
      <c r="R754" s="181">
        <f>Q754*H754</f>
        <v>1.69713E-3</v>
      </c>
      <c r="S754" s="181">
        <v>0</v>
      </c>
      <c r="T754" s="182">
        <f>S754*H754</f>
        <v>0</v>
      </c>
      <c r="U754" s="35"/>
      <c r="V754" s="35"/>
      <c r="W754" s="35"/>
      <c r="X754" s="35"/>
      <c r="Y754" s="35"/>
      <c r="Z754" s="35"/>
      <c r="AA754" s="35"/>
      <c r="AB754" s="35"/>
      <c r="AC754" s="35"/>
      <c r="AD754" s="35"/>
      <c r="AE754" s="35"/>
      <c r="AR754" s="183" t="s">
        <v>406</v>
      </c>
      <c r="AT754" s="183" t="s">
        <v>318</v>
      </c>
      <c r="AU754" s="183" t="s">
        <v>88</v>
      </c>
      <c r="AY754" s="18" t="s">
        <v>317</v>
      </c>
      <c r="BE754" s="105">
        <f>IF(N754="základná",J754,0)</f>
        <v>0</v>
      </c>
      <c r="BF754" s="105">
        <f>IF(N754="znížená",J754,0)</f>
        <v>0</v>
      </c>
      <c r="BG754" s="105">
        <f>IF(N754="zákl. prenesená",J754,0)</f>
        <v>0</v>
      </c>
      <c r="BH754" s="105">
        <f>IF(N754="zníž. prenesená",J754,0)</f>
        <v>0</v>
      </c>
      <c r="BI754" s="105">
        <f>IF(N754="nulová",J754,0)</f>
        <v>0</v>
      </c>
      <c r="BJ754" s="18" t="s">
        <v>88</v>
      </c>
      <c r="BK754" s="105">
        <f>ROUND(I754*H754,2)</f>
        <v>0</v>
      </c>
      <c r="BL754" s="18" t="s">
        <v>406</v>
      </c>
      <c r="BM754" s="183" t="s">
        <v>1224</v>
      </c>
    </row>
    <row r="755" spans="1:65" s="2" customFormat="1" ht="24.2" customHeight="1">
      <c r="A755" s="35"/>
      <c r="B755" s="141"/>
      <c r="C755" s="171" t="s">
        <v>1225</v>
      </c>
      <c r="D755" s="171" t="s">
        <v>318</v>
      </c>
      <c r="E755" s="172" t="s">
        <v>1226</v>
      </c>
      <c r="F755" s="173" t="s">
        <v>1227</v>
      </c>
      <c r="G755" s="174" t="s">
        <v>810</v>
      </c>
      <c r="H755" s="229"/>
      <c r="I755" s="176"/>
      <c r="J755" s="177">
        <f>ROUND(I755*H755,2)</f>
        <v>0</v>
      </c>
      <c r="K755" s="178"/>
      <c r="L755" s="36"/>
      <c r="M755" s="179" t="s">
        <v>1</v>
      </c>
      <c r="N755" s="180" t="s">
        <v>41</v>
      </c>
      <c r="O755" s="61"/>
      <c r="P755" s="181">
        <f>O755*H755</f>
        <v>0</v>
      </c>
      <c r="Q755" s="181">
        <v>0</v>
      </c>
      <c r="R755" s="181">
        <f>Q755*H755</f>
        <v>0</v>
      </c>
      <c r="S755" s="181">
        <v>0</v>
      </c>
      <c r="T755" s="182">
        <f>S755*H755</f>
        <v>0</v>
      </c>
      <c r="U755" s="35"/>
      <c r="V755" s="35"/>
      <c r="W755" s="35"/>
      <c r="X755" s="35"/>
      <c r="Y755" s="35"/>
      <c r="Z755" s="35"/>
      <c r="AA755" s="35"/>
      <c r="AB755" s="35"/>
      <c r="AC755" s="35"/>
      <c r="AD755" s="35"/>
      <c r="AE755" s="35"/>
      <c r="AR755" s="183" t="s">
        <v>406</v>
      </c>
      <c r="AT755" s="183" t="s">
        <v>318</v>
      </c>
      <c r="AU755" s="183" t="s">
        <v>88</v>
      </c>
      <c r="AY755" s="18" t="s">
        <v>317</v>
      </c>
      <c r="BE755" s="105">
        <f>IF(N755="základná",J755,0)</f>
        <v>0</v>
      </c>
      <c r="BF755" s="105">
        <f>IF(N755="znížená",J755,0)</f>
        <v>0</v>
      </c>
      <c r="BG755" s="105">
        <f>IF(N755="zákl. prenesená",J755,0)</f>
        <v>0</v>
      </c>
      <c r="BH755" s="105">
        <f>IF(N755="zníž. prenesená",J755,0)</f>
        <v>0</v>
      </c>
      <c r="BI755" s="105">
        <f>IF(N755="nulová",J755,0)</f>
        <v>0</v>
      </c>
      <c r="BJ755" s="18" t="s">
        <v>88</v>
      </c>
      <c r="BK755" s="105">
        <f>ROUND(I755*H755,2)</f>
        <v>0</v>
      </c>
      <c r="BL755" s="18" t="s">
        <v>406</v>
      </c>
      <c r="BM755" s="183" t="s">
        <v>1228</v>
      </c>
    </row>
    <row r="756" spans="1:65" s="12" customFormat="1" ht="22.9" customHeight="1">
      <c r="B756" s="160"/>
      <c r="D756" s="161" t="s">
        <v>74</v>
      </c>
      <c r="E756" s="200" t="s">
        <v>1229</v>
      </c>
      <c r="F756" s="200" t="s">
        <v>1230</v>
      </c>
      <c r="I756" s="163"/>
      <c r="J756" s="201">
        <f>BK756</f>
        <v>0</v>
      </c>
      <c r="L756" s="160"/>
      <c r="M756" s="165"/>
      <c r="N756" s="166"/>
      <c r="O756" s="166"/>
      <c r="P756" s="167">
        <f>SUM(P757:P1109)</f>
        <v>0</v>
      </c>
      <c r="Q756" s="166"/>
      <c r="R756" s="167">
        <f>SUM(R757:R1109)</f>
        <v>212.90979906000007</v>
      </c>
      <c r="S756" s="166"/>
      <c r="T756" s="168">
        <f>SUM(T757:T1109)</f>
        <v>0</v>
      </c>
      <c r="AR756" s="161" t="s">
        <v>88</v>
      </c>
      <c r="AT756" s="169" t="s">
        <v>74</v>
      </c>
      <c r="AU756" s="169" t="s">
        <v>82</v>
      </c>
      <c r="AY756" s="161" t="s">
        <v>317</v>
      </c>
      <c r="BK756" s="170">
        <f>SUM(BK757:BK1127)</f>
        <v>0</v>
      </c>
    </row>
    <row r="757" spans="1:65" s="2" customFormat="1" ht="24.2" customHeight="1">
      <c r="A757" s="35"/>
      <c r="B757" s="141"/>
      <c r="C757" s="171" t="s">
        <v>1231</v>
      </c>
      <c r="D757" s="171" t="s">
        <v>318</v>
      </c>
      <c r="E757" s="172" t="s">
        <v>1232</v>
      </c>
      <c r="F757" s="173" t="s">
        <v>1233</v>
      </c>
      <c r="G757" s="174" t="s">
        <v>388</v>
      </c>
      <c r="H757" s="175">
        <v>1</v>
      </c>
      <c r="I757" s="176"/>
      <c r="J757" s="177">
        <f>ROUND(I757*H757,2)</f>
        <v>0</v>
      </c>
      <c r="K757" s="178"/>
      <c r="L757" s="36"/>
      <c r="M757" s="179" t="s">
        <v>1</v>
      </c>
      <c r="N757" s="180" t="s">
        <v>41</v>
      </c>
      <c r="O757" s="61"/>
      <c r="P757" s="181">
        <f>O757*H757</f>
        <v>0</v>
      </c>
      <c r="Q757" s="181">
        <v>3.635E-2</v>
      </c>
      <c r="R757" s="181">
        <f>Q757*H757</f>
        <v>3.635E-2</v>
      </c>
      <c r="S757" s="181">
        <v>0</v>
      </c>
      <c r="T757" s="182">
        <f>S757*H757</f>
        <v>0</v>
      </c>
      <c r="U757" s="35"/>
      <c r="V757" s="35"/>
      <c r="W757" s="35"/>
      <c r="X757" s="35"/>
      <c r="Y757" s="35"/>
      <c r="Z757" s="35"/>
      <c r="AA757" s="35"/>
      <c r="AB757" s="35"/>
      <c r="AC757" s="35"/>
      <c r="AD757" s="35"/>
      <c r="AE757" s="35"/>
      <c r="AR757" s="183" t="s">
        <v>406</v>
      </c>
      <c r="AT757" s="183" t="s">
        <v>318</v>
      </c>
      <c r="AU757" s="183" t="s">
        <v>88</v>
      </c>
      <c r="AY757" s="18" t="s">
        <v>317</v>
      </c>
      <c r="BE757" s="105">
        <f>IF(N757="základná",J757,0)</f>
        <v>0</v>
      </c>
      <c r="BF757" s="105">
        <f>IF(N757="znížená",J757,0)</f>
        <v>0</v>
      </c>
      <c r="BG757" s="105">
        <f>IF(N757="zákl. prenesená",J757,0)</f>
        <v>0</v>
      </c>
      <c r="BH757" s="105">
        <f>IF(N757="zníž. prenesená",J757,0)</f>
        <v>0</v>
      </c>
      <c r="BI757" s="105">
        <f>IF(N757="nulová",J757,0)</f>
        <v>0</v>
      </c>
      <c r="BJ757" s="18" t="s">
        <v>88</v>
      </c>
      <c r="BK757" s="105">
        <f>ROUND(I757*H757,2)</f>
        <v>0</v>
      </c>
      <c r="BL757" s="18" t="s">
        <v>406</v>
      </c>
      <c r="BM757" s="183" t="s">
        <v>1234</v>
      </c>
    </row>
    <row r="758" spans="1:65" s="2" customFormat="1" ht="14.45" customHeight="1">
      <c r="A758" s="35"/>
      <c r="B758" s="141"/>
      <c r="C758" s="171" t="s">
        <v>1235</v>
      </c>
      <c r="D758" s="171" t="s">
        <v>318</v>
      </c>
      <c r="E758" s="172" t="s">
        <v>1236</v>
      </c>
      <c r="F758" s="173" t="s">
        <v>1237</v>
      </c>
      <c r="G758" s="174" t="s">
        <v>378</v>
      </c>
      <c r="H758" s="175">
        <v>536.75699999999995</v>
      </c>
      <c r="I758" s="176"/>
      <c r="J758" s="177">
        <f>ROUND(I758*H758,2)</f>
        <v>0</v>
      </c>
      <c r="K758" s="178"/>
      <c r="L758" s="36"/>
      <c r="M758" s="179" t="s">
        <v>1</v>
      </c>
      <c r="N758" s="180" t="s">
        <v>41</v>
      </c>
      <c r="O758" s="61"/>
      <c r="P758" s="181">
        <f>O758*H758</f>
        <v>0</v>
      </c>
      <c r="Q758" s="181">
        <v>3.635E-2</v>
      </c>
      <c r="R758" s="181">
        <f>Q758*H758</f>
        <v>19.511116949999998</v>
      </c>
      <c r="S758" s="181">
        <v>0</v>
      </c>
      <c r="T758" s="182">
        <f>S758*H758</f>
        <v>0</v>
      </c>
      <c r="U758" s="35"/>
      <c r="V758" s="35"/>
      <c r="W758" s="35"/>
      <c r="X758" s="35"/>
      <c r="Y758" s="35"/>
      <c r="Z758" s="35"/>
      <c r="AA758" s="35"/>
      <c r="AB758" s="35"/>
      <c r="AC758" s="35"/>
      <c r="AD758" s="35"/>
      <c r="AE758" s="35"/>
      <c r="AR758" s="183" t="s">
        <v>406</v>
      </c>
      <c r="AT758" s="183" t="s">
        <v>318</v>
      </c>
      <c r="AU758" s="183" t="s">
        <v>88</v>
      </c>
      <c r="AY758" s="18" t="s">
        <v>317</v>
      </c>
      <c r="BE758" s="105">
        <f>IF(N758="základná",J758,0)</f>
        <v>0</v>
      </c>
      <c r="BF758" s="105">
        <f>IF(N758="znížená",J758,0)</f>
        <v>0</v>
      </c>
      <c r="BG758" s="105">
        <f>IF(N758="zákl. prenesená",J758,0)</f>
        <v>0</v>
      </c>
      <c r="BH758" s="105">
        <f>IF(N758="zníž. prenesená",J758,0)</f>
        <v>0</v>
      </c>
      <c r="BI758" s="105">
        <f>IF(N758="nulová",J758,0)</f>
        <v>0</v>
      </c>
      <c r="BJ758" s="18" t="s">
        <v>88</v>
      </c>
      <c r="BK758" s="105">
        <f>ROUND(I758*H758,2)</f>
        <v>0</v>
      </c>
      <c r="BL758" s="18" t="s">
        <v>406</v>
      </c>
      <c r="BM758" s="183" t="s">
        <v>1238</v>
      </c>
    </row>
    <row r="759" spans="1:65" s="15" customFormat="1">
      <c r="B759" s="202"/>
      <c r="D759" s="185" t="s">
        <v>323</v>
      </c>
      <c r="E759" s="203" t="s">
        <v>1</v>
      </c>
      <c r="F759" s="204" t="s">
        <v>1239</v>
      </c>
      <c r="H759" s="205">
        <v>509.697</v>
      </c>
      <c r="I759" s="206"/>
      <c r="L759" s="202"/>
      <c r="M759" s="207"/>
      <c r="N759" s="208"/>
      <c r="O759" s="208"/>
      <c r="P759" s="208"/>
      <c r="Q759" s="208"/>
      <c r="R759" s="208"/>
      <c r="S759" s="208"/>
      <c r="T759" s="209"/>
      <c r="AT759" s="203" t="s">
        <v>323</v>
      </c>
      <c r="AU759" s="203" t="s">
        <v>88</v>
      </c>
      <c r="AV759" s="15" t="s">
        <v>88</v>
      </c>
      <c r="AW759" s="15" t="s">
        <v>30</v>
      </c>
      <c r="AX759" s="15" t="s">
        <v>75</v>
      </c>
      <c r="AY759" s="203" t="s">
        <v>317</v>
      </c>
    </row>
    <row r="760" spans="1:65" s="15" customFormat="1">
      <c r="B760" s="202"/>
      <c r="D760" s="185" t="s">
        <v>323</v>
      </c>
      <c r="E760" s="203" t="s">
        <v>1</v>
      </c>
      <c r="F760" s="204" t="s">
        <v>159</v>
      </c>
      <c r="H760" s="205">
        <v>27.06</v>
      </c>
      <c r="I760" s="206"/>
      <c r="L760" s="202"/>
      <c r="M760" s="207"/>
      <c r="N760" s="208"/>
      <c r="O760" s="208"/>
      <c r="P760" s="208"/>
      <c r="Q760" s="208"/>
      <c r="R760" s="208"/>
      <c r="S760" s="208"/>
      <c r="T760" s="209"/>
      <c r="AT760" s="203" t="s">
        <v>323</v>
      </c>
      <c r="AU760" s="203" t="s">
        <v>88</v>
      </c>
      <c r="AV760" s="15" t="s">
        <v>88</v>
      </c>
      <c r="AW760" s="15" t="s">
        <v>30</v>
      </c>
      <c r="AX760" s="15" t="s">
        <v>75</v>
      </c>
      <c r="AY760" s="203" t="s">
        <v>317</v>
      </c>
    </row>
    <row r="761" spans="1:65" s="14" customFormat="1">
      <c r="B761" s="192"/>
      <c r="D761" s="185" t="s">
        <v>323</v>
      </c>
      <c r="E761" s="193" t="s">
        <v>1240</v>
      </c>
      <c r="F761" s="194" t="s">
        <v>334</v>
      </c>
      <c r="H761" s="195">
        <v>536.75699999999995</v>
      </c>
      <c r="I761" s="196"/>
      <c r="L761" s="192"/>
      <c r="M761" s="197"/>
      <c r="N761" s="198"/>
      <c r="O761" s="198"/>
      <c r="P761" s="198"/>
      <c r="Q761" s="198"/>
      <c r="R761" s="198"/>
      <c r="S761" s="198"/>
      <c r="T761" s="199"/>
      <c r="AT761" s="193" t="s">
        <v>323</v>
      </c>
      <c r="AU761" s="193" t="s">
        <v>88</v>
      </c>
      <c r="AV761" s="14" t="s">
        <v>321</v>
      </c>
      <c r="AW761" s="14" t="s">
        <v>30</v>
      </c>
      <c r="AX761" s="14" t="s">
        <v>82</v>
      </c>
      <c r="AY761" s="193" t="s">
        <v>317</v>
      </c>
    </row>
    <row r="762" spans="1:65" s="2" customFormat="1" ht="14.45" customHeight="1">
      <c r="A762" s="35"/>
      <c r="B762" s="141"/>
      <c r="C762" s="218" t="s">
        <v>1241</v>
      </c>
      <c r="D762" s="218" t="s">
        <v>419</v>
      </c>
      <c r="E762" s="219" t="s">
        <v>1242</v>
      </c>
      <c r="F762" s="220" t="s">
        <v>1243</v>
      </c>
      <c r="G762" s="221" t="s">
        <v>378</v>
      </c>
      <c r="H762" s="222">
        <v>644.10799999999995</v>
      </c>
      <c r="I762" s="223"/>
      <c r="J762" s="224">
        <f>ROUND(I762*H762,2)</f>
        <v>0</v>
      </c>
      <c r="K762" s="225"/>
      <c r="L762" s="226"/>
      <c r="M762" s="227" t="s">
        <v>1</v>
      </c>
      <c r="N762" s="228" t="s">
        <v>41</v>
      </c>
      <c r="O762" s="61"/>
      <c r="P762" s="181">
        <f>O762*H762</f>
        <v>0</v>
      </c>
      <c r="Q762" s="181">
        <v>1E-4</v>
      </c>
      <c r="R762" s="181">
        <f>Q762*H762</f>
        <v>6.4410800000000004E-2</v>
      </c>
      <c r="S762" s="181">
        <v>0</v>
      </c>
      <c r="T762" s="182">
        <f>S762*H762</f>
        <v>0</v>
      </c>
      <c r="U762" s="35"/>
      <c r="V762" s="35"/>
      <c r="W762" s="35"/>
      <c r="X762" s="35"/>
      <c r="Y762" s="35"/>
      <c r="Z762" s="35"/>
      <c r="AA762" s="35"/>
      <c r="AB762" s="35"/>
      <c r="AC762" s="35"/>
      <c r="AD762" s="35"/>
      <c r="AE762" s="35"/>
      <c r="AR762" s="183" t="s">
        <v>494</v>
      </c>
      <c r="AT762" s="183" t="s">
        <v>419</v>
      </c>
      <c r="AU762" s="183" t="s">
        <v>88</v>
      </c>
      <c r="AY762" s="18" t="s">
        <v>317</v>
      </c>
      <c r="BE762" s="105">
        <f>IF(N762="základná",J762,0)</f>
        <v>0</v>
      </c>
      <c r="BF762" s="105">
        <f>IF(N762="znížená",J762,0)</f>
        <v>0</v>
      </c>
      <c r="BG762" s="105">
        <f>IF(N762="zákl. prenesená",J762,0)</f>
        <v>0</v>
      </c>
      <c r="BH762" s="105">
        <f>IF(N762="zníž. prenesená",J762,0)</f>
        <v>0</v>
      </c>
      <c r="BI762" s="105">
        <f>IF(N762="nulová",J762,0)</f>
        <v>0</v>
      </c>
      <c r="BJ762" s="18" t="s">
        <v>88</v>
      </c>
      <c r="BK762" s="105">
        <f>ROUND(I762*H762,2)</f>
        <v>0</v>
      </c>
      <c r="BL762" s="18" t="s">
        <v>406</v>
      </c>
      <c r="BM762" s="183" t="s">
        <v>1244</v>
      </c>
    </row>
    <row r="763" spans="1:65" s="15" customFormat="1">
      <c r="B763" s="202"/>
      <c r="D763" s="185" t="s">
        <v>323</v>
      </c>
      <c r="F763" s="204" t="s">
        <v>1245</v>
      </c>
      <c r="H763" s="205">
        <v>644.10799999999995</v>
      </c>
      <c r="I763" s="206"/>
      <c r="L763" s="202"/>
      <c r="M763" s="207"/>
      <c r="N763" s="208"/>
      <c r="O763" s="208"/>
      <c r="P763" s="208"/>
      <c r="Q763" s="208"/>
      <c r="R763" s="208"/>
      <c r="S763" s="208"/>
      <c r="T763" s="209"/>
      <c r="AT763" s="203" t="s">
        <v>323</v>
      </c>
      <c r="AU763" s="203" t="s">
        <v>88</v>
      </c>
      <c r="AV763" s="15" t="s">
        <v>88</v>
      </c>
      <c r="AW763" s="15" t="s">
        <v>3</v>
      </c>
      <c r="AX763" s="15" t="s">
        <v>82</v>
      </c>
      <c r="AY763" s="203" t="s">
        <v>317</v>
      </c>
    </row>
    <row r="764" spans="1:65" s="2" customFormat="1" ht="24.2" customHeight="1">
      <c r="A764" s="35"/>
      <c r="B764" s="141"/>
      <c r="C764" s="171" t="s">
        <v>1246</v>
      </c>
      <c r="D764" s="171" t="s">
        <v>318</v>
      </c>
      <c r="E764" s="172" t="s">
        <v>1247</v>
      </c>
      <c r="F764" s="173" t="s">
        <v>1248</v>
      </c>
      <c r="G764" s="174" t="s">
        <v>378</v>
      </c>
      <c r="H764" s="175">
        <v>29.968</v>
      </c>
      <c r="I764" s="176"/>
      <c r="J764" s="177">
        <f>ROUND(I764*H764,2)</f>
        <v>0</v>
      </c>
      <c r="K764" s="178"/>
      <c r="L764" s="36"/>
      <c r="M764" s="179" t="s">
        <v>1</v>
      </c>
      <c r="N764" s="180" t="s">
        <v>41</v>
      </c>
      <c r="O764" s="61"/>
      <c r="P764" s="181">
        <f>O764*H764</f>
        <v>0</v>
      </c>
      <c r="Q764" s="181">
        <v>2.3820000000000001E-2</v>
      </c>
      <c r="R764" s="181">
        <f>Q764*H764</f>
        <v>0.71383775999999999</v>
      </c>
      <c r="S764" s="181">
        <v>0</v>
      </c>
      <c r="T764" s="182">
        <f>S764*H764</f>
        <v>0</v>
      </c>
      <c r="U764" s="35"/>
      <c r="V764" s="35"/>
      <c r="W764" s="35"/>
      <c r="X764" s="35"/>
      <c r="Y764" s="35"/>
      <c r="Z764" s="35"/>
      <c r="AA764" s="35"/>
      <c r="AB764" s="35"/>
      <c r="AC764" s="35"/>
      <c r="AD764" s="35"/>
      <c r="AE764" s="35"/>
      <c r="AR764" s="183" t="s">
        <v>406</v>
      </c>
      <c r="AT764" s="183" t="s">
        <v>318</v>
      </c>
      <c r="AU764" s="183" t="s">
        <v>88</v>
      </c>
      <c r="AY764" s="18" t="s">
        <v>317</v>
      </c>
      <c r="BE764" s="105">
        <f>IF(N764="základná",J764,0)</f>
        <v>0</v>
      </c>
      <c r="BF764" s="105">
        <f>IF(N764="znížená",J764,0)</f>
        <v>0</v>
      </c>
      <c r="BG764" s="105">
        <f>IF(N764="zákl. prenesená",J764,0)</f>
        <v>0</v>
      </c>
      <c r="BH764" s="105">
        <f>IF(N764="zníž. prenesená",J764,0)</f>
        <v>0</v>
      </c>
      <c r="BI764" s="105">
        <f>IF(N764="nulová",J764,0)</f>
        <v>0</v>
      </c>
      <c r="BJ764" s="18" t="s">
        <v>88</v>
      </c>
      <c r="BK764" s="105">
        <f>ROUND(I764*H764,2)</f>
        <v>0</v>
      </c>
      <c r="BL764" s="18" t="s">
        <v>406</v>
      </c>
      <c r="BM764" s="183" t="s">
        <v>1249</v>
      </c>
    </row>
    <row r="765" spans="1:65" s="15" customFormat="1" ht="22.5">
      <c r="B765" s="202"/>
      <c r="D765" s="185" t="s">
        <v>323</v>
      </c>
      <c r="E765" s="203" t="s">
        <v>1</v>
      </c>
      <c r="F765" s="204" t="s">
        <v>1250</v>
      </c>
      <c r="H765" s="205">
        <v>29.968</v>
      </c>
      <c r="I765" s="206"/>
      <c r="L765" s="202"/>
      <c r="M765" s="207"/>
      <c r="N765" s="208"/>
      <c r="O765" s="208"/>
      <c r="P765" s="208"/>
      <c r="Q765" s="208"/>
      <c r="R765" s="208"/>
      <c r="S765" s="208"/>
      <c r="T765" s="209"/>
      <c r="AT765" s="203" t="s">
        <v>323</v>
      </c>
      <c r="AU765" s="203" t="s">
        <v>88</v>
      </c>
      <c r="AV765" s="15" t="s">
        <v>88</v>
      </c>
      <c r="AW765" s="15" t="s">
        <v>30</v>
      </c>
      <c r="AX765" s="15" t="s">
        <v>75</v>
      </c>
      <c r="AY765" s="203" t="s">
        <v>317</v>
      </c>
    </row>
    <row r="766" spans="1:65" s="14" customFormat="1">
      <c r="B766" s="192"/>
      <c r="D766" s="185" t="s">
        <v>323</v>
      </c>
      <c r="E766" s="193" t="s">
        <v>249</v>
      </c>
      <c r="F766" s="194" t="s">
        <v>334</v>
      </c>
      <c r="H766" s="195">
        <v>29.968</v>
      </c>
      <c r="I766" s="196"/>
      <c r="L766" s="192"/>
      <c r="M766" s="197"/>
      <c r="N766" s="198"/>
      <c r="O766" s="198"/>
      <c r="P766" s="198"/>
      <c r="Q766" s="198"/>
      <c r="R766" s="198"/>
      <c r="S766" s="198"/>
      <c r="T766" s="199"/>
      <c r="AT766" s="193" t="s">
        <v>323</v>
      </c>
      <c r="AU766" s="193" t="s">
        <v>88</v>
      </c>
      <c r="AV766" s="14" t="s">
        <v>321</v>
      </c>
      <c r="AW766" s="14" t="s">
        <v>30</v>
      </c>
      <c r="AX766" s="14" t="s">
        <v>82</v>
      </c>
      <c r="AY766" s="193" t="s">
        <v>317</v>
      </c>
    </row>
    <row r="767" spans="1:65" s="2" customFormat="1" ht="14.45" customHeight="1">
      <c r="A767" s="35"/>
      <c r="B767" s="141"/>
      <c r="C767" s="171" t="s">
        <v>1251</v>
      </c>
      <c r="D767" s="171" t="s">
        <v>318</v>
      </c>
      <c r="E767" s="172" t="s">
        <v>1252</v>
      </c>
      <c r="F767" s="173" t="s">
        <v>1253</v>
      </c>
      <c r="G767" s="174" t="s">
        <v>378</v>
      </c>
      <c r="H767" s="175">
        <v>227.239</v>
      </c>
      <c r="I767" s="176"/>
      <c r="J767" s="177">
        <f>ROUND(I767*H767,2)</f>
        <v>0</v>
      </c>
      <c r="K767" s="178"/>
      <c r="L767" s="36"/>
      <c r="M767" s="179" t="s">
        <v>1</v>
      </c>
      <c r="N767" s="180" t="s">
        <v>41</v>
      </c>
      <c r="O767" s="61"/>
      <c r="P767" s="181">
        <f>O767*H767</f>
        <v>0</v>
      </c>
      <c r="Q767" s="181">
        <v>0</v>
      </c>
      <c r="R767" s="181">
        <f>Q767*H767</f>
        <v>0</v>
      </c>
      <c r="S767" s="181">
        <v>0</v>
      </c>
      <c r="T767" s="182">
        <f>S767*H767</f>
        <v>0</v>
      </c>
      <c r="U767" s="35"/>
      <c r="V767" s="35"/>
      <c r="W767" s="35"/>
      <c r="X767" s="35"/>
      <c r="Y767" s="35"/>
      <c r="Z767" s="35"/>
      <c r="AA767" s="35"/>
      <c r="AB767" s="35"/>
      <c r="AC767" s="35"/>
      <c r="AD767" s="35"/>
      <c r="AE767" s="35"/>
      <c r="AR767" s="183" t="s">
        <v>321</v>
      </c>
      <c r="AT767" s="183" t="s">
        <v>318</v>
      </c>
      <c r="AU767" s="183" t="s">
        <v>88</v>
      </c>
      <c r="AY767" s="18" t="s">
        <v>317</v>
      </c>
      <c r="BE767" s="105">
        <f>IF(N767="základná",J767,0)</f>
        <v>0</v>
      </c>
      <c r="BF767" s="105">
        <f>IF(N767="znížená",J767,0)</f>
        <v>0</v>
      </c>
      <c r="BG767" s="105">
        <f>IF(N767="zákl. prenesená",J767,0)</f>
        <v>0</v>
      </c>
      <c r="BH767" s="105">
        <f>IF(N767="zníž. prenesená",J767,0)</f>
        <v>0</v>
      </c>
      <c r="BI767" s="105">
        <f>IF(N767="nulová",J767,0)</f>
        <v>0</v>
      </c>
      <c r="BJ767" s="18" t="s">
        <v>88</v>
      </c>
      <c r="BK767" s="105">
        <f>ROUND(I767*H767,2)</f>
        <v>0</v>
      </c>
      <c r="BL767" s="18" t="s">
        <v>321</v>
      </c>
      <c r="BM767" s="183" t="s">
        <v>1254</v>
      </c>
    </row>
    <row r="768" spans="1:65" s="13" customFormat="1" ht="22.5">
      <c r="B768" s="184"/>
      <c r="D768" s="185" t="s">
        <v>323</v>
      </c>
      <c r="E768" s="186" t="s">
        <v>1</v>
      </c>
      <c r="F768" s="187" t="s">
        <v>1255</v>
      </c>
      <c r="H768" s="186" t="s">
        <v>1</v>
      </c>
      <c r="I768" s="188"/>
      <c r="L768" s="184"/>
      <c r="M768" s="189"/>
      <c r="N768" s="190"/>
      <c r="O768" s="190"/>
      <c r="P768" s="190"/>
      <c r="Q768" s="190"/>
      <c r="R768" s="190"/>
      <c r="S768" s="190"/>
      <c r="T768" s="191"/>
      <c r="AT768" s="186" t="s">
        <v>323</v>
      </c>
      <c r="AU768" s="186" t="s">
        <v>88</v>
      </c>
      <c r="AV768" s="13" t="s">
        <v>82</v>
      </c>
      <c r="AW768" s="13" t="s">
        <v>30</v>
      </c>
      <c r="AX768" s="13" t="s">
        <v>75</v>
      </c>
      <c r="AY768" s="186" t="s">
        <v>317</v>
      </c>
    </row>
    <row r="769" spans="1:65" s="13" customFormat="1">
      <c r="B769" s="184"/>
      <c r="D769" s="185" t="s">
        <v>323</v>
      </c>
      <c r="E769" s="186" t="s">
        <v>1</v>
      </c>
      <c r="F769" s="187" t="s">
        <v>1256</v>
      </c>
      <c r="H769" s="186" t="s">
        <v>1</v>
      </c>
      <c r="I769" s="188"/>
      <c r="L769" s="184"/>
      <c r="M769" s="189"/>
      <c r="N769" s="190"/>
      <c r="O769" s="190"/>
      <c r="P769" s="190"/>
      <c r="Q769" s="190"/>
      <c r="R769" s="190"/>
      <c r="S769" s="190"/>
      <c r="T769" s="191"/>
      <c r="AT769" s="186" t="s">
        <v>323</v>
      </c>
      <c r="AU769" s="186" t="s">
        <v>88</v>
      </c>
      <c r="AV769" s="13" t="s">
        <v>82</v>
      </c>
      <c r="AW769" s="13" t="s">
        <v>30</v>
      </c>
      <c r="AX769" s="13" t="s">
        <v>75</v>
      </c>
      <c r="AY769" s="186" t="s">
        <v>317</v>
      </c>
    </row>
    <row r="770" spans="1:65" s="13" customFormat="1">
      <c r="B770" s="184"/>
      <c r="D770" s="185" t="s">
        <v>323</v>
      </c>
      <c r="E770" s="186" t="s">
        <v>1</v>
      </c>
      <c r="F770" s="187" t="s">
        <v>1257</v>
      </c>
      <c r="H770" s="186" t="s">
        <v>1</v>
      </c>
      <c r="I770" s="188"/>
      <c r="L770" s="184"/>
      <c r="M770" s="189"/>
      <c r="N770" s="190"/>
      <c r="O770" s="190"/>
      <c r="P770" s="190"/>
      <c r="Q770" s="190"/>
      <c r="R770" s="190"/>
      <c r="S770" s="190"/>
      <c r="T770" s="191"/>
      <c r="AT770" s="186" t="s">
        <v>323</v>
      </c>
      <c r="AU770" s="186" t="s">
        <v>88</v>
      </c>
      <c r="AV770" s="13" t="s">
        <v>82</v>
      </c>
      <c r="AW770" s="13" t="s">
        <v>30</v>
      </c>
      <c r="AX770" s="13" t="s">
        <v>75</v>
      </c>
      <c r="AY770" s="186" t="s">
        <v>317</v>
      </c>
    </row>
    <row r="771" spans="1:65" s="13" customFormat="1" ht="22.5">
      <c r="B771" s="184"/>
      <c r="D771" s="185" t="s">
        <v>323</v>
      </c>
      <c r="E771" s="186" t="s">
        <v>1</v>
      </c>
      <c r="F771" s="187" t="s">
        <v>1258</v>
      </c>
      <c r="H771" s="186" t="s">
        <v>1</v>
      </c>
      <c r="I771" s="188"/>
      <c r="L771" s="184"/>
      <c r="M771" s="189"/>
      <c r="N771" s="190"/>
      <c r="O771" s="190"/>
      <c r="P771" s="190"/>
      <c r="Q771" s="190"/>
      <c r="R771" s="190"/>
      <c r="S771" s="190"/>
      <c r="T771" s="191"/>
      <c r="AT771" s="186" t="s">
        <v>323</v>
      </c>
      <c r="AU771" s="186" t="s">
        <v>88</v>
      </c>
      <c r="AV771" s="13" t="s">
        <v>82</v>
      </c>
      <c r="AW771" s="13" t="s">
        <v>30</v>
      </c>
      <c r="AX771" s="13" t="s">
        <v>75</v>
      </c>
      <c r="AY771" s="186" t="s">
        <v>317</v>
      </c>
    </row>
    <row r="772" spans="1:65" s="13" customFormat="1">
      <c r="B772" s="184"/>
      <c r="D772" s="185" t="s">
        <v>323</v>
      </c>
      <c r="E772" s="186" t="s">
        <v>1</v>
      </c>
      <c r="F772" s="187" t="s">
        <v>1259</v>
      </c>
      <c r="H772" s="186" t="s">
        <v>1</v>
      </c>
      <c r="I772" s="188"/>
      <c r="L772" s="184"/>
      <c r="M772" s="189"/>
      <c r="N772" s="190"/>
      <c r="O772" s="190"/>
      <c r="P772" s="190"/>
      <c r="Q772" s="190"/>
      <c r="R772" s="190"/>
      <c r="S772" s="190"/>
      <c r="T772" s="191"/>
      <c r="AT772" s="186" t="s">
        <v>323</v>
      </c>
      <c r="AU772" s="186" t="s">
        <v>88</v>
      </c>
      <c r="AV772" s="13" t="s">
        <v>82</v>
      </c>
      <c r="AW772" s="13" t="s">
        <v>30</v>
      </c>
      <c r="AX772" s="13" t="s">
        <v>75</v>
      </c>
      <c r="AY772" s="186" t="s">
        <v>317</v>
      </c>
    </row>
    <row r="773" spans="1:65" s="15" customFormat="1" ht="22.5">
      <c r="B773" s="202"/>
      <c r="D773" s="185" t="s">
        <v>323</v>
      </c>
      <c r="E773" s="203" t="s">
        <v>1</v>
      </c>
      <c r="F773" s="204" t="s">
        <v>1260</v>
      </c>
      <c r="H773" s="205">
        <v>117.16800000000001</v>
      </c>
      <c r="I773" s="206"/>
      <c r="L773" s="202"/>
      <c r="M773" s="207"/>
      <c r="N773" s="208"/>
      <c r="O773" s="208"/>
      <c r="P773" s="208"/>
      <c r="Q773" s="208"/>
      <c r="R773" s="208"/>
      <c r="S773" s="208"/>
      <c r="T773" s="209"/>
      <c r="AT773" s="203" t="s">
        <v>323</v>
      </c>
      <c r="AU773" s="203" t="s">
        <v>88</v>
      </c>
      <c r="AV773" s="15" t="s">
        <v>88</v>
      </c>
      <c r="AW773" s="15" t="s">
        <v>30</v>
      </c>
      <c r="AX773" s="15" t="s">
        <v>75</v>
      </c>
      <c r="AY773" s="203" t="s">
        <v>317</v>
      </c>
    </row>
    <row r="774" spans="1:65" s="15" customFormat="1" ht="22.5">
      <c r="B774" s="202"/>
      <c r="D774" s="185" t="s">
        <v>323</v>
      </c>
      <c r="E774" s="203" t="s">
        <v>1</v>
      </c>
      <c r="F774" s="204" t="s">
        <v>1261</v>
      </c>
      <c r="H774" s="205">
        <v>110.071</v>
      </c>
      <c r="I774" s="206"/>
      <c r="L774" s="202"/>
      <c r="M774" s="207"/>
      <c r="N774" s="208"/>
      <c r="O774" s="208"/>
      <c r="P774" s="208"/>
      <c r="Q774" s="208"/>
      <c r="R774" s="208"/>
      <c r="S774" s="208"/>
      <c r="T774" s="209"/>
      <c r="AT774" s="203" t="s">
        <v>323</v>
      </c>
      <c r="AU774" s="203" t="s">
        <v>88</v>
      </c>
      <c r="AV774" s="15" t="s">
        <v>88</v>
      </c>
      <c r="AW774" s="15" t="s">
        <v>30</v>
      </c>
      <c r="AX774" s="15" t="s">
        <v>75</v>
      </c>
      <c r="AY774" s="203" t="s">
        <v>317</v>
      </c>
    </row>
    <row r="775" spans="1:65" s="14" customFormat="1">
      <c r="B775" s="192"/>
      <c r="D775" s="185" t="s">
        <v>323</v>
      </c>
      <c r="E775" s="193" t="s">
        <v>1262</v>
      </c>
      <c r="F775" s="194" t="s">
        <v>334</v>
      </c>
      <c r="H775" s="195">
        <v>227.239</v>
      </c>
      <c r="I775" s="196"/>
      <c r="L775" s="192"/>
      <c r="M775" s="197"/>
      <c r="N775" s="198"/>
      <c r="O775" s="198"/>
      <c r="P775" s="198"/>
      <c r="Q775" s="198"/>
      <c r="R775" s="198"/>
      <c r="S775" s="198"/>
      <c r="T775" s="199"/>
      <c r="AT775" s="193" t="s">
        <v>323</v>
      </c>
      <c r="AU775" s="193" t="s">
        <v>88</v>
      </c>
      <c r="AV775" s="14" t="s">
        <v>321</v>
      </c>
      <c r="AW775" s="14" t="s">
        <v>30</v>
      </c>
      <c r="AX775" s="14" t="s">
        <v>82</v>
      </c>
      <c r="AY775" s="193" t="s">
        <v>317</v>
      </c>
    </row>
    <row r="776" spans="1:65" s="2" customFormat="1" ht="14.45" customHeight="1">
      <c r="A776" s="35"/>
      <c r="B776" s="141"/>
      <c r="C776" s="171" t="s">
        <v>1263</v>
      </c>
      <c r="D776" s="171" t="s">
        <v>318</v>
      </c>
      <c r="E776" s="172" t="s">
        <v>1264</v>
      </c>
      <c r="F776" s="173" t="s">
        <v>1265</v>
      </c>
      <c r="G776" s="174" t="s">
        <v>378</v>
      </c>
      <c r="H776" s="175">
        <v>22.141999999999999</v>
      </c>
      <c r="I776" s="176"/>
      <c r="J776" s="177">
        <f>ROUND(I776*H776,2)</f>
        <v>0</v>
      </c>
      <c r="K776" s="178"/>
      <c r="L776" s="36"/>
      <c r="M776" s="179" t="s">
        <v>1</v>
      </c>
      <c r="N776" s="180" t="s">
        <v>41</v>
      </c>
      <c r="O776" s="61"/>
      <c r="P776" s="181">
        <f>O776*H776</f>
        <v>0</v>
      </c>
      <c r="Q776" s="181">
        <v>0</v>
      </c>
      <c r="R776" s="181">
        <f>Q776*H776</f>
        <v>0</v>
      </c>
      <c r="S776" s="181">
        <v>0</v>
      </c>
      <c r="T776" s="182">
        <f>S776*H776</f>
        <v>0</v>
      </c>
      <c r="U776" s="35"/>
      <c r="V776" s="35"/>
      <c r="W776" s="35"/>
      <c r="X776" s="35"/>
      <c r="Y776" s="35"/>
      <c r="Z776" s="35"/>
      <c r="AA776" s="35"/>
      <c r="AB776" s="35"/>
      <c r="AC776" s="35"/>
      <c r="AD776" s="35"/>
      <c r="AE776" s="35"/>
      <c r="AR776" s="183" t="s">
        <v>321</v>
      </c>
      <c r="AT776" s="183" t="s">
        <v>318</v>
      </c>
      <c r="AU776" s="183" t="s">
        <v>88</v>
      </c>
      <c r="AY776" s="18" t="s">
        <v>317</v>
      </c>
      <c r="BE776" s="105">
        <f>IF(N776="základná",J776,0)</f>
        <v>0</v>
      </c>
      <c r="BF776" s="105">
        <f>IF(N776="znížená",J776,0)</f>
        <v>0</v>
      </c>
      <c r="BG776" s="105">
        <f>IF(N776="zákl. prenesená",J776,0)</f>
        <v>0</v>
      </c>
      <c r="BH776" s="105">
        <f>IF(N776="zníž. prenesená",J776,0)</f>
        <v>0</v>
      </c>
      <c r="BI776" s="105">
        <f>IF(N776="nulová",J776,0)</f>
        <v>0</v>
      </c>
      <c r="BJ776" s="18" t="s">
        <v>88</v>
      </c>
      <c r="BK776" s="105">
        <f>ROUND(I776*H776,2)</f>
        <v>0</v>
      </c>
      <c r="BL776" s="18" t="s">
        <v>321</v>
      </c>
      <c r="BM776" s="183" t="s">
        <v>1266</v>
      </c>
    </row>
    <row r="777" spans="1:65" s="13" customFormat="1" ht="22.5">
      <c r="B777" s="184"/>
      <c r="D777" s="185" t="s">
        <v>323</v>
      </c>
      <c r="E777" s="186" t="s">
        <v>1</v>
      </c>
      <c r="F777" s="187" t="s">
        <v>1267</v>
      </c>
      <c r="H777" s="186" t="s">
        <v>1</v>
      </c>
      <c r="I777" s="188"/>
      <c r="L777" s="184"/>
      <c r="M777" s="189"/>
      <c r="N777" s="190"/>
      <c r="O777" s="190"/>
      <c r="P777" s="190"/>
      <c r="Q777" s="190"/>
      <c r="R777" s="190"/>
      <c r="S777" s="190"/>
      <c r="T777" s="191"/>
      <c r="AT777" s="186" t="s">
        <v>323</v>
      </c>
      <c r="AU777" s="186" t="s">
        <v>88</v>
      </c>
      <c r="AV777" s="13" t="s">
        <v>82</v>
      </c>
      <c r="AW777" s="13" t="s">
        <v>30</v>
      </c>
      <c r="AX777" s="13" t="s">
        <v>75</v>
      </c>
      <c r="AY777" s="186" t="s">
        <v>317</v>
      </c>
    </row>
    <row r="778" spans="1:65" s="13" customFormat="1">
      <c r="B778" s="184"/>
      <c r="D778" s="185" t="s">
        <v>323</v>
      </c>
      <c r="E778" s="186" t="s">
        <v>1</v>
      </c>
      <c r="F778" s="187" t="s">
        <v>1256</v>
      </c>
      <c r="H778" s="186" t="s">
        <v>1</v>
      </c>
      <c r="I778" s="188"/>
      <c r="L778" s="184"/>
      <c r="M778" s="189"/>
      <c r="N778" s="190"/>
      <c r="O778" s="190"/>
      <c r="P778" s="190"/>
      <c r="Q778" s="190"/>
      <c r="R778" s="190"/>
      <c r="S778" s="190"/>
      <c r="T778" s="191"/>
      <c r="AT778" s="186" t="s">
        <v>323</v>
      </c>
      <c r="AU778" s="186" t="s">
        <v>88</v>
      </c>
      <c r="AV778" s="13" t="s">
        <v>82</v>
      </c>
      <c r="AW778" s="13" t="s">
        <v>30</v>
      </c>
      <c r="AX778" s="13" t="s">
        <v>75</v>
      </c>
      <c r="AY778" s="186" t="s">
        <v>317</v>
      </c>
    </row>
    <row r="779" spans="1:65" s="13" customFormat="1">
      <c r="B779" s="184"/>
      <c r="D779" s="185" t="s">
        <v>323</v>
      </c>
      <c r="E779" s="186" t="s">
        <v>1</v>
      </c>
      <c r="F779" s="187" t="s">
        <v>1257</v>
      </c>
      <c r="H779" s="186" t="s">
        <v>1</v>
      </c>
      <c r="I779" s="188"/>
      <c r="L779" s="184"/>
      <c r="M779" s="189"/>
      <c r="N779" s="190"/>
      <c r="O779" s="190"/>
      <c r="P779" s="190"/>
      <c r="Q779" s="190"/>
      <c r="R779" s="190"/>
      <c r="S779" s="190"/>
      <c r="T779" s="191"/>
      <c r="AT779" s="186" t="s">
        <v>323</v>
      </c>
      <c r="AU779" s="186" t="s">
        <v>88</v>
      </c>
      <c r="AV779" s="13" t="s">
        <v>82</v>
      </c>
      <c r="AW779" s="13" t="s">
        <v>30</v>
      </c>
      <c r="AX779" s="13" t="s">
        <v>75</v>
      </c>
      <c r="AY779" s="186" t="s">
        <v>317</v>
      </c>
    </row>
    <row r="780" spans="1:65" s="13" customFormat="1">
      <c r="B780" s="184"/>
      <c r="D780" s="185" t="s">
        <v>323</v>
      </c>
      <c r="E780" s="186" t="s">
        <v>1</v>
      </c>
      <c r="F780" s="187" t="s">
        <v>1268</v>
      </c>
      <c r="H780" s="186" t="s">
        <v>1</v>
      </c>
      <c r="I780" s="188"/>
      <c r="L780" s="184"/>
      <c r="M780" s="189"/>
      <c r="N780" s="190"/>
      <c r="O780" s="190"/>
      <c r="P780" s="190"/>
      <c r="Q780" s="190"/>
      <c r="R780" s="190"/>
      <c r="S780" s="190"/>
      <c r="T780" s="191"/>
      <c r="AT780" s="186" t="s">
        <v>323</v>
      </c>
      <c r="AU780" s="186" t="s">
        <v>88</v>
      </c>
      <c r="AV780" s="13" t="s">
        <v>82</v>
      </c>
      <c r="AW780" s="13" t="s">
        <v>30</v>
      </c>
      <c r="AX780" s="13" t="s">
        <v>75</v>
      </c>
      <c r="AY780" s="186" t="s">
        <v>317</v>
      </c>
    </row>
    <row r="781" spans="1:65" s="13" customFormat="1">
      <c r="B781" s="184"/>
      <c r="D781" s="185" t="s">
        <v>323</v>
      </c>
      <c r="E781" s="186" t="s">
        <v>1</v>
      </c>
      <c r="F781" s="187" t="s">
        <v>1269</v>
      </c>
      <c r="H781" s="186" t="s">
        <v>1</v>
      </c>
      <c r="I781" s="188"/>
      <c r="L781" s="184"/>
      <c r="M781" s="189"/>
      <c r="N781" s="190"/>
      <c r="O781" s="190"/>
      <c r="P781" s="190"/>
      <c r="Q781" s="190"/>
      <c r="R781" s="190"/>
      <c r="S781" s="190"/>
      <c r="T781" s="191"/>
      <c r="AT781" s="186" t="s">
        <v>323</v>
      </c>
      <c r="AU781" s="186" t="s">
        <v>88</v>
      </c>
      <c r="AV781" s="13" t="s">
        <v>82</v>
      </c>
      <c r="AW781" s="13" t="s">
        <v>30</v>
      </c>
      <c r="AX781" s="13" t="s">
        <v>75</v>
      </c>
      <c r="AY781" s="186" t="s">
        <v>317</v>
      </c>
    </row>
    <row r="782" spans="1:65" s="15" customFormat="1">
      <c r="B782" s="202"/>
      <c r="D782" s="185" t="s">
        <v>323</v>
      </c>
      <c r="E782" s="203" t="s">
        <v>1</v>
      </c>
      <c r="F782" s="204" t="s">
        <v>1270</v>
      </c>
      <c r="H782" s="205">
        <v>22.141999999999999</v>
      </c>
      <c r="I782" s="206"/>
      <c r="L782" s="202"/>
      <c r="M782" s="207"/>
      <c r="N782" s="208"/>
      <c r="O782" s="208"/>
      <c r="P782" s="208"/>
      <c r="Q782" s="208"/>
      <c r="R782" s="208"/>
      <c r="S782" s="208"/>
      <c r="T782" s="209"/>
      <c r="AT782" s="203" t="s">
        <v>323</v>
      </c>
      <c r="AU782" s="203" t="s">
        <v>88</v>
      </c>
      <c r="AV782" s="15" t="s">
        <v>88</v>
      </c>
      <c r="AW782" s="15" t="s">
        <v>30</v>
      </c>
      <c r="AX782" s="15" t="s">
        <v>75</v>
      </c>
      <c r="AY782" s="203" t="s">
        <v>317</v>
      </c>
    </row>
    <row r="783" spans="1:65" s="14" customFormat="1">
      <c r="B783" s="192"/>
      <c r="D783" s="185" t="s">
        <v>323</v>
      </c>
      <c r="E783" s="193" t="s">
        <v>1271</v>
      </c>
      <c r="F783" s="194" t="s">
        <v>334</v>
      </c>
      <c r="H783" s="195">
        <v>22.141999999999999</v>
      </c>
      <c r="I783" s="196"/>
      <c r="L783" s="192"/>
      <c r="M783" s="197"/>
      <c r="N783" s="198"/>
      <c r="O783" s="198"/>
      <c r="P783" s="198"/>
      <c r="Q783" s="198"/>
      <c r="R783" s="198"/>
      <c r="S783" s="198"/>
      <c r="T783" s="199"/>
      <c r="AT783" s="193" t="s">
        <v>323</v>
      </c>
      <c r="AU783" s="193" t="s">
        <v>88</v>
      </c>
      <c r="AV783" s="14" t="s">
        <v>321</v>
      </c>
      <c r="AW783" s="14" t="s">
        <v>30</v>
      </c>
      <c r="AX783" s="14" t="s">
        <v>82</v>
      </c>
      <c r="AY783" s="193" t="s">
        <v>317</v>
      </c>
    </row>
    <row r="784" spans="1:65" s="2" customFormat="1" ht="14.45" customHeight="1">
      <c r="A784" s="35"/>
      <c r="B784" s="141"/>
      <c r="C784" s="171" t="s">
        <v>1272</v>
      </c>
      <c r="D784" s="171" t="s">
        <v>318</v>
      </c>
      <c r="E784" s="172" t="s">
        <v>1273</v>
      </c>
      <c r="F784" s="173" t="s">
        <v>1274</v>
      </c>
      <c r="G784" s="174" t="s">
        <v>378</v>
      </c>
      <c r="H784" s="175">
        <v>279.8</v>
      </c>
      <c r="I784" s="176"/>
      <c r="J784" s="177">
        <f>ROUND(I784*H784,2)</f>
        <v>0</v>
      </c>
      <c r="K784" s="178"/>
      <c r="L784" s="36"/>
      <c r="M784" s="179" t="s">
        <v>1</v>
      </c>
      <c r="N784" s="180" t="s">
        <v>41</v>
      </c>
      <c r="O784" s="61"/>
      <c r="P784" s="181">
        <f>O784*H784</f>
        <v>0</v>
      </c>
      <c r="Q784" s="181">
        <v>0</v>
      </c>
      <c r="R784" s="181">
        <f>Q784*H784</f>
        <v>0</v>
      </c>
      <c r="S784" s="181">
        <v>0</v>
      </c>
      <c r="T784" s="182">
        <f>S784*H784</f>
        <v>0</v>
      </c>
      <c r="U784" s="35"/>
      <c r="V784" s="35"/>
      <c r="W784" s="35"/>
      <c r="X784" s="35"/>
      <c r="Y784" s="35"/>
      <c r="Z784" s="35"/>
      <c r="AA784" s="35"/>
      <c r="AB784" s="35"/>
      <c r="AC784" s="35"/>
      <c r="AD784" s="35"/>
      <c r="AE784" s="35"/>
      <c r="AR784" s="183" t="s">
        <v>321</v>
      </c>
      <c r="AT784" s="183" t="s">
        <v>318</v>
      </c>
      <c r="AU784" s="183" t="s">
        <v>88</v>
      </c>
      <c r="AY784" s="18" t="s">
        <v>317</v>
      </c>
      <c r="BE784" s="105">
        <f>IF(N784="základná",J784,0)</f>
        <v>0</v>
      </c>
      <c r="BF784" s="105">
        <f>IF(N784="znížená",J784,0)</f>
        <v>0</v>
      </c>
      <c r="BG784" s="105">
        <f>IF(N784="zákl. prenesená",J784,0)</f>
        <v>0</v>
      </c>
      <c r="BH784" s="105">
        <f>IF(N784="zníž. prenesená",J784,0)</f>
        <v>0</v>
      </c>
      <c r="BI784" s="105">
        <f>IF(N784="nulová",J784,0)</f>
        <v>0</v>
      </c>
      <c r="BJ784" s="18" t="s">
        <v>88</v>
      </c>
      <c r="BK784" s="105">
        <f>ROUND(I784*H784,2)</f>
        <v>0</v>
      </c>
      <c r="BL784" s="18" t="s">
        <v>321</v>
      </c>
      <c r="BM784" s="183" t="s">
        <v>1275</v>
      </c>
    </row>
    <row r="785" spans="2:51" s="13" customFormat="1">
      <c r="B785" s="184"/>
      <c r="D785" s="185" t="s">
        <v>323</v>
      </c>
      <c r="E785" s="186" t="s">
        <v>1</v>
      </c>
      <c r="F785" s="187" t="s">
        <v>1276</v>
      </c>
      <c r="H785" s="186" t="s">
        <v>1</v>
      </c>
      <c r="I785" s="188"/>
      <c r="L785" s="184"/>
      <c r="M785" s="189"/>
      <c r="N785" s="190"/>
      <c r="O785" s="190"/>
      <c r="P785" s="190"/>
      <c r="Q785" s="190"/>
      <c r="R785" s="190"/>
      <c r="S785" s="190"/>
      <c r="T785" s="191"/>
      <c r="AT785" s="186" t="s">
        <v>323</v>
      </c>
      <c r="AU785" s="186" t="s">
        <v>88</v>
      </c>
      <c r="AV785" s="13" t="s">
        <v>82</v>
      </c>
      <c r="AW785" s="13" t="s">
        <v>30</v>
      </c>
      <c r="AX785" s="13" t="s">
        <v>75</v>
      </c>
      <c r="AY785" s="186" t="s">
        <v>317</v>
      </c>
    </row>
    <row r="786" spans="2:51" s="13" customFormat="1">
      <c r="B786" s="184"/>
      <c r="D786" s="185" t="s">
        <v>323</v>
      </c>
      <c r="E786" s="186" t="s">
        <v>1</v>
      </c>
      <c r="F786" s="187" t="s">
        <v>1277</v>
      </c>
      <c r="H786" s="186" t="s">
        <v>1</v>
      </c>
      <c r="I786" s="188"/>
      <c r="L786" s="184"/>
      <c r="M786" s="189"/>
      <c r="N786" s="190"/>
      <c r="O786" s="190"/>
      <c r="P786" s="190"/>
      <c r="Q786" s="190"/>
      <c r="R786" s="190"/>
      <c r="S786" s="190"/>
      <c r="T786" s="191"/>
      <c r="AT786" s="186" t="s">
        <v>323</v>
      </c>
      <c r="AU786" s="186" t="s">
        <v>88</v>
      </c>
      <c r="AV786" s="13" t="s">
        <v>82</v>
      </c>
      <c r="AW786" s="13" t="s">
        <v>30</v>
      </c>
      <c r="AX786" s="13" t="s">
        <v>75</v>
      </c>
      <c r="AY786" s="186" t="s">
        <v>317</v>
      </c>
    </row>
    <row r="787" spans="2:51" s="13" customFormat="1">
      <c r="B787" s="184"/>
      <c r="D787" s="185" t="s">
        <v>323</v>
      </c>
      <c r="E787" s="186" t="s">
        <v>1</v>
      </c>
      <c r="F787" s="187" t="s">
        <v>1278</v>
      </c>
      <c r="H787" s="186" t="s">
        <v>1</v>
      </c>
      <c r="I787" s="188"/>
      <c r="L787" s="184"/>
      <c r="M787" s="189"/>
      <c r="N787" s="190"/>
      <c r="O787" s="190"/>
      <c r="P787" s="190"/>
      <c r="Q787" s="190"/>
      <c r="R787" s="190"/>
      <c r="S787" s="190"/>
      <c r="T787" s="191"/>
      <c r="AT787" s="186" t="s">
        <v>323</v>
      </c>
      <c r="AU787" s="186" t="s">
        <v>88</v>
      </c>
      <c r="AV787" s="13" t="s">
        <v>82</v>
      </c>
      <c r="AW787" s="13" t="s">
        <v>30</v>
      </c>
      <c r="AX787" s="13" t="s">
        <v>75</v>
      </c>
      <c r="AY787" s="186" t="s">
        <v>317</v>
      </c>
    </row>
    <row r="788" spans="2:51" s="13" customFormat="1">
      <c r="B788" s="184"/>
      <c r="D788" s="185" t="s">
        <v>323</v>
      </c>
      <c r="E788" s="186" t="s">
        <v>1</v>
      </c>
      <c r="F788" s="187" t="s">
        <v>1257</v>
      </c>
      <c r="H788" s="186" t="s">
        <v>1</v>
      </c>
      <c r="I788" s="188"/>
      <c r="L788" s="184"/>
      <c r="M788" s="189"/>
      <c r="N788" s="190"/>
      <c r="O788" s="190"/>
      <c r="P788" s="190"/>
      <c r="Q788" s="190"/>
      <c r="R788" s="190"/>
      <c r="S788" s="190"/>
      <c r="T788" s="191"/>
      <c r="AT788" s="186" t="s">
        <v>323</v>
      </c>
      <c r="AU788" s="186" t="s">
        <v>88</v>
      </c>
      <c r="AV788" s="13" t="s">
        <v>82</v>
      </c>
      <c r="AW788" s="13" t="s">
        <v>30</v>
      </c>
      <c r="AX788" s="13" t="s">
        <v>75</v>
      </c>
      <c r="AY788" s="186" t="s">
        <v>317</v>
      </c>
    </row>
    <row r="789" spans="2:51" s="13" customFormat="1">
      <c r="B789" s="184"/>
      <c r="D789" s="185" t="s">
        <v>323</v>
      </c>
      <c r="E789" s="186" t="s">
        <v>1</v>
      </c>
      <c r="F789" s="187" t="s">
        <v>1279</v>
      </c>
      <c r="H789" s="186" t="s">
        <v>1</v>
      </c>
      <c r="I789" s="188"/>
      <c r="L789" s="184"/>
      <c r="M789" s="189"/>
      <c r="N789" s="190"/>
      <c r="O789" s="190"/>
      <c r="P789" s="190"/>
      <c r="Q789" s="190"/>
      <c r="R789" s="190"/>
      <c r="S789" s="190"/>
      <c r="T789" s="191"/>
      <c r="AT789" s="186" t="s">
        <v>323</v>
      </c>
      <c r="AU789" s="186" t="s">
        <v>88</v>
      </c>
      <c r="AV789" s="13" t="s">
        <v>82</v>
      </c>
      <c r="AW789" s="13" t="s">
        <v>30</v>
      </c>
      <c r="AX789" s="13" t="s">
        <v>75</v>
      </c>
      <c r="AY789" s="186" t="s">
        <v>317</v>
      </c>
    </row>
    <row r="790" spans="2:51" s="13" customFormat="1">
      <c r="B790" s="184"/>
      <c r="D790" s="185" t="s">
        <v>323</v>
      </c>
      <c r="E790" s="186" t="s">
        <v>1</v>
      </c>
      <c r="F790" s="187" t="s">
        <v>1280</v>
      </c>
      <c r="H790" s="186" t="s">
        <v>1</v>
      </c>
      <c r="I790" s="188"/>
      <c r="L790" s="184"/>
      <c r="M790" s="189"/>
      <c r="N790" s="190"/>
      <c r="O790" s="190"/>
      <c r="P790" s="190"/>
      <c r="Q790" s="190"/>
      <c r="R790" s="190"/>
      <c r="S790" s="190"/>
      <c r="T790" s="191"/>
      <c r="AT790" s="186" t="s">
        <v>323</v>
      </c>
      <c r="AU790" s="186" t="s">
        <v>88</v>
      </c>
      <c r="AV790" s="13" t="s">
        <v>82</v>
      </c>
      <c r="AW790" s="13" t="s">
        <v>30</v>
      </c>
      <c r="AX790" s="13" t="s">
        <v>75</v>
      </c>
      <c r="AY790" s="186" t="s">
        <v>317</v>
      </c>
    </row>
    <row r="791" spans="2:51" s="13" customFormat="1" ht="22.5">
      <c r="B791" s="184"/>
      <c r="D791" s="185" t="s">
        <v>323</v>
      </c>
      <c r="E791" s="186" t="s">
        <v>1</v>
      </c>
      <c r="F791" s="187" t="s">
        <v>1281</v>
      </c>
      <c r="H791" s="186" t="s">
        <v>1</v>
      </c>
      <c r="I791" s="188"/>
      <c r="L791" s="184"/>
      <c r="M791" s="189"/>
      <c r="N791" s="190"/>
      <c r="O791" s="190"/>
      <c r="P791" s="190"/>
      <c r="Q791" s="190"/>
      <c r="R791" s="190"/>
      <c r="S791" s="190"/>
      <c r="T791" s="191"/>
      <c r="AT791" s="186" t="s">
        <v>323</v>
      </c>
      <c r="AU791" s="186" t="s">
        <v>88</v>
      </c>
      <c r="AV791" s="13" t="s">
        <v>82</v>
      </c>
      <c r="AW791" s="13" t="s">
        <v>30</v>
      </c>
      <c r="AX791" s="13" t="s">
        <v>75</v>
      </c>
      <c r="AY791" s="186" t="s">
        <v>317</v>
      </c>
    </row>
    <row r="792" spans="2:51" s="13" customFormat="1">
      <c r="B792" s="184"/>
      <c r="D792" s="185" t="s">
        <v>323</v>
      </c>
      <c r="E792" s="186" t="s">
        <v>1</v>
      </c>
      <c r="F792" s="187" t="s">
        <v>1282</v>
      </c>
      <c r="H792" s="186" t="s">
        <v>1</v>
      </c>
      <c r="I792" s="188"/>
      <c r="L792" s="184"/>
      <c r="M792" s="189"/>
      <c r="N792" s="190"/>
      <c r="O792" s="190"/>
      <c r="P792" s="190"/>
      <c r="Q792" s="190"/>
      <c r="R792" s="190"/>
      <c r="S792" s="190"/>
      <c r="T792" s="191"/>
      <c r="AT792" s="186" t="s">
        <v>323</v>
      </c>
      <c r="AU792" s="186" t="s">
        <v>88</v>
      </c>
      <c r="AV792" s="13" t="s">
        <v>82</v>
      </c>
      <c r="AW792" s="13" t="s">
        <v>30</v>
      </c>
      <c r="AX792" s="13" t="s">
        <v>75</v>
      </c>
      <c r="AY792" s="186" t="s">
        <v>317</v>
      </c>
    </row>
    <row r="793" spans="2:51" s="13" customFormat="1">
      <c r="B793" s="184"/>
      <c r="D793" s="185" t="s">
        <v>323</v>
      </c>
      <c r="E793" s="186" t="s">
        <v>1</v>
      </c>
      <c r="F793" s="187" t="s">
        <v>1257</v>
      </c>
      <c r="H793" s="186" t="s">
        <v>1</v>
      </c>
      <c r="I793" s="188"/>
      <c r="L793" s="184"/>
      <c r="M793" s="189"/>
      <c r="N793" s="190"/>
      <c r="O793" s="190"/>
      <c r="P793" s="190"/>
      <c r="Q793" s="190"/>
      <c r="R793" s="190"/>
      <c r="S793" s="190"/>
      <c r="T793" s="191"/>
      <c r="AT793" s="186" t="s">
        <v>323</v>
      </c>
      <c r="AU793" s="186" t="s">
        <v>88</v>
      </c>
      <c r="AV793" s="13" t="s">
        <v>82</v>
      </c>
      <c r="AW793" s="13" t="s">
        <v>30</v>
      </c>
      <c r="AX793" s="13" t="s">
        <v>75</v>
      </c>
      <c r="AY793" s="186" t="s">
        <v>317</v>
      </c>
    </row>
    <row r="794" spans="2:51" s="15" customFormat="1">
      <c r="B794" s="202"/>
      <c r="D794" s="185" t="s">
        <v>323</v>
      </c>
      <c r="E794" s="203" t="s">
        <v>1</v>
      </c>
      <c r="F794" s="204" t="s">
        <v>1283</v>
      </c>
      <c r="H794" s="205">
        <v>11.96</v>
      </c>
      <c r="I794" s="206"/>
      <c r="L794" s="202"/>
      <c r="M794" s="207"/>
      <c r="N794" s="208"/>
      <c r="O794" s="208"/>
      <c r="P794" s="208"/>
      <c r="Q794" s="208"/>
      <c r="R794" s="208"/>
      <c r="S794" s="208"/>
      <c r="T794" s="209"/>
      <c r="AT794" s="203" t="s">
        <v>323</v>
      </c>
      <c r="AU794" s="203" t="s">
        <v>88</v>
      </c>
      <c r="AV794" s="15" t="s">
        <v>88</v>
      </c>
      <c r="AW794" s="15" t="s">
        <v>30</v>
      </c>
      <c r="AX794" s="15" t="s">
        <v>75</v>
      </c>
      <c r="AY794" s="203" t="s">
        <v>317</v>
      </c>
    </row>
    <row r="795" spans="2:51" s="15" customFormat="1">
      <c r="B795" s="202"/>
      <c r="D795" s="185" t="s">
        <v>323</v>
      </c>
      <c r="E795" s="203" t="s">
        <v>1</v>
      </c>
      <c r="F795" s="204" t="s">
        <v>1284</v>
      </c>
      <c r="H795" s="205">
        <v>7.9710000000000001</v>
      </c>
      <c r="I795" s="206"/>
      <c r="L795" s="202"/>
      <c r="M795" s="207"/>
      <c r="N795" s="208"/>
      <c r="O795" s="208"/>
      <c r="P795" s="208"/>
      <c r="Q795" s="208"/>
      <c r="R795" s="208"/>
      <c r="S795" s="208"/>
      <c r="T795" s="209"/>
      <c r="AT795" s="203" t="s">
        <v>323</v>
      </c>
      <c r="AU795" s="203" t="s">
        <v>88</v>
      </c>
      <c r="AV795" s="15" t="s">
        <v>88</v>
      </c>
      <c r="AW795" s="15" t="s">
        <v>30</v>
      </c>
      <c r="AX795" s="15" t="s">
        <v>75</v>
      </c>
      <c r="AY795" s="203" t="s">
        <v>317</v>
      </c>
    </row>
    <row r="796" spans="2:51" s="16" customFormat="1">
      <c r="B796" s="210"/>
      <c r="D796" s="185" t="s">
        <v>323</v>
      </c>
      <c r="E796" s="211" t="s">
        <v>1</v>
      </c>
      <c r="F796" s="212" t="s">
        <v>1285</v>
      </c>
      <c r="H796" s="213">
        <v>19.931000000000001</v>
      </c>
      <c r="I796" s="214"/>
      <c r="L796" s="210"/>
      <c r="M796" s="215"/>
      <c r="N796" s="216"/>
      <c r="O796" s="216"/>
      <c r="P796" s="216"/>
      <c r="Q796" s="216"/>
      <c r="R796" s="216"/>
      <c r="S796" s="216"/>
      <c r="T796" s="217"/>
      <c r="AT796" s="211" t="s">
        <v>323</v>
      </c>
      <c r="AU796" s="211" t="s">
        <v>88</v>
      </c>
      <c r="AV796" s="16" t="s">
        <v>105</v>
      </c>
      <c r="AW796" s="16" t="s">
        <v>30</v>
      </c>
      <c r="AX796" s="16" t="s">
        <v>75</v>
      </c>
      <c r="AY796" s="211" t="s">
        <v>317</v>
      </c>
    </row>
    <row r="797" spans="2:51" s="15" customFormat="1">
      <c r="B797" s="202"/>
      <c r="D797" s="185" t="s">
        <v>323</v>
      </c>
      <c r="E797" s="203" t="s">
        <v>1</v>
      </c>
      <c r="F797" s="204" t="s">
        <v>1286</v>
      </c>
      <c r="H797" s="205">
        <v>16.273</v>
      </c>
      <c r="I797" s="206"/>
      <c r="L797" s="202"/>
      <c r="M797" s="207"/>
      <c r="N797" s="208"/>
      <c r="O797" s="208"/>
      <c r="P797" s="208"/>
      <c r="Q797" s="208"/>
      <c r="R797" s="208"/>
      <c r="S797" s="208"/>
      <c r="T797" s="209"/>
      <c r="AT797" s="203" t="s">
        <v>323</v>
      </c>
      <c r="AU797" s="203" t="s">
        <v>88</v>
      </c>
      <c r="AV797" s="15" t="s">
        <v>88</v>
      </c>
      <c r="AW797" s="15" t="s">
        <v>30</v>
      </c>
      <c r="AX797" s="15" t="s">
        <v>75</v>
      </c>
      <c r="AY797" s="203" t="s">
        <v>317</v>
      </c>
    </row>
    <row r="798" spans="2:51" s="16" customFormat="1">
      <c r="B798" s="210"/>
      <c r="D798" s="185" t="s">
        <v>323</v>
      </c>
      <c r="E798" s="211" t="s">
        <v>1</v>
      </c>
      <c r="F798" s="212" t="s">
        <v>1287</v>
      </c>
      <c r="H798" s="213">
        <v>16.273</v>
      </c>
      <c r="I798" s="214"/>
      <c r="L798" s="210"/>
      <c r="M798" s="215"/>
      <c r="N798" s="216"/>
      <c r="O798" s="216"/>
      <c r="P798" s="216"/>
      <c r="Q798" s="216"/>
      <c r="R798" s="216"/>
      <c r="S798" s="216"/>
      <c r="T798" s="217"/>
      <c r="AT798" s="211" t="s">
        <v>323</v>
      </c>
      <c r="AU798" s="211" t="s">
        <v>88</v>
      </c>
      <c r="AV798" s="16" t="s">
        <v>105</v>
      </c>
      <c r="AW798" s="16" t="s">
        <v>30</v>
      </c>
      <c r="AX798" s="16" t="s">
        <v>75</v>
      </c>
      <c r="AY798" s="211" t="s">
        <v>317</v>
      </c>
    </row>
    <row r="799" spans="2:51" s="15" customFormat="1">
      <c r="B799" s="202"/>
      <c r="D799" s="185" t="s">
        <v>323</v>
      </c>
      <c r="E799" s="203" t="s">
        <v>1</v>
      </c>
      <c r="F799" s="204" t="s">
        <v>1288</v>
      </c>
      <c r="H799" s="205">
        <v>21.318999999999999</v>
      </c>
      <c r="I799" s="206"/>
      <c r="L799" s="202"/>
      <c r="M799" s="207"/>
      <c r="N799" s="208"/>
      <c r="O799" s="208"/>
      <c r="P799" s="208"/>
      <c r="Q799" s="208"/>
      <c r="R799" s="208"/>
      <c r="S799" s="208"/>
      <c r="T799" s="209"/>
      <c r="AT799" s="203" t="s">
        <v>323</v>
      </c>
      <c r="AU799" s="203" t="s">
        <v>88</v>
      </c>
      <c r="AV799" s="15" t="s">
        <v>88</v>
      </c>
      <c r="AW799" s="15" t="s">
        <v>30</v>
      </c>
      <c r="AX799" s="15" t="s">
        <v>75</v>
      </c>
      <c r="AY799" s="203" t="s">
        <v>317</v>
      </c>
    </row>
    <row r="800" spans="2:51" s="15" customFormat="1">
      <c r="B800" s="202"/>
      <c r="D800" s="185" t="s">
        <v>323</v>
      </c>
      <c r="E800" s="203" t="s">
        <v>1</v>
      </c>
      <c r="F800" s="204" t="s">
        <v>1289</v>
      </c>
      <c r="H800" s="205">
        <v>21.779</v>
      </c>
      <c r="I800" s="206"/>
      <c r="L800" s="202"/>
      <c r="M800" s="207"/>
      <c r="N800" s="208"/>
      <c r="O800" s="208"/>
      <c r="P800" s="208"/>
      <c r="Q800" s="208"/>
      <c r="R800" s="208"/>
      <c r="S800" s="208"/>
      <c r="T800" s="209"/>
      <c r="AT800" s="203" t="s">
        <v>323</v>
      </c>
      <c r="AU800" s="203" t="s">
        <v>88</v>
      </c>
      <c r="AV800" s="15" t="s">
        <v>88</v>
      </c>
      <c r="AW800" s="15" t="s">
        <v>30</v>
      </c>
      <c r="AX800" s="15" t="s">
        <v>75</v>
      </c>
      <c r="AY800" s="203" t="s">
        <v>317</v>
      </c>
    </row>
    <row r="801" spans="1:65" s="15" customFormat="1">
      <c r="B801" s="202"/>
      <c r="D801" s="185" t="s">
        <v>323</v>
      </c>
      <c r="E801" s="203" t="s">
        <v>1</v>
      </c>
      <c r="F801" s="204" t="s">
        <v>1290</v>
      </c>
      <c r="H801" s="205">
        <v>23.027000000000001</v>
      </c>
      <c r="I801" s="206"/>
      <c r="L801" s="202"/>
      <c r="M801" s="207"/>
      <c r="N801" s="208"/>
      <c r="O801" s="208"/>
      <c r="P801" s="208"/>
      <c r="Q801" s="208"/>
      <c r="R801" s="208"/>
      <c r="S801" s="208"/>
      <c r="T801" s="209"/>
      <c r="AT801" s="203" t="s">
        <v>323</v>
      </c>
      <c r="AU801" s="203" t="s">
        <v>88</v>
      </c>
      <c r="AV801" s="15" t="s">
        <v>88</v>
      </c>
      <c r="AW801" s="15" t="s">
        <v>30</v>
      </c>
      <c r="AX801" s="15" t="s">
        <v>75</v>
      </c>
      <c r="AY801" s="203" t="s">
        <v>317</v>
      </c>
    </row>
    <row r="802" spans="1:65" s="15" customFormat="1">
      <c r="B802" s="202"/>
      <c r="D802" s="185" t="s">
        <v>323</v>
      </c>
      <c r="E802" s="203" t="s">
        <v>1</v>
      </c>
      <c r="F802" s="204" t="s">
        <v>1291</v>
      </c>
      <c r="H802" s="205">
        <v>23.379000000000001</v>
      </c>
      <c r="I802" s="206"/>
      <c r="L802" s="202"/>
      <c r="M802" s="207"/>
      <c r="N802" s="208"/>
      <c r="O802" s="208"/>
      <c r="P802" s="208"/>
      <c r="Q802" s="208"/>
      <c r="R802" s="208"/>
      <c r="S802" s="208"/>
      <c r="T802" s="209"/>
      <c r="AT802" s="203" t="s">
        <v>323</v>
      </c>
      <c r="AU802" s="203" t="s">
        <v>88</v>
      </c>
      <c r="AV802" s="15" t="s">
        <v>88</v>
      </c>
      <c r="AW802" s="15" t="s">
        <v>30</v>
      </c>
      <c r="AX802" s="15" t="s">
        <v>75</v>
      </c>
      <c r="AY802" s="203" t="s">
        <v>317</v>
      </c>
    </row>
    <row r="803" spans="1:65" s="15" customFormat="1">
      <c r="B803" s="202"/>
      <c r="D803" s="185" t="s">
        <v>323</v>
      </c>
      <c r="E803" s="203" t="s">
        <v>1</v>
      </c>
      <c r="F803" s="204" t="s">
        <v>1292</v>
      </c>
      <c r="H803" s="205">
        <v>24.626999999999999</v>
      </c>
      <c r="I803" s="206"/>
      <c r="L803" s="202"/>
      <c r="M803" s="207"/>
      <c r="N803" s="208"/>
      <c r="O803" s="208"/>
      <c r="P803" s="208"/>
      <c r="Q803" s="208"/>
      <c r="R803" s="208"/>
      <c r="S803" s="208"/>
      <c r="T803" s="209"/>
      <c r="AT803" s="203" t="s">
        <v>323</v>
      </c>
      <c r="AU803" s="203" t="s">
        <v>88</v>
      </c>
      <c r="AV803" s="15" t="s">
        <v>88</v>
      </c>
      <c r="AW803" s="15" t="s">
        <v>30</v>
      </c>
      <c r="AX803" s="15" t="s">
        <v>75</v>
      </c>
      <c r="AY803" s="203" t="s">
        <v>317</v>
      </c>
    </row>
    <row r="804" spans="1:65" s="15" customFormat="1">
      <c r="B804" s="202"/>
      <c r="D804" s="185" t="s">
        <v>323</v>
      </c>
      <c r="E804" s="203" t="s">
        <v>1</v>
      </c>
      <c r="F804" s="204" t="s">
        <v>1293</v>
      </c>
      <c r="H804" s="205">
        <v>21.779</v>
      </c>
      <c r="I804" s="206"/>
      <c r="L804" s="202"/>
      <c r="M804" s="207"/>
      <c r="N804" s="208"/>
      <c r="O804" s="208"/>
      <c r="P804" s="208"/>
      <c r="Q804" s="208"/>
      <c r="R804" s="208"/>
      <c r="S804" s="208"/>
      <c r="T804" s="209"/>
      <c r="AT804" s="203" t="s">
        <v>323</v>
      </c>
      <c r="AU804" s="203" t="s">
        <v>88</v>
      </c>
      <c r="AV804" s="15" t="s">
        <v>88</v>
      </c>
      <c r="AW804" s="15" t="s">
        <v>30</v>
      </c>
      <c r="AX804" s="15" t="s">
        <v>75</v>
      </c>
      <c r="AY804" s="203" t="s">
        <v>317</v>
      </c>
    </row>
    <row r="805" spans="1:65" s="15" customFormat="1">
      <c r="B805" s="202"/>
      <c r="D805" s="185" t="s">
        <v>323</v>
      </c>
      <c r="E805" s="203" t="s">
        <v>1</v>
      </c>
      <c r="F805" s="204" t="s">
        <v>1294</v>
      </c>
      <c r="H805" s="205">
        <v>23.027000000000001</v>
      </c>
      <c r="I805" s="206"/>
      <c r="L805" s="202"/>
      <c r="M805" s="207"/>
      <c r="N805" s="208"/>
      <c r="O805" s="208"/>
      <c r="P805" s="208"/>
      <c r="Q805" s="208"/>
      <c r="R805" s="208"/>
      <c r="S805" s="208"/>
      <c r="T805" s="209"/>
      <c r="AT805" s="203" t="s">
        <v>323</v>
      </c>
      <c r="AU805" s="203" t="s">
        <v>88</v>
      </c>
      <c r="AV805" s="15" t="s">
        <v>88</v>
      </c>
      <c r="AW805" s="15" t="s">
        <v>30</v>
      </c>
      <c r="AX805" s="15" t="s">
        <v>75</v>
      </c>
      <c r="AY805" s="203" t="s">
        <v>317</v>
      </c>
    </row>
    <row r="806" spans="1:65" s="15" customFormat="1">
      <c r="B806" s="202"/>
      <c r="D806" s="185" t="s">
        <v>323</v>
      </c>
      <c r="E806" s="203" t="s">
        <v>1</v>
      </c>
      <c r="F806" s="204" t="s">
        <v>1295</v>
      </c>
      <c r="H806" s="205">
        <v>34.976999999999997</v>
      </c>
      <c r="I806" s="206"/>
      <c r="L806" s="202"/>
      <c r="M806" s="207"/>
      <c r="N806" s="208"/>
      <c r="O806" s="208"/>
      <c r="P806" s="208"/>
      <c r="Q806" s="208"/>
      <c r="R806" s="208"/>
      <c r="S806" s="208"/>
      <c r="T806" s="209"/>
      <c r="AT806" s="203" t="s">
        <v>323</v>
      </c>
      <c r="AU806" s="203" t="s">
        <v>88</v>
      </c>
      <c r="AV806" s="15" t="s">
        <v>88</v>
      </c>
      <c r="AW806" s="15" t="s">
        <v>30</v>
      </c>
      <c r="AX806" s="15" t="s">
        <v>75</v>
      </c>
      <c r="AY806" s="203" t="s">
        <v>317</v>
      </c>
    </row>
    <row r="807" spans="1:65" s="15" customFormat="1">
      <c r="B807" s="202"/>
      <c r="D807" s="185" t="s">
        <v>323</v>
      </c>
      <c r="E807" s="203" t="s">
        <v>1</v>
      </c>
      <c r="F807" s="204" t="s">
        <v>1296</v>
      </c>
      <c r="H807" s="205">
        <v>29.081</v>
      </c>
      <c r="I807" s="206"/>
      <c r="L807" s="202"/>
      <c r="M807" s="207"/>
      <c r="N807" s="208"/>
      <c r="O807" s="208"/>
      <c r="P807" s="208"/>
      <c r="Q807" s="208"/>
      <c r="R807" s="208"/>
      <c r="S807" s="208"/>
      <c r="T807" s="209"/>
      <c r="AT807" s="203" t="s">
        <v>323</v>
      </c>
      <c r="AU807" s="203" t="s">
        <v>88</v>
      </c>
      <c r="AV807" s="15" t="s">
        <v>88</v>
      </c>
      <c r="AW807" s="15" t="s">
        <v>30</v>
      </c>
      <c r="AX807" s="15" t="s">
        <v>75</v>
      </c>
      <c r="AY807" s="203" t="s">
        <v>317</v>
      </c>
    </row>
    <row r="808" spans="1:65" s="16" customFormat="1">
      <c r="B808" s="210"/>
      <c r="D808" s="185" t="s">
        <v>323</v>
      </c>
      <c r="E808" s="211" t="s">
        <v>1</v>
      </c>
      <c r="F808" s="212" t="s">
        <v>1297</v>
      </c>
      <c r="H808" s="213">
        <v>222.995</v>
      </c>
      <c r="I808" s="214"/>
      <c r="L808" s="210"/>
      <c r="M808" s="215"/>
      <c r="N808" s="216"/>
      <c r="O808" s="216"/>
      <c r="P808" s="216"/>
      <c r="Q808" s="216"/>
      <c r="R808" s="216"/>
      <c r="S808" s="216"/>
      <c r="T808" s="217"/>
      <c r="AT808" s="211" t="s">
        <v>323</v>
      </c>
      <c r="AU808" s="211" t="s">
        <v>88</v>
      </c>
      <c r="AV808" s="16" t="s">
        <v>105</v>
      </c>
      <c r="AW808" s="16" t="s">
        <v>30</v>
      </c>
      <c r="AX808" s="16" t="s">
        <v>75</v>
      </c>
      <c r="AY808" s="211" t="s">
        <v>317</v>
      </c>
    </row>
    <row r="809" spans="1:65" s="15" customFormat="1">
      <c r="B809" s="202"/>
      <c r="D809" s="185" t="s">
        <v>323</v>
      </c>
      <c r="E809" s="203" t="s">
        <v>1</v>
      </c>
      <c r="F809" s="204" t="s">
        <v>1298</v>
      </c>
      <c r="H809" s="205">
        <v>20.600999999999999</v>
      </c>
      <c r="I809" s="206"/>
      <c r="L809" s="202"/>
      <c r="M809" s="207"/>
      <c r="N809" s="208"/>
      <c r="O809" s="208"/>
      <c r="P809" s="208"/>
      <c r="Q809" s="208"/>
      <c r="R809" s="208"/>
      <c r="S809" s="208"/>
      <c r="T809" s="209"/>
      <c r="AT809" s="203" t="s">
        <v>323</v>
      </c>
      <c r="AU809" s="203" t="s">
        <v>88</v>
      </c>
      <c r="AV809" s="15" t="s">
        <v>88</v>
      </c>
      <c r="AW809" s="15" t="s">
        <v>30</v>
      </c>
      <c r="AX809" s="15" t="s">
        <v>75</v>
      </c>
      <c r="AY809" s="203" t="s">
        <v>317</v>
      </c>
    </row>
    <row r="810" spans="1:65" s="16" customFormat="1">
      <c r="B810" s="210"/>
      <c r="D810" s="185" t="s">
        <v>323</v>
      </c>
      <c r="E810" s="211" t="s">
        <v>1</v>
      </c>
      <c r="F810" s="212" t="s">
        <v>412</v>
      </c>
      <c r="H810" s="213">
        <v>20.600999999999999</v>
      </c>
      <c r="I810" s="214"/>
      <c r="L810" s="210"/>
      <c r="M810" s="215"/>
      <c r="N810" s="216"/>
      <c r="O810" s="216"/>
      <c r="P810" s="216"/>
      <c r="Q810" s="216"/>
      <c r="R810" s="216"/>
      <c r="S810" s="216"/>
      <c r="T810" s="217"/>
      <c r="AT810" s="211" t="s">
        <v>323</v>
      </c>
      <c r="AU810" s="211" t="s">
        <v>88</v>
      </c>
      <c r="AV810" s="16" t="s">
        <v>105</v>
      </c>
      <c r="AW810" s="16" t="s">
        <v>30</v>
      </c>
      <c r="AX810" s="16" t="s">
        <v>75</v>
      </c>
      <c r="AY810" s="211" t="s">
        <v>317</v>
      </c>
    </row>
    <row r="811" spans="1:65" s="14" customFormat="1">
      <c r="B811" s="192"/>
      <c r="D811" s="185" t="s">
        <v>323</v>
      </c>
      <c r="E811" s="193" t="s">
        <v>1299</v>
      </c>
      <c r="F811" s="194" t="s">
        <v>334</v>
      </c>
      <c r="H811" s="195">
        <v>279.8</v>
      </c>
      <c r="I811" s="196"/>
      <c r="L811" s="192"/>
      <c r="M811" s="197"/>
      <c r="N811" s="198"/>
      <c r="O811" s="198"/>
      <c r="P811" s="198"/>
      <c r="Q811" s="198"/>
      <c r="R811" s="198"/>
      <c r="S811" s="198"/>
      <c r="T811" s="199"/>
      <c r="AT811" s="193" t="s">
        <v>323</v>
      </c>
      <c r="AU811" s="193" t="s">
        <v>88</v>
      </c>
      <c r="AV811" s="14" t="s">
        <v>321</v>
      </c>
      <c r="AW811" s="14" t="s">
        <v>30</v>
      </c>
      <c r="AX811" s="14" t="s">
        <v>82</v>
      </c>
      <c r="AY811" s="193" t="s">
        <v>317</v>
      </c>
    </row>
    <row r="812" spans="1:65" s="2" customFormat="1" ht="14.45" customHeight="1">
      <c r="A812" s="35"/>
      <c r="B812" s="141"/>
      <c r="C812" s="171" t="s">
        <v>1300</v>
      </c>
      <c r="D812" s="171" t="s">
        <v>318</v>
      </c>
      <c r="E812" s="172" t="s">
        <v>1301</v>
      </c>
      <c r="F812" s="173" t="s">
        <v>1302</v>
      </c>
      <c r="G812" s="174" t="s">
        <v>378</v>
      </c>
      <c r="H812" s="175">
        <v>3.3479999999999999</v>
      </c>
      <c r="I812" s="176"/>
      <c r="J812" s="177">
        <f>ROUND(I812*H812,2)</f>
        <v>0</v>
      </c>
      <c r="K812" s="178"/>
      <c r="L812" s="36"/>
      <c r="M812" s="179" t="s">
        <v>1</v>
      </c>
      <c r="N812" s="180" t="s">
        <v>41</v>
      </c>
      <c r="O812" s="61"/>
      <c r="P812" s="181">
        <f>O812*H812</f>
        <v>0</v>
      </c>
      <c r="Q812" s="181">
        <v>0</v>
      </c>
      <c r="R812" s="181">
        <f>Q812*H812</f>
        <v>0</v>
      </c>
      <c r="S812" s="181">
        <v>0</v>
      </c>
      <c r="T812" s="182">
        <f>S812*H812</f>
        <v>0</v>
      </c>
      <c r="U812" s="35"/>
      <c r="V812" s="35"/>
      <c r="W812" s="35"/>
      <c r="X812" s="35"/>
      <c r="Y812" s="35"/>
      <c r="Z812" s="35"/>
      <c r="AA812" s="35"/>
      <c r="AB812" s="35"/>
      <c r="AC812" s="35"/>
      <c r="AD812" s="35"/>
      <c r="AE812" s="35"/>
      <c r="AR812" s="183" t="s">
        <v>321</v>
      </c>
      <c r="AT812" s="183" t="s">
        <v>318</v>
      </c>
      <c r="AU812" s="183" t="s">
        <v>88</v>
      </c>
      <c r="AY812" s="18" t="s">
        <v>317</v>
      </c>
      <c r="BE812" s="105">
        <f>IF(N812="základná",J812,0)</f>
        <v>0</v>
      </c>
      <c r="BF812" s="105">
        <f>IF(N812="znížená",J812,0)</f>
        <v>0</v>
      </c>
      <c r="BG812" s="105">
        <f>IF(N812="zákl. prenesená",J812,0)</f>
        <v>0</v>
      </c>
      <c r="BH812" s="105">
        <f>IF(N812="zníž. prenesená",J812,0)</f>
        <v>0</v>
      </c>
      <c r="BI812" s="105">
        <f>IF(N812="nulová",J812,0)</f>
        <v>0</v>
      </c>
      <c r="BJ812" s="18" t="s">
        <v>88</v>
      </c>
      <c r="BK812" s="105">
        <f>ROUND(I812*H812,2)</f>
        <v>0</v>
      </c>
      <c r="BL812" s="18" t="s">
        <v>321</v>
      </c>
      <c r="BM812" s="183" t="s">
        <v>1303</v>
      </c>
    </row>
    <row r="813" spans="1:65" s="13" customFormat="1">
      <c r="B813" s="184"/>
      <c r="D813" s="185" t="s">
        <v>323</v>
      </c>
      <c r="E813" s="186" t="s">
        <v>1</v>
      </c>
      <c r="F813" s="187" t="s">
        <v>1304</v>
      </c>
      <c r="H813" s="186" t="s">
        <v>1</v>
      </c>
      <c r="I813" s="188"/>
      <c r="L813" s="184"/>
      <c r="M813" s="189"/>
      <c r="N813" s="190"/>
      <c r="O813" s="190"/>
      <c r="P813" s="190"/>
      <c r="Q813" s="190"/>
      <c r="R813" s="190"/>
      <c r="S813" s="190"/>
      <c r="T813" s="191"/>
      <c r="AT813" s="186" t="s">
        <v>323</v>
      </c>
      <c r="AU813" s="186" t="s">
        <v>88</v>
      </c>
      <c r="AV813" s="13" t="s">
        <v>82</v>
      </c>
      <c r="AW813" s="13" t="s">
        <v>30</v>
      </c>
      <c r="AX813" s="13" t="s">
        <v>75</v>
      </c>
      <c r="AY813" s="186" t="s">
        <v>317</v>
      </c>
    </row>
    <row r="814" spans="1:65" s="13" customFormat="1">
      <c r="B814" s="184"/>
      <c r="D814" s="185" t="s">
        <v>323</v>
      </c>
      <c r="E814" s="186" t="s">
        <v>1</v>
      </c>
      <c r="F814" s="187" t="s">
        <v>1277</v>
      </c>
      <c r="H814" s="186" t="s">
        <v>1</v>
      </c>
      <c r="I814" s="188"/>
      <c r="L814" s="184"/>
      <c r="M814" s="189"/>
      <c r="N814" s="190"/>
      <c r="O814" s="190"/>
      <c r="P814" s="190"/>
      <c r="Q814" s="190"/>
      <c r="R814" s="190"/>
      <c r="S814" s="190"/>
      <c r="T814" s="191"/>
      <c r="AT814" s="186" t="s">
        <v>323</v>
      </c>
      <c r="AU814" s="186" t="s">
        <v>88</v>
      </c>
      <c r="AV814" s="13" t="s">
        <v>82</v>
      </c>
      <c r="AW814" s="13" t="s">
        <v>30</v>
      </c>
      <c r="AX814" s="13" t="s">
        <v>75</v>
      </c>
      <c r="AY814" s="186" t="s">
        <v>317</v>
      </c>
    </row>
    <row r="815" spans="1:65" s="13" customFormat="1">
      <c r="B815" s="184"/>
      <c r="D815" s="185" t="s">
        <v>323</v>
      </c>
      <c r="E815" s="186" t="s">
        <v>1</v>
      </c>
      <c r="F815" s="187" t="s">
        <v>1278</v>
      </c>
      <c r="H815" s="186" t="s">
        <v>1</v>
      </c>
      <c r="I815" s="188"/>
      <c r="L815" s="184"/>
      <c r="M815" s="189"/>
      <c r="N815" s="190"/>
      <c r="O815" s="190"/>
      <c r="P815" s="190"/>
      <c r="Q815" s="190"/>
      <c r="R815" s="190"/>
      <c r="S815" s="190"/>
      <c r="T815" s="191"/>
      <c r="AT815" s="186" t="s">
        <v>323</v>
      </c>
      <c r="AU815" s="186" t="s">
        <v>88</v>
      </c>
      <c r="AV815" s="13" t="s">
        <v>82</v>
      </c>
      <c r="AW815" s="13" t="s">
        <v>30</v>
      </c>
      <c r="AX815" s="13" t="s">
        <v>75</v>
      </c>
      <c r="AY815" s="186" t="s">
        <v>317</v>
      </c>
    </row>
    <row r="816" spans="1:65" s="13" customFormat="1">
      <c r="B816" s="184"/>
      <c r="D816" s="185" t="s">
        <v>323</v>
      </c>
      <c r="E816" s="186" t="s">
        <v>1</v>
      </c>
      <c r="F816" s="187" t="s">
        <v>1257</v>
      </c>
      <c r="H816" s="186" t="s">
        <v>1</v>
      </c>
      <c r="I816" s="188"/>
      <c r="L816" s="184"/>
      <c r="M816" s="189"/>
      <c r="N816" s="190"/>
      <c r="O816" s="190"/>
      <c r="P816" s="190"/>
      <c r="Q816" s="190"/>
      <c r="R816" s="190"/>
      <c r="S816" s="190"/>
      <c r="T816" s="191"/>
      <c r="AT816" s="186" t="s">
        <v>323</v>
      </c>
      <c r="AU816" s="186" t="s">
        <v>88</v>
      </c>
      <c r="AV816" s="13" t="s">
        <v>82</v>
      </c>
      <c r="AW816" s="13" t="s">
        <v>30</v>
      </c>
      <c r="AX816" s="13" t="s">
        <v>75</v>
      </c>
      <c r="AY816" s="186" t="s">
        <v>317</v>
      </c>
    </row>
    <row r="817" spans="1:65" s="13" customFormat="1">
      <c r="B817" s="184"/>
      <c r="D817" s="185" t="s">
        <v>323</v>
      </c>
      <c r="E817" s="186" t="s">
        <v>1</v>
      </c>
      <c r="F817" s="187" t="s">
        <v>1279</v>
      </c>
      <c r="H817" s="186" t="s">
        <v>1</v>
      </c>
      <c r="I817" s="188"/>
      <c r="L817" s="184"/>
      <c r="M817" s="189"/>
      <c r="N817" s="190"/>
      <c r="O817" s="190"/>
      <c r="P817" s="190"/>
      <c r="Q817" s="190"/>
      <c r="R817" s="190"/>
      <c r="S817" s="190"/>
      <c r="T817" s="191"/>
      <c r="AT817" s="186" t="s">
        <v>323</v>
      </c>
      <c r="AU817" s="186" t="s">
        <v>88</v>
      </c>
      <c r="AV817" s="13" t="s">
        <v>82</v>
      </c>
      <c r="AW817" s="13" t="s">
        <v>30</v>
      </c>
      <c r="AX817" s="13" t="s">
        <v>75</v>
      </c>
      <c r="AY817" s="186" t="s">
        <v>317</v>
      </c>
    </row>
    <row r="818" spans="1:65" s="13" customFormat="1" ht="22.5">
      <c r="B818" s="184"/>
      <c r="D818" s="185" t="s">
        <v>323</v>
      </c>
      <c r="E818" s="186" t="s">
        <v>1</v>
      </c>
      <c r="F818" s="187" t="s">
        <v>1305</v>
      </c>
      <c r="H818" s="186" t="s">
        <v>1</v>
      </c>
      <c r="I818" s="188"/>
      <c r="L818" s="184"/>
      <c r="M818" s="189"/>
      <c r="N818" s="190"/>
      <c r="O818" s="190"/>
      <c r="P818" s="190"/>
      <c r="Q818" s="190"/>
      <c r="R818" s="190"/>
      <c r="S818" s="190"/>
      <c r="T818" s="191"/>
      <c r="AT818" s="186" t="s">
        <v>323</v>
      </c>
      <c r="AU818" s="186" t="s">
        <v>88</v>
      </c>
      <c r="AV818" s="13" t="s">
        <v>82</v>
      </c>
      <c r="AW818" s="13" t="s">
        <v>30</v>
      </c>
      <c r="AX818" s="13" t="s">
        <v>75</v>
      </c>
      <c r="AY818" s="186" t="s">
        <v>317</v>
      </c>
    </row>
    <row r="819" spans="1:65" s="15" customFormat="1">
      <c r="B819" s="202"/>
      <c r="D819" s="185" t="s">
        <v>323</v>
      </c>
      <c r="E819" s="203" t="s">
        <v>1</v>
      </c>
      <c r="F819" s="204" t="s">
        <v>1306</v>
      </c>
      <c r="H819" s="205">
        <v>3.3479999999999999</v>
      </c>
      <c r="I819" s="206"/>
      <c r="L819" s="202"/>
      <c r="M819" s="207"/>
      <c r="N819" s="208"/>
      <c r="O819" s="208"/>
      <c r="P819" s="208"/>
      <c r="Q819" s="208"/>
      <c r="R819" s="208"/>
      <c r="S819" s="208"/>
      <c r="T819" s="209"/>
      <c r="AT819" s="203" t="s">
        <v>323</v>
      </c>
      <c r="AU819" s="203" t="s">
        <v>88</v>
      </c>
      <c r="AV819" s="15" t="s">
        <v>88</v>
      </c>
      <c r="AW819" s="15" t="s">
        <v>30</v>
      </c>
      <c r="AX819" s="15" t="s">
        <v>75</v>
      </c>
      <c r="AY819" s="203" t="s">
        <v>317</v>
      </c>
    </row>
    <row r="820" spans="1:65" s="14" customFormat="1">
      <c r="B820" s="192"/>
      <c r="D820" s="185" t="s">
        <v>323</v>
      </c>
      <c r="E820" s="193" t="s">
        <v>1307</v>
      </c>
      <c r="F820" s="194" t="s">
        <v>334</v>
      </c>
      <c r="H820" s="195">
        <v>3.3479999999999999</v>
      </c>
      <c r="I820" s="196"/>
      <c r="L820" s="192"/>
      <c r="M820" s="197"/>
      <c r="N820" s="198"/>
      <c r="O820" s="198"/>
      <c r="P820" s="198"/>
      <c r="Q820" s="198"/>
      <c r="R820" s="198"/>
      <c r="S820" s="198"/>
      <c r="T820" s="199"/>
      <c r="AT820" s="193" t="s">
        <v>323</v>
      </c>
      <c r="AU820" s="193" t="s">
        <v>88</v>
      </c>
      <c r="AV820" s="14" t="s">
        <v>321</v>
      </c>
      <c r="AW820" s="14" t="s">
        <v>30</v>
      </c>
      <c r="AX820" s="14" t="s">
        <v>82</v>
      </c>
      <c r="AY820" s="193" t="s">
        <v>317</v>
      </c>
    </row>
    <row r="821" spans="1:65" s="2" customFormat="1" ht="14.45" customHeight="1">
      <c r="A821" s="35"/>
      <c r="B821" s="141"/>
      <c r="C821" s="171" t="s">
        <v>1308</v>
      </c>
      <c r="D821" s="171" t="s">
        <v>318</v>
      </c>
      <c r="E821" s="172" t="s">
        <v>1309</v>
      </c>
      <c r="F821" s="173" t="s">
        <v>1310</v>
      </c>
      <c r="G821" s="174" t="s">
        <v>378</v>
      </c>
      <c r="H821" s="175">
        <v>3.581</v>
      </c>
      <c r="I821" s="176"/>
      <c r="J821" s="177">
        <f>ROUND(I821*H821,2)</f>
        <v>0</v>
      </c>
      <c r="K821" s="178"/>
      <c r="L821" s="36"/>
      <c r="M821" s="179" t="s">
        <v>1</v>
      </c>
      <c r="N821" s="180" t="s">
        <v>41</v>
      </c>
      <c r="O821" s="61"/>
      <c r="P821" s="181">
        <f>O821*H821</f>
        <v>0</v>
      </c>
      <c r="Q821" s="181">
        <v>0</v>
      </c>
      <c r="R821" s="181">
        <f>Q821*H821</f>
        <v>0</v>
      </c>
      <c r="S821" s="181">
        <v>0</v>
      </c>
      <c r="T821" s="182">
        <f>S821*H821</f>
        <v>0</v>
      </c>
      <c r="U821" s="35"/>
      <c r="V821" s="35"/>
      <c r="W821" s="35"/>
      <c r="X821" s="35"/>
      <c r="Y821" s="35"/>
      <c r="Z821" s="35"/>
      <c r="AA821" s="35"/>
      <c r="AB821" s="35"/>
      <c r="AC821" s="35"/>
      <c r="AD821" s="35"/>
      <c r="AE821" s="35"/>
      <c r="AR821" s="183" t="s">
        <v>321</v>
      </c>
      <c r="AT821" s="183" t="s">
        <v>318</v>
      </c>
      <c r="AU821" s="183" t="s">
        <v>88</v>
      </c>
      <c r="AY821" s="18" t="s">
        <v>317</v>
      </c>
      <c r="BE821" s="105">
        <f>IF(N821="základná",J821,0)</f>
        <v>0</v>
      </c>
      <c r="BF821" s="105">
        <f>IF(N821="znížená",J821,0)</f>
        <v>0</v>
      </c>
      <c r="BG821" s="105">
        <f>IF(N821="zákl. prenesená",J821,0)</f>
        <v>0</v>
      </c>
      <c r="BH821" s="105">
        <f>IF(N821="zníž. prenesená",J821,0)</f>
        <v>0</v>
      </c>
      <c r="BI821" s="105">
        <f>IF(N821="nulová",J821,0)</f>
        <v>0</v>
      </c>
      <c r="BJ821" s="18" t="s">
        <v>88</v>
      </c>
      <c r="BK821" s="105">
        <f>ROUND(I821*H821,2)</f>
        <v>0</v>
      </c>
      <c r="BL821" s="18" t="s">
        <v>321</v>
      </c>
      <c r="BM821" s="183" t="s">
        <v>1311</v>
      </c>
    </row>
    <row r="822" spans="1:65" s="13" customFormat="1" ht="22.5">
      <c r="B822" s="184"/>
      <c r="D822" s="185" t="s">
        <v>323</v>
      </c>
      <c r="E822" s="186" t="s">
        <v>1</v>
      </c>
      <c r="F822" s="187" t="s">
        <v>1312</v>
      </c>
      <c r="H822" s="186" t="s">
        <v>1</v>
      </c>
      <c r="I822" s="188"/>
      <c r="L822" s="184"/>
      <c r="M822" s="189"/>
      <c r="N822" s="190"/>
      <c r="O822" s="190"/>
      <c r="P822" s="190"/>
      <c r="Q822" s="190"/>
      <c r="R822" s="190"/>
      <c r="S822" s="190"/>
      <c r="T822" s="191"/>
      <c r="AT822" s="186" t="s">
        <v>323</v>
      </c>
      <c r="AU822" s="186" t="s">
        <v>88</v>
      </c>
      <c r="AV822" s="13" t="s">
        <v>82</v>
      </c>
      <c r="AW822" s="13" t="s">
        <v>30</v>
      </c>
      <c r="AX822" s="13" t="s">
        <v>75</v>
      </c>
      <c r="AY822" s="186" t="s">
        <v>317</v>
      </c>
    </row>
    <row r="823" spans="1:65" s="13" customFormat="1">
      <c r="B823" s="184"/>
      <c r="D823" s="185" t="s">
        <v>323</v>
      </c>
      <c r="E823" s="186" t="s">
        <v>1</v>
      </c>
      <c r="F823" s="187" t="s">
        <v>1277</v>
      </c>
      <c r="H823" s="186" t="s">
        <v>1</v>
      </c>
      <c r="I823" s="188"/>
      <c r="L823" s="184"/>
      <c r="M823" s="189"/>
      <c r="N823" s="190"/>
      <c r="O823" s="190"/>
      <c r="P823" s="190"/>
      <c r="Q823" s="190"/>
      <c r="R823" s="190"/>
      <c r="S823" s="190"/>
      <c r="T823" s="191"/>
      <c r="AT823" s="186" t="s">
        <v>323</v>
      </c>
      <c r="AU823" s="186" t="s">
        <v>88</v>
      </c>
      <c r="AV823" s="13" t="s">
        <v>82</v>
      </c>
      <c r="AW823" s="13" t="s">
        <v>30</v>
      </c>
      <c r="AX823" s="13" t="s">
        <v>75</v>
      </c>
      <c r="AY823" s="186" t="s">
        <v>317</v>
      </c>
    </row>
    <row r="824" spans="1:65" s="13" customFormat="1">
      <c r="B824" s="184"/>
      <c r="D824" s="185" t="s">
        <v>323</v>
      </c>
      <c r="E824" s="186" t="s">
        <v>1</v>
      </c>
      <c r="F824" s="187" t="s">
        <v>1278</v>
      </c>
      <c r="H824" s="186" t="s">
        <v>1</v>
      </c>
      <c r="I824" s="188"/>
      <c r="L824" s="184"/>
      <c r="M824" s="189"/>
      <c r="N824" s="190"/>
      <c r="O824" s="190"/>
      <c r="P824" s="190"/>
      <c r="Q824" s="190"/>
      <c r="R824" s="190"/>
      <c r="S824" s="190"/>
      <c r="T824" s="191"/>
      <c r="AT824" s="186" t="s">
        <v>323</v>
      </c>
      <c r="AU824" s="186" t="s">
        <v>88</v>
      </c>
      <c r="AV824" s="13" t="s">
        <v>82</v>
      </c>
      <c r="AW824" s="13" t="s">
        <v>30</v>
      </c>
      <c r="AX824" s="13" t="s">
        <v>75</v>
      </c>
      <c r="AY824" s="186" t="s">
        <v>317</v>
      </c>
    </row>
    <row r="825" spans="1:65" s="13" customFormat="1">
      <c r="B825" s="184"/>
      <c r="D825" s="185" t="s">
        <v>323</v>
      </c>
      <c r="E825" s="186" t="s">
        <v>1</v>
      </c>
      <c r="F825" s="187" t="s">
        <v>1257</v>
      </c>
      <c r="H825" s="186" t="s">
        <v>1</v>
      </c>
      <c r="I825" s="188"/>
      <c r="L825" s="184"/>
      <c r="M825" s="189"/>
      <c r="N825" s="190"/>
      <c r="O825" s="190"/>
      <c r="P825" s="190"/>
      <c r="Q825" s="190"/>
      <c r="R825" s="190"/>
      <c r="S825" s="190"/>
      <c r="T825" s="191"/>
      <c r="AT825" s="186" t="s">
        <v>323</v>
      </c>
      <c r="AU825" s="186" t="s">
        <v>88</v>
      </c>
      <c r="AV825" s="13" t="s">
        <v>82</v>
      </c>
      <c r="AW825" s="13" t="s">
        <v>30</v>
      </c>
      <c r="AX825" s="13" t="s">
        <v>75</v>
      </c>
      <c r="AY825" s="186" t="s">
        <v>317</v>
      </c>
    </row>
    <row r="826" spans="1:65" s="13" customFormat="1">
      <c r="B826" s="184"/>
      <c r="D826" s="185" t="s">
        <v>323</v>
      </c>
      <c r="E826" s="186" t="s">
        <v>1</v>
      </c>
      <c r="F826" s="187" t="s">
        <v>1279</v>
      </c>
      <c r="H826" s="186" t="s">
        <v>1</v>
      </c>
      <c r="I826" s="188"/>
      <c r="L826" s="184"/>
      <c r="M826" s="189"/>
      <c r="N826" s="190"/>
      <c r="O826" s="190"/>
      <c r="P826" s="190"/>
      <c r="Q826" s="190"/>
      <c r="R826" s="190"/>
      <c r="S826" s="190"/>
      <c r="T826" s="191"/>
      <c r="AT826" s="186" t="s">
        <v>323</v>
      </c>
      <c r="AU826" s="186" t="s">
        <v>88</v>
      </c>
      <c r="AV826" s="13" t="s">
        <v>82</v>
      </c>
      <c r="AW826" s="13" t="s">
        <v>30</v>
      </c>
      <c r="AX826" s="13" t="s">
        <v>75</v>
      </c>
      <c r="AY826" s="186" t="s">
        <v>317</v>
      </c>
    </row>
    <row r="827" spans="1:65" s="13" customFormat="1">
      <c r="B827" s="184"/>
      <c r="D827" s="185" t="s">
        <v>323</v>
      </c>
      <c r="E827" s="186" t="s">
        <v>1</v>
      </c>
      <c r="F827" s="187" t="s">
        <v>1280</v>
      </c>
      <c r="H827" s="186" t="s">
        <v>1</v>
      </c>
      <c r="I827" s="188"/>
      <c r="L827" s="184"/>
      <c r="M827" s="189"/>
      <c r="N827" s="190"/>
      <c r="O827" s="190"/>
      <c r="P827" s="190"/>
      <c r="Q827" s="190"/>
      <c r="R827" s="190"/>
      <c r="S827" s="190"/>
      <c r="T827" s="191"/>
      <c r="AT827" s="186" t="s">
        <v>323</v>
      </c>
      <c r="AU827" s="186" t="s">
        <v>88</v>
      </c>
      <c r="AV827" s="13" t="s">
        <v>82</v>
      </c>
      <c r="AW827" s="13" t="s">
        <v>30</v>
      </c>
      <c r="AX827" s="13" t="s">
        <v>75</v>
      </c>
      <c r="AY827" s="186" t="s">
        <v>317</v>
      </c>
    </row>
    <row r="828" spans="1:65" s="13" customFormat="1" ht="22.5">
      <c r="B828" s="184"/>
      <c r="D828" s="185" t="s">
        <v>323</v>
      </c>
      <c r="E828" s="186" t="s">
        <v>1</v>
      </c>
      <c r="F828" s="187" t="s">
        <v>1281</v>
      </c>
      <c r="H828" s="186" t="s">
        <v>1</v>
      </c>
      <c r="I828" s="188"/>
      <c r="L828" s="184"/>
      <c r="M828" s="189"/>
      <c r="N828" s="190"/>
      <c r="O828" s="190"/>
      <c r="P828" s="190"/>
      <c r="Q828" s="190"/>
      <c r="R828" s="190"/>
      <c r="S828" s="190"/>
      <c r="T828" s="191"/>
      <c r="AT828" s="186" t="s">
        <v>323</v>
      </c>
      <c r="AU828" s="186" t="s">
        <v>88</v>
      </c>
      <c r="AV828" s="13" t="s">
        <v>82</v>
      </c>
      <c r="AW828" s="13" t="s">
        <v>30</v>
      </c>
      <c r="AX828" s="13" t="s">
        <v>75</v>
      </c>
      <c r="AY828" s="186" t="s">
        <v>317</v>
      </c>
    </row>
    <row r="829" spans="1:65" s="13" customFormat="1">
      <c r="B829" s="184"/>
      <c r="D829" s="185" t="s">
        <v>323</v>
      </c>
      <c r="E829" s="186" t="s">
        <v>1</v>
      </c>
      <c r="F829" s="187" t="s">
        <v>1279</v>
      </c>
      <c r="H829" s="186" t="s">
        <v>1</v>
      </c>
      <c r="I829" s="188"/>
      <c r="L829" s="184"/>
      <c r="M829" s="189"/>
      <c r="N829" s="190"/>
      <c r="O829" s="190"/>
      <c r="P829" s="190"/>
      <c r="Q829" s="190"/>
      <c r="R829" s="190"/>
      <c r="S829" s="190"/>
      <c r="T829" s="191"/>
      <c r="AT829" s="186" t="s">
        <v>323</v>
      </c>
      <c r="AU829" s="186" t="s">
        <v>88</v>
      </c>
      <c r="AV829" s="13" t="s">
        <v>82</v>
      </c>
      <c r="AW829" s="13" t="s">
        <v>30</v>
      </c>
      <c r="AX829" s="13" t="s">
        <v>75</v>
      </c>
      <c r="AY829" s="186" t="s">
        <v>317</v>
      </c>
    </row>
    <row r="830" spans="1:65" s="13" customFormat="1">
      <c r="B830" s="184"/>
      <c r="D830" s="185" t="s">
        <v>323</v>
      </c>
      <c r="E830" s="186" t="s">
        <v>1</v>
      </c>
      <c r="F830" s="187" t="s">
        <v>1257</v>
      </c>
      <c r="H830" s="186" t="s">
        <v>1</v>
      </c>
      <c r="I830" s="188"/>
      <c r="L830" s="184"/>
      <c r="M830" s="189"/>
      <c r="N830" s="190"/>
      <c r="O830" s="190"/>
      <c r="P830" s="190"/>
      <c r="Q830" s="190"/>
      <c r="R830" s="190"/>
      <c r="S830" s="190"/>
      <c r="T830" s="191"/>
      <c r="AT830" s="186" t="s">
        <v>323</v>
      </c>
      <c r="AU830" s="186" t="s">
        <v>88</v>
      </c>
      <c r="AV830" s="13" t="s">
        <v>82</v>
      </c>
      <c r="AW830" s="13" t="s">
        <v>30</v>
      </c>
      <c r="AX830" s="13" t="s">
        <v>75</v>
      </c>
      <c r="AY830" s="186" t="s">
        <v>317</v>
      </c>
    </row>
    <row r="831" spans="1:65" s="15" customFormat="1">
      <c r="B831" s="202"/>
      <c r="D831" s="185" t="s">
        <v>323</v>
      </c>
      <c r="E831" s="203" t="s">
        <v>1</v>
      </c>
      <c r="F831" s="204" t="s">
        <v>1313</v>
      </c>
      <c r="H831" s="205">
        <v>0.46700000000000003</v>
      </c>
      <c r="I831" s="206"/>
      <c r="L831" s="202"/>
      <c r="M831" s="207"/>
      <c r="N831" s="208"/>
      <c r="O831" s="208"/>
      <c r="P831" s="208"/>
      <c r="Q831" s="208"/>
      <c r="R831" s="208"/>
      <c r="S831" s="208"/>
      <c r="T831" s="209"/>
      <c r="AT831" s="203" t="s">
        <v>323</v>
      </c>
      <c r="AU831" s="203" t="s">
        <v>88</v>
      </c>
      <c r="AV831" s="15" t="s">
        <v>88</v>
      </c>
      <c r="AW831" s="15" t="s">
        <v>30</v>
      </c>
      <c r="AX831" s="15" t="s">
        <v>75</v>
      </c>
      <c r="AY831" s="203" t="s">
        <v>317</v>
      </c>
    </row>
    <row r="832" spans="1:65" s="15" customFormat="1">
      <c r="B832" s="202"/>
      <c r="D832" s="185" t="s">
        <v>323</v>
      </c>
      <c r="E832" s="203" t="s">
        <v>1</v>
      </c>
      <c r="F832" s="204" t="s">
        <v>1314</v>
      </c>
      <c r="H832" s="205">
        <v>0.46700000000000003</v>
      </c>
      <c r="I832" s="206"/>
      <c r="L832" s="202"/>
      <c r="M832" s="207"/>
      <c r="N832" s="208"/>
      <c r="O832" s="208"/>
      <c r="P832" s="208"/>
      <c r="Q832" s="208"/>
      <c r="R832" s="208"/>
      <c r="S832" s="208"/>
      <c r="T832" s="209"/>
      <c r="AT832" s="203" t="s">
        <v>323</v>
      </c>
      <c r="AU832" s="203" t="s">
        <v>88</v>
      </c>
      <c r="AV832" s="15" t="s">
        <v>88</v>
      </c>
      <c r="AW832" s="15" t="s">
        <v>30</v>
      </c>
      <c r="AX832" s="15" t="s">
        <v>75</v>
      </c>
      <c r="AY832" s="203" t="s">
        <v>317</v>
      </c>
    </row>
    <row r="833" spans="1:65" s="15" customFormat="1">
      <c r="B833" s="202"/>
      <c r="D833" s="185" t="s">
        <v>323</v>
      </c>
      <c r="E833" s="203" t="s">
        <v>1</v>
      </c>
      <c r="F833" s="204" t="s">
        <v>1315</v>
      </c>
      <c r="H833" s="205">
        <v>0.46700000000000003</v>
      </c>
      <c r="I833" s="206"/>
      <c r="L833" s="202"/>
      <c r="M833" s="207"/>
      <c r="N833" s="208"/>
      <c r="O833" s="208"/>
      <c r="P833" s="208"/>
      <c r="Q833" s="208"/>
      <c r="R833" s="208"/>
      <c r="S833" s="208"/>
      <c r="T833" s="209"/>
      <c r="AT833" s="203" t="s">
        <v>323</v>
      </c>
      <c r="AU833" s="203" t="s">
        <v>88</v>
      </c>
      <c r="AV833" s="15" t="s">
        <v>88</v>
      </c>
      <c r="AW833" s="15" t="s">
        <v>30</v>
      </c>
      <c r="AX833" s="15" t="s">
        <v>75</v>
      </c>
      <c r="AY833" s="203" t="s">
        <v>317</v>
      </c>
    </row>
    <row r="834" spans="1:65" s="15" customFormat="1">
      <c r="B834" s="202"/>
      <c r="D834" s="185" t="s">
        <v>323</v>
      </c>
      <c r="E834" s="203" t="s">
        <v>1</v>
      </c>
      <c r="F834" s="204" t="s">
        <v>1316</v>
      </c>
      <c r="H834" s="205">
        <v>0.46700000000000003</v>
      </c>
      <c r="I834" s="206"/>
      <c r="L834" s="202"/>
      <c r="M834" s="207"/>
      <c r="N834" s="208"/>
      <c r="O834" s="208"/>
      <c r="P834" s="208"/>
      <c r="Q834" s="208"/>
      <c r="R834" s="208"/>
      <c r="S834" s="208"/>
      <c r="T834" s="209"/>
      <c r="AT834" s="203" t="s">
        <v>323</v>
      </c>
      <c r="AU834" s="203" t="s">
        <v>88</v>
      </c>
      <c r="AV834" s="15" t="s">
        <v>88</v>
      </c>
      <c r="AW834" s="15" t="s">
        <v>30</v>
      </c>
      <c r="AX834" s="15" t="s">
        <v>75</v>
      </c>
      <c r="AY834" s="203" t="s">
        <v>317</v>
      </c>
    </row>
    <row r="835" spans="1:65" s="15" customFormat="1">
      <c r="B835" s="202"/>
      <c r="D835" s="185" t="s">
        <v>323</v>
      </c>
      <c r="E835" s="203" t="s">
        <v>1</v>
      </c>
      <c r="F835" s="204" t="s">
        <v>1317</v>
      </c>
      <c r="H835" s="205">
        <v>0.42799999999999999</v>
      </c>
      <c r="I835" s="206"/>
      <c r="L835" s="202"/>
      <c r="M835" s="207"/>
      <c r="N835" s="208"/>
      <c r="O835" s="208"/>
      <c r="P835" s="208"/>
      <c r="Q835" s="208"/>
      <c r="R835" s="208"/>
      <c r="S835" s="208"/>
      <c r="T835" s="209"/>
      <c r="AT835" s="203" t="s">
        <v>323</v>
      </c>
      <c r="AU835" s="203" t="s">
        <v>88</v>
      </c>
      <c r="AV835" s="15" t="s">
        <v>88</v>
      </c>
      <c r="AW835" s="15" t="s">
        <v>30</v>
      </c>
      <c r="AX835" s="15" t="s">
        <v>75</v>
      </c>
      <c r="AY835" s="203" t="s">
        <v>317</v>
      </c>
    </row>
    <row r="836" spans="1:65" s="15" customFormat="1">
      <c r="B836" s="202"/>
      <c r="D836" s="185" t="s">
        <v>323</v>
      </c>
      <c r="E836" s="203" t="s">
        <v>1</v>
      </c>
      <c r="F836" s="204" t="s">
        <v>1318</v>
      </c>
      <c r="H836" s="205">
        <v>0.85699999999999998</v>
      </c>
      <c r="I836" s="206"/>
      <c r="L836" s="202"/>
      <c r="M836" s="207"/>
      <c r="N836" s="208"/>
      <c r="O836" s="208"/>
      <c r="P836" s="208"/>
      <c r="Q836" s="208"/>
      <c r="R836" s="208"/>
      <c r="S836" s="208"/>
      <c r="T836" s="209"/>
      <c r="AT836" s="203" t="s">
        <v>323</v>
      </c>
      <c r="AU836" s="203" t="s">
        <v>88</v>
      </c>
      <c r="AV836" s="15" t="s">
        <v>88</v>
      </c>
      <c r="AW836" s="15" t="s">
        <v>30</v>
      </c>
      <c r="AX836" s="15" t="s">
        <v>75</v>
      </c>
      <c r="AY836" s="203" t="s">
        <v>317</v>
      </c>
    </row>
    <row r="837" spans="1:65" s="15" customFormat="1">
      <c r="B837" s="202"/>
      <c r="D837" s="185" t="s">
        <v>323</v>
      </c>
      <c r="E837" s="203" t="s">
        <v>1</v>
      </c>
      <c r="F837" s="204" t="s">
        <v>1319</v>
      </c>
      <c r="H837" s="205">
        <v>0.42799999999999999</v>
      </c>
      <c r="I837" s="206"/>
      <c r="L837" s="202"/>
      <c r="M837" s="207"/>
      <c r="N837" s="208"/>
      <c r="O837" s="208"/>
      <c r="P837" s="208"/>
      <c r="Q837" s="208"/>
      <c r="R837" s="208"/>
      <c r="S837" s="208"/>
      <c r="T837" s="209"/>
      <c r="AT837" s="203" t="s">
        <v>323</v>
      </c>
      <c r="AU837" s="203" t="s">
        <v>88</v>
      </c>
      <c r="AV837" s="15" t="s">
        <v>88</v>
      </c>
      <c r="AW837" s="15" t="s">
        <v>30</v>
      </c>
      <c r="AX837" s="15" t="s">
        <v>75</v>
      </c>
      <c r="AY837" s="203" t="s">
        <v>317</v>
      </c>
    </row>
    <row r="838" spans="1:65" s="14" customFormat="1">
      <c r="B838" s="192"/>
      <c r="D838" s="185" t="s">
        <v>323</v>
      </c>
      <c r="E838" s="193" t="s">
        <v>1320</v>
      </c>
      <c r="F838" s="194" t="s">
        <v>334</v>
      </c>
      <c r="H838" s="195">
        <v>3.581</v>
      </c>
      <c r="I838" s="196"/>
      <c r="L838" s="192"/>
      <c r="M838" s="197"/>
      <c r="N838" s="198"/>
      <c r="O838" s="198"/>
      <c r="P838" s="198"/>
      <c r="Q838" s="198"/>
      <c r="R838" s="198"/>
      <c r="S838" s="198"/>
      <c r="T838" s="199"/>
      <c r="AT838" s="193" t="s">
        <v>323</v>
      </c>
      <c r="AU838" s="193" t="s">
        <v>88</v>
      </c>
      <c r="AV838" s="14" t="s">
        <v>321</v>
      </c>
      <c r="AW838" s="14" t="s">
        <v>30</v>
      </c>
      <c r="AX838" s="14" t="s">
        <v>82</v>
      </c>
      <c r="AY838" s="193" t="s">
        <v>317</v>
      </c>
    </row>
    <row r="839" spans="1:65" s="2" customFormat="1" ht="14.45" customHeight="1">
      <c r="A839" s="35"/>
      <c r="B839" s="141"/>
      <c r="C839" s="171" t="s">
        <v>1321</v>
      </c>
      <c r="D839" s="171" t="s">
        <v>318</v>
      </c>
      <c r="E839" s="172" t="s">
        <v>1322</v>
      </c>
      <c r="F839" s="173" t="s">
        <v>1323</v>
      </c>
      <c r="G839" s="174" t="s">
        <v>378</v>
      </c>
      <c r="H839" s="175">
        <v>19.010000000000002</v>
      </c>
      <c r="I839" s="176"/>
      <c r="J839" s="177">
        <f>ROUND(I839*H839,2)</f>
        <v>0</v>
      </c>
      <c r="K839" s="178"/>
      <c r="L839" s="36"/>
      <c r="M839" s="179" t="s">
        <v>1</v>
      </c>
      <c r="N839" s="180" t="s">
        <v>41</v>
      </c>
      <c r="O839" s="61"/>
      <c r="P839" s="181">
        <f>O839*H839</f>
        <v>0</v>
      </c>
      <c r="Q839" s="181">
        <v>0</v>
      </c>
      <c r="R839" s="181">
        <f>Q839*H839</f>
        <v>0</v>
      </c>
      <c r="S839" s="181">
        <v>0</v>
      </c>
      <c r="T839" s="182">
        <f>S839*H839</f>
        <v>0</v>
      </c>
      <c r="U839" s="35"/>
      <c r="V839" s="35"/>
      <c r="W839" s="35"/>
      <c r="X839" s="35"/>
      <c r="Y839" s="35"/>
      <c r="Z839" s="35"/>
      <c r="AA839" s="35"/>
      <c r="AB839" s="35"/>
      <c r="AC839" s="35"/>
      <c r="AD839" s="35"/>
      <c r="AE839" s="35"/>
      <c r="AR839" s="183" t="s">
        <v>321</v>
      </c>
      <c r="AT839" s="183" t="s">
        <v>318</v>
      </c>
      <c r="AU839" s="183" t="s">
        <v>88</v>
      </c>
      <c r="AY839" s="18" t="s">
        <v>317</v>
      </c>
      <c r="BE839" s="105">
        <f>IF(N839="základná",J839,0)</f>
        <v>0</v>
      </c>
      <c r="BF839" s="105">
        <f>IF(N839="znížená",J839,0)</f>
        <v>0</v>
      </c>
      <c r="BG839" s="105">
        <f>IF(N839="zákl. prenesená",J839,0)</f>
        <v>0</v>
      </c>
      <c r="BH839" s="105">
        <f>IF(N839="zníž. prenesená",J839,0)</f>
        <v>0</v>
      </c>
      <c r="BI839" s="105">
        <f>IF(N839="nulová",J839,0)</f>
        <v>0</v>
      </c>
      <c r="BJ839" s="18" t="s">
        <v>88</v>
      </c>
      <c r="BK839" s="105">
        <f>ROUND(I839*H839,2)</f>
        <v>0</v>
      </c>
      <c r="BL839" s="18" t="s">
        <v>321</v>
      </c>
      <c r="BM839" s="183" t="s">
        <v>1324</v>
      </c>
    </row>
    <row r="840" spans="1:65" s="13" customFormat="1" ht="22.5">
      <c r="B840" s="184"/>
      <c r="D840" s="185" t="s">
        <v>323</v>
      </c>
      <c r="E840" s="186" t="s">
        <v>1</v>
      </c>
      <c r="F840" s="187" t="s">
        <v>1325</v>
      </c>
      <c r="H840" s="186" t="s">
        <v>1</v>
      </c>
      <c r="I840" s="188"/>
      <c r="L840" s="184"/>
      <c r="M840" s="189"/>
      <c r="N840" s="190"/>
      <c r="O840" s="190"/>
      <c r="P840" s="190"/>
      <c r="Q840" s="190"/>
      <c r="R840" s="190"/>
      <c r="S840" s="190"/>
      <c r="T840" s="191"/>
      <c r="AT840" s="186" t="s">
        <v>323</v>
      </c>
      <c r="AU840" s="186" t="s">
        <v>88</v>
      </c>
      <c r="AV840" s="13" t="s">
        <v>82</v>
      </c>
      <c r="AW840" s="13" t="s">
        <v>30</v>
      </c>
      <c r="AX840" s="13" t="s">
        <v>75</v>
      </c>
      <c r="AY840" s="186" t="s">
        <v>317</v>
      </c>
    </row>
    <row r="841" spans="1:65" s="13" customFormat="1">
      <c r="B841" s="184"/>
      <c r="D841" s="185" t="s">
        <v>323</v>
      </c>
      <c r="E841" s="186" t="s">
        <v>1</v>
      </c>
      <c r="F841" s="187" t="s">
        <v>1256</v>
      </c>
      <c r="H841" s="186" t="s">
        <v>1</v>
      </c>
      <c r="I841" s="188"/>
      <c r="L841" s="184"/>
      <c r="M841" s="189"/>
      <c r="N841" s="190"/>
      <c r="O841" s="190"/>
      <c r="P841" s="190"/>
      <c r="Q841" s="190"/>
      <c r="R841" s="190"/>
      <c r="S841" s="190"/>
      <c r="T841" s="191"/>
      <c r="AT841" s="186" t="s">
        <v>323</v>
      </c>
      <c r="AU841" s="186" t="s">
        <v>88</v>
      </c>
      <c r="AV841" s="13" t="s">
        <v>82</v>
      </c>
      <c r="AW841" s="13" t="s">
        <v>30</v>
      </c>
      <c r="AX841" s="13" t="s">
        <v>75</v>
      </c>
      <c r="AY841" s="186" t="s">
        <v>317</v>
      </c>
    </row>
    <row r="842" spans="1:65" s="13" customFormat="1">
      <c r="B842" s="184"/>
      <c r="D842" s="185" t="s">
        <v>323</v>
      </c>
      <c r="E842" s="186" t="s">
        <v>1</v>
      </c>
      <c r="F842" s="187" t="s">
        <v>1278</v>
      </c>
      <c r="H842" s="186" t="s">
        <v>1</v>
      </c>
      <c r="I842" s="188"/>
      <c r="L842" s="184"/>
      <c r="M842" s="189"/>
      <c r="N842" s="190"/>
      <c r="O842" s="190"/>
      <c r="P842" s="190"/>
      <c r="Q842" s="190"/>
      <c r="R842" s="190"/>
      <c r="S842" s="190"/>
      <c r="T842" s="191"/>
      <c r="AT842" s="186" t="s">
        <v>323</v>
      </c>
      <c r="AU842" s="186" t="s">
        <v>88</v>
      </c>
      <c r="AV842" s="13" t="s">
        <v>82</v>
      </c>
      <c r="AW842" s="13" t="s">
        <v>30</v>
      </c>
      <c r="AX842" s="13" t="s">
        <v>75</v>
      </c>
      <c r="AY842" s="186" t="s">
        <v>317</v>
      </c>
    </row>
    <row r="843" spans="1:65" s="13" customFormat="1">
      <c r="B843" s="184"/>
      <c r="D843" s="185" t="s">
        <v>323</v>
      </c>
      <c r="E843" s="186" t="s">
        <v>1</v>
      </c>
      <c r="F843" s="187" t="s">
        <v>1257</v>
      </c>
      <c r="H843" s="186" t="s">
        <v>1</v>
      </c>
      <c r="I843" s="188"/>
      <c r="L843" s="184"/>
      <c r="M843" s="189"/>
      <c r="N843" s="190"/>
      <c r="O843" s="190"/>
      <c r="P843" s="190"/>
      <c r="Q843" s="190"/>
      <c r="R843" s="190"/>
      <c r="S843" s="190"/>
      <c r="T843" s="191"/>
      <c r="AT843" s="186" t="s">
        <v>323</v>
      </c>
      <c r="AU843" s="186" t="s">
        <v>88</v>
      </c>
      <c r="AV843" s="13" t="s">
        <v>82</v>
      </c>
      <c r="AW843" s="13" t="s">
        <v>30</v>
      </c>
      <c r="AX843" s="13" t="s">
        <v>75</v>
      </c>
      <c r="AY843" s="186" t="s">
        <v>317</v>
      </c>
    </row>
    <row r="844" spans="1:65" s="13" customFormat="1">
      <c r="B844" s="184"/>
      <c r="D844" s="185" t="s">
        <v>323</v>
      </c>
      <c r="E844" s="186" t="s">
        <v>1</v>
      </c>
      <c r="F844" s="187" t="s">
        <v>1279</v>
      </c>
      <c r="H844" s="186" t="s">
        <v>1</v>
      </c>
      <c r="I844" s="188"/>
      <c r="L844" s="184"/>
      <c r="M844" s="189"/>
      <c r="N844" s="190"/>
      <c r="O844" s="190"/>
      <c r="P844" s="190"/>
      <c r="Q844" s="190"/>
      <c r="R844" s="190"/>
      <c r="S844" s="190"/>
      <c r="T844" s="191"/>
      <c r="AT844" s="186" t="s">
        <v>323</v>
      </c>
      <c r="AU844" s="186" t="s">
        <v>88</v>
      </c>
      <c r="AV844" s="13" t="s">
        <v>82</v>
      </c>
      <c r="AW844" s="13" t="s">
        <v>30</v>
      </c>
      <c r="AX844" s="13" t="s">
        <v>75</v>
      </c>
      <c r="AY844" s="186" t="s">
        <v>317</v>
      </c>
    </row>
    <row r="845" spans="1:65" s="13" customFormat="1">
      <c r="B845" s="184"/>
      <c r="D845" s="185" t="s">
        <v>323</v>
      </c>
      <c r="E845" s="186" t="s">
        <v>1</v>
      </c>
      <c r="F845" s="187" t="s">
        <v>1326</v>
      </c>
      <c r="H845" s="186" t="s">
        <v>1</v>
      </c>
      <c r="I845" s="188"/>
      <c r="L845" s="184"/>
      <c r="M845" s="189"/>
      <c r="N845" s="190"/>
      <c r="O845" s="190"/>
      <c r="P845" s="190"/>
      <c r="Q845" s="190"/>
      <c r="R845" s="190"/>
      <c r="S845" s="190"/>
      <c r="T845" s="191"/>
      <c r="AT845" s="186" t="s">
        <v>323</v>
      </c>
      <c r="AU845" s="186" t="s">
        <v>88</v>
      </c>
      <c r="AV845" s="13" t="s">
        <v>82</v>
      </c>
      <c r="AW845" s="13" t="s">
        <v>30</v>
      </c>
      <c r="AX845" s="13" t="s">
        <v>75</v>
      </c>
      <c r="AY845" s="186" t="s">
        <v>317</v>
      </c>
    </row>
    <row r="846" spans="1:65" s="13" customFormat="1">
      <c r="B846" s="184"/>
      <c r="D846" s="185" t="s">
        <v>323</v>
      </c>
      <c r="E846" s="186" t="s">
        <v>1</v>
      </c>
      <c r="F846" s="187" t="s">
        <v>1327</v>
      </c>
      <c r="H846" s="186" t="s">
        <v>1</v>
      </c>
      <c r="I846" s="188"/>
      <c r="L846" s="184"/>
      <c r="M846" s="189"/>
      <c r="N846" s="190"/>
      <c r="O846" s="190"/>
      <c r="P846" s="190"/>
      <c r="Q846" s="190"/>
      <c r="R846" s="190"/>
      <c r="S846" s="190"/>
      <c r="T846" s="191"/>
      <c r="AT846" s="186" t="s">
        <v>323</v>
      </c>
      <c r="AU846" s="186" t="s">
        <v>88</v>
      </c>
      <c r="AV846" s="13" t="s">
        <v>82</v>
      </c>
      <c r="AW846" s="13" t="s">
        <v>30</v>
      </c>
      <c r="AX846" s="13" t="s">
        <v>75</v>
      </c>
      <c r="AY846" s="186" t="s">
        <v>317</v>
      </c>
    </row>
    <row r="847" spans="1:65" s="13" customFormat="1" ht="22.5">
      <c r="B847" s="184"/>
      <c r="D847" s="185" t="s">
        <v>323</v>
      </c>
      <c r="E847" s="186" t="s">
        <v>1</v>
      </c>
      <c r="F847" s="187" t="s">
        <v>1328</v>
      </c>
      <c r="H847" s="186" t="s">
        <v>1</v>
      </c>
      <c r="I847" s="188"/>
      <c r="L847" s="184"/>
      <c r="M847" s="189"/>
      <c r="N847" s="190"/>
      <c r="O847" s="190"/>
      <c r="P847" s="190"/>
      <c r="Q847" s="190"/>
      <c r="R847" s="190"/>
      <c r="S847" s="190"/>
      <c r="T847" s="191"/>
      <c r="AT847" s="186" t="s">
        <v>323</v>
      </c>
      <c r="AU847" s="186" t="s">
        <v>88</v>
      </c>
      <c r="AV847" s="13" t="s">
        <v>82</v>
      </c>
      <c r="AW847" s="13" t="s">
        <v>30</v>
      </c>
      <c r="AX847" s="13" t="s">
        <v>75</v>
      </c>
      <c r="AY847" s="186" t="s">
        <v>317</v>
      </c>
    </row>
    <row r="848" spans="1:65" s="13" customFormat="1">
      <c r="B848" s="184"/>
      <c r="D848" s="185" t="s">
        <v>323</v>
      </c>
      <c r="E848" s="186" t="s">
        <v>1</v>
      </c>
      <c r="F848" s="187" t="s">
        <v>1327</v>
      </c>
      <c r="H848" s="186" t="s">
        <v>1</v>
      </c>
      <c r="I848" s="188"/>
      <c r="L848" s="184"/>
      <c r="M848" s="189"/>
      <c r="N848" s="190"/>
      <c r="O848" s="190"/>
      <c r="P848" s="190"/>
      <c r="Q848" s="190"/>
      <c r="R848" s="190"/>
      <c r="S848" s="190"/>
      <c r="T848" s="191"/>
      <c r="AT848" s="186" t="s">
        <v>323</v>
      </c>
      <c r="AU848" s="186" t="s">
        <v>88</v>
      </c>
      <c r="AV848" s="13" t="s">
        <v>82</v>
      </c>
      <c r="AW848" s="13" t="s">
        <v>30</v>
      </c>
      <c r="AX848" s="13" t="s">
        <v>75</v>
      </c>
      <c r="AY848" s="186" t="s">
        <v>317</v>
      </c>
    </row>
    <row r="849" spans="1:65" s="13" customFormat="1">
      <c r="B849" s="184"/>
      <c r="D849" s="185" t="s">
        <v>323</v>
      </c>
      <c r="E849" s="186" t="s">
        <v>1</v>
      </c>
      <c r="F849" s="187" t="s">
        <v>1279</v>
      </c>
      <c r="H849" s="186" t="s">
        <v>1</v>
      </c>
      <c r="I849" s="188"/>
      <c r="L849" s="184"/>
      <c r="M849" s="189"/>
      <c r="N849" s="190"/>
      <c r="O849" s="190"/>
      <c r="P849" s="190"/>
      <c r="Q849" s="190"/>
      <c r="R849" s="190"/>
      <c r="S849" s="190"/>
      <c r="T849" s="191"/>
      <c r="AT849" s="186" t="s">
        <v>323</v>
      </c>
      <c r="AU849" s="186" t="s">
        <v>88</v>
      </c>
      <c r="AV849" s="13" t="s">
        <v>82</v>
      </c>
      <c r="AW849" s="13" t="s">
        <v>30</v>
      </c>
      <c r="AX849" s="13" t="s">
        <v>75</v>
      </c>
      <c r="AY849" s="186" t="s">
        <v>317</v>
      </c>
    </row>
    <row r="850" spans="1:65" s="13" customFormat="1">
      <c r="B850" s="184"/>
      <c r="D850" s="185" t="s">
        <v>323</v>
      </c>
      <c r="E850" s="186" t="s">
        <v>1</v>
      </c>
      <c r="F850" s="187" t="s">
        <v>1257</v>
      </c>
      <c r="H850" s="186" t="s">
        <v>1</v>
      </c>
      <c r="I850" s="188"/>
      <c r="L850" s="184"/>
      <c r="M850" s="189"/>
      <c r="N850" s="190"/>
      <c r="O850" s="190"/>
      <c r="P850" s="190"/>
      <c r="Q850" s="190"/>
      <c r="R850" s="190"/>
      <c r="S850" s="190"/>
      <c r="T850" s="191"/>
      <c r="AT850" s="186" t="s">
        <v>323</v>
      </c>
      <c r="AU850" s="186" t="s">
        <v>88</v>
      </c>
      <c r="AV850" s="13" t="s">
        <v>82</v>
      </c>
      <c r="AW850" s="13" t="s">
        <v>30</v>
      </c>
      <c r="AX850" s="13" t="s">
        <v>75</v>
      </c>
      <c r="AY850" s="186" t="s">
        <v>317</v>
      </c>
    </row>
    <row r="851" spans="1:65" s="15" customFormat="1">
      <c r="B851" s="202"/>
      <c r="D851" s="185" t="s">
        <v>323</v>
      </c>
      <c r="E851" s="203" t="s">
        <v>1</v>
      </c>
      <c r="F851" s="204" t="s">
        <v>1329</v>
      </c>
      <c r="H851" s="205">
        <v>19.010000000000002</v>
      </c>
      <c r="I851" s="206"/>
      <c r="L851" s="202"/>
      <c r="M851" s="207"/>
      <c r="N851" s="208"/>
      <c r="O851" s="208"/>
      <c r="P851" s="208"/>
      <c r="Q851" s="208"/>
      <c r="R851" s="208"/>
      <c r="S851" s="208"/>
      <c r="T851" s="209"/>
      <c r="AT851" s="203" t="s">
        <v>323</v>
      </c>
      <c r="AU851" s="203" t="s">
        <v>88</v>
      </c>
      <c r="AV851" s="15" t="s">
        <v>88</v>
      </c>
      <c r="AW851" s="15" t="s">
        <v>30</v>
      </c>
      <c r="AX851" s="15" t="s">
        <v>75</v>
      </c>
      <c r="AY851" s="203" t="s">
        <v>317</v>
      </c>
    </row>
    <row r="852" spans="1:65" s="14" customFormat="1">
      <c r="B852" s="192"/>
      <c r="D852" s="185" t="s">
        <v>323</v>
      </c>
      <c r="E852" s="193" t="s">
        <v>1330</v>
      </c>
      <c r="F852" s="194" t="s">
        <v>334</v>
      </c>
      <c r="H852" s="195">
        <v>19.010000000000002</v>
      </c>
      <c r="I852" s="196"/>
      <c r="L852" s="192"/>
      <c r="M852" s="197"/>
      <c r="N852" s="198"/>
      <c r="O852" s="198"/>
      <c r="P852" s="198"/>
      <c r="Q852" s="198"/>
      <c r="R852" s="198"/>
      <c r="S852" s="198"/>
      <c r="T852" s="199"/>
      <c r="AT852" s="193" t="s">
        <v>323</v>
      </c>
      <c r="AU852" s="193" t="s">
        <v>88</v>
      </c>
      <c r="AV852" s="14" t="s">
        <v>321</v>
      </c>
      <c r="AW852" s="14" t="s">
        <v>30</v>
      </c>
      <c r="AX852" s="14" t="s">
        <v>82</v>
      </c>
      <c r="AY852" s="193" t="s">
        <v>317</v>
      </c>
    </row>
    <row r="853" spans="1:65" s="2" customFormat="1" ht="14.45" customHeight="1">
      <c r="A853" s="35"/>
      <c r="B853" s="141"/>
      <c r="C853" s="171" t="s">
        <v>1331</v>
      </c>
      <c r="D853" s="171" t="s">
        <v>318</v>
      </c>
      <c r="E853" s="172" t="s">
        <v>1332</v>
      </c>
      <c r="F853" s="173" t="s">
        <v>1333</v>
      </c>
      <c r="G853" s="174" t="s">
        <v>378</v>
      </c>
      <c r="H853" s="175">
        <v>3.1850000000000001</v>
      </c>
      <c r="I853" s="176"/>
      <c r="J853" s="177">
        <f>ROUND(I853*H853,2)</f>
        <v>0</v>
      </c>
      <c r="K853" s="178"/>
      <c r="L853" s="36"/>
      <c r="M853" s="179" t="s">
        <v>1</v>
      </c>
      <c r="N853" s="180" t="s">
        <v>41</v>
      </c>
      <c r="O853" s="61"/>
      <c r="P853" s="181">
        <f>O853*H853</f>
        <v>0</v>
      </c>
      <c r="Q853" s="181">
        <v>0</v>
      </c>
      <c r="R853" s="181">
        <f>Q853*H853</f>
        <v>0</v>
      </c>
      <c r="S853" s="181">
        <v>0</v>
      </c>
      <c r="T853" s="182">
        <f>S853*H853</f>
        <v>0</v>
      </c>
      <c r="U853" s="35"/>
      <c r="V853" s="35"/>
      <c r="W853" s="35"/>
      <c r="X853" s="35"/>
      <c r="Y853" s="35"/>
      <c r="Z853" s="35"/>
      <c r="AA853" s="35"/>
      <c r="AB853" s="35"/>
      <c r="AC853" s="35"/>
      <c r="AD853" s="35"/>
      <c r="AE853" s="35"/>
      <c r="AR853" s="183" t="s">
        <v>321</v>
      </c>
      <c r="AT853" s="183" t="s">
        <v>318</v>
      </c>
      <c r="AU853" s="183" t="s">
        <v>88</v>
      </c>
      <c r="AY853" s="18" t="s">
        <v>317</v>
      </c>
      <c r="BE853" s="105">
        <f>IF(N853="základná",J853,0)</f>
        <v>0</v>
      </c>
      <c r="BF853" s="105">
        <f>IF(N853="znížená",J853,0)</f>
        <v>0</v>
      </c>
      <c r="BG853" s="105">
        <f>IF(N853="zákl. prenesená",J853,0)</f>
        <v>0</v>
      </c>
      <c r="BH853" s="105">
        <f>IF(N853="zníž. prenesená",J853,0)</f>
        <v>0</v>
      </c>
      <c r="BI853" s="105">
        <f>IF(N853="nulová",J853,0)</f>
        <v>0</v>
      </c>
      <c r="BJ853" s="18" t="s">
        <v>88</v>
      </c>
      <c r="BK853" s="105">
        <f>ROUND(I853*H853,2)</f>
        <v>0</v>
      </c>
      <c r="BL853" s="18" t="s">
        <v>321</v>
      </c>
      <c r="BM853" s="183" t="s">
        <v>1334</v>
      </c>
    </row>
    <row r="854" spans="1:65" s="13" customFormat="1">
      <c r="B854" s="184"/>
      <c r="D854" s="185" t="s">
        <v>323</v>
      </c>
      <c r="E854" s="186" t="s">
        <v>1</v>
      </c>
      <c r="F854" s="187" t="s">
        <v>1335</v>
      </c>
      <c r="H854" s="186" t="s">
        <v>1</v>
      </c>
      <c r="I854" s="188"/>
      <c r="L854" s="184"/>
      <c r="M854" s="189"/>
      <c r="N854" s="190"/>
      <c r="O854" s="190"/>
      <c r="P854" s="190"/>
      <c r="Q854" s="190"/>
      <c r="R854" s="190"/>
      <c r="S854" s="190"/>
      <c r="T854" s="191"/>
      <c r="AT854" s="186" t="s">
        <v>323</v>
      </c>
      <c r="AU854" s="186" t="s">
        <v>88</v>
      </c>
      <c r="AV854" s="13" t="s">
        <v>82</v>
      </c>
      <c r="AW854" s="13" t="s">
        <v>30</v>
      </c>
      <c r="AX854" s="13" t="s">
        <v>75</v>
      </c>
      <c r="AY854" s="186" t="s">
        <v>317</v>
      </c>
    </row>
    <row r="855" spans="1:65" s="13" customFormat="1">
      <c r="B855" s="184"/>
      <c r="D855" s="185" t="s">
        <v>323</v>
      </c>
      <c r="E855" s="186" t="s">
        <v>1</v>
      </c>
      <c r="F855" s="187" t="s">
        <v>1256</v>
      </c>
      <c r="H855" s="186" t="s">
        <v>1</v>
      </c>
      <c r="I855" s="188"/>
      <c r="L855" s="184"/>
      <c r="M855" s="189"/>
      <c r="N855" s="190"/>
      <c r="O855" s="190"/>
      <c r="P855" s="190"/>
      <c r="Q855" s="190"/>
      <c r="R855" s="190"/>
      <c r="S855" s="190"/>
      <c r="T855" s="191"/>
      <c r="AT855" s="186" t="s">
        <v>323</v>
      </c>
      <c r="AU855" s="186" t="s">
        <v>88</v>
      </c>
      <c r="AV855" s="13" t="s">
        <v>82</v>
      </c>
      <c r="AW855" s="13" t="s">
        <v>30</v>
      </c>
      <c r="AX855" s="13" t="s">
        <v>75</v>
      </c>
      <c r="AY855" s="186" t="s">
        <v>317</v>
      </c>
    </row>
    <row r="856" spans="1:65" s="13" customFormat="1">
      <c r="B856" s="184"/>
      <c r="D856" s="185" t="s">
        <v>323</v>
      </c>
      <c r="E856" s="186" t="s">
        <v>1</v>
      </c>
      <c r="F856" s="187" t="s">
        <v>1278</v>
      </c>
      <c r="H856" s="186" t="s">
        <v>1</v>
      </c>
      <c r="I856" s="188"/>
      <c r="L856" s="184"/>
      <c r="M856" s="189"/>
      <c r="N856" s="190"/>
      <c r="O856" s="190"/>
      <c r="P856" s="190"/>
      <c r="Q856" s="190"/>
      <c r="R856" s="190"/>
      <c r="S856" s="190"/>
      <c r="T856" s="191"/>
      <c r="AT856" s="186" t="s">
        <v>323</v>
      </c>
      <c r="AU856" s="186" t="s">
        <v>88</v>
      </c>
      <c r="AV856" s="13" t="s">
        <v>82</v>
      </c>
      <c r="AW856" s="13" t="s">
        <v>30</v>
      </c>
      <c r="AX856" s="13" t="s">
        <v>75</v>
      </c>
      <c r="AY856" s="186" t="s">
        <v>317</v>
      </c>
    </row>
    <row r="857" spans="1:65" s="13" customFormat="1">
      <c r="B857" s="184"/>
      <c r="D857" s="185" t="s">
        <v>323</v>
      </c>
      <c r="E857" s="186" t="s">
        <v>1</v>
      </c>
      <c r="F857" s="187" t="s">
        <v>1257</v>
      </c>
      <c r="H857" s="186" t="s">
        <v>1</v>
      </c>
      <c r="I857" s="188"/>
      <c r="L857" s="184"/>
      <c r="M857" s="189"/>
      <c r="N857" s="190"/>
      <c r="O857" s="190"/>
      <c r="P857" s="190"/>
      <c r="Q857" s="190"/>
      <c r="R857" s="190"/>
      <c r="S857" s="190"/>
      <c r="T857" s="191"/>
      <c r="AT857" s="186" t="s">
        <v>323</v>
      </c>
      <c r="AU857" s="186" t="s">
        <v>88</v>
      </c>
      <c r="AV857" s="13" t="s">
        <v>82</v>
      </c>
      <c r="AW857" s="13" t="s">
        <v>30</v>
      </c>
      <c r="AX857" s="13" t="s">
        <v>75</v>
      </c>
      <c r="AY857" s="186" t="s">
        <v>317</v>
      </c>
    </row>
    <row r="858" spans="1:65" s="13" customFormat="1">
      <c r="B858" s="184"/>
      <c r="D858" s="185" t="s">
        <v>323</v>
      </c>
      <c r="E858" s="186" t="s">
        <v>1</v>
      </c>
      <c r="F858" s="187" t="s">
        <v>1279</v>
      </c>
      <c r="H858" s="186" t="s">
        <v>1</v>
      </c>
      <c r="I858" s="188"/>
      <c r="L858" s="184"/>
      <c r="M858" s="189"/>
      <c r="N858" s="190"/>
      <c r="O858" s="190"/>
      <c r="P858" s="190"/>
      <c r="Q858" s="190"/>
      <c r="R858" s="190"/>
      <c r="S858" s="190"/>
      <c r="T858" s="191"/>
      <c r="AT858" s="186" t="s">
        <v>323</v>
      </c>
      <c r="AU858" s="186" t="s">
        <v>88</v>
      </c>
      <c r="AV858" s="13" t="s">
        <v>82</v>
      </c>
      <c r="AW858" s="13" t="s">
        <v>30</v>
      </c>
      <c r="AX858" s="13" t="s">
        <v>75</v>
      </c>
      <c r="AY858" s="186" t="s">
        <v>317</v>
      </c>
    </row>
    <row r="859" spans="1:65" s="13" customFormat="1">
      <c r="B859" s="184"/>
      <c r="D859" s="185" t="s">
        <v>323</v>
      </c>
      <c r="E859" s="186" t="s">
        <v>1</v>
      </c>
      <c r="F859" s="187" t="s">
        <v>1326</v>
      </c>
      <c r="H859" s="186" t="s">
        <v>1</v>
      </c>
      <c r="I859" s="188"/>
      <c r="L859" s="184"/>
      <c r="M859" s="189"/>
      <c r="N859" s="190"/>
      <c r="O859" s="190"/>
      <c r="P859" s="190"/>
      <c r="Q859" s="190"/>
      <c r="R859" s="190"/>
      <c r="S859" s="190"/>
      <c r="T859" s="191"/>
      <c r="AT859" s="186" t="s">
        <v>323</v>
      </c>
      <c r="AU859" s="186" t="s">
        <v>88</v>
      </c>
      <c r="AV859" s="13" t="s">
        <v>82</v>
      </c>
      <c r="AW859" s="13" t="s">
        <v>30</v>
      </c>
      <c r="AX859" s="13" t="s">
        <v>75</v>
      </c>
      <c r="AY859" s="186" t="s">
        <v>317</v>
      </c>
    </row>
    <row r="860" spans="1:65" s="13" customFormat="1">
      <c r="B860" s="184"/>
      <c r="D860" s="185" t="s">
        <v>323</v>
      </c>
      <c r="E860" s="186" t="s">
        <v>1</v>
      </c>
      <c r="F860" s="187" t="s">
        <v>1336</v>
      </c>
      <c r="H860" s="186" t="s">
        <v>1</v>
      </c>
      <c r="I860" s="188"/>
      <c r="L860" s="184"/>
      <c r="M860" s="189"/>
      <c r="N860" s="190"/>
      <c r="O860" s="190"/>
      <c r="P860" s="190"/>
      <c r="Q860" s="190"/>
      <c r="R860" s="190"/>
      <c r="S860" s="190"/>
      <c r="T860" s="191"/>
      <c r="AT860" s="186" t="s">
        <v>323</v>
      </c>
      <c r="AU860" s="186" t="s">
        <v>88</v>
      </c>
      <c r="AV860" s="13" t="s">
        <v>82</v>
      </c>
      <c r="AW860" s="13" t="s">
        <v>30</v>
      </c>
      <c r="AX860" s="13" t="s">
        <v>75</v>
      </c>
      <c r="AY860" s="186" t="s">
        <v>317</v>
      </c>
    </row>
    <row r="861" spans="1:65" s="13" customFormat="1">
      <c r="B861" s="184"/>
      <c r="D861" s="185" t="s">
        <v>323</v>
      </c>
      <c r="E861" s="186" t="s">
        <v>1</v>
      </c>
      <c r="F861" s="187" t="s">
        <v>1337</v>
      </c>
      <c r="H861" s="186" t="s">
        <v>1</v>
      </c>
      <c r="I861" s="188"/>
      <c r="L861" s="184"/>
      <c r="M861" s="189"/>
      <c r="N861" s="190"/>
      <c r="O861" s="190"/>
      <c r="P861" s="190"/>
      <c r="Q861" s="190"/>
      <c r="R861" s="190"/>
      <c r="S861" s="190"/>
      <c r="T861" s="191"/>
      <c r="AT861" s="186" t="s">
        <v>323</v>
      </c>
      <c r="AU861" s="186" t="s">
        <v>88</v>
      </c>
      <c r="AV861" s="13" t="s">
        <v>82</v>
      </c>
      <c r="AW861" s="13" t="s">
        <v>30</v>
      </c>
      <c r="AX861" s="13" t="s">
        <v>75</v>
      </c>
      <c r="AY861" s="186" t="s">
        <v>317</v>
      </c>
    </row>
    <row r="862" spans="1:65" s="13" customFormat="1" ht="22.5">
      <c r="B862" s="184"/>
      <c r="D862" s="185" t="s">
        <v>323</v>
      </c>
      <c r="E862" s="186" t="s">
        <v>1</v>
      </c>
      <c r="F862" s="187" t="s">
        <v>1328</v>
      </c>
      <c r="H862" s="186" t="s">
        <v>1</v>
      </c>
      <c r="I862" s="188"/>
      <c r="L862" s="184"/>
      <c r="M862" s="189"/>
      <c r="N862" s="190"/>
      <c r="O862" s="190"/>
      <c r="P862" s="190"/>
      <c r="Q862" s="190"/>
      <c r="R862" s="190"/>
      <c r="S862" s="190"/>
      <c r="T862" s="191"/>
      <c r="AT862" s="186" t="s">
        <v>323</v>
      </c>
      <c r="AU862" s="186" t="s">
        <v>88</v>
      </c>
      <c r="AV862" s="13" t="s">
        <v>82</v>
      </c>
      <c r="AW862" s="13" t="s">
        <v>30</v>
      </c>
      <c r="AX862" s="13" t="s">
        <v>75</v>
      </c>
      <c r="AY862" s="186" t="s">
        <v>317</v>
      </c>
    </row>
    <row r="863" spans="1:65" s="13" customFormat="1">
      <c r="B863" s="184"/>
      <c r="D863" s="185" t="s">
        <v>323</v>
      </c>
      <c r="E863" s="186" t="s">
        <v>1</v>
      </c>
      <c r="F863" s="187" t="s">
        <v>1338</v>
      </c>
      <c r="H863" s="186" t="s">
        <v>1</v>
      </c>
      <c r="I863" s="188"/>
      <c r="L863" s="184"/>
      <c r="M863" s="189"/>
      <c r="N863" s="190"/>
      <c r="O863" s="190"/>
      <c r="P863" s="190"/>
      <c r="Q863" s="190"/>
      <c r="R863" s="190"/>
      <c r="S863" s="190"/>
      <c r="T863" s="191"/>
      <c r="AT863" s="186" t="s">
        <v>323</v>
      </c>
      <c r="AU863" s="186" t="s">
        <v>88</v>
      </c>
      <c r="AV863" s="13" t="s">
        <v>82</v>
      </c>
      <c r="AW863" s="13" t="s">
        <v>30</v>
      </c>
      <c r="AX863" s="13" t="s">
        <v>75</v>
      </c>
      <c r="AY863" s="186" t="s">
        <v>317</v>
      </c>
    </row>
    <row r="864" spans="1:65" s="13" customFormat="1">
      <c r="B864" s="184"/>
      <c r="D864" s="185" t="s">
        <v>323</v>
      </c>
      <c r="E864" s="186" t="s">
        <v>1</v>
      </c>
      <c r="F864" s="187" t="s">
        <v>1279</v>
      </c>
      <c r="H864" s="186" t="s">
        <v>1</v>
      </c>
      <c r="I864" s="188"/>
      <c r="L864" s="184"/>
      <c r="M864" s="189"/>
      <c r="N864" s="190"/>
      <c r="O864" s="190"/>
      <c r="P864" s="190"/>
      <c r="Q864" s="190"/>
      <c r="R864" s="190"/>
      <c r="S864" s="190"/>
      <c r="T864" s="191"/>
      <c r="AT864" s="186" t="s">
        <v>323</v>
      </c>
      <c r="AU864" s="186" t="s">
        <v>88</v>
      </c>
      <c r="AV864" s="13" t="s">
        <v>82</v>
      </c>
      <c r="AW864" s="13" t="s">
        <v>30</v>
      </c>
      <c r="AX864" s="13" t="s">
        <v>75</v>
      </c>
      <c r="AY864" s="186" t="s">
        <v>317</v>
      </c>
    </row>
    <row r="865" spans="1:65" s="13" customFormat="1">
      <c r="B865" s="184"/>
      <c r="D865" s="185" t="s">
        <v>323</v>
      </c>
      <c r="E865" s="186" t="s">
        <v>1</v>
      </c>
      <c r="F865" s="187" t="s">
        <v>1257</v>
      </c>
      <c r="H865" s="186" t="s">
        <v>1</v>
      </c>
      <c r="I865" s="188"/>
      <c r="L865" s="184"/>
      <c r="M865" s="189"/>
      <c r="N865" s="190"/>
      <c r="O865" s="190"/>
      <c r="P865" s="190"/>
      <c r="Q865" s="190"/>
      <c r="R865" s="190"/>
      <c r="S865" s="190"/>
      <c r="T865" s="191"/>
      <c r="AT865" s="186" t="s">
        <v>323</v>
      </c>
      <c r="AU865" s="186" t="s">
        <v>88</v>
      </c>
      <c r="AV865" s="13" t="s">
        <v>82</v>
      </c>
      <c r="AW865" s="13" t="s">
        <v>30</v>
      </c>
      <c r="AX865" s="13" t="s">
        <v>75</v>
      </c>
      <c r="AY865" s="186" t="s">
        <v>317</v>
      </c>
    </row>
    <row r="866" spans="1:65" s="15" customFormat="1">
      <c r="B866" s="202"/>
      <c r="D866" s="185" t="s">
        <v>323</v>
      </c>
      <c r="E866" s="203" t="s">
        <v>1</v>
      </c>
      <c r="F866" s="204" t="s">
        <v>1339</v>
      </c>
      <c r="H866" s="205">
        <v>3.1850000000000001</v>
      </c>
      <c r="I866" s="206"/>
      <c r="L866" s="202"/>
      <c r="M866" s="207"/>
      <c r="N866" s="208"/>
      <c r="O866" s="208"/>
      <c r="P866" s="208"/>
      <c r="Q866" s="208"/>
      <c r="R866" s="208"/>
      <c r="S866" s="208"/>
      <c r="T866" s="209"/>
      <c r="AT866" s="203" t="s">
        <v>323</v>
      </c>
      <c r="AU866" s="203" t="s">
        <v>88</v>
      </c>
      <c r="AV866" s="15" t="s">
        <v>88</v>
      </c>
      <c r="AW866" s="15" t="s">
        <v>30</v>
      </c>
      <c r="AX866" s="15" t="s">
        <v>75</v>
      </c>
      <c r="AY866" s="203" t="s">
        <v>317</v>
      </c>
    </row>
    <row r="867" spans="1:65" s="14" customFormat="1">
      <c r="B867" s="192"/>
      <c r="D867" s="185" t="s">
        <v>323</v>
      </c>
      <c r="E867" s="193" t="s">
        <v>1</v>
      </c>
      <c r="F867" s="194" t="s">
        <v>334</v>
      </c>
      <c r="H867" s="195">
        <v>3.1850000000000001</v>
      </c>
      <c r="I867" s="196"/>
      <c r="L867" s="192"/>
      <c r="M867" s="197"/>
      <c r="N867" s="198"/>
      <c r="O867" s="198"/>
      <c r="P867" s="198"/>
      <c r="Q867" s="198"/>
      <c r="R867" s="198"/>
      <c r="S867" s="198"/>
      <c r="T867" s="199"/>
      <c r="AT867" s="193" t="s">
        <v>323</v>
      </c>
      <c r="AU867" s="193" t="s">
        <v>88</v>
      </c>
      <c r="AV867" s="14" t="s">
        <v>321</v>
      </c>
      <c r="AW867" s="14" t="s">
        <v>30</v>
      </c>
      <c r="AX867" s="14" t="s">
        <v>82</v>
      </c>
      <c r="AY867" s="193" t="s">
        <v>317</v>
      </c>
    </row>
    <row r="868" spans="1:65" s="2" customFormat="1" ht="24.2" customHeight="1">
      <c r="A868" s="35"/>
      <c r="B868" s="141"/>
      <c r="C868" s="171" t="s">
        <v>1340</v>
      </c>
      <c r="D868" s="171" t="s">
        <v>318</v>
      </c>
      <c r="E868" s="172" t="s">
        <v>1341</v>
      </c>
      <c r="F868" s="173" t="s">
        <v>1342</v>
      </c>
      <c r="G868" s="174" t="s">
        <v>378</v>
      </c>
      <c r="H868" s="175">
        <v>20.542000000000002</v>
      </c>
      <c r="I868" s="176"/>
      <c r="J868" s="177">
        <f>ROUND(I868*H868,2)</f>
        <v>0</v>
      </c>
      <c r="K868" s="178"/>
      <c r="L868" s="36"/>
      <c r="M868" s="179" t="s">
        <v>1</v>
      </c>
      <c r="N868" s="180" t="s">
        <v>41</v>
      </c>
      <c r="O868" s="61"/>
      <c r="P868" s="181">
        <f>O868*H868</f>
        <v>0</v>
      </c>
      <c r="Q868" s="181">
        <v>0</v>
      </c>
      <c r="R868" s="181">
        <f>Q868*H868</f>
        <v>0</v>
      </c>
      <c r="S868" s="181">
        <v>0</v>
      </c>
      <c r="T868" s="182">
        <f>S868*H868</f>
        <v>0</v>
      </c>
      <c r="U868" s="35"/>
      <c r="V868" s="35"/>
      <c r="W868" s="35"/>
      <c r="X868" s="35"/>
      <c r="Y868" s="35"/>
      <c r="Z868" s="35"/>
      <c r="AA868" s="35"/>
      <c r="AB868" s="35"/>
      <c r="AC868" s="35"/>
      <c r="AD868" s="35"/>
      <c r="AE868" s="35"/>
      <c r="AR868" s="183" t="s">
        <v>321</v>
      </c>
      <c r="AT868" s="183" t="s">
        <v>318</v>
      </c>
      <c r="AU868" s="183" t="s">
        <v>88</v>
      </c>
      <c r="AY868" s="18" t="s">
        <v>317</v>
      </c>
      <c r="BE868" s="105">
        <f>IF(N868="základná",J868,0)</f>
        <v>0</v>
      </c>
      <c r="BF868" s="105">
        <f>IF(N868="znížená",J868,0)</f>
        <v>0</v>
      </c>
      <c r="BG868" s="105">
        <f>IF(N868="zákl. prenesená",J868,0)</f>
        <v>0</v>
      </c>
      <c r="BH868" s="105">
        <f>IF(N868="zníž. prenesená",J868,0)</f>
        <v>0</v>
      </c>
      <c r="BI868" s="105">
        <f>IF(N868="nulová",J868,0)</f>
        <v>0</v>
      </c>
      <c r="BJ868" s="18" t="s">
        <v>88</v>
      </c>
      <c r="BK868" s="105">
        <f>ROUND(I868*H868,2)</f>
        <v>0</v>
      </c>
      <c r="BL868" s="18" t="s">
        <v>321</v>
      </c>
      <c r="BM868" s="183" t="s">
        <v>1343</v>
      </c>
    </row>
    <row r="869" spans="1:65" s="13" customFormat="1" ht="22.5">
      <c r="B869" s="184"/>
      <c r="D869" s="185" t="s">
        <v>323</v>
      </c>
      <c r="E869" s="186" t="s">
        <v>1</v>
      </c>
      <c r="F869" s="187" t="s">
        <v>1344</v>
      </c>
      <c r="H869" s="186" t="s">
        <v>1</v>
      </c>
      <c r="I869" s="188"/>
      <c r="L869" s="184"/>
      <c r="M869" s="189"/>
      <c r="N869" s="190"/>
      <c r="O869" s="190"/>
      <c r="P869" s="190"/>
      <c r="Q869" s="190"/>
      <c r="R869" s="190"/>
      <c r="S869" s="190"/>
      <c r="T869" s="191"/>
      <c r="AT869" s="186" t="s">
        <v>323</v>
      </c>
      <c r="AU869" s="186" t="s">
        <v>88</v>
      </c>
      <c r="AV869" s="13" t="s">
        <v>82</v>
      </c>
      <c r="AW869" s="13" t="s">
        <v>30</v>
      </c>
      <c r="AX869" s="13" t="s">
        <v>75</v>
      </c>
      <c r="AY869" s="186" t="s">
        <v>317</v>
      </c>
    </row>
    <row r="870" spans="1:65" s="13" customFormat="1">
      <c r="B870" s="184"/>
      <c r="D870" s="185" t="s">
        <v>323</v>
      </c>
      <c r="E870" s="186" t="s">
        <v>1</v>
      </c>
      <c r="F870" s="187" t="s">
        <v>1256</v>
      </c>
      <c r="H870" s="186" t="s">
        <v>1</v>
      </c>
      <c r="I870" s="188"/>
      <c r="L870" s="184"/>
      <c r="M870" s="189"/>
      <c r="N870" s="190"/>
      <c r="O870" s="190"/>
      <c r="P870" s="190"/>
      <c r="Q870" s="190"/>
      <c r="R870" s="190"/>
      <c r="S870" s="190"/>
      <c r="T870" s="191"/>
      <c r="AT870" s="186" t="s">
        <v>323</v>
      </c>
      <c r="AU870" s="186" t="s">
        <v>88</v>
      </c>
      <c r="AV870" s="13" t="s">
        <v>82</v>
      </c>
      <c r="AW870" s="13" t="s">
        <v>30</v>
      </c>
      <c r="AX870" s="13" t="s">
        <v>75</v>
      </c>
      <c r="AY870" s="186" t="s">
        <v>317</v>
      </c>
    </row>
    <row r="871" spans="1:65" s="13" customFormat="1">
      <c r="B871" s="184"/>
      <c r="D871" s="185" t="s">
        <v>323</v>
      </c>
      <c r="E871" s="186" t="s">
        <v>1</v>
      </c>
      <c r="F871" s="187" t="s">
        <v>1278</v>
      </c>
      <c r="H871" s="186" t="s">
        <v>1</v>
      </c>
      <c r="I871" s="188"/>
      <c r="L871" s="184"/>
      <c r="M871" s="189"/>
      <c r="N871" s="190"/>
      <c r="O871" s="190"/>
      <c r="P871" s="190"/>
      <c r="Q871" s="190"/>
      <c r="R871" s="190"/>
      <c r="S871" s="190"/>
      <c r="T871" s="191"/>
      <c r="AT871" s="186" t="s">
        <v>323</v>
      </c>
      <c r="AU871" s="186" t="s">
        <v>88</v>
      </c>
      <c r="AV871" s="13" t="s">
        <v>82</v>
      </c>
      <c r="AW871" s="13" t="s">
        <v>30</v>
      </c>
      <c r="AX871" s="13" t="s">
        <v>75</v>
      </c>
      <c r="AY871" s="186" t="s">
        <v>317</v>
      </c>
    </row>
    <row r="872" spans="1:65" s="13" customFormat="1">
      <c r="B872" s="184"/>
      <c r="D872" s="185" t="s">
        <v>323</v>
      </c>
      <c r="E872" s="186" t="s">
        <v>1</v>
      </c>
      <c r="F872" s="187" t="s">
        <v>1257</v>
      </c>
      <c r="H872" s="186" t="s">
        <v>1</v>
      </c>
      <c r="I872" s="188"/>
      <c r="L872" s="184"/>
      <c r="M872" s="189"/>
      <c r="N872" s="190"/>
      <c r="O872" s="190"/>
      <c r="P872" s="190"/>
      <c r="Q872" s="190"/>
      <c r="R872" s="190"/>
      <c r="S872" s="190"/>
      <c r="T872" s="191"/>
      <c r="AT872" s="186" t="s">
        <v>323</v>
      </c>
      <c r="AU872" s="186" t="s">
        <v>88</v>
      </c>
      <c r="AV872" s="13" t="s">
        <v>82</v>
      </c>
      <c r="AW872" s="13" t="s">
        <v>30</v>
      </c>
      <c r="AX872" s="13" t="s">
        <v>75</v>
      </c>
      <c r="AY872" s="186" t="s">
        <v>317</v>
      </c>
    </row>
    <row r="873" spans="1:65" s="13" customFormat="1">
      <c r="B873" s="184"/>
      <c r="D873" s="185" t="s">
        <v>323</v>
      </c>
      <c r="E873" s="186" t="s">
        <v>1</v>
      </c>
      <c r="F873" s="187" t="s">
        <v>1279</v>
      </c>
      <c r="H873" s="186" t="s">
        <v>1</v>
      </c>
      <c r="I873" s="188"/>
      <c r="L873" s="184"/>
      <c r="M873" s="189"/>
      <c r="N873" s="190"/>
      <c r="O873" s="190"/>
      <c r="P873" s="190"/>
      <c r="Q873" s="190"/>
      <c r="R873" s="190"/>
      <c r="S873" s="190"/>
      <c r="T873" s="191"/>
      <c r="AT873" s="186" t="s">
        <v>323</v>
      </c>
      <c r="AU873" s="186" t="s">
        <v>88</v>
      </c>
      <c r="AV873" s="13" t="s">
        <v>82</v>
      </c>
      <c r="AW873" s="13" t="s">
        <v>30</v>
      </c>
      <c r="AX873" s="13" t="s">
        <v>75</v>
      </c>
      <c r="AY873" s="186" t="s">
        <v>317</v>
      </c>
    </row>
    <row r="874" spans="1:65" s="13" customFormat="1">
      <c r="B874" s="184"/>
      <c r="D874" s="185" t="s">
        <v>323</v>
      </c>
      <c r="E874" s="186" t="s">
        <v>1</v>
      </c>
      <c r="F874" s="187" t="s">
        <v>1345</v>
      </c>
      <c r="H874" s="186" t="s">
        <v>1</v>
      </c>
      <c r="I874" s="188"/>
      <c r="L874" s="184"/>
      <c r="M874" s="189"/>
      <c r="N874" s="190"/>
      <c r="O874" s="190"/>
      <c r="P874" s="190"/>
      <c r="Q874" s="190"/>
      <c r="R874" s="190"/>
      <c r="S874" s="190"/>
      <c r="T874" s="191"/>
      <c r="AT874" s="186" t="s">
        <v>323</v>
      </c>
      <c r="AU874" s="186" t="s">
        <v>88</v>
      </c>
      <c r="AV874" s="13" t="s">
        <v>82</v>
      </c>
      <c r="AW874" s="13" t="s">
        <v>30</v>
      </c>
      <c r="AX874" s="13" t="s">
        <v>75</v>
      </c>
      <c r="AY874" s="186" t="s">
        <v>317</v>
      </c>
    </row>
    <row r="875" spans="1:65" s="13" customFormat="1" ht="22.5">
      <c r="B875" s="184"/>
      <c r="D875" s="185" t="s">
        <v>323</v>
      </c>
      <c r="E875" s="186" t="s">
        <v>1</v>
      </c>
      <c r="F875" s="187" t="s">
        <v>1346</v>
      </c>
      <c r="H875" s="186" t="s">
        <v>1</v>
      </c>
      <c r="I875" s="188"/>
      <c r="L875" s="184"/>
      <c r="M875" s="189"/>
      <c r="N875" s="190"/>
      <c r="O875" s="190"/>
      <c r="P875" s="190"/>
      <c r="Q875" s="190"/>
      <c r="R875" s="190"/>
      <c r="S875" s="190"/>
      <c r="T875" s="191"/>
      <c r="AT875" s="186" t="s">
        <v>323</v>
      </c>
      <c r="AU875" s="186" t="s">
        <v>88</v>
      </c>
      <c r="AV875" s="13" t="s">
        <v>82</v>
      </c>
      <c r="AW875" s="13" t="s">
        <v>30</v>
      </c>
      <c r="AX875" s="13" t="s">
        <v>75</v>
      </c>
      <c r="AY875" s="186" t="s">
        <v>317</v>
      </c>
    </row>
    <row r="876" spans="1:65" s="13" customFormat="1">
      <c r="B876" s="184"/>
      <c r="D876" s="185" t="s">
        <v>323</v>
      </c>
      <c r="E876" s="186" t="s">
        <v>1</v>
      </c>
      <c r="F876" s="187" t="s">
        <v>1347</v>
      </c>
      <c r="H876" s="186" t="s">
        <v>1</v>
      </c>
      <c r="I876" s="188"/>
      <c r="L876" s="184"/>
      <c r="M876" s="189"/>
      <c r="N876" s="190"/>
      <c r="O876" s="190"/>
      <c r="P876" s="190"/>
      <c r="Q876" s="190"/>
      <c r="R876" s="190"/>
      <c r="S876" s="190"/>
      <c r="T876" s="191"/>
      <c r="AT876" s="186" t="s">
        <v>323</v>
      </c>
      <c r="AU876" s="186" t="s">
        <v>88</v>
      </c>
      <c r="AV876" s="13" t="s">
        <v>82</v>
      </c>
      <c r="AW876" s="13" t="s">
        <v>30</v>
      </c>
      <c r="AX876" s="13" t="s">
        <v>75</v>
      </c>
      <c r="AY876" s="186" t="s">
        <v>317</v>
      </c>
    </row>
    <row r="877" spans="1:65" s="13" customFormat="1">
      <c r="B877" s="184"/>
      <c r="D877" s="185" t="s">
        <v>323</v>
      </c>
      <c r="E877" s="186" t="s">
        <v>1</v>
      </c>
      <c r="F877" s="187" t="s">
        <v>1345</v>
      </c>
      <c r="H877" s="186" t="s">
        <v>1</v>
      </c>
      <c r="I877" s="188"/>
      <c r="L877" s="184"/>
      <c r="M877" s="189"/>
      <c r="N877" s="190"/>
      <c r="O877" s="190"/>
      <c r="P877" s="190"/>
      <c r="Q877" s="190"/>
      <c r="R877" s="190"/>
      <c r="S877" s="190"/>
      <c r="T877" s="191"/>
      <c r="AT877" s="186" t="s">
        <v>323</v>
      </c>
      <c r="AU877" s="186" t="s">
        <v>88</v>
      </c>
      <c r="AV877" s="13" t="s">
        <v>82</v>
      </c>
      <c r="AW877" s="13" t="s">
        <v>30</v>
      </c>
      <c r="AX877" s="13" t="s">
        <v>75</v>
      </c>
      <c r="AY877" s="186" t="s">
        <v>317</v>
      </c>
    </row>
    <row r="878" spans="1:65" s="13" customFormat="1" ht="22.5">
      <c r="B878" s="184"/>
      <c r="D878" s="185" t="s">
        <v>323</v>
      </c>
      <c r="E878" s="186" t="s">
        <v>1</v>
      </c>
      <c r="F878" s="187" t="s">
        <v>1346</v>
      </c>
      <c r="H878" s="186" t="s">
        <v>1</v>
      </c>
      <c r="I878" s="188"/>
      <c r="L878" s="184"/>
      <c r="M878" s="189"/>
      <c r="N878" s="190"/>
      <c r="O878" s="190"/>
      <c r="P878" s="190"/>
      <c r="Q878" s="190"/>
      <c r="R878" s="190"/>
      <c r="S878" s="190"/>
      <c r="T878" s="191"/>
      <c r="AT878" s="186" t="s">
        <v>323</v>
      </c>
      <c r="AU878" s="186" t="s">
        <v>88</v>
      </c>
      <c r="AV878" s="13" t="s">
        <v>82</v>
      </c>
      <c r="AW878" s="13" t="s">
        <v>30</v>
      </c>
      <c r="AX878" s="13" t="s">
        <v>75</v>
      </c>
      <c r="AY878" s="186" t="s">
        <v>317</v>
      </c>
    </row>
    <row r="879" spans="1:65" s="13" customFormat="1">
      <c r="B879" s="184"/>
      <c r="D879" s="185" t="s">
        <v>323</v>
      </c>
      <c r="E879" s="186" t="s">
        <v>1</v>
      </c>
      <c r="F879" s="187" t="s">
        <v>1279</v>
      </c>
      <c r="H879" s="186" t="s">
        <v>1</v>
      </c>
      <c r="I879" s="188"/>
      <c r="L879" s="184"/>
      <c r="M879" s="189"/>
      <c r="N879" s="190"/>
      <c r="O879" s="190"/>
      <c r="P879" s="190"/>
      <c r="Q879" s="190"/>
      <c r="R879" s="190"/>
      <c r="S879" s="190"/>
      <c r="T879" s="191"/>
      <c r="AT879" s="186" t="s">
        <v>323</v>
      </c>
      <c r="AU879" s="186" t="s">
        <v>88</v>
      </c>
      <c r="AV879" s="13" t="s">
        <v>82</v>
      </c>
      <c r="AW879" s="13" t="s">
        <v>30</v>
      </c>
      <c r="AX879" s="13" t="s">
        <v>75</v>
      </c>
      <c r="AY879" s="186" t="s">
        <v>317</v>
      </c>
    </row>
    <row r="880" spans="1:65" s="13" customFormat="1">
      <c r="B880" s="184"/>
      <c r="D880" s="185" t="s">
        <v>323</v>
      </c>
      <c r="E880" s="186" t="s">
        <v>1</v>
      </c>
      <c r="F880" s="187" t="s">
        <v>1257</v>
      </c>
      <c r="H880" s="186" t="s">
        <v>1</v>
      </c>
      <c r="I880" s="188"/>
      <c r="L880" s="184"/>
      <c r="M880" s="189"/>
      <c r="N880" s="190"/>
      <c r="O880" s="190"/>
      <c r="P880" s="190"/>
      <c r="Q880" s="190"/>
      <c r="R880" s="190"/>
      <c r="S880" s="190"/>
      <c r="T880" s="191"/>
      <c r="AT880" s="186" t="s">
        <v>323</v>
      </c>
      <c r="AU880" s="186" t="s">
        <v>88</v>
      </c>
      <c r="AV880" s="13" t="s">
        <v>82</v>
      </c>
      <c r="AW880" s="13" t="s">
        <v>30</v>
      </c>
      <c r="AX880" s="13" t="s">
        <v>75</v>
      </c>
      <c r="AY880" s="186" t="s">
        <v>317</v>
      </c>
    </row>
    <row r="881" spans="1:65" s="15" customFormat="1">
      <c r="B881" s="202"/>
      <c r="D881" s="185" t="s">
        <v>323</v>
      </c>
      <c r="E881" s="203" t="s">
        <v>1</v>
      </c>
      <c r="F881" s="204" t="s">
        <v>1348</v>
      </c>
      <c r="H881" s="205">
        <v>20.542000000000002</v>
      </c>
      <c r="I881" s="206"/>
      <c r="L881" s="202"/>
      <c r="M881" s="207"/>
      <c r="N881" s="208"/>
      <c r="O881" s="208"/>
      <c r="P881" s="208"/>
      <c r="Q881" s="208"/>
      <c r="R881" s="208"/>
      <c r="S881" s="208"/>
      <c r="T881" s="209"/>
      <c r="AT881" s="203" t="s">
        <v>323</v>
      </c>
      <c r="AU881" s="203" t="s">
        <v>88</v>
      </c>
      <c r="AV881" s="15" t="s">
        <v>88</v>
      </c>
      <c r="AW881" s="15" t="s">
        <v>30</v>
      </c>
      <c r="AX881" s="15" t="s">
        <v>75</v>
      </c>
      <c r="AY881" s="203" t="s">
        <v>317</v>
      </c>
    </row>
    <row r="882" spans="1:65" s="14" customFormat="1">
      <c r="B882" s="192"/>
      <c r="D882" s="185" t="s">
        <v>323</v>
      </c>
      <c r="E882" s="193" t="s">
        <v>1349</v>
      </c>
      <c r="F882" s="194" t="s">
        <v>334</v>
      </c>
      <c r="H882" s="195">
        <v>20.542000000000002</v>
      </c>
      <c r="I882" s="196"/>
      <c r="L882" s="192"/>
      <c r="M882" s="197"/>
      <c r="N882" s="198"/>
      <c r="O882" s="198"/>
      <c r="P882" s="198"/>
      <c r="Q882" s="198"/>
      <c r="R882" s="198"/>
      <c r="S882" s="198"/>
      <c r="T882" s="199"/>
      <c r="AT882" s="193" t="s">
        <v>323</v>
      </c>
      <c r="AU882" s="193" t="s">
        <v>88</v>
      </c>
      <c r="AV882" s="14" t="s">
        <v>321</v>
      </c>
      <c r="AW882" s="14" t="s">
        <v>30</v>
      </c>
      <c r="AX882" s="14" t="s">
        <v>82</v>
      </c>
      <c r="AY882" s="193" t="s">
        <v>317</v>
      </c>
    </row>
    <row r="883" spans="1:65" s="2" customFormat="1" ht="24.2" customHeight="1">
      <c r="A883" s="35"/>
      <c r="B883" s="141"/>
      <c r="C883" s="171" t="s">
        <v>1350</v>
      </c>
      <c r="D883" s="171" t="s">
        <v>318</v>
      </c>
      <c r="E883" s="172" t="s">
        <v>1351</v>
      </c>
      <c r="F883" s="173" t="s">
        <v>1352</v>
      </c>
      <c r="G883" s="174" t="s">
        <v>378</v>
      </c>
      <c r="H883" s="175">
        <v>405.64699999999999</v>
      </c>
      <c r="I883" s="176"/>
      <c r="J883" s="177">
        <f>ROUND(I883*H883,2)</f>
        <v>0</v>
      </c>
      <c r="K883" s="178"/>
      <c r="L883" s="36"/>
      <c r="M883" s="179" t="s">
        <v>1</v>
      </c>
      <c r="N883" s="180" t="s">
        <v>41</v>
      </c>
      <c r="O883" s="61"/>
      <c r="P883" s="181">
        <f>O883*H883</f>
        <v>0</v>
      </c>
      <c r="Q883" s="181">
        <v>0</v>
      </c>
      <c r="R883" s="181">
        <f>Q883*H883</f>
        <v>0</v>
      </c>
      <c r="S883" s="181">
        <v>0</v>
      </c>
      <c r="T883" s="182">
        <f>S883*H883</f>
        <v>0</v>
      </c>
      <c r="U883" s="35"/>
      <c r="V883" s="35"/>
      <c r="W883" s="35"/>
      <c r="X883" s="35"/>
      <c r="Y883" s="35"/>
      <c r="Z883" s="35"/>
      <c r="AA883" s="35"/>
      <c r="AB883" s="35"/>
      <c r="AC883" s="35"/>
      <c r="AD883" s="35"/>
      <c r="AE883" s="35"/>
      <c r="AR883" s="183" t="s">
        <v>321</v>
      </c>
      <c r="AT883" s="183" t="s">
        <v>318</v>
      </c>
      <c r="AU883" s="183" t="s">
        <v>88</v>
      </c>
      <c r="AY883" s="18" t="s">
        <v>317</v>
      </c>
      <c r="BE883" s="105">
        <f>IF(N883="základná",J883,0)</f>
        <v>0</v>
      </c>
      <c r="BF883" s="105">
        <f>IF(N883="znížená",J883,0)</f>
        <v>0</v>
      </c>
      <c r="BG883" s="105">
        <f>IF(N883="zákl. prenesená",J883,0)</f>
        <v>0</v>
      </c>
      <c r="BH883" s="105">
        <f>IF(N883="zníž. prenesená",J883,0)</f>
        <v>0</v>
      </c>
      <c r="BI883" s="105">
        <f>IF(N883="nulová",J883,0)</f>
        <v>0</v>
      </c>
      <c r="BJ883" s="18" t="s">
        <v>88</v>
      </c>
      <c r="BK883" s="105">
        <f>ROUND(I883*H883,2)</f>
        <v>0</v>
      </c>
      <c r="BL883" s="18" t="s">
        <v>321</v>
      </c>
      <c r="BM883" s="183" t="s">
        <v>1353</v>
      </c>
    </row>
    <row r="884" spans="1:65" s="13" customFormat="1">
      <c r="B884" s="184"/>
      <c r="D884" s="185" t="s">
        <v>323</v>
      </c>
      <c r="E884" s="186" t="s">
        <v>1</v>
      </c>
      <c r="F884" s="187" t="s">
        <v>1354</v>
      </c>
      <c r="H884" s="186" t="s">
        <v>1</v>
      </c>
      <c r="I884" s="188"/>
      <c r="L884" s="184"/>
      <c r="M884" s="189"/>
      <c r="N884" s="190"/>
      <c r="O884" s="190"/>
      <c r="P884" s="190"/>
      <c r="Q884" s="190"/>
      <c r="R884" s="190"/>
      <c r="S884" s="190"/>
      <c r="T884" s="191"/>
      <c r="AT884" s="186" t="s">
        <v>323</v>
      </c>
      <c r="AU884" s="186" t="s">
        <v>88</v>
      </c>
      <c r="AV884" s="13" t="s">
        <v>82</v>
      </c>
      <c r="AW884" s="13" t="s">
        <v>30</v>
      </c>
      <c r="AX884" s="13" t="s">
        <v>75</v>
      </c>
      <c r="AY884" s="186" t="s">
        <v>317</v>
      </c>
    </row>
    <row r="885" spans="1:65" s="13" customFormat="1">
      <c r="B885" s="184"/>
      <c r="D885" s="185" t="s">
        <v>323</v>
      </c>
      <c r="E885" s="186" t="s">
        <v>1</v>
      </c>
      <c r="F885" s="187" t="s">
        <v>1256</v>
      </c>
      <c r="H885" s="186" t="s">
        <v>1</v>
      </c>
      <c r="I885" s="188"/>
      <c r="L885" s="184"/>
      <c r="M885" s="189"/>
      <c r="N885" s="190"/>
      <c r="O885" s="190"/>
      <c r="P885" s="190"/>
      <c r="Q885" s="190"/>
      <c r="R885" s="190"/>
      <c r="S885" s="190"/>
      <c r="T885" s="191"/>
      <c r="AT885" s="186" t="s">
        <v>323</v>
      </c>
      <c r="AU885" s="186" t="s">
        <v>88</v>
      </c>
      <c r="AV885" s="13" t="s">
        <v>82</v>
      </c>
      <c r="AW885" s="13" t="s">
        <v>30</v>
      </c>
      <c r="AX885" s="13" t="s">
        <v>75</v>
      </c>
      <c r="AY885" s="186" t="s">
        <v>317</v>
      </c>
    </row>
    <row r="886" spans="1:65" s="13" customFormat="1">
      <c r="B886" s="184"/>
      <c r="D886" s="185" t="s">
        <v>323</v>
      </c>
      <c r="E886" s="186" t="s">
        <v>1</v>
      </c>
      <c r="F886" s="187" t="s">
        <v>1278</v>
      </c>
      <c r="H886" s="186" t="s">
        <v>1</v>
      </c>
      <c r="I886" s="188"/>
      <c r="L886" s="184"/>
      <c r="M886" s="189"/>
      <c r="N886" s="190"/>
      <c r="O886" s="190"/>
      <c r="P886" s="190"/>
      <c r="Q886" s="190"/>
      <c r="R886" s="190"/>
      <c r="S886" s="190"/>
      <c r="T886" s="191"/>
      <c r="AT886" s="186" t="s">
        <v>323</v>
      </c>
      <c r="AU886" s="186" t="s">
        <v>88</v>
      </c>
      <c r="AV886" s="13" t="s">
        <v>82</v>
      </c>
      <c r="AW886" s="13" t="s">
        <v>30</v>
      </c>
      <c r="AX886" s="13" t="s">
        <v>75</v>
      </c>
      <c r="AY886" s="186" t="s">
        <v>317</v>
      </c>
    </row>
    <row r="887" spans="1:65" s="13" customFormat="1">
      <c r="B887" s="184"/>
      <c r="D887" s="185" t="s">
        <v>323</v>
      </c>
      <c r="E887" s="186" t="s">
        <v>1</v>
      </c>
      <c r="F887" s="187" t="s">
        <v>1257</v>
      </c>
      <c r="H887" s="186" t="s">
        <v>1</v>
      </c>
      <c r="I887" s="188"/>
      <c r="L887" s="184"/>
      <c r="M887" s="189"/>
      <c r="N887" s="190"/>
      <c r="O887" s="190"/>
      <c r="P887" s="190"/>
      <c r="Q887" s="190"/>
      <c r="R887" s="190"/>
      <c r="S887" s="190"/>
      <c r="T887" s="191"/>
      <c r="AT887" s="186" t="s">
        <v>323</v>
      </c>
      <c r="AU887" s="186" t="s">
        <v>88</v>
      </c>
      <c r="AV887" s="13" t="s">
        <v>82</v>
      </c>
      <c r="AW887" s="13" t="s">
        <v>30</v>
      </c>
      <c r="AX887" s="13" t="s">
        <v>75</v>
      </c>
      <c r="AY887" s="186" t="s">
        <v>317</v>
      </c>
    </row>
    <row r="888" spans="1:65" s="13" customFormat="1">
      <c r="B888" s="184"/>
      <c r="D888" s="185" t="s">
        <v>323</v>
      </c>
      <c r="E888" s="186" t="s">
        <v>1</v>
      </c>
      <c r="F888" s="187" t="s">
        <v>1279</v>
      </c>
      <c r="H888" s="186" t="s">
        <v>1</v>
      </c>
      <c r="I888" s="188"/>
      <c r="L888" s="184"/>
      <c r="M888" s="189"/>
      <c r="N888" s="190"/>
      <c r="O888" s="190"/>
      <c r="P888" s="190"/>
      <c r="Q888" s="190"/>
      <c r="R888" s="190"/>
      <c r="S888" s="190"/>
      <c r="T888" s="191"/>
      <c r="AT888" s="186" t="s">
        <v>323</v>
      </c>
      <c r="AU888" s="186" t="s">
        <v>88</v>
      </c>
      <c r="AV888" s="13" t="s">
        <v>82</v>
      </c>
      <c r="AW888" s="13" t="s">
        <v>30</v>
      </c>
      <c r="AX888" s="13" t="s">
        <v>75</v>
      </c>
      <c r="AY888" s="186" t="s">
        <v>317</v>
      </c>
    </row>
    <row r="889" spans="1:65" s="13" customFormat="1">
      <c r="B889" s="184"/>
      <c r="D889" s="185" t="s">
        <v>323</v>
      </c>
      <c r="E889" s="186" t="s">
        <v>1</v>
      </c>
      <c r="F889" s="187" t="s">
        <v>1326</v>
      </c>
      <c r="H889" s="186" t="s">
        <v>1</v>
      </c>
      <c r="I889" s="188"/>
      <c r="L889" s="184"/>
      <c r="M889" s="189"/>
      <c r="N889" s="190"/>
      <c r="O889" s="190"/>
      <c r="P889" s="190"/>
      <c r="Q889" s="190"/>
      <c r="R889" s="190"/>
      <c r="S889" s="190"/>
      <c r="T889" s="191"/>
      <c r="AT889" s="186" t="s">
        <v>323</v>
      </c>
      <c r="AU889" s="186" t="s">
        <v>88</v>
      </c>
      <c r="AV889" s="13" t="s">
        <v>82</v>
      </c>
      <c r="AW889" s="13" t="s">
        <v>30</v>
      </c>
      <c r="AX889" s="13" t="s">
        <v>75</v>
      </c>
      <c r="AY889" s="186" t="s">
        <v>317</v>
      </c>
    </row>
    <row r="890" spans="1:65" s="13" customFormat="1">
      <c r="B890" s="184"/>
      <c r="D890" s="185" t="s">
        <v>323</v>
      </c>
      <c r="E890" s="186" t="s">
        <v>1</v>
      </c>
      <c r="F890" s="187" t="s">
        <v>1355</v>
      </c>
      <c r="H890" s="186" t="s">
        <v>1</v>
      </c>
      <c r="I890" s="188"/>
      <c r="L890" s="184"/>
      <c r="M890" s="189"/>
      <c r="N890" s="190"/>
      <c r="O890" s="190"/>
      <c r="P890" s="190"/>
      <c r="Q890" s="190"/>
      <c r="R890" s="190"/>
      <c r="S890" s="190"/>
      <c r="T890" s="191"/>
      <c r="AT890" s="186" t="s">
        <v>323</v>
      </c>
      <c r="AU890" s="186" t="s">
        <v>88</v>
      </c>
      <c r="AV890" s="13" t="s">
        <v>82</v>
      </c>
      <c r="AW890" s="13" t="s">
        <v>30</v>
      </c>
      <c r="AX890" s="13" t="s">
        <v>75</v>
      </c>
      <c r="AY890" s="186" t="s">
        <v>317</v>
      </c>
    </row>
    <row r="891" spans="1:65" s="13" customFormat="1">
      <c r="B891" s="184"/>
      <c r="D891" s="185" t="s">
        <v>323</v>
      </c>
      <c r="E891" s="186" t="s">
        <v>1</v>
      </c>
      <c r="F891" s="187" t="s">
        <v>1356</v>
      </c>
      <c r="H891" s="186" t="s">
        <v>1</v>
      </c>
      <c r="I891" s="188"/>
      <c r="L891" s="184"/>
      <c r="M891" s="189"/>
      <c r="N891" s="190"/>
      <c r="O891" s="190"/>
      <c r="P891" s="190"/>
      <c r="Q891" s="190"/>
      <c r="R891" s="190"/>
      <c r="S891" s="190"/>
      <c r="T891" s="191"/>
      <c r="AT891" s="186" t="s">
        <v>323</v>
      </c>
      <c r="AU891" s="186" t="s">
        <v>88</v>
      </c>
      <c r="AV891" s="13" t="s">
        <v>82</v>
      </c>
      <c r="AW891" s="13" t="s">
        <v>30</v>
      </c>
      <c r="AX891" s="13" t="s">
        <v>75</v>
      </c>
      <c r="AY891" s="186" t="s">
        <v>317</v>
      </c>
    </row>
    <row r="892" spans="1:65" s="13" customFormat="1" ht="22.5">
      <c r="B892" s="184"/>
      <c r="D892" s="185" t="s">
        <v>323</v>
      </c>
      <c r="E892" s="186" t="s">
        <v>1</v>
      </c>
      <c r="F892" s="187" t="s">
        <v>1357</v>
      </c>
      <c r="H892" s="186" t="s">
        <v>1</v>
      </c>
      <c r="I892" s="188"/>
      <c r="L892" s="184"/>
      <c r="M892" s="189"/>
      <c r="N892" s="190"/>
      <c r="O892" s="190"/>
      <c r="P892" s="190"/>
      <c r="Q892" s="190"/>
      <c r="R892" s="190"/>
      <c r="S892" s="190"/>
      <c r="T892" s="191"/>
      <c r="AT892" s="186" t="s">
        <v>323</v>
      </c>
      <c r="AU892" s="186" t="s">
        <v>88</v>
      </c>
      <c r="AV892" s="13" t="s">
        <v>82</v>
      </c>
      <c r="AW892" s="13" t="s">
        <v>30</v>
      </c>
      <c r="AX892" s="13" t="s">
        <v>75</v>
      </c>
      <c r="AY892" s="186" t="s">
        <v>317</v>
      </c>
    </row>
    <row r="893" spans="1:65" s="13" customFormat="1">
      <c r="B893" s="184"/>
      <c r="D893" s="185" t="s">
        <v>323</v>
      </c>
      <c r="E893" s="186" t="s">
        <v>1</v>
      </c>
      <c r="F893" s="187" t="s">
        <v>1358</v>
      </c>
      <c r="H893" s="186" t="s">
        <v>1</v>
      </c>
      <c r="I893" s="188"/>
      <c r="L893" s="184"/>
      <c r="M893" s="189"/>
      <c r="N893" s="190"/>
      <c r="O893" s="190"/>
      <c r="P893" s="190"/>
      <c r="Q893" s="190"/>
      <c r="R893" s="190"/>
      <c r="S893" s="190"/>
      <c r="T893" s="191"/>
      <c r="AT893" s="186" t="s">
        <v>323</v>
      </c>
      <c r="AU893" s="186" t="s">
        <v>88</v>
      </c>
      <c r="AV893" s="13" t="s">
        <v>82</v>
      </c>
      <c r="AW893" s="13" t="s">
        <v>30</v>
      </c>
      <c r="AX893" s="13" t="s">
        <v>75</v>
      </c>
      <c r="AY893" s="186" t="s">
        <v>317</v>
      </c>
    </row>
    <row r="894" spans="1:65" s="13" customFormat="1">
      <c r="B894" s="184"/>
      <c r="D894" s="185" t="s">
        <v>323</v>
      </c>
      <c r="E894" s="186" t="s">
        <v>1</v>
      </c>
      <c r="F894" s="187" t="s">
        <v>1279</v>
      </c>
      <c r="H894" s="186" t="s">
        <v>1</v>
      </c>
      <c r="I894" s="188"/>
      <c r="L894" s="184"/>
      <c r="M894" s="189"/>
      <c r="N894" s="190"/>
      <c r="O894" s="190"/>
      <c r="P894" s="190"/>
      <c r="Q894" s="190"/>
      <c r="R894" s="190"/>
      <c r="S894" s="190"/>
      <c r="T894" s="191"/>
      <c r="AT894" s="186" t="s">
        <v>323</v>
      </c>
      <c r="AU894" s="186" t="s">
        <v>88</v>
      </c>
      <c r="AV894" s="13" t="s">
        <v>82</v>
      </c>
      <c r="AW894" s="13" t="s">
        <v>30</v>
      </c>
      <c r="AX894" s="13" t="s">
        <v>75</v>
      </c>
      <c r="AY894" s="186" t="s">
        <v>317</v>
      </c>
    </row>
    <row r="895" spans="1:65" s="13" customFormat="1">
      <c r="B895" s="184"/>
      <c r="D895" s="185" t="s">
        <v>323</v>
      </c>
      <c r="E895" s="186" t="s">
        <v>1</v>
      </c>
      <c r="F895" s="187" t="s">
        <v>1257</v>
      </c>
      <c r="H895" s="186" t="s">
        <v>1</v>
      </c>
      <c r="I895" s="188"/>
      <c r="L895" s="184"/>
      <c r="M895" s="189"/>
      <c r="N895" s="190"/>
      <c r="O895" s="190"/>
      <c r="P895" s="190"/>
      <c r="Q895" s="190"/>
      <c r="R895" s="190"/>
      <c r="S895" s="190"/>
      <c r="T895" s="191"/>
      <c r="AT895" s="186" t="s">
        <v>323</v>
      </c>
      <c r="AU895" s="186" t="s">
        <v>88</v>
      </c>
      <c r="AV895" s="13" t="s">
        <v>82</v>
      </c>
      <c r="AW895" s="13" t="s">
        <v>30</v>
      </c>
      <c r="AX895" s="13" t="s">
        <v>75</v>
      </c>
      <c r="AY895" s="186" t="s">
        <v>317</v>
      </c>
    </row>
    <row r="896" spans="1:65" s="15" customFormat="1">
      <c r="B896" s="202"/>
      <c r="D896" s="185" t="s">
        <v>323</v>
      </c>
      <c r="E896" s="203" t="s">
        <v>1</v>
      </c>
      <c r="F896" s="204" t="s">
        <v>1359</v>
      </c>
      <c r="H896" s="205">
        <v>175.62</v>
      </c>
      <c r="I896" s="206"/>
      <c r="L896" s="202"/>
      <c r="M896" s="207"/>
      <c r="N896" s="208"/>
      <c r="O896" s="208"/>
      <c r="P896" s="208"/>
      <c r="Q896" s="208"/>
      <c r="R896" s="208"/>
      <c r="S896" s="208"/>
      <c r="T896" s="209"/>
      <c r="AT896" s="203" t="s">
        <v>323</v>
      </c>
      <c r="AU896" s="203" t="s">
        <v>88</v>
      </c>
      <c r="AV896" s="15" t="s">
        <v>88</v>
      </c>
      <c r="AW896" s="15" t="s">
        <v>30</v>
      </c>
      <c r="AX896" s="15" t="s">
        <v>75</v>
      </c>
      <c r="AY896" s="203" t="s">
        <v>317</v>
      </c>
    </row>
    <row r="897" spans="1:65" s="15" customFormat="1">
      <c r="B897" s="202"/>
      <c r="D897" s="185" t="s">
        <v>323</v>
      </c>
      <c r="E897" s="203" t="s">
        <v>1</v>
      </c>
      <c r="F897" s="204" t="s">
        <v>1360</v>
      </c>
      <c r="H897" s="205">
        <v>22.338999999999999</v>
      </c>
      <c r="I897" s="206"/>
      <c r="L897" s="202"/>
      <c r="M897" s="207"/>
      <c r="N897" s="208"/>
      <c r="O897" s="208"/>
      <c r="P897" s="208"/>
      <c r="Q897" s="208"/>
      <c r="R897" s="208"/>
      <c r="S897" s="208"/>
      <c r="T897" s="209"/>
      <c r="AT897" s="203" t="s">
        <v>323</v>
      </c>
      <c r="AU897" s="203" t="s">
        <v>88</v>
      </c>
      <c r="AV897" s="15" t="s">
        <v>88</v>
      </c>
      <c r="AW897" s="15" t="s">
        <v>30</v>
      </c>
      <c r="AX897" s="15" t="s">
        <v>75</v>
      </c>
      <c r="AY897" s="203" t="s">
        <v>317</v>
      </c>
    </row>
    <row r="898" spans="1:65" s="15" customFormat="1">
      <c r="B898" s="202"/>
      <c r="D898" s="185" t="s">
        <v>323</v>
      </c>
      <c r="E898" s="203" t="s">
        <v>1</v>
      </c>
      <c r="F898" s="204" t="s">
        <v>1361</v>
      </c>
      <c r="H898" s="205">
        <v>185.34899999999999</v>
      </c>
      <c r="I898" s="206"/>
      <c r="L898" s="202"/>
      <c r="M898" s="207"/>
      <c r="N898" s="208"/>
      <c r="O898" s="208"/>
      <c r="P898" s="208"/>
      <c r="Q898" s="208"/>
      <c r="R898" s="208"/>
      <c r="S898" s="208"/>
      <c r="T898" s="209"/>
      <c r="AT898" s="203" t="s">
        <v>323</v>
      </c>
      <c r="AU898" s="203" t="s">
        <v>88</v>
      </c>
      <c r="AV898" s="15" t="s">
        <v>88</v>
      </c>
      <c r="AW898" s="15" t="s">
        <v>30</v>
      </c>
      <c r="AX898" s="15" t="s">
        <v>75</v>
      </c>
      <c r="AY898" s="203" t="s">
        <v>317</v>
      </c>
    </row>
    <row r="899" spans="1:65" s="15" customFormat="1">
      <c r="B899" s="202"/>
      <c r="D899" s="185" t="s">
        <v>323</v>
      </c>
      <c r="E899" s="203" t="s">
        <v>1</v>
      </c>
      <c r="F899" s="204" t="s">
        <v>1360</v>
      </c>
      <c r="H899" s="205">
        <v>22.338999999999999</v>
      </c>
      <c r="I899" s="206"/>
      <c r="L899" s="202"/>
      <c r="M899" s="207"/>
      <c r="N899" s="208"/>
      <c r="O899" s="208"/>
      <c r="P899" s="208"/>
      <c r="Q899" s="208"/>
      <c r="R899" s="208"/>
      <c r="S899" s="208"/>
      <c r="T899" s="209"/>
      <c r="AT899" s="203" t="s">
        <v>323</v>
      </c>
      <c r="AU899" s="203" t="s">
        <v>88</v>
      </c>
      <c r="AV899" s="15" t="s">
        <v>88</v>
      </c>
      <c r="AW899" s="15" t="s">
        <v>30</v>
      </c>
      <c r="AX899" s="15" t="s">
        <v>75</v>
      </c>
      <c r="AY899" s="203" t="s">
        <v>317</v>
      </c>
    </row>
    <row r="900" spans="1:65" s="14" customFormat="1">
      <c r="B900" s="192"/>
      <c r="D900" s="185" t="s">
        <v>323</v>
      </c>
      <c r="E900" s="193" t="s">
        <v>1362</v>
      </c>
      <c r="F900" s="194" t="s">
        <v>334</v>
      </c>
      <c r="H900" s="195">
        <v>405.64699999999999</v>
      </c>
      <c r="I900" s="196"/>
      <c r="L900" s="192"/>
      <c r="M900" s="197"/>
      <c r="N900" s="198"/>
      <c r="O900" s="198"/>
      <c r="P900" s="198"/>
      <c r="Q900" s="198"/>
      <c r="R900" s="198"/>
      <c r="S900" s="198"/>
      <c r="T900" s="199"/>
      <c r="AT900" s="193" t="s">
        <v>323</v>
      </c>
      <c r="AU900" s="193" t="s">
        <v>88</v>
      </c>
      <c r="AV900" s="14" t="s">
        <v>321</v>
      </c>
      <c r="AW900" s="14" t="s">
        <v>30</v>
      </c>
      <c r="AX900" s="14" t="s">
        <v>82</v>
      </c>
      <c r="AY900" s="193" t="s">
        <v>317</v>
      </c>
    </row>
    <row r="901" spans="1:65" s="2" customFormat="1" ht="24.2" customHeight="1">
      <c r="A901" s="35"/>
      <c r="B901" s="141"/>
      <c r="C901" s="171" t="s">
        <v>1363</v>
      </c>
      <c r="D901" s="171" t="s">
        <v>318</v>
      </c>
      <c r="E901" s="172" t="s">
        <v>1364</v>
      </c>
      <c r="F901" s="173" t="s">
        <v>1365</v>
      </c>
      <c r="G901" s="174" t="s">
        <v>378</v>
      </c>
      <c r="H901" s="175">
        <v>30.38</v>
      </c>
      <c r="I901" s="176"/>
      <c r="J901" s="177">
        <f>ROUND(I901*H901,2)</f>
        <v>0</v>
      </c>
      <c r="K901" s="178"/>
      <c r="L901" s="36"/>
      <c r="M901" s="179" t="s">
        <v>1</v>
      </c>
      <c r="N901" s="180" t="s">
        <v>41</v>
      </c>
      <c r="O901" s="61"/>
      <c r="P901" s="181">
        <f>O901*H901</f>
        <v>0</v>
      </c>
      <c r="Q901" s="181">
        <v>0</v>
      </c>
      <c r="R901" s="181">
        <f>Q901*H901</f>
        <v>0</v>
      </c>
      <c r="S901" s="181">
        <v>0</v>
      </c>
      <c r="T901" s="182">
        <f>S901*H901</f>
        <v>0</v>
      </c>
      <c r="U901" s="35"/>
      <c r="V901" s="35"/>
      <c r="W901" s="35"/>
      <c r="X901" s="35"/>
      <c r="Y901" s="35"/>
      <c r="Z901" s="35"/>
      <c r="AA901" s="35"/>
      <c r="AB901" s="35"/>
      <c r="AC901" s="35"/>
      <c r="AD901" s="35"/>
      <c r="AE901" s="35"/>
      <c r="AR901" s="183" t="s">
        <v>321</v>
      </c>
      <c r="AT901" s="183" t="s">
        <v>318</v>
      </c>
      <c r="AU901" s="183" t="s">
        <v>88</v>
      </c>
      <c r="AY901" s="18" t="s">
        <v>317</v>
      </c>
      <c r="BE901" s="105">
        <f>IF(N901="základná",J901,0)</f>
        <v>0</v>
      </c>
      <c r="BF901" s="105">
        <f>IF(N901="znížená",J901,0)</f>
        <v>0</v>
      </c>
      <c r="BG901" s="105">
        <f>IF(N901="zákl. prenesená",J901,0)</f>
        <v>0</v>
      </c>
      <c r="BH901" s="105">
        <f>IF(N901="zníž. prenesená",J901,0)</f>
        <v>0</v>
      </c>
      <c r="BI901" s="105">
        <f>IF(N901="nulová",J901,0)</f>
        <v>0</v>
      </c>
      <c r="BJ901" s="18" t="s">
        <v>88</v>
      </c>
      <c r="BK901" s="105">
        <f>ROUND(I901*H901,2)</f>
        <v>0</v>
      </c>
      <c r="BL901" s="18" t="s">
        <v>321</v>
      </c>
      <c r="BM901" s="183" t="s">
        <v>1366</v>
      </c>
    </row>
    <row r="902" spans="1:65" s="13" customFormat="1">
      <c r="B902" s="184"/>
      <c r="D902" s="185" t="s">
        <v>323</v>
      </c>
      <c r="E902" s="186" t="s">
        <v>1</v>
      </c>
      <c r="F902" s="187" t="s">
        <v>1367</v>
      </c>
      <c r="H902" s="186" t="s">
        <v>1</v>
      </c>
      <c r="I902" s="188"/>
      <c r="L902" s="184"/>
      <c r="M902" s="189"/>
      <c r="N902" s="190"/>
      <c r="O902" s="190"/>
      <c r="P902" s="190"/>
      <c r="Q902" s="190"/>
      <c r="R902" s="190"/>
      <c r="S902" s="190"/>
      <c r="T902" s="191"/>
      <c r="AT902" s="186" t="s">
        <v>323</v>
      </c>
      <c r="AU902" s="186" t="s">
        <v>88</v>
      </c>
      <c r="AV902" s="13" t="s">
        <v>82</v>
      </c>
      <c r="AW902" s="13" t="s">
        <v>30</v>
      </c>
      <c r="AX902" s="13" t="s">
        <v>75</v>
      </c>
      <c r="AY902" s="186" t="s">
        <v>317</v>
      </c>
    </row>
    <row r="903" spans="1:65" s="13" customFormat="1">
      <c r="B903" s="184"/>
      <c r="D903" s="185" t="s">
        <v>323</v>
      </c>
      <c r="E903" s="186" t="s">
        <v>1</v>
      </c>
      <c r="F903" s="187" t="s">
        <v>1256</v>
      </c>
      <c r="H903" s="186" t="s">
        <v>1</v>
      </c>
      <c r="I903" s="188"/>
      <c r="L903" s="184"/>
      <c r="M903" s="189"/>
      <c r="N903" s="190"/>
      <c r="O903" s="190"/>
      <c r="P903" s="190"/>
      <c r="Q903" s="190"/>
      <c r="R903" s="190"/>
      <c r="S903" s="190"/>
      <c r="T903" s="191"/>
      <c r="AT903" s="186" t="s">
        <v>323</v>
      </c>
      <c r="AU903" s="186" t="s">
        <v>88</v>
      </c>
      <c r="AV903" s="13" t="s">
        <v>82</v>
      </c>
      <c r="AW903" s="13" t="s">
        <v>30</v>
      </c>
      <c r="AX903" s="13" t="s">
        <v>75</v>
      </c>
      <c r="AY903" s="186" t="s">
        <v>317</v>
      </c>
    </row>
    <row r="904" spans="1:65" s="13" customFormat="1">
      <c r="B904" s="184"/>
      <c r="D904" s="185" t="s">
        <v>323</v>
      </c>
      <c r="E904" s="186" t="s">
        <v>1</v>
      </c>
      <c r="F904" s="187" t="s">
        <v>1278</v>
      </c>
      <c r="H904" s="186" t="s">
        <v>1</v>
      </c>
      <c r="I904" s="188"/>
      <c r="L904" s="184"/>
      <c r="M904" s="189"/>
      <c r="N904" s="190"/>
      <c r="O904" s="190"/>
      <c r="P904" s="190"/>
      <c r="Q904" s="190"/>
      <c r="R904" s="190"/>
      <c r="S904" s="190"/>
      <c r="T904" s="191"/>
      <c r="AT904" s="186" t="s">
        <v>323</v>
      </c>
      <c r="AU904" s="186" t="s">
        <v>88</v>
      </c>
      <c r="AV904" s="13" t="s">
        <v>82</v>
      </c>
      <c r="AW904" s="13" t="s">
        <v>30</v>
      </c>
      <c r="AX904" s="13" t="s">
        <v>75</v>
      </c>
      <c r="AY904" s="186" t="s">
        <v>317</v>
      </c>
    </row>
    <row r="905" spans="1:65" s="13" customFormat="1">
      <c r="B905" s="184"/>
      <c r="D905" s="185" t="s">
        <v>323</v>
      </c>
      <c r="E905" s="186" t="s">
        <v>1</v>
      </c>
      <c r="F905" s="187" t="s">
        <v>1257</v>
      </c>
      <c r="H905" s="186" t="s">
        <v>1</v>
      </c>
      <c r="I905" s="188"/>
      <c r="L905" s="184"/>
      <c r="M905" s="189"/>
      <c r="N905" s="190"/>
      <c r="O905" s="190"/>
      <c r="P905" s="190"/>
      <c r="Q905" s="190"/>
      <c r="R905" s="190"/>
      <c r="S905" s="190"/>
      <c r="T905" s="191"/>
      <c r="AT905" s="186" t="s">
        <v>323</v>
      </c>
      <c r="AU905" s="186" t="s">
        <v>88</v>
      </c>
      <c r="AV905" s="13" t="s">
        <v>82</v>
      </c>
      <c r="AW905" s="13" t="s">
        <v>30</v>
      </c>
      <c r="AX905" s="13" t="s">
        <v>75</v>
      </c>
      <c r="AY905" s="186" t="s">
        <v>317</v>
      </c>
    </row>
    <row r="906" spans="1:65" s="13" customFormat="1">
      <c r="B906" s="184"/>
      <c r="D906" s="185" t="s">
        <v>323</v>
      </c>
      <c r="E906" s="186" t="s">
        <v>1</v>
      </c>
      <c r="F906" s="187" t="s">
        <v>1279</v>
      </c>
      <c r="H906" s="186" t="s">
        <v>1</v>
      </c>
      <c r="I906" s="188"/>
      <c r="L906" s="184"/>
      <c r="M906" s="189"/>
      <c r="N906" s="190"/>
      <c r="O906" s="190"/>
      <c r="P906" s="190"/>
      <c r="Q906" s="190"/>
      <c r="R906" s="190"/>
      <c r="S906" s="190"/>
      <c r="T906" s="191"/>
      <c r="AT906" s="186" t="s">
        <v>323</v>
      </c>
      <c r="AU906" s="186" t="s">
        <v>88</v>
      </c>
      <c r="AV906" s="13" t="s">
        <v>82</v>
      </c>
      <c r="AW906" s="13" t="s">
        <v>30</v>
      </c>
      <c r="AX906" s="13" t="s">
        <v>75</v>
      </c>
      <c r="AY906" s="186" t="s">
        <v>317</v>
      </c>
    </row>
    <row r="907" spans="1:65" s="13" customFormat="1">
      <c r="B907" s="184"/>
      <c r="D907" s="185" t="s">
        <v>323</v>
      </c>
      <c r="E907" s="186" t="s">
        <v>1</v>
      </c>
      <c r="F907" s="187" t="s">
        <v>1326</v>
      </c>
      <c r="H907" s="186" t="s">
        <v>1</v>
      </c>
      <c r="I907" s="188"/>
      <c r="L907" s="184"/>
      <c r="M907" s="189"/>
      <c r="N907" s="190"/>
      <c r="O907" s="190"/>
      <c r="P907" s="190"/>
      <c r="Q907" s="190"/>
      <c r="R907" s="190"/>
      <c r="S907" s="190"/>
      <c r="T907" s="191"/>
      <c r="AT907" s="186" t="s">
        <v>323</v>
      </c>
      <c r="AU907" s="186" t="s">
        <v>88</v>
      </c>
      <c r="AV907" s="13" t="s">
        <v>82</v>
      </c>
      <c r="AW907" s="13" t="s">
        <v>30</v>
      </c>
      <c r="AX907" s="13" t="s">
        <v>75</v>
      </c>
      <c r="AY907" s="186" t="s">
        <v>317</v>
      </c>
    </row>
    <row r="908" spans="1:65" s="13" customFormat="1">
      <c r="B908" s="184"/>
      <c r="D908" s="185" t="s">
        <v>323</v>
      </c>
      <c r="E908" s="186" t="s">
        <v>1</v>
      </c>
      <c r="F908" s="187" t="s">
        <v>1355</v>
      </c>
      <c r="H908" s="186" t="s">
        <v>1</v>
      </c>
      <c r="I908" s="188"/>
      <c r="L908" s="184"/>
      <c r="M908" s="189"/>
      <c r="N908" s="190"/>
      <c r="O908" s="190"/>
      <c r="P908" s="190"/>
      <c r="Q908" s="190"/>
      <c r="R908" s="190"/>
      <c r="S908" s="190"/>
      <c r="T908" s="191"/>
      <c r="AT908" s="186" t="s">
        <v>323</v>
      </c>
      <c r="AU908" s="186" t="s">
        <v>88</v>
      </c>
      <c r="AV908" s="13" t="s">
        <v>82</v>
      </c>
      <c r="AW908" s="13" t="s">
        <v>30</v>
      </c>
      <c r="AX908" s="13" t="s">
        <v>75</v>
      </c>
      <c r="AY908" s="186" t="s">
        <v>317</v>
      </c>
    </row>
    <row r="909" spans="1:65" s="13" customFormat="1">
      <c r="B909" s="184"/>
      <c r="D909" s="185" t="s">
        <v>323</v>
      </c>
      <c r="E909" s="186" t="s">
        <v>1</v>
      </c>
      <c r="F909" s="187" t="s">
        <v>1368</v>
      </c>
      <c r="H909" s="186" t="s">
        <v>1</v>
      </c>
      <c r="I909" s="188"/>
      <c r="L909" s="184"/>
      <c r="M909" s="189"/>
      <c r="N909" s="190"/>
      <c r="O909" s="190"/>
      <c r="P909" s="190"/>
      <c r="Q909" s="190"/>
      <c r="R909" s="190"/>
      <c r="S909" s="190"/>
      <c r="T909" s="191"/>
      <c r="AT909" s="186" t="s">
        <v>323</v>
      </c>
      <c r="AU909" s="186" t="s">
        <v>88</v>
      </c>
      <c r="AV909" s="13" t="s">
        <v>82</v>
      </c>
      <c r="AW909" s="13" t="s">
        <v>30</v>
      </c>
      <c r="AX909" s="13" t="s">
        <v>75</v>
      </c>
      <c r="AY909" s="186" t="s">
        <v>317</v>
      </c>
    </row>
    <row r="910" spans="1:65" s="13" customFormat="1" ht="22.5">
      <c r="B910" s="184"/>
      <c r="D910" s="185" t="s">
        <v>323</v>
      </c>
      <c r="E910" s="186" t="s">
        <v>1</v>
      </c>
      <c r="F910" s="187" t="s">
        <v>1357</v>
      </c>
      <c r="H910" s="186" t="s">
        <v>1</v>
      </c>
      <c r="I910" s="188"/>
      <c r="L910" s="184"/>
      <c r="M910" s="189"/>
      <c r="N910" s="190"/>
      <c r="O910" s="190"/>
      <c r="P910" s="190"/>
      <c r="Q910" s="190"/>
      <c r="R910" s="190"/>
      <c r="S910" s="190"/>
      <c r="T910" s="191"/>
      <c r="AT910" s="186" t="s">
        <v>323</v>
      </c>
      <c r="AU910" s="186" t="s">
        <v>88</v>
      </c>
      <c r="AV910" s="13" t="s">
        <v>82</v>
      </c>
      <c r="AW910" s="13" t="s">
        <v>30</v>
      </c>
      <c r="AX910" s="13" t="s">
        <v>75</v>
      </c>
      <c r="AY910" s="186" t="s">
        <v>317</v>
      </c>
    </row>
    <row r="911" spans="1:65" s="13" customFormat="1">
      <c r="B911" s="184"/>
      <c r="D911" s="185" t="s">
        <v>323</v>
      </c>
      <c r="E911" s="186" t="s">
        <v>1</v>
      </c>
      <c r="F911" s="187" t="s">
        <v>1369</v>
      </c>
      <c r="H911" s="186" t="s">
        <v>1</v>
      </c>
      <c r="I911" s="188"/>
      <c r="L911" s="184"/>
      <c r="M911" s="189"/>
      <c r="N911" s="190"/>
      <c r="O911" s="190"/>
      <c r="P911" s="190"/>
      <c r="Q911" s="190"/>
      <c r="R911" s="190"/>
      <c r="S911" s="190"/>
      <c r="T911" s="191"/>
      <c r="AT911" s="186" t="s">
        <v>323</v>
      </c>
      <c r="AU911" s="186" t="s">
        <v>88</v>
      </c>
      <c r="AV911" s="13" t="s">
        <v>82</v>
      </c>
      <c r="AW911" s="13" t="s">
        <v>30</v>
      </c>
      <c r="AX911" s="13" t="s">
        <v>75</v>
      </c>
      <c r="AY911" s="186" t="s">
        <v>317</v>
      </c>
    </row>
    <row r="912" spans="1:65" s="13" customFormat="1">
      <c r="B912" s="184"/>
      <c r="D912" s="185" t="s">
        <v>323</v>
      </c>
      <c r="E912" s="186" t="s">
        <v>1</v>
      </c>
      <c r="F912" s="187" t="s">
        <v>1279</v>
      </c>
      <c r="H912" s="186" t="s">
        <v>1</v>
      </c>
      <c r="I912" s="188"/>
      <c r="L912" s="184"/>
      <c r="M912" s="189"/>
      <c r="N912" s="190"/>
      <c r="O912" s="190"/>
      <c r="P912" s="190"/>
      <c r="Q912" s="190"/>
      <c r="R912" s="190"/>
      <c r="S912" s="190"/>
      <c r="T912" s="191"/>
      <c r="AT912" s="186" t="s">
        <v>323</v>
      </c>
      <c r="AU912" s="186" t="s">
        <v>88</v>
      </c>
      <c r="AV912" s="13" t="s">
        <v>82</v>
      </c>
      <c r="AW912" s="13" t="s">
        <v>30</v>
      </c>
      <c r="AX912" s="13" t="s">
        <v>75</v>
      </c>
      <c r="AY912" s="186" t="s">
        <v>317</v>
      </c>
    </row>
    <row r="913" spans="1:65" s="13" customFormat="1">
      <c r="B913" s="184"/>
      <c r="D913" s="185" t="s">
        <v>323</v>
      </c>
      <c r="E913" s="186" t="s">
        <v>1</v>
      </c>
      <c r="F913" s="187" t="s">
        <v>1257</v>
      </c>
      <c r="H913" s="186" t="s">
        <v>1</v>
      </c>
      <c r="I913" s="188"/>
      <c r="L913" s="184"/>
      <c r="M913" s="189"/>
      <c r="N913" s="190"/>
      <c r="O913" s="190"/>
      <c r="P913" s="190"/>
      <c r="Q913" s="190"/>
      <c r="R913" s="190"/>
      <c r="S913" s="190"/>
      <c r="T913" s="191"/>
      <c r="AT913" s="186" t="s">
        <v>323</v>
      </c>
      <c r="AU913" s="186" t="s">
        <v>88</v>
      </c>
      <c r="AV913" s="13" t="s">
        <v>82</v>
      </c>
      <c r="AW913" s="13" t="s">
        <v>30</v>
      </c>
      <c r="AX913" s="13" t="s">
        <v>75</v>
      </c>
      <c r="AY913" s="186" t="s">
        <v>317</v>
      </c>
    </row>
    <row r="914" spans="1:65" s="15" customFormat="1">
      <c r="B914" s="202"/>
      <c r="D914" s="185" t="s">
        <v>323</v>
      </c>
      <c r="E914" s="203" t="s">
        <v>1</v>
      </c>
      <c r="F914" s="204" t="s">
        <v>1370</v>
      </c>
      <c r="H914" s="205">
        <v>30.38</v>
      </c>
      <c r="I914" s="206"/>
      <c r="L914" s="202"/>
      <c r="M914" s="207"/>
      <c r="N914" s="208"/>
      <c r="O914" s="208"/>
      <c r="P914" s="208"/>
      <c r="Q914" s="208"/>
      <c r="R914" s="208"/>
      <c r="S914" s="208"/>
      <c r="T914" s="209"/>
      <c r="AT914" s="203" t="s">
        <v>323</v>
      </c>
      <c r="AU914" s="203" t="s">
        <v>88</v>
      </c>
      <c r="AV914" s="15" t="s">
        <v>88</v>
      </c>
      <c r="AW914" s="15" t="s">
        <v>30</v>
      </c>
      <c r="AX914" s="15" t="s">
        <v>75</v>
      </c>
      <c r="AY914" s="203" t="s">
        <v>317</v>
      </c>
    </row>
    <row r="915" spans="1:65" s="14" customFormat="1">
      <c r="B915" s="192"/>
      <c r="D915" s="185" t="s">
        <v>323</v>
      </c>
      <c r="E915" s="193" t="s">
        <v>1371</v>
      </c>
      <c r="F915" s="194" t="s">
        <v>334</v>
      </c>
      <c r="H915" s="195">
        <v>30.38</v>
      </c>
      <c r="I915" s="196"/>
      <c r="L915" s="192"/>
      <c r="M915" s="197"/>
      <c r="N915" s="198"/>
      <c r="O915" s="198"/>
      <c r="P915" s="198"/>
      <c r="Q915" s="198"/>
      <c r="R915" s="198"/>
      <c r="S915" s="198"/>
      <c r="T915" s="199"/>
      <c r="AT915" s="193" t="s">
        <v>323</v>
      </c>
      <c r="AU915" s="193" t="s">
        <v>88</v>
      </c>
      <c r="AV915" s="14" t="s">
        <v>321</v>
      </c>
      <c r="AW915" s="14" t="s">
        <v>30</v>
      </c>
      <c r="AX915" s="14" t="s">
        <v>82</v>
      </c>
      <c r="AY915" s="193" t="s">
        <v>317</v>
      </c>
    </row>
    <row r="916" spans="1:65" s="2" customFormat="1" ht="24.2" customHeight="1">
      <c r="A916" s="35"/>
      <c r="B916" s="141"/>
      <c r="C916" s="171" t="s">
        <v>1372</v>
      </c>
      <c r="D916" s="171" t="s">
        <v>318</v>
      </c>
      <c r="E916" s="172" t="s">
        <v>1373</v>
      </c>
      <c r="F916" s="173" t="s">
        <v>1374</v>
      </c>
      <c r="G916" s="174" t="s">
        <v>378</v>
      </c>
      <c r="H916" s="175">
        <v>8.42</v>
      </c>
      <c r="I916" s="176"/>
      <c r="J916" s="177">
        <f>ROUND(I916*H916,2)</f>
        <v>0</v>
      </c>
      <c r="K916" s="178"/>
      <c r="L916" s="36"/>
      <c r="M916" s="179" t="s">
        <v>1</v>
      </c>
      <c r="N916" s="180" t="s">
        <v>41</v>
      </c>
      <c r="O916" s="61"/>
      <c r="P916" s="181">
        <f>O916*H916</f>
        <v>0</v>
      </c>
      <c r="Q916" s="181">
        <v>0</v>
      </c>
      <c r="R916" s="181">
        <f>Q916*H916</f>
        <v>0</v>
      </c>
      <c r="S916" s="181">
        <v>0</v>
      </c>
      <c r="T916" s="182">
        <f>S916*H916</f>
        <v>0</v>
      </c>
      <c r="U916" s="35"/>
      <c r="V916" s="35"/>
      <c r="W916" s="35"/>
      <c r="X916" s="35"/>
      <c r="Y916" s="35"/>
      <c r="Z916" s="35"/>
      <c r="AA916" s="35"/>
      <c r="AB916" s="35"/>
      <c r="AC916" s="35"/>
      <c r="AD916" s="35"/>
      <c r="AE916" s="35"/>
      <c r="AR916" s="183" t="s">
        <v>321</v>
      </c>
      <c r="AT916" s="183" t="s">
        <v>318</v>
      </c>
      <c r="AU916" s="183" t="s">
        <v>88</v>
      </c>
      <c r="AY916" s="18" t="s">
        <v>317</v>
      </c>
      <c r="BE916" s="105">
        <f>IF(N916="základná",J916,0)</f>
        <v>0</v>
      </c>
      <c r="BF916" s="105">
        <f>IF(N916="znížená",J916,0)</f>
        <v>0</v>
      </c>
      <c r="BG916" s="105">
        <f>IF(N916="zákl. prenesená",J916,0)</f>
        <v>0</v>
      </c>
      <c r="BH916" s="105">
        <f>IF(N916="zníž. prenesená",J916,0)</f>
        <v>0</v>
      </c>
      <c r="BI916" s="105">
        <f>IF(N916="nulová",J916,0)</f>
        <v>0</v>
      </c>
      <c r="BJ916" s="18" t="s">
        <v>88</v>
      </c>
      <c r="BK916" s="105">
        <f>ROUND(I916*H916,2)</f>
        <v>0</v>
      </c>
      <c r="BL916" s="18" t="s">
        <v>321</v>
      </c>
      <c r="BM916" s="183" t="s">
        <v>1375</v>
      </c>
    </row>
    <row r="917" spans="1:65" s="13" customFormat="1">
      <c r="B917" s="184"/>
      <c r="D917" s="185" t="s">
        <v>323</v>
      </c>
      <c r="E917" s="186" t="s">
        <v>1</v>
      </c>
      <c r="F917" s="187" t="s">
        <v>1376</v>
      </c>
      <c r="H917" s="186" t="s">
        <v>1</v>
      </c>
      <c r="I917" s="188"/>
      <c r="L917" s="184"/>
      <c r="M917" s="189"/>
      <c r="N917" s="190"/>
      <c r="O917" s="190"/>
      <c r="P917" s="190"/>
      <c r="Q917" s="190"/>
      <c r="R917" s="190"/>
      <c r="S917" s="190"/>
      <c r="T917" s="191"/>
      <c r="AT917" s="186" t="s">
        <v>323</v>
      </c>
      <c r="AU917" s="186" t="s">
        <v>88</v>
      </c>
      <c r="AV917" s="13" t="s">
        <v>82</v>
      </c>
      <c r="AW917" s="13" t="s">
        <v>30</v>
      </c>
      <c r="AX917" s="13" t="s">
        <v>75</v>
      </c>
      <c r="AY917" s="186" t="s">
        <v>317</v>
      </c>
    </row>
    <row r="918" spans="1:65" s="13" customFormat="1">
      <c r="B918" s="184"/>
      <c r="D918" s="185" t="s">
        <v>323</v>
      </c>
      <c r="E918" s="186" t="s">
        <v>1</v>
      </c>
      <c r="F918" s="187" t="s">
        <v>1256</v>
      </c>
      <c r="H918" s="186" t="s">
        <v>1</v>
      </c>
      <c r="I918" s="188"/>
      <c r="L918" s="184"/>
      <c r="M918" s="189"/>
      <c r="N918" s="190"/>
      <c r="O918" s="190"/>
      <c r="P918" s="190"/>
      <c r="Q918" s="190"/>
      <c r="R918" s="190"/>
      <c r="S918" s="190"/>
      <c r="T918" s="191"/>
      <c r="AT918" s="186" t="s">
        <v>323</v>
      </c>
      <c r="AU918" s="186" t="s">
        <v>88</v>
      </c>
      <c r="AV918" s="13" t="s">
        <v>82</v>
      </c>
      <c r="AW918" s="13" t="s">
        <v>30</v>
      </c>
      <c r="AX918" s="13" t="s">
        <v>75</v>
      </c>
      <c r="AY918" s="186" t="s">
        <v>317</v>
      </c>
    </row>
    <row r="919" spans="1:65" s="13" customFormat="1">
      <c r="B919" s="184"/>
      <c r="D919" s="185" t="s">
        <v>323</v>
      </c>
      <c r="E919" s="186" t="s">
        <v>1</v>
      </c>
      <c r="F919" s="187" t="s">
        <v>1278</v>
      </c>
      <c r="H919" s="186" t="s">
        <v>1</v>
      </c>
      <c r="I919" s="188"/>
      <c r="L919" s="184"/>
      <c r="M919" s="189"/>
      <c r="N919" s="190"/>
      <c r="O919" s="190"/>
      <c r="P919" s="190"/>
      <c r="Q919" s="190"/>
      <c r="R919" s="190"/>
      <c r="S919" s="190"/>
      <c r="T919" s="191"/>
      <c r="AT919" s="186" t="s">
        <v>323</v>
      </c>
      <c r="AU919" s="186" t="s">
        <v>88</v>
      </c>
      <c r="AV919" s="13" t="s">
        <v>82</v>
      </c>
      <c r="AW919" s="13" t="s">
        <v>30</v>
      </c>
      <c r="AX919" s="13" t="s">
        <v>75</v>
      </c>
      <c r="AY919" s="186" t="s">
        <v>317</v>
      </c>
    </row>
    <row r="920" spans="1:65" s="13" customFormat="1">
      <c r="B920" s="184"/>
      <c r="D920" s="185" t="s">
        <v>323</v>
      </c>
      <c r="E920" s="186" t="s">
        <v>1</v>
      </c>
      <c r="F920" s="187" t="s">
        <v>1257</v>
      </c>
      <c r="H920" s="186" t="s">
        <v>1</v>
      </c>
      <c r="I920" s="188"/>
      <c r="L920" s="184"/>
      <c r="M920" s="189"/>
      <c r="N920" s="190"/>
      <c r="O920" s="190"/>
      <c r="P920" s="190"/>
      <c r="Q920" s="190"/>
      <c r="R920" s="190"/>
      <c r="S920" s="190"/>
      <c r="T920" s="191"/>
      <c r="AT920" s="186" t="s">
        <v>323</v>
      </c>
      <c r="AU920" s="186" t="s">
        <v>88</v>
      </c>
      <c r="AV920" s="13" t="s">
        <v>82</v>
      </c>
      <c r="AW920" s="13" t="s">
        <v>30</v>
      </c>
      <c r="AX920" s="13" t="s">
        <v>75</v>
      </c>
      <c r="AY920" s="186" t="s">
        <v>317</v>
      </c>
    </row>
    <row r="921" spans="1:65" s="13" customFormat="1">
      <c r="B921" s="184"/>
      <c r="D921" s="185" t="s">
        <v>323</v>
      </c>
      <c r="E921" s="186" t="s">
        <v>1</v>
      </c>
      <c r="F921" s="187" t="s">
        <v>1279</v>
      </c>
      <c r="H921" s="186" t="s">
        <v>1</v>
      </c>
      <c r="I921" s="188"/>
      <c r="L921" s="184"/>
      <c r="M921" s="189"/>
      <c r="N921" s="190"/>
      <c r="O921" s="190"/>
      <c r="P921" s="190"/>
      <c r="Q921" s="190"/>
      <c r="R921" s="190"/>
      <c r="S921" s="190"/>
      <c r="T921" s="191"/>
      <c r="AT921" s="186" t="s">
        <v>323</v>
      </c>
      <c r="AU921" s="186" t="s">
        <v>88</v>
      </c>
      <c r="AV921" s="13" t="s">
        <v>82</v>
      </c>
      <c r="AW921" s="13" t="s">
        <v>30</v>
      </c>
      <c r="AX921" s="13" t="s">
        <v>75</v>
      </c>
      <c r="AY921" s="186" t="s">
        <v>317</v>
      </c>
    </row>
    <row r="922" spans="1:65" s="13" customFormat="1">
      <c r="B922" s="184"/>
      <c r="D922" s="185" t="s">
        <v>323</v>
      </c>
      <c r="E922" s="186" t="s">
        <v>1</v>
      </c>
      <c r="F922" s="187" t="s">
        <v>1377</v>
      </c>
      <c r="H922" s="186" t="s">
        <v>1</v>
      </c>
      <c r="I922" s="188"/>
      <c r="L922" s="184"/>
      <c r="M922" s="189"/>
      <c r="N922" s="190"/>
      <c r="O922" s="190"/>
      <c r="P922" s="190"/>
      <c r="Q922" s="190"/>
      <c r="R922" s="190"/>
      <c r="S922" s="190"/>
      <c r="T922" s="191"/>
      <c r="AT922" s="186" t="s">
        <v>323</v>
      </c>
      <c r="AU922" s="186" t="s">
        <v>88</v>
      </c>
      <c r="AV922" s="13" t="s">
        <v>82</v>
      </c>
      <c r="AW922" s="13" t="s">
        <v>30</v>
      </c>
      <c r="AX922" s="13" t="s">
        <v>75</v>
      </c>
      <c r="AY922" s="186" t="s">
        <v>317</v>
      </c>
    </row>
    <row r="923" spans="1:65" s="13" customFormat="1">
      <c r="B923" s="184"/>
      <c r="D923" s="185" t="s">
        <v>323</v>
      </c>
      <c r="E923" s="186" t="s">
        <v>1</v>
      </c>
      <c r="F923" s="187" t="s">
        <v>1378</v>
      </c>
      <c r="H923" s="186" t="s">
        <v>1</v>
      </c>
      <c r="I923" s="188"/>
      <c r="L923" s="184"/>
      <c r="M923" s="189"/>
      <c r="N923" s="190"/>
      <c r="O923" s="190"/>
      <c r="P923" s="190"/>
      <c r="Q923" s="190"/>
      <c r="R923" s="190"/>
      <c r="S923" s="190"/>
      <c r="T923" s="191"/>
      <c r="AT923" s="186" t="s">
        <v>323</v>
      </c>
      <c r="AU923" s="186" t="s">
        <v>88</v>
      </c>
      <c r="AV923" s="13" t="s">
        <v>82</v>
      </c>
      <c r="AW923" s="13" t="s">
        <v>30</v>
      </c>
      <c r="AX923" s="13" t="s">
        <v>75</v>
      </c>
      <c r="AY923" s="186" t="s">
        <v>317</v>
      </c>
    </row>
    <row r="924" spans="1:65" s="13" customFormat="1" ht="22.5">
      <c r="B924" s="184"/>
      <c r="D924" s="185" t="s">
        <v>323</v>
      </c>
      <c r="E924" s="186" t="s">
        <v>1</v>
      </c>
      <c r="F924" s="187" t="s">
        <v>1379</v>
      </c>
      <c r="H924" s="186" t="s">
        <v>1</v>
      </c>
      <c r="I924" s="188"/>
      <c r="L924" s="184"/>
      <c r="M924" s="189"/>
      <c r="N924" s="190"/>
      <c r="O924" s="190"/>
      <c r="P924" s="190"/>
      <c r="Q924" s="190"/>
      <c r="R924" s="190"/>
      <c r="S924" s="190"/>
      <c r="T924" s="191"/>
      <c r="AT924" s="186" t="s">
        <v>323</v>
      </c>
      <c r="AU924" s="186" t="s">
        <v>88</v>
      </c>
      <c r="AV924" s="13" t="s">
        <v>82</v>
      </c>
      <c r="AW924" s="13" t="s">
        <v>30</v>
      </c>
      <c r="AX924" s="13" t="s">
        <v>75</v>
      </c>
      <c r="AY924" s="186" t="s">
        <v>317</v>
      </c>
    </row>
    <row r="925" spans="1:65" s="15" customFormat="1">
      <c r="B925" s="202"/>
      <c r="D925" s="185" t="s">
        <v>323</v>
      </c>
      <c r="E925" s="203" t="s">
        <v>1</v>
      </c>
      <c r="F925" s="204" t="s">
        <v>1380</v>
      </c>
      <c r="H925" s="205">
        <v>8.42</v>
      </c>
      <c r="I925" s="206"/>
      <c r="L925" s="202"/>
      <c r="M925" s="207"/>
      <c r="N925" s="208"/>
      <c r="O925" s="208"/>
      <c r="P925" s="208"/>
      <c r="Q925" s="208"/>
      <c r="R925" s="208"/>
      <c r="S925" s="208"/>
      <c r="T925" s="209"/>
      <c r="AT925" s="203" t="s">
        <v>323</v>
      </c>
      <c r="AU925" s="203" t="s">
        <v>88</v>
      </c>
      <c r="AV925" s="15" t="s">
        <v>88</v>
      </c>
      <c r="AW925" s="15" t="s">
        <v>30</v>
      </c>
      <c r="AX925" s="15" t="s">
        <v>75</v>
      </c>
      <c r="AY925" s="203" t="s">
        <v>317</v>
      </c>
    </row>
    <row r="926" spans="1:65" s="14" customFormat="1">
      <c r="B926" s="192"/>
      <c r="D926" s="185" t="s">
        <v>323</v>
      </c>
      <c r="E926" s="193" t="s">
        <v>1381</v>
      </c>
      <c r="F926" s="194" t="s">
        <v>334</v>
      </c>
      <c r="H926" s="195">
        <v>8.42</v>
      </c>
      <c r="I926" s="196"/>
      <c r="L926" s="192"/>
      <c r="M926" s="197"/>
      <c r="N926" s="198"/>
      <c r="O926" s="198"/>
      <c r="P926" s="198"/>
      <c r="Q926" s="198"/>
      <c r="R926" s="198"/>
      <c r="S926" s="198"/>
      <c r="T926" s="199"/>
      <c r="AT926" s="193" t="s">
        <v>323</v>
      </c>
      <c r="AU926" s="193" t="s">
        <v>88</v>
      </c>
      <c r="AV926" s="14" t="s">
        <v>321</v>
      </c>
      <c r="AW926" s="14" t="s">
        <v>30</v>
      </c>
      <c r="AX926" s="14" t="s">
        <v>82</v>
      </c>
      <c r="AY926" s="193" t="s">
        <v>317</v>
      </c>
    </row>
    <row r="927" spans="1:65" s="2" customFormat="1" ht="37.9" customHeight="1">
      <c r="A927" s="35"/>
      <c r="B927" s="141"/>
      <c r="C927" s="171" t="s">
        <v>1382</v>
      </c>
      <c r="D927" s="171" t="s">
        <v>318</v>
      </c>
      <c r="E927" s="172" t="s">
        <v>1383</v>
      </c>
      <c r="F927" s="173" t="s">
        <v>1384</v>
      </c>
      <c r="G927" s="174" t="s">
        <v>378</v>
      </c>
      <c r="H927" s="175">
        <v>191.21700000000001</v>
      </c>
      <c r="I927" s="176"/>
      <c r="J927" s="177">
        <f>ROUND(I927*H927,2)</f>
        <v>0</v>
      </c>
      <c r="K927" s="178"/>
      <c r="L927" s="36"/>
      <c r="M927" s="179" t="s">
        <v>1</v>
      </c>
      <c r="N927" s="180" t="s">
        <v>41</v>
      </c>
      <c r="O927" s="61"/>
      <c r="P927" s="181">
        <f>O927*H927</f>
        <v>0</v>
      </c>
      <c r="Q927" s="181">
        <v>0</v>
      </c>
      <c r="R927" s="181">
        <f>Q927*H927</f>
        <v>0</v>
      </c>
      <c r="S927" s="181">
        <v>0</v>
      </c>
      <c r="T927" s="182">
        <f>S927*H927</f>
        <v>0</v>
      </c>
      <c r="U927" s="35"/>
      <c r="V927" s="35"/>
      <c r="W927" s="35"/>
      <c r="X927" s="35"/>
      <c r="Y927" s="35"/>
      <c r="Z927" s="35"/>
      <c r="AA927" s="35"/>
      <c r="AB927" s="35"/>
      <c r="AC927" s="35"/>
      <c r="AD927" s="35"/>
      <c r="AE927" s="35"/>
      <c r="AR927" s="183" t="s">
        <v>321</v>
      </c>
      <c r="AT927" s="183" t="s">
        <v>318</v>
      </c>
      <c r="AU927" s="183" t="s">
        <v>88</v>
      </c>
      <c r="AY927" s="18" t="s">
        <v>317</v>
      </c>
      <c r="BE927" s="105">
        <f>IF(N927="základná",J927,0)</f>
        <v>0</v>
      </c>
      <c r="BF927" s="105">
        <f>IF(N927="znížená",J927,0)</f>
        <v>0</v>
      </c>
      <c r="BG927" s="105">
        <f>IF(N927="zákl. prenesená",J927,0)</f>
        <v>0</v>
      </c>
      <c r="BH927" s="105">
        <f>IF(N927="zníž. prenesená",J927,0)</f>
        <v>0</v>
      </c>
      <c r="BI927" s="105">
        <f>IF(N927="nulová",J927,0)</f>
        <v>0</v>
      </c>
      <c r="BJ927" s="18" t="s">
        <v>88</v>
      </c>
      <c r="BK927" s="105">
        <f>ROUND(I927*H927,2)</f>
        <v>0</v>
      </c>
      <c r="BL927" s="18" t="s">
        <v>321</v>
      </c>
      <c r="BM927" s="183" t="s">
        <v>1385</v>
      </c>
    </row>
    <row r="928" spans="1:65" s="13" customFormat="1" ht="22.5">
      <c r="B928" s="184"/>
      <c r="D928" s="185" t="s">
        <v>323</v>
      </c>
      <c r="E928" s="186" t="s">
        <v>1</v>
      </c>
      <c r="F928" s="187" t="s">
        <v>1386</v>
      </c>
      <c r="H928" s="186" t="s">
        <v>1</v>
      </c>
      <c r="I928" s="188"/>
      <c r="L928" s="184"/>
      <c r="M928" s="189"/>
      <c r="N928" s="190"/>
      <c r="O928" s="190"/>
      <c r="P928" s="190"/>
      <c r="Q928" s="190"/>
      <c r="R928" s="190"/>
      <c r="S928" s="190"/>
      <c r="T928" s="191"/>
      <c r="AT928" s="186" t="s">
        <v>323</v>
      </c>
      <c r="AU928" s="186" t="s">
        <v>88</v>
      </c>
      <c r="AV928" s="13" t="s">
        <v>82</v>
      </c>
      <c r="AW928" s="13" t="s">
        <v>30</v>
      </c>
      <c r="AX928" s="13" t="s">
        <v>75</v>
      </c>
      <c r="AY928" s="186" t="s">
        <v>317</v>
      </c>
    </row>
    <row r="929" spans="1:65" s="13" customFormat="1">
      <c r="B929" s="184"/>
      <c r="D929" s="185" t="s">
        <v>323</v>
      </c>
      <c r="E929" s="186" t="s">
        <v>1</v>
      </c>
      <c r="F929" s="187" t="s">
        <v>1256</v>
      </c>
      <c r="H929" s="186" t="s">
        <v>1</v>
      </c>
      <c r="I929" s="188"/>
      <c r="L929" s="184"/>
      <c r="M929" s="189"/>
      <c r="N929" s="190"/>
      <c r="O929" s="190"/>
      <c r="P929" s="190"/>
      <c r="Q929" s="190"/>
      <c r="R929" s="190"/>
      <c r="S929" s="190"/>
      <c r="T929" s="191"/>
      <c r="AT929" s="186" t="s">
        <v>323</v>
      </c>
      <c r="AU929" s="186" t="s">
        <v>88</v>
      </c>
      <c r="AV929" s="13" t="s">
        <v>82</v>
      </c>
      <c r="AW929" s="13" t="s">
        <v>30</v>
      </c>
      <c r="AX929" s="13" t="s">
        <v>75</v>
      </c>
      <c r="AY929" s="186" t="s">
        <v>317</v>
      </c>
    </row>
    <row r="930" spans="1:65" s="13" customFormat="1">
      <c r="B930" s="184"/>
      <c r="D930" s="185" t="s">
        <v>323</v>
      </c>
      <c r="E930" s="186" t="s">
        <v>1</v>
      </c>
      <c r="F930" s="187" t="s">
        <v>1278</v>
      </c>
      <c r="H930" s="186" t="s">
        <v>1</v>
      </c>
      <c r="I930" s="188"/>
      <c r="L930" s="184"/>
      <c r="M930" s="189"/>
      <c r="N930" s="190"/>
      <c r="O930" s="190"/>
      <c r="P930" s="190"/>
      <c r="Q930" s="190"/>
      <c r="R930" s="190"/>
      <c r="S930" s="190"/>
      <c r="T930" s="191"/>
      <c r="AT930" s="186" t="s">
        <v>323</v>
      </c>
      <c r="AU930" s="186" t="s">
        <v>88</v>
      </c>
      <c r="AV930" s="13" t="s">
        <v>82</v>
      </c>
      <c r="AW930" s="13" t="s">
        <v>30</v>
      </c>
      <c r="AX930" s="13" t="s">
        <v>75</v>
      </c>
      <c r="AY930" s="186" t="s">
        <v>317</v>
      </c>
    </row>
    <row r="931" spans="1:65" s="13" customFormat="1">
      <c r="B931" s="184"/>
      <c r="D931" s="185" t="s">
        <v>323</v>
      </c>
      <c r="E931" s="186" t="s">
        <v>1</v>
      </c>
      <c r="F931" s="187" t="s">
        <v>1257</v>
      </c>
      <c r="H931" s="186" t="s">
        <v>1</v>
      </c>
      <c r="I931" s="188"/>
      <c r="L931" s="184"/>
      <c r="M931" s="189"/>
      <c r="N931" s="190"/>
      <c r="O931" s="190"/>
      <c r="P931" s="190"/>
      <c r="Q931" s="190"/>
      <c r="R931" s="190"/>
      <c r="S931" s="190"/>
      <c r="T931" s="191"/>
      <c r="AT931" s="186" t="s">
        <v>323</v>
      </c>
      <c r="AU931" s="186" t="s">
        <v>88</v>
      </c>
      <c r="AV931" s="13" t="s">
        <v>82</v>
      </c>
      <c r="AW931" s="13" t="s">
        <v>30</v>
      </c>
      <c r="AX931" s="13" t="s">
        <v>75</v>
      </c>
      <c r="AY931" s="186" t="s">
        <v>317</v>
      </c>
    </row>
    <row r="932" spans="1:65" s="13" customFormat="1">
      <c r="B932" s="184"/>
      <c r="D932" s="185" t="s">
        <v>323</v>
      </c>
      <c r="E932" s="186" t="s">
        <v>1</v>
      </c>
      <c r="F932" s="187" t="s">
        <v>1279</v>
      </c>
      <c r="H932" s="186" t="s">
        <v>1</v>
      </c>
      <c r="I932" s="188"/>
      <c r="L932" s="184"/>
      <c r="M932" s="189"/>
      <c r="N932" s="190"/>
      <c r="O932" s="190"/>
      <c r="P932" s="190"/>
      <c r="Q932" s="190"/>
      <c r="R932" s="190"/>
      <c r="S932" s="190"/>
      <c r="T932" s="191"/>
      <c r="AT932" s="186" t="s">
        <v>323</v>
      </c>
      <c r="AU932" s="186" t="s">
        <v>88</v>
      </c>
      <c r="AV932" s="13" t="s">
        <v>82</v>
      </c>
      <c r="AW932" s="13" t="s">
        <v>30</v>
      </c>
      <c r="AX932" s="13" t="s">
        <v>75</v>
      </c>
      <c r="AY932" s="186" t="s">
        <v>317</v>
      </c>
    </row>
    <row r="933" spans="1:65" s="13" customFormat="1">
      <c r="B933" s="184"/>
      <c r="D933" s="185" t="s">
        <v>323</v>
      </c>
      <c r="E933" s="186" t="s">
        <v>1</v>
      </c>
      <c r="F933" s="187" t="s">
        <v>1377</v>
      </c>
      <c r="H933" s="186" t="s">
        <v>1</v>
      </c>
      <c r="I933" s="188"/>
      <c r="L933" s="184"/>
      <c r="M933" s="189"/>
      <c r="N933" s="190"/>
      <c r="O933" s="190"/>
      <c r="P933" s="190"/>
      <c r="Q933" s="190"/>
      <c r="R933" s="190"/>
      <c r="S933" s="190"/>
      <c r="T933" s="191"/>
      <c r="AT933" s="186" t="s">
        <v>323</v>
      </c>
      <c r="AU933" s="186" t="s">
        <v>88</v>
      </c>
      <c r="AV933" s="13" t="s">
        <v>82</v>
      </c>
      <c r="AW933" s="13" t="s">
        <v>30</v>
      </c>
      <c r="AX933" s="13" t="s">
        <v>75</v>
      </c>
      <c r="AY933" s="186" t="s">
        <v>317</v>
      </c>
    </row>
    <row r="934" spans="1:65" s="13" customFormat="1">
      <c r="B934" s="184"/>
      <c r="D934" s="185" t="s">
        <v>323</v>
      </c>
      <c r="E934" s="186" t="s">
        <v>1</v>
      </c>
      <c r="F934" s="187" t="s">
        <v>1355</v>
      </c>
      <c r="H934" s="186" t="s">
        <v>1</v>
      </c>
      <c r="I934" s="188"/>
      <c r="L934" s="184"/>
      <c r="M934" s="189"/>
      <c r="N934" s="190"/>
      <c r="O934" s="190"/>
      <c r="P934" s="190"/>
      <c r="Q934" s="190"/>
      <c r="R934" s="190"/>
      <c r="S934" s="190"/>
      <c r="T934" s="191"/>
      <c r="AT934" s="186" t="s">
        <v>323</v>
      </c>
      <c r="AU934" s="186" t="s">
        <v>88</v>
      </c>
      <c r="AV934" s="13" t="s">
        <v>82</v>
      </c>
      <c r="AW934" s="13" t="s">
        <v>30</v>
      </c>
      <c r="AX934" s="13" t="s">
        <v>75</v>
      </c>
      <c r="AY934" s="186" t="s">
        <v>317</v>
      </c>
    </row>
    <row r="935" spans="1:65" s="13" customFormat="1" ht="22.5">
      <c r="B935" s="184"/>
      <c r="D935" s="185" t="s">
        <v>323</v>
      </c>
      <c r="E935" s="186" t="s">
        <v>1</v>
      </c>
      <c r="F935" s="187" t="s">
        <v>1379</v>
      </c>
      <c r="H935" s="186" t="s">
        <v>1</v>
      </c>
      <c r="I935" s="188"/>
      <c r="L935" s="184"/>
      <c r="M935" s="189"/>
      <c r="N935" s="190"/>
      <c r="O935" s="190"/>
      <c r="P935" s="190"/>
      <c r="Q935" s="190"/>
      <c r="R935" s="190"/>
      <c r="S935" s="190"/>
      <c r="T935" s="191"/>
      <c r="AT935" s="186" t="s">
        <v>323</v>
      </c>
      <c r="AU935" s="186" t="s">
        <v>88</v>
      </c>
      <c r="AV935" s="13" t="s">
        <v>82</v>
      </c>
      <c r="AW935" s="13" t="s">
        <v>30</v>
      </c>
      <c r="AX935" s="13" t="s">
        <v>75</v>
      </c>
      <c r="AY935" s="186" t="s">
        <v>317</v>
      </c>
    </row>
    <row r="936" spans="1:65" s="13" customFormat="1">
      <c r="B936" s="184"/>
      <c r="D936" s="185" t="s">
        <v>323</v>
      </c>
      <c r="E936" s="186" t="s">
        <v>1</v>
      </c>
      <c r="F936" s="187" t="s">
        <v>1387</v>
      </c>
      <c r="H936" s="186" t="s">
        <v>1</v>
      </c>
      <c r="I936" s="188"/>
      <c r="L936" s="184"/>
      <c r="M936" s="189"/>
      <c r="N936" s="190"/>
      <c r="O936" s="190"/>
      <c r="P936" s="190"/>
      <c r="Q936" s="190"/>
      <c r="R936" s="190"/>
      <c r="S936" s="190"/>
      <c r="T936" s="191"/>
      <c r="AT936" s="186" t="s">
        <v>323</v>
      </c>
      <c r="AU936" s="186" t="s">
        <v>88</v>
      </c>
      <c r="AV936" s="13" t="s">
        <v>82</v>
      </c>
      <c r="AW936" s="13" t="s">
        <v>30</v>
      </c>
      <c r="AX936" s="13" t="s">
        <v>75</v>
      </c>
      <c r="AY936" s="186" t="s">
        <v>317</v>
      </c>
    </row>
    <row r="937" spans="1:65" s="15" customFormat="1">
      <c r="B937" s="202"/>
      <c r="D937" s="185" t="s">
        <v>323</v>
      </c>
      <c r="E937" s="203" t="s">
        <v>1</v>
      </c>
      <c r="F937" s="204" t="s">
        <v>1388</v>
      </c>
      <c r="H937" s="205">
        <v>51.73</v>
      </c>
      <c r="I937" s="206"/>
      <c r="L937" s="202"/>
      <c r="M937" s="207"/>
      <c r="N937" s="208"/>
      <c r="O937" s="208"/>
      <c r="P937" s="208"/>
      <c r="Q937" s="208"/>
      <c r="R937" s="208"/>
      <c r="S937" s="208"/>
      <c r="T937" s="209"/>
      <c r="AT937" s="203" t="s">
        <v>323</v>
      </c>
      <c r="AU937" s="203" t="s">
        <v>88</v>
      </c>
      <c r="AV937" s="15" t="s">
        <v>88</v>
      </c>
      <c r="AW937" s="15" t="s">
        <v>30</v>
      </c>
      <c r="AX937" s="15" t="s">
        <v>75</v>
      </c>
      <c r="AY937" s="203" t="s">
        <v>317</v>
      </c>
    </row>
    <row r="938" spans="1:65" s="15" customFormat="1">
      <c r="B938" s="202"/>
      <c r="D938" s="185" t="s">
        <v>323</v>
      </c>
      <c r="E938" s="203" t="s">
        <v>1</v>
      </c>
      <c r="F938" s="204" t="s">
        <v>1389</v>
      </c>
      <c r="H938" s="205">
        <v>49.83</v>
      </c>
      <c r="I938" s="206"/>
      <c r="L938" s="202"/>
      <c r="M938" s="207"/>
      <c r="N938" s="208"/>
      <c r="O938" s="208"/>
      <c r="P938" s="208"/>
      <c r="Q938" s="208"/>
      <c r="R938" s="208"/>
      <c r="S938" s="208"/>
      <c r="T938" s="209"/>
      <c r="AT938" s="203" t="s">
        <v>323</v>
      </c>
      <c r="AU938" s="203" t="s">
        <v>88</v>
      </c>
      <c r="AV938" s="15" t="s">
        <v>88</v>
      </c>
      <c r="AW938" s="15" t="s">
        <v>30</v>
      </c>
      <c r="AX938" s="15" t="s">
        <v>75</v>
      </c>
      <c r="AY938" s="203" t="s">
        <v>317</v>
      </c>
    </row>
    <row r="939" spans="1:65" s="15" customFormat="1">
      <c r="B939" s="202"/>
      <c r="D939" s="185" t="s">
        <v>323</v>
      </c>
      <c r="E939" s="203" t="s">
        <v>1</v>
      </c>
      <c r="F939" s="204" t="s">
        <v>1390</v>
      </c>
      <c r="H939" s="205">
        <v>89.656999999999996</v>
      </c>
      <c r="I939" s="206"/>
      <c r="L939" s="202"/>
      <c r="M939" s="207"/>
      <c r="N939" s="208"/>
      <c r="O939" s="208"/>
      <c r="P939" s="208"/>
      <c r="Q939" s="208"/>
      <c r="R939" s="208"/>
      <c r="S939" s="208"/>
      <c r="T939" s="209"/>
      <c r="AT939" s="203" t="s">
        <v>323</v>
      </c>
      <c r="AU939" s="203" t="s">
        <v>88</v>
      </c>
      <c r="AV939" s="15" t="s">
        <v>88</v>
      </c>
      <c r="AW939" s="15" t="s">
        <v>30</v>
      </c>
      <c r="AX939" s="15" t="s">
        <v>75</v>
      </c>
      <c r="AY939" s="203" t="s">
        <v>317</v>
      </c>
    </row>
    <row r="940" spans="1:65" s="14" customFormat="1">
      <c r="B940" s="192"/>
      <c r="D940" s="185" t="s">
        <v>323</v>
      </c>
      <c r="E940" s="193" t="s">
        <v>1391</v>
      </c>
      <c r="F940" s="194" t="s">
        <v>334</v>
      </c>
      <c r="H940" s="195">
        <v>191.21700000000001</v>
      </c>
      <c r="I940" s="196"/>
      <c r="L940" s="192"/>
      <c r="M940" s="197"/>
      <c r="N940" s="198"/>
      <c r="O940" s="198"/>
      <c r="P940" s="198"/>
      <c r="Q940" s="198"/>
      <c r="R940" s="198"/>
      <c r="S940" s="198"/>
      <c r="T940" s="199"/>
      <c r="AT940" s="193" t="s">
        <v>323</v>
      </c>
      <c r="AU940" s="193" t="s">
        <v>88</v>
      </c>
      <c r="AV940" s="14" t="s">
        <v>321</v>
      </c>
      <c r="AW940" s="14" t="s">
        <v>30</v>
      </c>
      <c r="AX940" s="14" t="s">
        <v>82</v>
      </c>
      <c r="AY940" s="193" t="s">
        <v>317</v>
      </c>
    </row>
    <row r="941" spans="1:65" s="2" customFormat="1" ht="14.45" customHeight="1">
      <c r="A941" s="35"/>
      <c r="B941" s="141"/>
      <c r="C941" s="171" t="s">
        <v>1392</v>
      </c>
      <c r="D941" s="171" t="s">
        <v>318</v>
      </c>
      <c r="E941" s="172" t="s">
        <v>1393</v>
      </c>
      <c r="F941" s="173" t="s">
        <v>1394</v>
      </c>
      <c r="G941" s="174" t="s">
        <v>378</v>
      </c>
      <c r="H941" s="175">
        <v>34.799999999999997</v>
      </c>
      <c r="I941" s="176"/>
      <c r="J941" s="177">
        <f>ROUND(I941*H941,2)</f>
        <v>0</v>
      </c>
      <c r="K941" s="178"/>
      <c r="L941" s="36"/>
      <c r="M941" s="179" t="s">
        <v>1</v>
      </c>
      <c r="N941" s="180" t="s">
        <v>41</v>
      </c>
      <c r="O941" s="61"/>
      <c r="P941" s="181">
        <f>O941*H941</f>
        <v>0</v>
      </c>
      <c r="Q941" s="181">
        <v>0</v>
      </c>
      <c r="R941" s="181">
        <f>Q941*H941</f>
        <v>0</v>
      </c>
      <c r="S941" s="181">
        <v>0</v>
      </c>
      <c r="T941" s="182">
        <f>S941*H941</f>
        <v>0</v>
      </c>
      <c r="U941" s="35"/>
      <c r="V941" s="35"/>
      <c r="W941" s="35"/>
      <c r="X941" s="35"/>
      <c r="Y941" s="35"/>
      <c r="Z941" s="35"/>
      <c r="AA941" s="35"/>
      <c r="AB941" s="35"/>
      <c r="AC941" s="35"/>
      <c r="AD941" s="35"/>
      <c r="AE941" s="35"/>
      <c r="AR941" s="183" t="s">
        <v>321</v>
      </c>
      <c r="AT941" s="183" t="s">
        <v>318</v>
      </c>
      <c r="AU941" s="183" t="s">
        <v>88</v>
      </c>
      <c r="AY941" s="18" t="s">
        <v>317</v>
      </c>
      <c r="BE941" s="105">
        <f>IF(N941="základná",J941,0)</f>
        <v>0</v>
      </c>
      <c r="BF941" s="105">
        <f>IF(N941="znížená",J941,0)</f>
        <v>0</v>
      </c>
      <c r="BG941" s="105">
        <f>IF(N941="zákl. prenesená",J941,0)</f>
        <v>0</v>
      </c>
      <c r="BH941" s="105">
        <f>IF(N941="zníž. prenesená",J941,0)</f>
        <v>0</v>
      </c>
      <c r="BI941" s="105">
        <f>IF(N941="nulová",J941,0)</f>
        <v>0</v>
      </c>
      <c r="BJ941" s="18" t="s">
        <v>88</v>
      </c>
      <c r="BK941" s="105">
        <f>ROUND(I941*H941,2)</f>
        <v>0</v>
      </c>
      <c r="BL941" s="18" t="s">
        <v>321</v>
      </c>
      <c r="BM941" s="183" t="s">
        <v>1395</v>
      </c>
    </row>
    <row r="942" spans="1:65" s="13" customFormat="1">
      <c r="B942" s="184"/>
      <c r="D942" s="185" t="s">
        <v>323</v>
      </c>
      <c r="E942" s="186" t="s">
        <v>1</v>
      </c>
      <c r="F942" s="187" t="s">
        <v>1256</v>
      </c>
      <c r="H942" s="186" t="s">
        <v>1</v>
      </c>
      <c r="I942" s="188"/>
      <c r="L942" s="184"/>
      <c r="M942" s="189"/>
      <c r="N942" s="190"/>
      <c r="O942" s="190"/>
      <c r="P942" s="190"/>
      <c r="Q942" s="190"/>
      <c r="R942" s="190"/>
      <c r="S942" s="190"/>
      <c r="T942" s="191"/>
      <c r="AT942" s="186" t="s">
        <v>323</v>
      </c>
      <c r="AU942" s="186" t="s">
        <v>88</v>
      </c>
      <c r="AV942" s="13" t="s">
        <v>82</v>
      </c>
      <c r="AW942" s="13" t="s">
        <v>30</v>
      </c>
      <c r="AX942" s="13" t="s">
        <v>75</v>
      </c>
      <c r="AY942" s="186" t="s">
        <v>317</v>
      </c>
    </row>
    <row r="943" spans="1:65" s="13" customFormat="1">
      <c r="B943" s="184"/>
      <c r="D943" s="185" t="s">
        <v>323</v>
      </c>
      <c r="E943" s="186" t="s">
        <v>1</v>
      </c>
      <c r="F943" s="187" t="s">
        <v>1278</v>
      </c>
      <c r="H943" s="186" t="s">
        <v>1</v>
      </c>
      <c r="I943" s="188"/>
      <c r="L943" s="184"/>
      <c r="M943" s="189"/>
      <c r="N943" s="190"/>
      <c r="O943" s="190"/>
      <c r="P943" s="190"/>
      <c r="Q943" s="190"/>
      <c r="R943" s="190"/>
      <c r="S943" s="190"/>
      <c r="T943" s="191"/>
      <c r="AT943" s="186" t="s">
        <v>323</v>
      </c>
      <c r="AU943" s="186" t="s">
        <v>88</v>
      </c>
      <c r="AV943" s="13" t="s">
        <v>82</v>
      </c>
      <c r="AW943" s="13" t="s">
        <v>30</v>
      </c>
      <c r="AX943" s="13" t="s">
        <v>75</v>
      </c>
      <c r="AY943" s="186" t="s">
        <v>317</v>
      </c>
    </row>
    <row r="944" spans="1:65" s="13" customFormat="1">
      <c r="B944" s="184"/>
      <c r="D944" s="185" t="s">
        <v>323</v>
      </c>
      <c r="E944" s="186" t="s">
        <v>1</v>
      </c>
      <c r="F944" s="187" t="s">
        <v>1257</v>
      </c>
      <c r="H944" s="186" t="s">
        <v>1</v>
      </c>
      <c r="I944" s="188"/>
      <c r="L944" s="184"/>
      <c r="M944" s="189"/>
      <c r="N944" s="190"/>
      <c r="O944" s="190"/>
      <c r="P944" s="190"/>
      <c r="Q944" s="190"/>
      <c r="R944" s="190"/>
      <c r="S944" s="190"/>
      <c r="T944" s="191"/>
      <c r="AT944" s="186" t="s">
        <v>323</v>
      </c>
      <c r="AU944" s="186" t="s">
        <v>88</v>
      </c>
      <c r="AV944" s="13" t="s">
        <v>82</v>
      </c>
      <c r="AW944" s="13" t="s">
        <v>30</v>
      </c>
      <c r="AX944" s="13" t="s">
        <v>75</v>
      </c>
      <c r="AY944" s="186" t="s">
        <v>317</v>
      </c>
    </row>
    <row r="945" spans="1:65" s="13" customFormat="1">
      <c r="B945" s="184"/>
      <c r="D945" s="185" t="s">
        <v>323</v>
      </c>
      <c r="E945" s="186" t="s">
        <v>1</v>
      </c>
      <c r="F945" s="187" t="s">
        <v>1279</v>
      </c>
      <c r="H945" s="186" t="s">
        <v>1</v>
      </c>
      <c r="I945" s="188"/>
      <c r="L945" s="184"/>
      <c r="M945" s="189"/>
      <c r="N945" s="190"/>
      <c r="O945" s="190"/>
      <c r="P945" s="190"/>
      <c r="Q945" s="190"/>
      <c r="R945" s="190"/>
      <c r="S945" s="190"/>
      <c r="T945" s="191"/>
      <c r="AT945" s="186" t="s">
        <v>323</v>
      </c>
      <c r="AU945" s="186" t="s">
        <v>88</v>
      </c>
      <c r="AV945" s="13" t="s">
        <v>82</v>
      </c>
      <c r="AW945" s="13" t="s">
        <v>30</v>
      </c>
      <c r="AX945" s="13" t="s">
        <v>75</v>
      </c>
      <c r="AY945" s="186" t="s">
        <v>317</v>
      </c>
    </row>
    <row r="946" spans="1:65" s="13" customFormat="1" ht="22.5">
      <c r="B946" s="184"/>
      <c r="D946" s="185" t="s">
        <v>323</v>
      </c>
      <c r="E946" s="186" t="s">
        <v>1</v>
      </c>
      <c r="F946" s="187" t="s">
        <v>1396</v>
      </c>
      <c r="H946" s="186" t="s">
        <v>1</v>
      </c>
      <c r="I946" s="188"/>
      <c r="L946" s="184"/>
      <c r="M946" s="189"/>
      <c r="N946" s="190"/>
      <c r="O946" s="190"/>
      <c r="P946" s="190"/>
      <c r="Q946" s="190"/>
      <c r="R946" s="190"/>
      <c r="S946" s="190"/>
      <c r="T946" s="191"/>
      <c r="AT946" s="186" t="s">
        <v>323</v>
      </c>
      <c r="AU946" s="186" t="s">
        <v>88</v>
      </c>
      <c r="AV946" s="13" t="s">
        <v>82</v>
      </c>
      <c r="AW946" s="13" t="s">
        <v>30</v>
      </c>
      <c r="AX946" s="13" t="s">
        <v>75</v>
      </c>
      <c r="AY946" s="186" t="s">
        <v>317</v>
      </c>
    </row>
    <row r="947" spans="1:65" s="15" customFormat="1">
      <c r="B947" s="202"/>
      <c r="D947" s="185" t="s">
        <v>323</v>
      </c>
      <c r="E947" s="203" t="s">
        <v>1</v>
      </c>
      <c r="F947" s="204" t="s">
        <v>1397</v>
      </c>
      <c r="H947" s="205">
        <v>34.799999999999997</v>
      </c>
      <c r="I947" s="206"/>
      <c r="L947" s="202"/>
      <c r="M947" s="207"/>
      <c r="N947" s="208"/>
      <c r="O947" s="208"/>
      <c r="P947" s="208"/>
      <c r="Q947" s="208"/>
      <c r="R947" s="208"/>
      <c r="S947" s="208"/>
      <c r="T947" s="209"/>
      <c r="AT947" s="203" t="s">
        <v>323</v>
      </c>
      <c r="AU947" s="203" t="s">
        <v>88</v>
      </c>
      <c r="AV947" s="15" t="s">
        <v>88</v>
      </c>
      <c r="AW947" s="15" t="s">
        <v>30</v>
      </c>
      <c r="AX947" s="15" t="s">
        <v>75</v>
      </c>
      <c r="AY947" s="203" t="s">
        <v>317</v>
      </c>
    </row>
    <row r="948" spans="1:65" s="14" customFormat="1">
      <c r="B948" s="192"/>
      <c r="D948" s="185" t="s">
        <v>323</v>
      </c>
      <c r="E948" s="193" t="s">
        <v>1398</v>
      </c>
      <c r="F948" s="194" t="s">
        <v>334</v>
      </c>
      <c r="H948" s="195">
        <v>34.799999999999997</v>
      </c>
      <c r="I948" s="196"/>
      <c r="L948" s="192"/>
      <c r="M948" s="197"/>
      <c r="N948" s="198"/>
      <c r="O948" s="198"/>
      <c r="P948" s="198"/>
      <c r="Q948" s="198"/>
      <c r="R948" s="198"/>
      <c r="S948" s="198"/>
      <c r="T948" s="199"/>
      <c r="AT948" s="193" t="s">
        <v>323</v>
      </c>
      <c r="AU948" s="193" t="s">
        <v>88</v>
      </c>
      <c r="AV948" s="14" t="s">
        <v>321</v>
      </c>
      <c r="AW948" s="14" t="s">
        <v>30</v>
      </c>
      <c r="AX948" s="14" t="s">
        <v>82</v>
      </c>
      <c r="AY948" s="193" t="s">
        <v>317</v>
      </c>
    </row>
    <row r="949" spans="1:65" s="2" customFormat="1" ht="24.2" customHeight="1">
      <c r="A949" s="35"/>
      <c r="B949" s="141"/>
      <c r="C949" s="171" t="s">
        <v>1399</v>
      </c>
      <c r="D949" s="171" t="s">
        <v>318</v>
      </c>
      <c r="E949" s="172" t="s">
        <v>1400</v>
      </c>
      <c r="F949" s="173" t="s">
        <v>1401</v>
      </c>
      <c r="G949" s="174" t="s">
        <v>378</v>
      </c>
      <c r="H949" s="175">
        <v>34.799999999999997</v>
      </c>
      <c r="I949" s="176"/>
      <c r="J949" s="177">
        <f>ROUND(I949*H949,2)</f>
        <v>0</v>
      </c>
      <c r="K949" s="178"/>
      <c r="L949" s="36"/>
      <c r="M949" s="179" t="s">
        <v>1</v>
      </c>
      <c r="N949" s="180" t="s">
        <v>41</v>
      </c>
      <c r="O949" s="61"/>
      <c r="P949" s="181">
        <f>O949*H949</f>
        <v>0</v>
      </c>
      <c r="Q949" s="181">
        <v>0</v>
      </c>
      <c r="R949" s="181">
        <f>Q949*H949</f>
        <v>0</v>
      </c>
      <c r="S949" s="181">
        <v>0</v>
      </c>
      <c r="T949" s="182">
        <f>S949*H949</f>
        <v>0</v>
      </c>
      <c r="U949" s="35"/>
      <c r="V949" s="35"/>
      <c r="W949" s="35"/>
      <c r="X949" s="35"/>
      <c r="Y949" s="35"/>
      <c r="Z949" s="35"/>
      <c r="AA949" s="35"/>
      <c r="AB949" s="35"/>
      <c r="AC949" s="35"/>
      <c r="AD949" s="35"/>
      <c r="AE949" s="35"/>
      <c r="AR949" s="183" t="s">
        <v>321</v>
      </c>
      <c r="AT949" s="183" t="s">
        <v>318</v>
      </c>
      <c r="AU949" s="183" t="s">
        <v>88</v>
      </c>
      <c r="AY949" s="18" t="s">
        <v>317</v>
      </c>
      <c r="BE949" s="105">
        <f>IF(N949="základná",J949,0)</f>
        <v>0</v>
      </c>
      <c r="BF949" s="105">
        <f>IF(N949="znížená",J949,0)</f>
        <v>0</v>
      </c>
      <c r="BG949" s="105">
        <f>IF(N949="zákl. prenesená",J949,0)</f>
        <v>0</v>
      </c>
      <c r="BH949" s="105">
        <f>IF(N949="zníž. prenesená",J949,0)</f>
        <v>0</v>
      </c>
      <c r="BI949" s="105">
        <f>IF(N949="nulová",J949,0)</f>
        <v>0</v>
      </c>
      <c r="BJ949" s="18" t="s">
        <v>88</v>
      </c>
      <c r="BK949" s="105">
        <f>ROUND(I949*H949,2)</f>
        <v>0</v>
      </c>
      <c r="BL949" s="18" t="s">
        <v>321</v>
      </c>
      <c r="BM949" s="183" t="s">
        <v>1402</v>
      </c>
    </row>
    <row r="950" spans="1:65" s="15" customFormat="1">
      <c r="B950" s="202"/>
      <c r="D950" s="185" t="s">
        <v>323</v>
      </c>
      <c r="E950" s="203" t="s">
        <v>1</v>
      </c>
      <c r="F950" s="204" t="s">
        <v>1397</v>
      </c>
      <c r="H950" s="205">
        <v>34.799999999999997</v>
      </c>
      <c r="I950" s="206"/>
      <c r="L950" s="202"/>
      <c r="M950" s="207"/>
      <c r="N950" s="208"/>
      <c r="O950" s="208"/>
      <c r="P950" s="208"/>
      <c r="Q950" s="208"/>
      <c r="R950" s="208"/>
      <c r="S950" s="208"/>
      <c r="T950" s="209"/>
      <c r="AT950" s="203" t="s">
        <v>323</v>
      </c>
      <c r="AU950" s="203" t="s">
        <v>88</v>
      </c>
      <c r="AV950" s="15" t="s">
        <v>88</v>
      </c>
      <c r="AW950" s="15" t="s">
        <v>30</v>
      </c>
      <c r="AX950" s="15" t="s">
        <v>75</v>
      </c>
      <c r="AY950" s="203" t="s">
        <v>317</v>
      </c>
    </row>
    <row r="951" spans="1:65" s="14" customFormat="1">
      <c r="B951" s="192"/>
      <c r="D951" s="185" t="s">
        <v>323</v>
      </c>
      <c r="E951" s="193" t="s">
        <v>1</v>
      </c>
      <c r="F951" s="194" t="s">
        <v>334</v>
      </c>
      <c r="H951" s="195">
        <v>34.799999999999997</v>
      </c>
      <c r="I951" s="196"/>
      <c r="L951" s="192"/>
      <c r="M951" s="197"/>
      <c r="N951" s="198"/>
      <c r="O951" s="198"/>
      <c r="P951" s="198"/>
      <c r="Q951" s="198"/>
      <c r="R951" s="198"/>
      <c r="S951" s="198"/>
      <c r="T951" s="199"/>
      <c r="AT951" s="193" t="s">
        <v>323</v>
      </c>
      <c r="AU951" s="193" t="s">
        <v>88</v>
      </c>
      <c r="AV951" s="14" t="s">
        <v>321</v>
      </c>
      <c r="AW951" s="14" t="s">
        <v>30</v>
      </c>
      <c r="AX951" s="14" t="s">
        <v>82</v>
      </c>
      <c r="AY951" s="193" t="s">
        <v>317</v>
      </c>
    </row>
    <row r="952" spans="1:65" s="2" customFormat="1" ht="24.2" customHeight="1">
      <c r="A952" s="35"/>
      <c r="B952" s="141"/>
      <c r="C952" s="171" t="s">
        <v>1403</v>
      </c>
      <c r="D952" s="171" t="s">
        <v>318</v>
      </c>
      <c r="E952" s="172" t="s">
        <v>1404</v>
      </c>
      <c r="F952" s="173" t="s">
        <v>1405</v>
      </c>
      <c r="G952" s="174" t="s">
        <v>378</v>
      </c>
      <c r="H952" s="175">
        <v>39.200000000000003</v>
      </c>
      <c r="I952" s="176"/>
      <c r="J952" s="177">
        <f>ROUND(I952*H952,2)</f>
        <v>0</v>
      </c>
      <c r="K952" s="178"/>
      <c r="L952" s="36"/>
      <c r="M952" s="179" t="s">
        <v>1</v>
      </c>
      <c r="N952" s="180" t="s">
        <v>41</v>
      </c>
      <c r="O952" s="61"/>
      <c r="P952" s="181">
        <f>O952*H952</f>
        <v>0</v>
      </c>
      <c r="Q952" s="181">
        <v>0</v>
      </c>
      <c r="R952" s="181">
        <f>Q952*H952</f>
        <v>0</v>
      </c>
      <c r="S952" s="181">
        <v>0</v>
      </c>
      <c r="T952" s="182">
        <f>S952*H952</f>
        <v>0</v>
      </c>
      <c r="U952" s="35"/>
      <c r="V952" s="35"/>
      <c r="W952" s="35"/>
      <c r="X952" s="35"/>
      <c r="Y952" s="35"/>
      <c r="Z952" s="35"/>
      <c r="AA952" s="35"/>
      <c r="AB952" s="35"/>
      <c r="AC952" s="35"/>
      <c r="AD952" s="35"/>
      <c r="AE952" s="35"/>
      <c r="AR952" s="183" t="s">
        <v>321</v>
      </c>
      <c r="AT952" s="183" t="s">
        <v>318</v>
      </c>
      <c r="AU952" s="183" t="s">
        <v>88</v>
      </c>
      <c r="AY952" s="18" t="s">
        <v>317</v>
      </c>
      <c r="BE952" s="105">
        <f>IF(N952="základná",J952,0)</f>
        <v>0</v>
      </c>
      <c r="BF952" s="105">
        <f>IF(N952="znížená",J952,0)</f>
        <v>0</v>
      </c>
      <c r="BG952" s="105">
        <f>IF(N952="zákl. prenesená",J952,0)</f>
        <v>0</v>
      </c>
      <c r="BH952" s="105">
        <f>IF(N952="zníž. prenesená",J952,0)</f>
        <v>0</v>
      </c>
      <c r="BI952" s="105">
        <f>IF(N952="nulová",J952,0)</f>
        <v>0</v>
      </c>
      <c r="BJ952" s="18" t="s">
        <v>88</v>
      </c>
      <c r="BK952" s="105">
        <f>ROUND(I952*H952,2)</f>
        <v>0</v>
      </c>
      <c r="BL952" s="18" t="s">
        <v>321</v>
      </c>
      <c r="BM952" s="183" t="s">
        <v>1406</v>
      </c>
    </row>
    <row r="953" spans="1:65" s="13" customFormat="1" ht="22.5">
      <c r="B953" s="184"/>
      <c r="D953" s="185" t="s">
        <v>323</v>
      </c>
      <c r="E953" s="186" t="s">
        <v>1</v>
      </c>
      <c r="F953" s="187" t="s">
        <v>1407</v>
      </c>
      <c r="H953" s="186" t="s">
        <v>1</v>
      </c>
      <c r="I953" s="188"/>
      <c r="L953" s="184"/>
      <c r="M953" s="189"/>
      <c r="N953" s="190"/>
      <c r="O953" s="190"/>
      <c r="P953" s="190"/>
      <c r="Q953" s="190"/>
      <c r="R953" s="190"/>
      <c r="S953" s="190"/>
      <c r="T953" s="191"/>
      <c r="AT953" s="186" t="s">
        <v>323</v>
      </c>
      <c r="AU953" s="186" t="s">
        <v>88</v>
      </c>
      <c r="AV953" s="13" t="s">
        <v>82</v>
      </c>
      <c r="AW953" s="13" t="s">
        <v>30</v>
      </c>
      <c r="AX953" s="13" t="s">
        <v>75</v>
      </c>
      <c r="AY953" s="186" t="s">
        <v>317</v>
      </c>
    </row>
    <row r="954" spans="1:65" s="13" customFormat="1">
      <c r="B954" s="184"/>
      <c r="D954" s="185" t="s">
        <v>323</v>
      </c>
      <c r="E954" s="186" t="s">
        <v>1</v>
      </c>
      <c r="F954" s="187" t="s">
        <v>1408</v>
      </c>
      <c r="H954" s="186" t="s">
        <v>1</v>
      </c>
      <c r="I954" s="188"/>
      <c r="L954" s="184"/>
      <c r="M954" s="189"/>
      <c r="N954" s="190"/>
      <c r="O954" s="190"/>
      <c r="P954" s="190"/>
      <c r="Q954" s="190"/>
      <c r="R954" s="190"/>
      <c r="S954" s="190"/>
      <c r="T954" s="191"/>
      <c r="AT954" s="186" t="s">
        <v>323</v>
      </c>
      <c r="AU954" s="186" t="s">
        <v>88</v>
      </c>
      <c r="AV954" s="13" t="s">
        <v>82</v>
      </c>
      <c r="AW954" s="13" t="s">
        <v>30</v>
      </c>
      <c r="AX954" s="13" t="s">
        <v>75</v>
      </c>
      <c r="AY954" s="186" t="s">
        <v>317</v>
      </c>
    </row>
    <row r="955" spans="1:65" s="13" customFormat="1">
      <c r="B955" s="184"/>
      <c r="D955" s="185" t="s">
        <v>323</v>
      </c>
      <c r="E955" s="186" t="s">
        <v>1</v>
      </c>
      <c r="F955" s="187" t="s">
        <v>1409</v>
      </c>
      <c r="H955" s="186" t="s">
        <v>1</v>
      </c>
      <c r="I955" s="188"/>
      <c r="L955" s="184"/>
      <c r="M955" s="189"/>
      <c r="N955" s="190"/>
      <c r="O955" s="190"/>
      <c r="P955" s="190"/>
      <c r="Q955" s="190"/>
      <c r="R955" s="190"/>
      <c r="S955" s="190"/>
      <c r="T955" s="191"/>
      <c r="AT955" s="186" t="s">
        <v>323</v>
      </c>
      <c r="AU955" s="186" t="s">
        <v>88</v>
      </c>
      <c r="AV955" s="13" t="s">
        <v>82</v>
      </c>
      <c r="AW955" s="13" t="s">
        <v>30</v>
      </c>
      <c r="AX955" s="13" t="s">
        <v>75</v>
      </c>
      <c r="AY955" s="186" t="s">
        <v>317</v>
      </c>
    </row>
    <row r="956" spans="1:65" s="13" customFormat="1" ht="33.75">
      <c r="B956" s="184"/>
      <c r="D956" s="185" t="s">
        <v>323</v>
      </c>
      <c r="E956" s="186" t="s">
        <v>1</v>
      </c>
      <c r="F956" s="187" t="s">
        <v>1410</v>
      </c>
      <c r="H956" s="186" t="s">
        <v>1</v>
      </c>
      <c r="I956" s="188"/>
      <c r="L956" s="184"/>
      <c r="M956" s="189"/>
      <c r="N956" s="190"/>
      <c r="O956" s="190"/>
      <c r="P956" s="190"/>
      <c r="Q956" s="190"/>
      <c r="R956" s="190"/>
      <c r="S956" s="190"/>
      <c r="T956" s="191"/>
      <c r="AT956" s="186" t="s">
        <v>323</v>
      </c>
      <c r="AU956" s="186" t="s">
        <v>88</v>
      </c>
      <c r="AV956" s="13" t="s">
        <v>82</v>
      </c>
      <c r="AW956" s="13" t="s">
        <v>30</v>
      </c>
      <c r="AX956" s="13" t="s">
        <v>75</v>
      </c>
      <c r="AY956" s="186" t="s">
        <v>317</v>
      </c>
    </row>
    <row r="957" spans="1:65" s="15" customFormat="1">
      <c r="B957" s="202"/>
      <c r="D957" s="185" t="s">
        <v>323</v>
      </c>
      <c r="E957" s="203" t="s">
        <v>1</v>
      </c>
      <c r="F957" s="204" t="s">
        <v>1411</v>
      </c>
      <c r="H957" s="205">
        <v>39.200000000000003</v>
      </c>
      <c r="I957" s="206"/>
      <c r="L957" s="202"/>
      <c r="M957" s="207"/>
      <c r="N957" s="208"/>
      <c r="O957" s="208"/>
      <c r="P957" s="208"/>
      <c r="Q957" s="208"/>
      <c r="R957" s="208"/>
      <c r="S957" s="208"/>
      <c r="T957" s="209"/>
      <c r="AT957" s="203" t="s">
        <v>323</v>
      </c>
      <c r="AU957" s="203" t="s">
        <v>88</v>
      </c>
      <c r="AV957" s="15" t="s">
        <v>88</v>
      </c>
      <c r="AW957" s="15" t="s">
        <v>30</v>
      </c>
      <c r="AX957" s="15" t="s">
        <v>75</v>
      </c>
      <c r="AY957" s="203" t="s">
        <v>317</v>
      </c>
    </row>
    <row r="958" spans="1:65" s="14" customFormat="1">
      <c r="B958" s="192"/>
      <c r="D958" s="185" t="s">
        <v>323</v>
      </c>
      <c r="E958" s="193" t="s">
        <v>1412</v>
      </c>
      <c r="F958" s="194" t="s">
        <v>334</v>
      </c>
      <c r="H958" s="195">
        <v>39.200000000000003</v>
      </c>
      <c r="I958" s="196"/>
      <c r="L958" s="192"/>
      <c r="M958" s="197"/>
      <c r="N958" s="198"/>
      <c r="O958" s="198"/>
      <c r="P958" s="198"/>
      <c r="Q958" s="198"/>
      <c r="R958" s="198"/>
      <c r="S958" s="198"/>
      <c r="T958" s="199"/>
      <c r="AT958" s="193" t="s">
        <v>323</v>
      </c>
      <c r="AU958" s="193" t="s">
        <v>88</v>
      </c>
      <c r="AV958" s="14" t="s">
        <v>321</v>
      </c>
      <c r="AW958" s="14" t="s">
        <v>30</v>
      </c>
      <c r="AX958" s="14" t="s">
        <v>82</v>
      </c>
      <c r="AY958" s="193" t="s">
        <v>317</v>
      </c>
    </row>
    <row r="959" spans="1:65" s="2" customFormat="1" ht="24.2" customHeight="1">
      <c r="A959" s="35"/>
      <c r="B959" s="141"/>
      <c r="C959" s="171" t="s">
        <v>1413</v>
      </c>
      <c r="D959" s="171" t="s">
        <v>318</v>
      </c>
      <c r="E959" s="172" t="s">
        <v>1414</v>
      </c>
      <c r="F959" s="173" t="s">
        <v>1415</v>
      </c>
      <c r="G959" s="174" t="s">
        <v>378</v>
      </c>
      <c r="H959" s="175">
        <v>14</v>
      </c>
      <c r="I959" s="176"/>
      <c r="J959" s="177">
        <f>ROUND(I959*H959,2)</f>
        <v>0</v>
      </c>
      <c r="K959" s="178"/>
      <c r="L959" s="36"/>
      <c r="M959" s="179" t="s">
        <v>1</v>
      </c>
      <c r="N959" s="180" t="s">
        <v>41</v>
      </c>
      <c r="O959" s="61"/>
      <c r="P959" s="181">
        <f>O959*H959</f>
        <v>0</v>
      </c>
      <c r="Q959" s="181">
        <v>0</v>
      </c>
      <c r="R959" s="181">
        <f>Q959*H959</f>
        <v>0</v>
      </c>
      <c r="S959" s="181">
        <v>0</v>
      </c>
      <c r="T959" s="182">
        <f>S959*H959</f>
        <v>0</v>
      </c>
      <c r="U959" s="35"/>
      <c r="V959" s="35"/>
      <c r="W959" s="35"/>
      <c r="X959" s="35"/>
      <c r="Y959" s="35"/>
      <c r="Z959" s="35"/>
      <c r="AA959" s="35"/>
      <c r="AB959" s="35"/>
      <c r="AC959" s="35"/>
      <c r="AD959" s="35"/>
      <c r="AE959" s="35"/>
      <c r="AR959" s="183" t="s">
        <v>321</v>
      </c>
      <c r="AT959" s="183" t="s">
        <v>318</v>
      </c>
      <c r="AU959" s="183" t="s">
        <v>88</v>
      </c>
      <c r="AY959" s="18" t="s">
        <v>317</v>
      </c>
      <c r="BE959" s="105">
        <f>IF(N959="základná",J959,0)</f>
        <v>0</v>
      </c>
      <c r="BF959" s="105">
        <f>IF(N959="znížená",J959,0)</f>
        <v>0</v>
      </c>
      <c r="BG959" s="105">
        <f>IF(N959="zákl. prenesená",J959,0)</f>
        <v>0</v>
      </c>
      <c r="BH959" s="105">
        <f>IF(N959="zníž. prenesená",J959,0)</f>
        <v>0</v>
      </c>
      <c r="BI959" s="105">
        <f>IF(N959="nulová",J959,0)</f>
        <v>0</v>
      </c>
      <c r="BJ959" s="18" t="s">
        <v>88</v>
      </c>
      <c r="BK959" s="105">
        <f>ROUND(I959*H959,2)</f>
        <v>0</v>
      </c>
      <c r="BL959" s="18" t="s">
        <v>321</v>
      </c>
      <c r="BM959" s="183" t="s">
        <v>1416</v>
      </c>
    </row>
    <row r="960" spans="1:65" s="13" customFormat="1" ht="22.5">
      <c r="B960" s="184"/>
      <c r="D960" s="185" t="s">
        <v>323</v>
      </c>
      <c r="E960" s="186" t="s">
        <v>1</v>
      </c>
      <c r="F960" s="187" t="s">
        <v>1417</v>
      </c>
      <c r="H960" s="186" t="s">
        <v>1</v>
      </c>
      <c r="I960" s="188"/>
      <c r="L960" s="184"/>
      <c r="M960" s="189"/>
      <c r="N960" s="190"/>
      <c r="O960" s="190"/>
      <c r="P960" s="190"/>
      <c r="Q960" s="190"/>
      <c r="R960" s="190"/>
      <c r="S960" s="190"/>
      <c r="T960" s="191"/>
      <c r="AT960" s="186" t="s">
        <v>323</v>
      </c>
      <c r="AU960" s="186" t="s">
        <v>88</v>
      </c>
      <c r="AV960" s="13" t="s">
        <v>82</v>
      </c>
      <c r="AW960" s="13" t="s">
        <v>30</v>
      </c>
      <c r="AX960" s="13" t="s">
        <v>75</v>
      </c>
      <c r="AY960" s="186" t="s">
        <v>317</v>
      </c>
    </row>
    <row r="961" spans="1:65" s="13" customFormat="1">
      <c r="B961" s="184"/>
      <c r="D961" s="185" t="s">
        <v>323</v>
      </c>
      <c r="E961" s="186" t="s">
        <v>1</v>
      </c>
      <c r="F961" s="187" t="s">
        <v>1408</v>
      </c>
      <c r="H961" s="186" t="s">
        <v>1</v>
      </c>
      <c r="I961" s="188"/>
      <c r="L961" s="184"/>
      <c r="M961" s="189"/>
      <c r="N961" s="190"/>
      <c r="O961" s="190"/>
      <c r="P961" s="190"/>
      <c r="Q961" s="190"/>
      <c r="R961" s="190"/>
      <c r="S961" s="190"/>
      <c r="T961" s="191"/>
      <c r="AT961" s="186" t="s">
        <v>323</v>
      </c>
      <c r="AU961" s="186" t="s">
        <v>88</v>
      </c>
      <c r="AV961" s="13" t="s">
        <v>82</v>
      </c>
      <c r="AW961" s="13" t="s">
        <v>30</v>
      </c>
      <c r="AX961" s="13" t="s">
        <v>75</v>
      </c>
      <c r="AY961" s="186" t="s">
        <v>317</v>
      </c>
    </row>
    <row r="962" spans="1:65" s="13" customFormat="1">
      <c r="B962" s="184"/>
      <c r="D962" s="185" t="s">
        <v>323</v>
      </c>
      <c r="E962" s="186" t="s">
        <v>1</v>
      </c>
      <c r="F962" s="187" t="s">
        <v>1409</v>
      </c>
      <c r="H962" s="186" t="s">
        <v>1</v>
      </c>
      <c r="I962" s="188"/>
      <c r="L962" s="184"/>
      <c r="M962" s="189"/>
      <c r="N962" s="190"/>
      <c r="O962" s="190"/>
      <c r="P962" s="190"/>
      <c r="Q962" s="190"/>
      <c r="R962" s="190"/>
      <c r="S962" s="190"/>
      <c r="T962" s="191"/>
      <c r="AT962" s="186" t="s">
        <v>323</v>
      </c>
      <c r="AU962" s="186" t="s">
        <v>88</v>
      </c>
      <c r="AV962" s="13" t="s">
        <v>82</v>
      </c>
      <c r="AW962" s="13" t="s">
        <v>30</v>
      </c>
      <c r="AX962" s="13" t="s">
        <v>75</v>
      </c>
      <c r="AY962" s="186" t="s">
        <v>317</v>
      </c>
    </row>
    <row r="963" spans="1:65" s="13" customFormat="1" ht="33.75">
      <c r="B963" s="184"/>
      <c r="D963" s="185" t="s">
        <v>323</v>
      </c>
      <c r="E963" s="186" t="s">
        <v>1</v>
      </c>
      <c r="F963" s="187" t="s">
        <v>1418</v>
      </c>
      <c r="H963" s="186" t="s">
        <v>1</v>
      </c>
      <c r="I963" s="188"/>
      <c r="L963" s="184"/>
      <c r="M963" s="189"/>
      <c r="N963" s="190"/>
      <c r="O963" s="190"/>
      <c r="P963" s="190"/>
      <c r="Q963" s="190"/>
      <c r="R963" s="190"/>
      <c r="S963" s="190"/>
      <c r="T963" s="191"/>
      <c r="AT963" s="186" t="s">
        <v>323</v>
      </c>
      <c r="AU963" s="186" t="s">
        <v>88</v>
      </c>
      <c r="AV963" s="13" t="s">
        <v>82</v>
      </c>
      <c r="AW963" s="13" t="s">
        <v>30</v>
      </c>
      <c r="AX963" s="13" t="s">
        <v>75</v>
      </c>
      <c r="AY963" s="186" t="s">
        <v>317</v>
      </c>
    </row>
    <row r="964" spans="1:65" s="15" customFormat="1">
      <c r="B964" s="202"/>
      <c r="D964" s="185" t="s">
        <v>323</v>
      </c>
      <c r="E964" s="203" t="s">
        <v>1</v>
      </c>
      <c r="F964" s="204" t="s">
        <v>391</v>
      </c>
      <c r="H964" s="205">
        <v>14</v>
      </c>
      <c r="I964" s="206"/>
      <c r="L964" s="202"/>
      <c r="M964" s="207"/>
      <c r="N964" s="208"/>
      <c r="O964" s="208"/>
      <c r="P964" s="208"/>
      <c r="Q964" s="208"/>
      <c r="R964" s="208"/>
      <c r="S964" s="208"/>
      <c r="T964" s="209"/>
      <c r="AT964" s="203" t="s">
        <v>323</v>
      </c>
      <c r="AU964" s="203" t="s">
        <v>88</v>
      </c>
      <c r="AV964" s="15" t="s">
        <v>88</v>
      </c>
      <c r="AW964" s="15" t="s">
        <v>30</v>
      </c>
      <c r="AX964" s="15" t="s">
        <v>75</v>
      </c>
      <c r="AY964" s="203" t="s">
        <v>317</v>
      </c>
    </row>
    <row r="965" spans="1:65" s="14" customFormat="1">
      <c r="B965" s="192"/>
      <c r="D965" s="185" t="s">
        <v>323</v>
      </c>
      <c r="E965" s="193" t="s">
        <v>1419</v>
      </c>
      <c r="F965" s="194" t="s">
        <v>334</v>
      </c>
      <c r="H965" s="195">
        <v>14</v>
      </c>
      <c r="I965" s="196"/>
      <c r="L965" s="192"/>
      <c r="M965" s="197"/>
      <c r="N965" s="198"/>
      <c r="O965" s="198"/>
      <c r="P965" s="198"/>
      <c r="Q965" s="198"/>
      <c r="R965" s="198"/>
      <c r="S965" s="198"/>
      <c r="T965" s="199"/>
      <c r="AT965" s="193" t="s">
        <v>323</v>
      </c>
      <c r="AU965" s="193" t="s">
        <v>88</v>
      </c>
      <c r="AV965" s="14" t="s">
        <v>321</v>
      </c>
      <c r="AW965" s="14" t="s">
        <v>30</v>
      </c>
      <c r="AX965" s="14" t="s">
        <v>82</v>
      </c>
      <c r="AY965" s="193" t="s">
        <v>317</v>
      </c>
    </row>
    <row r="966" spans="1:65" s="2" customFormat="1" ht="37.9" customHeight="1">
      <c r="A966" s="35"/>
      <c r="B966" s="141"/>
      <c r="C966" s="171" t="s">
        <v>1420</v>
      </c>
      <c r="D966" s="171" t="s">
        <v>318</v>
      </c>
      <c r="E966" s="172" t="s">
        <v>1421</v>
      </c>
      <c r="F966" s="173" t="s">
        <v>1422</v>
      </c>
      <c r="G966" s="174" t="s">
        <v>378</v>
      </c>
      <c r="H966" s="175">
        <v>10.8</v>
      </c>
      <c r="I966" s="176"/>
      <c r="J966" s="177">
        <f>ROUND(I966*H966,2)</f>
        <v>0</v>
      </c>
      <c r="K966" s="178"/>
      <c r="L966" s="36"/>
      <c r="M966" s="179" t="s">
        <v>1</v>
      </c>
      <c r="N966" s="180" t="s">
        <v>41</v>
      </c>
      <c r="O966" s="61"/>
      <c r="P966" s="181">
        <f>O966*H966</f>
        <v>0</v>
      </c>
      <c r="Q966" s="181">
        <v>1.1950000000000001E-2</v>
      </c>
      <c r="R966" s="181">
        <f>Q966*H966</f>
        <v>0.12906000000000001</v>
      </c>
      <c r="S966" s="181">
        <v>0</v>
      </c>
      <c r="T966" s="182">
        <f>S966*H966</f>
        <v>0</v>
      </c>
      <c r="U966" s="35"/>
      <c r="V966" s="35"/>
      <c r="W966" s="35"/>
      <c r="X966" s="35"/>
      <c r="Y966" s="35"/>
      <c r="Z966" s="35"/>
      <c r="AA966" s="35"/>
      <c r="AB966" s="35"/>
      <c r="AC966" s="35"/>
      <c r="AD966" s="35"/>
      <c r="AE966" s="35"/>
      <c r="AR966" s="183" t="s">
        <v>406</v>
      </c>
      <c r="AT966" s="183" t="s">
        <v>318</v>
      </c>
      <c r="AU966" s="183" t="s">
        <v>88</v>
      </c>
      <c r="AY966" s="18" t="s">
        <v>317</v>
      </c>
      <c r="BE966" s="105">
        <f>IF(N966="základná",J966,0)</f>
        <v>0</v>
      </c>
      <c r="BF966" s="105">
        <f>IF(N966="znížená",J966,0)</f>
        <v>0</v>
      </c>
      <c r="BG966" s="105">
        <f>IF(N966="zákl. prenesená",J966,0)</f>
        <v>0</v>
      </c>
      <c r="BH966" s="105">
        <f>IF(N966="zníž. prenesená",J966,0)</f>
        <v>0</v>
      </c>
      <c r="BI966" s="105">
        <f>IF(N966="nulová",J966,0)</f>
        <v>0</v>
      </c>
      <c r="BJ966" s="18" t="s">
        <v>88</v>
      </c>
      <c r="BK966" s="105">
        <f>ROUND(I966*H966,2)</f>
        <v>0</v>
      </c>
      <c r="BL966" s="18" t="s">
        <v>406</v>
      </c>
      <c r="BM966" s="183" t="s">
        <v>1423</v>
      </c>
    </row>
    <row r="967" spans="1:65" s="15" customFormat="1">
      <c r="B967" s="202"/>
      <c r="D967" s="185" t="s">
        <v>323</v>
      </c>
      <c r="E967" s="203" t="s">
        <v>1</v>
      </c>
      <c r="F967" s="204" t="s">
        <v>1424</v>
      </c>
      <c r="H967" s="205">
        <v>10.8</v>
      </c>
      <c r="I967" s="206"/>
      <c r="L967" s="202"/>
      <c r="M967" s="207"/>
      <c r="N967" s="208"/>
      <c r="O967" s="208"/>
      <c r="P967" s="208"/>
      <c r="Q967" s="208"/>
      <c r="R967" s="208"/>
      <c r="S967" s="208"/>
      <c r="T967" s="209"/>
      <c r="AT967" s="203" t="s">
        <v>323</v>
      </c>
      <c r="AU967" s="203" t="s">
        <v>88</v>
      </c>
      <c r="AV967" s="15" t="s">
        <v>88</v>
      </c>
      <c r="AW967" s="15" t="s">
        <v>30</v>
      </c>
      <c r="AX967" s="15" t="s">
        <v>82</v>
      </c>
      <c r="AY967" s="203" t="s">
        <v>317</v>
      </c>
    </row>
    <row r="968" spans="1:65" s="2" customFormat="1" ht="52.15" customHeight="1">
      <c r="A968" s="35"/>
      <c r="B968" s="141"/>
      <c r="C968" s="171" t="s">
        <v>1425</v>
      </c>
      <c r="D968" s="171" t="s">
        <v>318</v>
      </c>
      <c r="E968" s="172" t="s">
        <v>1426</v>
      </c>
      <c r="F968" s="173" t="s">
        <v>1427</v>
      </c>
      <c r="G968" s="174" t="s">
        <v>378</v>
      </c>
      <c r="H968" s="175">
        <v>753.35</v>
      </c>
      <c r="I968" s="176"/>
      <c r="J968" s="177">
        <f>ROUND(I968*H968,2)</f>
        <v>0</v>
      </c>
      <c r="K968" s="178"/>
      <c r="L968" s="36"/>
      <c r="M968" s="179" t="s">
        <v>1</v>
      </c>
      <c r="N968" s="180" t="s">
        <v>41</v>
      </c>
      <c r="O968" s="61"/>
      <c r="P968" s="181">
        <f>O968*H968</f>
        <v>0</v>
      </c>
      <c r="Q968" s="181">
        <v>3.4479999999999997E-2</v>
      </c>
      <c r="R968" s="181">
        <f>Q968*H968</f>
        <v>25.975507999999998</v>
      </c>
      <c r="S968" s="181">
        <v>0</v>
      </c>
      <c r="T968" s="182">
        <f>S968*H968</f>
        <v>0</v>
      </c>
      <c r="U968" s="35"/>
      <c r="V968" s="35"/>
      <c r="W968" s="35"/>
      <c r="X968" s="35"/>
      <c r="Y968" s="35"/>
      <c r="Z968" s="35"/>
      <c r="AA968" s="35"/>
      <c r="AB968" s="35"/>
      <c r="AC968" s="35"/>
      <c r="AD968" s="35"/>
      <c r="AE968" s="35"/>
      <c r="AR968" s="183" t="s">
        <v>406</v>
      </c>
      <c r="AT968" s="183" t="s">
        <v>318</v>
      </c>
      <c r="AU968" s="183" t="s">
        <v>88</v>
      </c>
      <c r="AY968" s="18" t="s">
        <v>317</v>
      </c>
      <c r="BE968" s="105">
        <f>IF(N968="základná",J968,0)</f>
        <v>0</v>
      </c>
      <c r="BF968" s="105">
        <f>IF(N968="znížená",J968,0)</f>
        <v>0</v>
      </c>
      <c r="BG968" s="105">
        <f>IF(N968="zákl. prenesená",J968,0)</f>
        <v>0</v>
      </c>
      <c r="BH968" s="105">
        <f>IF(N968="zníž. prenesená",J968,0)</f>
        <v>0</v>
      </c>
      <c r="BI968" s="105">
        <f>IF(N968="nulová",J968,0)</f>
        <v>0</v>
      </c>
      <c r="BJ968" s="18" t="s">
        <v>88</v>
      </c>
      <c r="BK968" s="105">
        <f>ROUND(I968*H968,2)</f>
        <v>0</v>
      </c>
      <c r="BL968" s="18" t="s">
        <v>406</v>
      </c>
      <c r="BM968" s="183" t="s">
        <v>1428</v>
      </c>
    </row>
    <row r="969" spans="1:65" s="15" customFormat="1">
      <c r="B969" s="202"/>
      <c r="D969" s="185" t="s">
        <v>323</v>
      </c>
      <c r="E969" s="203" t="s">
        <v>1</v>
      </c>
      <c r="F969" s="204" t="s">
        <v>634</v>
      </c>
      <c r="H969" s="205">
        <v>587.65</v>
      </c>
      <c r="I969" s="206"/>
      <c r="L969" s="202"/>
      <c r="M969" s="207"/>
      <c r="N969" s="208"/>
      <c r="O969" s="208"/>
      <c r="P969" s="208"/>
      <c r="Q969" s="208"/>
      <c r="R969" s="208"/>
      <c r="S969" s="208"/>
      <c r="T969" s="209"/>
      <c r="AT969" s="203" t="s">
        <v>323</v>
      </c>
      <c r="AU969" s="203" t="s">
        <v>88</v>
      </c>
      <c r="AV969" s="15" t="s">
        <v>88</v>
      </c>
      <c r="AW969" s="15" t="s">
        <v>30</v>
      </c>
      <c r="AX969" s="15" t="s">
        <v>75</v>
      </c>
      <c r="AY969" s="203" t="s">
        <v>317</v>
      </c>
    </row>
    <row r="970" spans="1:65" s="15" customFormat="1">
      <c r="B970" s="202"/>
      <c r="D970" s="185" t="s">
        <v>323</v>
      </c>
      <c r="E970" s="203" t="s">
        <v>1</v>
      </c>
      <c r="F970" s="204" t="s">
        <v>635</v>
      </c>
      <c r="H970" s="205">
        <v>235.5</v>
      </c>
      <c r="I970" s="206"/>
      <c r="L970" s="202"/>
      <c r="M970" s="207"/>
      <c r="N970" s="208"/>
      <c r="O970" s="208"/>
      <c r="P970" s="208"/>
      <c r="Q970" s="208"/>
      <c r="R970" s="208"/>
      <c r="S970" s="208"/>
      <c r="T970" s="209"/>
      <c r="AT970" s="203" t="s">
        <v>323</v>
      </c>
      <c r="AU970" s="203" t="s">
        <v>88</v>
      </c>
      <c r="AV970" s="15" t="s">
        <v>88</v>
      </c>
      <c r="AW970" s="15" t="s">
        <v>30</v>
      </c>
      <c r="AX970" s="15" t="s">
        <v>75</v>
      </c>
      <c r="AY970" s="203" t="s">
        <v>317</v>
      </c>
    </row>
    <row r="971" spans="1:65" s="15" customFormat="1">
      <c r="B971" s="202"/>
      <c r="D971" s="185" t="s">
        <v>323</v>
      </c>
      <c r="E971" s="203" t="s">
        <v>1</v>
      </c>
      <c r="F971" s="204" t="s">
        <v>636</v>
      </c>
      <c r="H971" s="205">
        <v>258</v>
      </c>
      <c r="I971" s="206"/>
      <c r="L971" s="202"/>
      <c r="M971" s="207"/>
      <c r="N971" s="208"/>
      <c r="O971" s="208"/>
      <c r="P971" s="208"/>
      <c r="Q971" s="208"/>
      <c r="R971" s="208"/>
      <c r="S971" s="208"/>
      <c r="T971" s="209"/>
      <c r="AT971" s="203" t="s">
        <v>323</v>
      </c>
      <c r="AU971" s="203" t="s">
        <v>88</v>
      </c>
      <c r="AV971" s="15" t="s">
        <v>88</v>
      </c>
      <c r="AW971" s="15" t="s">
        <v>30</v>
      </c>
      <c r="AX971" s="15" t="s">
        <v>75</v>
      </c>
      <c r="AY971" s="203" t="s">
        <v>317</v>
      </c>
    </row>
    <row r="972" spans="1:65" s="16" customFormat="1">
      <c r="B972" s="210"/>
      <c r="D972" s="185" t="s">
        <v>323</v>
      </c>
      <c r="E972" s="211" t="s">
        <v>1429</v>
      </c>
      <c r="F972" s="212" t="s">
        <v>412</v>
      </c>
      <c r="H972" s="213">
        <v>1081.1500000000001</v>
      </c>
      <c r="I972" s="214"/>
      <c r="L972" s="210"/>
      <c r="M972" s="215"/>
      <c r="N972" s="216"/>
      <c r="O972" s="216"/>
      <c r="P972" s="216"/>
      <c r="Q972" s="216"/>
      <c r="R972" s="216"/>
      <c r="S972" s="216"/>
      <c r="T972" s="217"/>
      <c r="AT972" s="211" t="s">
        <v>323</v>
      </c>
      <c r="AU972" s="211" t="s">
        <v>88</v>
      </c>
      <c r="AV972" s="16" t="s">
        <v>105</v>
      </c>
      <c r="AW972" s="16" t="s">
        <v>30</v>
      </c>
      <c r="AX972" s="16" t="s">
        <v>75</v>
      </c>
      <c r="AY972" s="211" t="s">
        <v>317</v>
      </c>
    </row>
    <row r="973" spans="1:65" s="15" customFormat="1">
      <c r="B973" s="202"/>
      <c r="D973" s="185" t="s">
        <v>323</v>
      </c>
      <c r="E973" s="203" t="s">
        <v>1</v>
      </c>
      <c r="F973" s="204" t="s">
        <v>1430</v>
      </c>
      <c r="H973" s="205">
        <v>-327.8</v>
      </c>
      <c r="I973" s="206"/>
      <c r="L973" s="202"/>
      <c r="M973" s="207"/>
      <c r="N973" s="208"/>
      <c r="O973" s="208"/>
      <c r="P973" s="208"/>
      <c r="Q973" s="208"/>
      <c r="R973" s="208"/>
      <c r="S973" s="208"/>
      <c r="T973" s="209"/>
      <c r="AT973" s="203" t="s">
        <v>323</v>
      </c>
      <c r="AU973" s="203" t="s">
        <v>88</v>
      </c>
      <c r="AV973" s="15" t="s">
        <v>88</v>
      </c>
      <c r="AW973" s="15" t="s">
        <v>30</v>
      </c>
      <c r="AX973" s="15" t="s">
        <v>75</v>
      </c>
      <c r="AY973" s="203" t="s">
        <v>317</v>
      </c>
    </row>
    <row r="974" spans="1:65" s="16" customFormat="1">
      <c r="B974" s="210"/>
      <c r="D974" s="185" t="s">
        <v>323</v>
      </c>
      <c r="E974" s="211" t="s">
        <v>1</v>
      </c>
      <c r="F974" s="212" t="s">
        <v>412</v>
      </c>
      <c r="H974" s="213">
        <v>-327.8</v>
      </c>
      <c r="I974" s="214"/>
      <c r="L974" s="210"/>
      <c r="M974" s="215"/>
      <c r="N974" s="216"/>
      <c r="O974" s="216"/>
      <c r="P974" s="216"/>
      <c r="Q974" s="216"/>
      <c r="R974" s="216"/>
      <c r="S974" s="216"/>
      <c r="T974" s="217"/>
      <c r="AT974" s="211" t="s">
        <v>323</v>
      </c>
      <c r="AU974" s="211" t="s">
        <v>88</v>
      </c>
      <c r="AV974" s="16" t="s">
        <v>105</v>
      </c>
      <c r="AW974" s="16" t="s">
        <v>30</v>
      </c>
      <c r="AX974" s="16" t="s">
        <v>75</v>
      </c>
      <c r="AY974" s="211" t="s">
        <v>317</v>
      </c>
    </row>
    <row r="975" spans="1:65" s="14" customFormat="1">
      <c r="B975" s="192"/>
      <c r="D975" s="185" t="s">
        <v>323</v>
      </c>
      <c r="E975" s="193" t="s">
        <v>209</v>
      </c>
      <c r="F975" s="194" t="s">
        <v>334</v>
      </c>
      <c r="H975" s="195">
        <v>753.35</v>
      </c>
      <c r="I975" s="196"/>
      <c r="L975" s="192"/>
      <c r="M975" s="197"/>
      <c r="N975" s="198"/>
      <c r="O975" s="198"/>
      <c r="P975" s="198"/>
      <c r="Q975" s="198"/>
      <c r="R975" s="198"/>
      <c r="S975" s="198"/>
      <c r="T975" s="199"/>
      <c r="AT975" s="193" t="s">
        <v>323</v>
      </c>
      <c r="AU975" s="193" t="s">
        <v>88</v>
      </c>
      <c r="AV975" s="14" t="s">
        <v>321</v>
      </c>
      <c r="AW975" s="14" t="s">
        <v>30</v>
      </c>
      <c r="AX975" s="14" t="s">
        <v>82</v>
      </c>
      <c r="AY975" s="193" t="s">
        <v>317</v>
      </c>
    </row>
    <row r="976" spans="1:65" s="2" customFormat="1" ht="37.9" customHeight="1">
      <c r="A976" s="35"/>
      <c r="B976" s="141"/>
      <c r="C976" s="171" t="s">
        <v>1431</v>
      </c>
      <c r="D976" s="171" t="s">
        <v>318</v>
      </c>
      <c r="E976" s="172" t="s">
        <v>1432</v>
      </c>
      <c r="F976" s="173" t="s">
        <v>1433</v>
      </c>
      <c r="G976" s="174" t="s">
        <v>378</v>
      </c>
      <c r="H976" s="175">
        <v>327.8</v>
      </c>
      <c r="I976" s="176"/>
      <c r="J976" s="177">
        <f>ROUND(I976*H976,2)</f>
        <v>0</v>
      </c>
      <c r="K976" s="178"/>
      <c r="L976" s="36"/>
      <c r="M976" s="179" t="s">
        <v>1</v>
      </c>
      <c r="N976" s="180" t="s">
        <v>41</v>
      </c>
      <c r="O976" s="61"/>
      <c r="P976" s="181">
        <f>O976*H976</f>
        <v>0</v>
      </c>
      <c r="Q976" s="181">
        <v>3.4479999999999997E-2</v>
      </c>
      <c r="R976" s="181">
        <f>Q976*H976</f>
        <v>11.302543999999999</v>
      </c>
      <c r="S976" s="181">
        <v>0</v>
      </c>
      <c r="T976" s="182">
        <f>S976*H976</f>
        <v>0</v>
      </c>
      <c r="U976" s="35"/>
      <c r="V976" s="35"/>
      <c r="W976" s="35"/>
      <c r="X976" s="35"/>
      <c r="Y976" s="35"/>
      <c r="Z976" s="35"/>
      <c r="AA976" s="35"/>
      <c r="AB976" s="35"/>
      <c r="AC976" s="35"/>
      <c r="AD976" s="35"/>
      <c r="AE976" s="35"/>
      <c r="AR976" s="183" t="s">
        <v>406</v>
      </c>
      <c r="AT976" s="183" t="s">
        <v>318</v>
      </c>
      <c r="AU976" s="183" t="s">
        <v>88</v>
      </c>
      <c r="AY976" s="18" t="s">
        <v>317</v>
      </c>
      <c r="BE976" s="105">
        <f>IF(N976="základná",J976,0)</f>
        <v>0</v>
      </c>
      <c r="BF976" s="105">
        <f>IF(N976="znížená",J976,0)</f>
        <v>0</v>
      </c>
      <c r="BG976" s="105">
        <f>IF(N976="zákl. prenesená",J976,0)</f>
        <v>0</v>
      </c>
      <c r="BH976" s="105">
        <f>IF(N976="zníž. prenesená",J976,0)</f>
        <v>0</v>
      </c>
      <c r="BI976" s="105">
        <f>IF(N976="nulová",J976,0)</f>
        <v>0</v>
      </c>
      <c r="BJ976" s="18" t="s">
        <v>88</v>
      </c>
      <c r="BK976" s="105">
        <f>ROUND(I976*H976,2)</f>
        <v>0</v>
      </c>
      <c r="BL976" s="18" t="s">
        <v>406</v>
      </c>
      <c r="BM976" s="183" t="s">
        <v>1434</v>
      </c>
    </row>
    <row r="977" spans="1:65" s="15" customFormat="1">
      <c r="B977" s="202"/>
      <c r="D977" s="185" t="s">
        <v>323</v>
      </c>
      <c r="E977" s="203" t="s">
        <v>1</v>
      </c>
      <c r="F977" s="204" t="s">
        <v>1435</v>
      </c>
      <c r="H977" s="205">
        <v>104</v>
      </c>
      <c r="I977" s="206"/>
      <c r="L977" s="202"/>
      <c r="M977" s="207"/>
      <c r="N977" s="208"/>
      <c r="O977" s="208"/>
      <c r="P977" s="208"/>
      <c r="Q977" s="208"/>
      <c r="R977" s="208"/>
      <c r="S977" s="208"/>
      <c r="T977" s="209"/>
      <c r="AT977" s="203" t="s">
        <v>323</v>
      </c>
      <c r="AU977" s="203" t="s">
        <v>88</v>
      </c>
      <c r="AV977" s="15" t="s">
        <v>88</v>
      </c>
      <c r="AW977" s="15" t="s">
        <v>30</v>
      </c>
      <c r="AX977" s="15" t="s">
        <v>75</v>
      </c>
      <c r="AY977" s="203" t="s">
        <v>317</v>
      </c>
    </row>
    <row r="978" spans="1:65" s="15" customFormat="1">
      <c r="B978" s="202"/>
      <c r="D978" s="185" t="s">
        <v>323</v>
      </c>
      <c r="E978" s="203" t="s">
        <v>1</v>
      </c>
      <c r="F978" s="204" t="s">
        <v>1436</v>
      </c>
      <c r="H978" s="205">
        <v>43.8</v>
      </c>
      <c r="I978" s="206"/>
      <c r="L978" s="202"/>
      <c r="M978" s="207"/>
      <c r="N978" s="208"/>
      <c r="O978" s="208"/>
      <c r="P978" s="208"/>
      <c r="Q978" s="208"/>
      <c r="R978" s="208"/>
      <c r="S978" s="208"/>
      <c r="T978" s="209"/>
      <c r="AT978" s="203" t="s">
        <v>323</v>
      </c>
      <c r="AU978" s="203" t="s">
        <v>88</v>
      </c>
      <c r="AV978" s="15" t="s">
        <v>88</v>
      </c>
      <c r="AW978" s="15" t="s">
        <v>30</v>
      </c>
      <c r="AX978" s="15" t="s">
        <v>75</v>
      </c>
      <c r="AY978" s="203" t="s">
        <v>317</v>
      </c>
    </row>
    <row r="979" spans="1:65" s="15" customFormat="1">
      <c r="B979" s="202"/>
      <c r="D979" s="185" t="s">
        <v>323</v>
      </c>
      <c r="E979" s="203" t="s">
        <v>1</v>
      </c>
      <c r="F979" s="204" t="s">
        <v>1437</v>
      </c>
      <c r="H979" s="205">
        <v>120</v>
      </c>
      <c r="I979" s="206"/>
      <c r="L979" s="202"/>
      <c r="M979" s="207"/>
      <c r="N979" s="208"/>
      <c r="O979" s="208"/>
      <c r="P979" s="208"/>
      <c r="Q979" s="208"/>
      <c r="R979" s="208"/>
      <c r="S979" s="208"/>
      <c r="T979" s="209"/>
      <c r="AT979" s="203" t="s">
        <v>323</v>
      </c>
      <c r="AU979" s="203" t="s">
        <v>88</v>
      </c>
      <c r="AV979" s="15" t="s">
        <v>88</v>
      </c>
      <c r="AW979" s="15" t="s">
        <v>30</v>
      </c>
      <c r="AX979" s="15" t="s">
        <v>75</v>
      </c>
      <c r="AY979" s="203" t="s">
        <v>317</v>
      </c>
    </row>
    <row r="980" spans="1:65" s="15" customFormat="1">
      <c r="B980" s="202"/>
      <c r="D980" s="185" t="s">
        <v>323</v>
      </c>
      <c r="E980" s="203" t="s">
        <v>1</v>
      </c>
      <c r="F980" s="204" t="s">
        <v>1438</v>
      </c>
      <c r="H980" s="205">
        <v>60</v>
      </c>
      <c r="I980" s="206"/>
      <c r="L980" s="202"/>
      <c r="M980" s="207"/>
      <c r="N980" s="208"/>
      <c r="O980" s="208"/>
      <c r="P980" s="208"/>
      <c r="Q980" s="208"/>
      <c r="R980" s="208"/>
      <c r="S980" s="208"/>
      <c r="T980" s="209"/>
      <c r="AT980" s="203" t="s">
        <v>323</v>
      </c>
      <c r="AU980" s="203" t="s">
        <v>88</v>
      </c>
      <c r="AV980" s="15" t="s">
        <v>88</v>
      </c>
      <c r="AW980" s="15" t="s">
        <v>30</v>
      </c>
      <c r="AX980" s="15" t="s">
        <v>75</v>
      </c>
      <c r="AY980" s="203" t="s">
        <v>317</v>
      </c>
    </row>
    <row r="981" spans="1:65" s="16" customFormat="1">
      <c r="B981" s="210"/>
      <c r="D981" s="185" t="s">
        <v>323</v>
      </c>
      <c r="E981" s="211" t="s">
        <v>247</v>
      </c>
      <c r="F981" s="212" t="s">
        <v>412</v>
      </c>
      <c r="H981" s="213">
        <v>327.8</v>
      </c>
      <c r="I981" s="214"/>
      <c r="L981" s="210"/>
      <c r="M981" s="215"/>
      <c r="N981" s="216"/>
      <c r="O981" s="216"/>
      <c r="P981" s="216"/>
      <c r="Q981" s="216"/>
      <c r="R981" s="216"/>
      <c r="S981" s="216"/>
      <c r="T981" s="217"/>
      <c r="AT981" s="211" t="s">
        <v>323</v>
      </c>
      <c r="AU981" s="211" t="s">
        <v>88</v>
      </c>
      <c r="AV981" s="16" t="s">
        <v>105</v>
      </c>
      <c r="AW981" s="16" t="s">
        <v>30</v>
      </c>
      <c r="AX981" s="16" t="s">
        <v>82</v>
      </c>
      <c r="AY981" s="211" t="s">
        <v>317</v>
      </c>
    </row>
    <row r="982" spans="1:65" s="2" customFormat="1" ht="14.45" customHeight="1">
      <c r="A982" s="35"/>
      <c r="B982" s="141"/>
      <c r="C982" s="171" t="s">
        <v>1439</v>
      </c>
      <c r="D982" s="171" t="s">
        <v>318</v>
      </c>
      <c r="E982" s="172" t="s">
        <v>1440</v>
      </c>
      <c r="F982" s="173" t="s">
        <v>1441</v>
      </c>
      <c r="G982" s="174" t="s">
        <v>378</v>
      </c>
      <c r="H982" s="175">
        <v>69.8</v>
      </c>
      <c r="I982" s="176"/>
      <c r="J982" s="177">
        <f>ROUND(I982*H982,2)</f>
        <v>0</v>
      </c>
      <c r="K982" s="178"/>
      <c r="L982" s="36"/>
      <c r="M982" s="179" t="s">
        <v>1</v>
      </c>
      <c r="N982" s="180" t="s">
        <v>41</v>
      </c>
      <c r="O982" s="61"/>
      <c r="P982" s="181">
        <f>O982*H982</f>
        <v>0</v>
      </c>
      <c r="Q982" s="181">
        <v>3.4479999999999997E-2</v>
      </c>
      <c r="R982" s="181">
        <f>Q982*H982</f>
        <v>2.4067039999999995</v>
      </c>
      <c r="S982" s="181">
        <v>0</v>
      </c>
      <c r="T982" s="182">
        <f>S982*H982</f>
        <v>0</v>
      </c>
      <c r="U982" s="35"/>
      <c r="V982" s="35"/>
      <c r="W982" s="35"/>
      <c r="X982" s="35"/>
      <c r="Y982" s="35"/>
      <c r="Z982" s="35"/>
      <c r="AA982" s="35"/>
      <c r="AB982" s="35"/>
      <c r="AC982" s="35"/>
      <c r="AD982" s="35"/>
      <c r="AE982" s="35"/>
      <c r="AR982" s="183" t="s">
        <v>406</v>
      </c>
      <c r="AT982" s="183" t="s">
        <v>318</v>
      </c>
      <c r="AU982" s="183" t="s">
        <v>88</v>
      </c>
      <c r="AY982" s="18" t="s">
        <v>317</v>
      </c>
      <c r="BE982" s="105">
        <f>IF(N982="základná",J982,0)</f>
        <v>0</v>
      </c>
      <c r="BF982" s="105">
        <f>IF(N982="znížená",J982,0)</f>
        <v>0</v>
      </c>
      <c r="BG982" s="105">
        <f>IF(N982="zákl. prenesená",J982,0)</f>
        <v>0</v>
      </c>
      <c r="BH982" s="105">
        <f>IF(N982="zníž. prenesená",J982,0)</f>
        <v>0</v>
      </c>
      <c r="BI982" s="105">
        <f>IF(N982="nulová",J982,0)</f>
        <v>0</v>
      </c>
      <c r="BJ982" s="18" t="s">
        <v>88</v>
      </c>
      <c r="BK982" s="105">
        <f>ROUND(I982*H982,2)</f>
        <v>0</v>
      </c>
      <c r="BL982" s="18" t="s">
        <v>406</v>
      </c>
      <c r="BM982" s="183" t="s">
        <v>1442</v>
      </c>
    </row>
    <row r="983" spans="1:65" s="2" customFormat="1" ht="24.2" customHeight="1">
      <c r="A983" s="35"/>
      <c r="B983" s="141"/>
      <c r="C983" s="171" t="s">
        <v>1443</v>
      </c>
      <c r="D983" s="171" t="s">
        <v>318</v>
      </c>
      <c r="E983" s="172" t="s">
        <v>1444</v>
      </c>
      <c r="F983" s="173" t="s">
        <v>1445</v>
      </c>
      <c r="G983" s="174" t="s">
        <v>378</v>
      </c>
      <c r="H983" s="175">
        <v>1113.18</v>
      </c>
      <c r="I983" s="176"/>
      <c r="J983" s="177">
        <f>ROUND(I983*H983,2)</f>
        <v>0</v>
      </c>
      <c r="K983" s="178"/>
      <c r="L983" s="36"/>
      <c r="M983" s="179" t="s">
        <v>1</v>
      </c>
      <c r="N983" s="180" t="s">
        <v>41</v>
      </c>
      <c r="O983" s="61"/>
      <c r="P983" s="181">
        <f>O983*H983</f>
        <v>0</v>
      </c>
      <c r="Q983" s="181">
        <v>3.4479999999999997E-2</v>
      </c>
      <c r="R983" s="181">
        <f>Q983*H983</f>
        <v>38.382446399999999</v>
      </c>
      <c r="S983" s="181">
        <v>0</v>
      </c>
      <c r="T983" s="182">
        <f>S983*H983</f>
        <v>0</v>
      </c>
      <c r="U983" s="35"/>
      <c r="V983" s="35"/>
      <c r="W983" s="35"/>
      <c r="X983" s="35"/>
      <c r="Y983" s="35"/>
      <c r="Z983" s="35"/>
      <c r="AA983" s="35"/>
      <c r="AB983" s="35"/>
      <c r="AC983" s="35"/>
      <c r="AD983" s="35"/>
      <c r="AE983" s="35"/>
      <c r="AR983" s="183" t="s">
        <v>406</v>
      </c>
      <c r="AT983" s="183" t="s">
        <v>318</v>
      </c>
      <c r="AU983" s="183" t="s">
        <v>88</v>
      </c>
      <c r="AY983" s="18" t="s">
        <v>317</v>
      </c>
      <c r="BE983" s="105">
        <f>IF(N983="základná",J983,0)</f>
        <v>0</v>
      </c>
      <c r="BF983" s="105">
        <f>IF(N983="znížená",J983,0)</f>
        <v>0</v>
      </c>
      <c r="BG983" s="105">
        <f>IF(N983="zákl. prenesená",J983,0)</f>
        <v>0</v>
      </c>
      <c r="BH983" s="105">
        <f>IF(N983="zníž. prenesená",J983,0)</f>
        <v>0</v>
      </c>
      <c r="BI983" s="105">
        <f>IF(N983="nulová",J983,0)</f>
        <v>0</v>
      </c>
      <c r="BJ983" s="18" t="s">
        <v>88</v>
      </c>
      <c r="BK983" s="105">
        <f>ROUND(I983*H983,2)</f>
        <v>0</v>
      </c>
      <c r="BL983" s="18" t="s">
        <v>406</v>
      </c>
      <c r="BM983" s="183" t="s">
        <v>1446</v>
      </c>
    </row>
    <row r="984" spans="1:65" s="13" customFormat="1" ht="22.5">
      <c r="B984" s="184"/>
      <c r="D984" s="185" t="s">
        <v>323</v>
      </c>
      <c r="E984" s="186" t="s">
        <v>1</v>
      </c>
      <c r="F984" s="187" t="s">
        <v>1447</v>
      </c>
      <c r="H984" s="186" t="s">
        <v>1</v>
      </c>
      <c r="I984" s="188"/>
      <c r="L984" s="184"/>
      <c r="M984" s="189"/>
      <c r="N984" s="190"/>
      <c r="O984" s="190"/>
      <c r="P984" s="190"/>
      <c r="Q984" s="190"/>
      <c r="R984" s="190"/>
      <c r="S984" s="190"/>
      <c r="T984" s="191"/>
      <c r="AT984" s="186" t="s">
        <v>323</v>
      </c>
      <c r="AU984" s="186" t="s">
        <v>88</v>
      </c>
      <c r="AV984" s="13" t="s">
        <v>82</v>
      </c>
      <c r="AW984" s="13" t="s">
        <v>30</v>
      </c>
      <c r="AX984" s="13" t="s">
        <v>75</v>
      </c>
      <c r="AY984" s="186" t="s">
        <v>317</v>
      </c>
    </row>
    <row r="985" spans="1:65" s="13" customFormat="1">
      <c r="B985" s="184"/>
      <c r="D985" s="185" t="s">
        <v>323</v>
      </c>
      <c r="E985" s="186" t="s">
        <v>1</v>
      </c>
      <c r="F985" s="187" t="s">
        <v>1448</v>
      </c>
      <c r="H985" s="186" t="s">
        <v>1</v>
      </c>
      <c r="I985" s="188"/>
      <c r="L985" s="184"/>
      <c r="M985" s="189"/>
      <c r="N985" s="190"/>
      <c r="O985" s="190"/>
      <c r="P985" s="190"/>
      <c r="Q985" s="190"/>
      <c r="R985" s="190"/>
      <c r="S985" s="190"/>
      <c r="T985" s="191"/>
      <c r="AT985" s="186" t="s">
        <v>323</v>
      </c>
      <c r="AU985" s="186" t="s">
        <v>88</v>
      </c>
      <c r="AV985" s="13" t="s">
        <v>82</v>
      </c>
      <c r="AW985" s="13" t="s">
        <v>30</v>
      </c>
      <c r="AX985" s="13" t="s">
        <v>75</v>
      </c>
      <c r="AY985" s="186" t="s">
        <v>317</v>
      </c>
    </row>
    <row r="986" spans="1:65" s="15" customFormat="1">
      <c r="B986" s="202"/>
      <c r="D986" s="185" t="s">
        <v>323</v>
      </c>
      <c r="E986" s="203" t="s">
        <v>1</v>
      </c>
      <c r="F986" s="204" t="s">
        <v>232</v>
      </c>
      <c r="H986" s="205">
        <v>583.72</v>
      </c>
      <c r="I986" s="206"/>
      <c r="L986" s="202"/>
      <c r="M986" s="207"/>
      <c r="N986" s="208"/>
      <c r="O986" s="208"/>
      <c r="P986" s="208"/>
      <c r="Q986" s="208"/>
      <c r="R986" s="208"/>
      <c r="S986" s="208"/>
      <c r="T986" s="209"/>
      <c r="AT986" s="203" t="s">
        <v>323</v>
      </c>
      <c r="AU986" s="203" t="s">
        <v>88</v>
      </c>
      <c r="AV986" s="15" t="s">
        <v>88</v>
      </c>
      <c r="AW986" s="15" t="s">
        <v>30</v>
      </c>
      <c r="AX986" s="15" t="s">
        <v>75</v>
      </c>
      <c r="AY986" s="203" t="s">
        <v>317</v>
      </c>
    </row>
    <row r="987" spans="1:65" s="15" customFormat="1">
      <c r="B987" s="202"/>
      <c r="D987" s="185" t="s">
        <v>323</v>
      </c>
      <c r="E987" s="203" t="s">
        <v>1</v>
      </c>
      <c r="F987" s="204" t="s">
        <v>224</v>
      </c>
      <c r="H987" s="205">
        <v>166.3</v>
      </c>
      <c r="I987" s="206"/>
      <c r="L987" s="202"/>
      <c r="M987" s="207"/>
      <c r="N987" s="208"/>
      <c r="O987" s="208"/>
      <c r="P987" s="208"/>
      <c r="Q987" s="208"/>
      <c r="R987" s="208"/>
      <c r="S987" s="208"/>
      <c r="T987" s="209"/>
      <c r="AT987" s="203" t="s">
        <v>323</v>
      </c>
      <c r="AU987" s="203" t="s">
        <v>88</v>
      </c>
      <c r="AV987" s="15" t="s">
        <v>88</v>
      </c>
      <c r="AW987" s="15" t="s">
        <v>30</v>
      </c>
      <c r="AX987" s="15" t="s">
        <v>75</v>
      </c>
      <c r="AY987" s="203" t="s">
        <v>317</v>
      </c>
    </row>
    <row r="988" spans="1:65" s="15" customFormat="1">
      <c r="B988" s="202"/>
      <c r="D988" s="185" t="s">
        <v>323</v>
      </c>
      <c r="E988" s="203" t="s">
        <v>1</v>
      </c>
      <c r="F988" s="204" t="s">
        <v>226</v>
      </c>
      <c r="H988" s="205">
        <v>121.5</v>
      </c>
      <c r="I988" s="206"/>
      <c r="L988" s="202"/>
      <c r="M988" s="207"/>
      <c r="N988" s="208"/>
      <c r="O988" s="208"/>
      <c r="P988" s="208"/>
      <c r="Q988" s="208"/>
      <c r="R988" s="208"/>
      <c r="S988" s="208"/>
      <c r="T988" s="209"/>
      <c r="AT988" s="203" t="s">
        <v>323</v>
      </c>
      <c r="AU988" s="203" t="s">
        <v>88</v>
      </c>
      <c r="AV988" s="15" t="s">
        <v>88</v>
      </c>
      <c r="AW988" s="15" t="s">
        <v>30</v>
      </c>
      <c r="AX988" s="15" t="s">
        <v>75</v>
      </c>
      <c r="AY988" s="203" t="s">
        <v>317</v>
      </c>
    </row>
    <row r="989" spans="1:65" s="15" customFormat="1">
      <c r="B989" s="202"/>
      <c r="D989" s="185" t="s">
        <v>323</v>
      </c>
      <c r="E989" s="203" t="s">
        <v>1</v>
      </c>
      <c r="F989" s="204" t="s">
        <v>218</v>
      </c>
      <c r="H989" s="205">
        <v>5</v>
      </c>
      <c r="I989" s="206"/>
      <c r="L989" s="202"/>
      <c r="M989" s="207"/>
      <c r="N989" s="208"/>
      <c r="O989" s="208"/>
      <c r="P989" s="208"/>
      <c r="Q989" s="208"/>
      <c r="R989" s="208"/>
      <c r="S989" s="208"/>
      <c r="T989" s="209"/>
      <c r="AT989" s="203" t="s">
        <v>323</v>
      </c>
      <c r="AU989" s="203" t="s">
        <v>88</v>
      </c>
      <c r="AV989" s="15" t="s">
        <v>88</v>
      </c>
      <c r="AW989" s="15" t="s">
        <v>30</v>
      </c>
      <c r="AX989" s="15" t="s">
        <v>75</v>
      </c>
      <c r="AY989" s="203" t="s">
        <v>317</v>
      </c>
    </row>
    <row r="990" spans="1:65" s="15" customFormat="1">
      <c r="B990" s="202"/>
      <c r="D990" s="185" t="s">
        <v>323</v>
      </c>
      <c r="E990" s="203" t="s">
        <v>1</v>
      </c>
      <c r="F990" s="204" t="s">
        <v>238</v>
      </c>
      <c r="H990" s="205">
        <v>140.16</v>
      </c>
      <c r="I990" s="206"/>
      <c r="L990" s="202"/>
      <c r="M990" s="207"/>
      <c r="N990" s="208"/>
      <c r="O990" s="208"/>
      <c r="P990" s="208"/>
      <c r="Q990" s="208"/>
      <c r="R990" s="208"/>
      <c r="S990" s="208"/>
      <c r="T990" s="209"/>
      <c r="AT990" s="203" t="s">
        <v>323</v>
      </c>
      <c r="AU990" s="203" t="s">
        <v>88</v>
      </c>
      <c r="AV990" s="15" t="s">
        <v>88</v>
      </c>
      <c r="AW990" s="15" t="s">
        <v>30</v>
      </c>
      <c r="AX990" s="15" t="s">
        <v>75</v>
      </c>
      <c r="AY990" s="203" t="s">
        <v>317</v>
      </c>
    </row>
    <row r="991" spans="1:65" s="15" customFormat="1">
      <c r="B991" s="202"/>
      <c r="D991" s="185" t="s">
        <v>323</v>
      </c>
      <c r="E991" s="203" t="s">
        <v>1</v>
      </c>
      <c r="F991" s="204" t="s">
        <v>234</v>
      </c>
      <c r="H991" s="205">
        <v>27.4</v>
      </c>
      <c r="I991" s="206"/>
      <c r="L991" s="202"/>
      <c r="M991" s="207"/>
      <c r="N991" s="208"/>
      <c r="O991" s="208"/>
      <c r="P991" s="208"/>
      <c r="Q991" s="208"/>
      <c r="R991" s="208"/>
      <c r="S991" s="208"/>
      <c r="T991" s="209"/>
      <c r="AT991" s="203" t="s">
        <v>323</v>
      </c>
      <c r="AU991" s="203" t="s">
        <v>88</v>
      </c>
      <c r="AV991" s="15" t="s">
        <v>88</v>
      </c>
      <c r="AW991" s="15" t="s">
        <v>30</v>
      </c>
      <c r="AX991" s="15" t="s">
        <v>75</v>
      </c>
      <c r="AY991" s="203" t="s">
        <v>317</v>
      </c>
    </row>
    <row r="992" spans="1:65" s="15" customFormat="1">
      <c r="B992" s="202"/>
      <c r="D992" s="185" t="s">
        <v>323</v>
      </c>
      <c r="E992" s="203" t="s">
        <v>1</v>
      </c>
      <c r="F992" s="204" t="s">
        <v>818</v>
      </c>
      <c r="H992" s="205">
        <v>27.62</v>
      </c>
      <c r="I992" s="206"/>
      <c r="L992" s="202"/>
      <c r="M992" s="207"/>
      <c r="N992" s="208"/>
      <c r="O992" s="208"/>
      <c r="P992" s="208"/>
      <c r="Q992" s="208"/>
      <c r="R992" s="208"/>
      <c r="S992" s="208"/>
      <c r="T992" s="209"/>
      <c r="AT992" s="203" t="s">
        <v>323</v>
      </c>
      <c r="AU992" s="203" t="s">
        <v>88</v>
      </c>
      <c r="AV992" s="15" t="s">
        <v>88</v>
      </c>
      <c r="AW992" s="15" t="s">
        <v>30</v>
      </c>
      <c r="AX992" s="15" t="s">
        <v>75</v>
      </c>
      <c r="AY992" s="203" t="s">
        <v>317</v>
      </c>
    </row>
    <row r="993" spans="1:65" s="15" customFormat="1">
      <c r="B993" s="202"/>
      <c r="D993" s="185" t="s">
        <v>323</v>
      </c>
      <c r="E993" s="203" t="s">
        <v>1</v>
      </c>
      <c r="F993" s="204" t="s">
        <v>244</v>
      </c>
      <c r="H993" s="205">
        <v>26.68</v>
      </c>
      <c r="I993" s="206"/>
      <c r="L993" s="202"/>
      <c r="M993" s="207"/>
      <c r="N993" s="208"/>
      <c r="O993" s="208"/>
      <c r="P993" s="208"/>
      <c r="Q993" s="208"/>
      <c r="R993" s="208"/>
      <c r="S993" s="208"/>
      <c r="T993" s="209"/>
      <c r="AT993" s="203" t="s">
        <v>323</v>
      </c>
      <c r="AU993" s="203" t="s">
        <v>88</v>
      </c>
      <c r="AV993" s="15" t="s">
        <v>88</v>
      </c>
      <c r="AW993" s="15" t="s">
        <v>30</v>
      </c>
      <c r="AX993" s="15" t="s">
        <v>75</v>
      </c>
      <c r="AY993" s="203" t="s">
        <v>317</v>
      </c>
    </row>
    <row r="994" spans="1:65" s="15" customFormat="1">
      <c r="B994" s="202"/>
      <c r="D994" s="185" t="s">
        <v>323</v>
      </c>
      <c r="E994" s="203" t="s">
        <v>1</v>
      </c>
      <c r="F994" s="204" t="s">
        <v>240</v>
      </c>
      <c r="H994" s="205">
        <v>9.9</v>
      </c>
      <c r="I994" s="206"/>
      <c r="L994" s="202"/>
      <c r="M994" s="207"/>
      <c r="N994" s="208"/>
      <c r="O994" s="208"/>
      <c r="P994" s="208"/>
      <c r="Q994" s="208"/>
      <c r="R994" s="208"/>
      <c r="S994" s="208"/>
      <c r="T994" s="209"/>
      <c r="AT994" s="203" t="s">
        <v>323</v>
      </c>
      <c r="AU994" s="203" t="s">
        <v>88</v>
      </c>
      <c r="AV994" s="15" t="s">
        <v>88</v>
      </c>
      <c r="AW994" s="15" t="s">
        <v>30</v>
      </c>
      <c r="AX994" s="15" t="s">
        <v>75</v>
      </c>
      <c r="AY994" s="203" t="s">
        <v>317</v>
      </c>
    </row>
    <row r="995" spans="1:65" s="15" customFormat="1">
      <c r="B995" s="202"/>
      <c r="D995" s="185" t="s">
        <v>323</v>
      </c>
      <c r="E995" s="203" t="s">
        <v>1</v>
      </c>
      <c r="F995" s="204" t="s">
        <v>242</v>
      </c>
      <c r="H995" s="205">
        <v>4.9000000000000004</v>
      </c>
      <c r="I995" s="206"/>
      <c r="L995" s="202"/>
      <c r="M995" s="207"/>
      <c r="N995" s="208"/>
      <c r="O995" s="208"/>
      <c r="P995" s="208"/>
      <c r="Q995" s="208"/>
      <c r="R995" s="208"/>
      <c r="S995" s="208"/>
      <c r="T995" s="209"/>
      <c r="AT995" s="203" t="s">
        <v>323</v>
      </c>
      <c r="AU995" s="203" t="s">
        <v>88</v>
      </c>
      <c r="AV995" s="15" t="s">
        <v>88</v>
      </c>
      <c r="AW995" s="15" t="s">
        <v>30</v>
      </c>
      <c r="AX995" s="15" t="s">
        <v>75</v>
      </c>
      <c r="AY995" s="203" t="s">
        <v>317</v>
      </c>
    </row>
    <row r="996" spans="1:65" s="16" customFormat="1">
      <c r="B996" s="210"/>
      <c r="D996" s="185" t="s">
        <v>323</v>
      </c>
      <c r="E996" s="211" t="s">
        <v>1</v>
      </c>
      <c r="F996" s="212" t="s">
        <v>412</v>
      </c>
      <c r="H996" s="213">
        <v>1113.18</v>
      </c>
      <c r="I996" s="214"/>
      <c r="L996" s="210"/>
      <c r="M996" s="215"/>
      <c r="N996" s="216"/>
      <c r="O996" s="216"/>
      <c r="P996" s="216"/>
      <c r="Q996" s="216"/>
      <c r="R996" s="216"/>
      <c r="S996" s="216"/>
      <c r="T996" s="217"/>
      <c r="AT996" s="211" t="s">
        <v>323</v>
      </c>
      <c r="AU996" s="211" t="s">
        <v>88</v>
      </c>
      <c r="AV996" s="16" t="s">
        <v>105</v>
      </c>
      <c r="AW996" s="16" t="s">
        <v>30</v>
      </c>
      <c r="AX996" s="16" t="s">
        <v>75</v>
      </c>
      <c r="AY996" s="211" t="s">
        <v>317</v>
      </c>
    </row>
    <row r="997" spans="1:65" s="14" customFormat="1">
      <c r="B997" s="192"/>
      <c r="D997" s="185" t="s">
        <v>323</v>
      </c>
      <c r="E997" s="193" t="s">
        <v>1</v>
      </c>
      <c r="F997" s="194" t="s">
        <v>334</v>
      </c>
      <c r="H997" s="195">
        <v>1113.18</v>
      </c>
      <c r="I997" s="196"/>
      <c r="L997" s="192"/>
      <c r="M997" s="197"/>
      <c r="N997" s="198"/>
      <c r="O997" s="198"/>
      <c r="P997" s="198"/>
      <c r="Q997" s="198"/>
      <c r="R997" s="198"/>
      <c r="S997" s="198"/>
      <c r="T997" s="199"/>
      <c r="AT997" s="193" t="s">
        <v>323</v>
      </c>
      <c r="AU997" s="193" t="s">
        <v>88</v>
      </c>
      <c r="AV997" s="14" t="s">
        <v>321</v>
      </c>
      <c r="AW997" s="14" t="s">
        <v>30</v>
      </c>
      <c r="AX997" s="14" t="s">
        <v>82</v>
      </c>
      <c r="AY997" s="193" t="s">
        <v>317</v>
      </c>
    </row>
    <row r="998" spans="1:65" s="2" customFormat="1" ht="14.45" customHeight="1">
      <c r="A998" s="35"/>
      <c r="B998" s="141"/>
      <c r="C998" s="171" t="s">
        <v>1449</v>
      </c>
      <c r="D998" s="171" t="s">
        <v>318</v>
      </c>
      <c r="E998" s="172" t="s">
        <v>1450</v>
      </c>
      <c r="F998" s="173" t="s">
        <v>1451</v>
      </c>
      <c r="G998" s="174" t="s">
        <v>441</v>
      </c>
      <c r="H998" s="175">
        <v>21</v>
      </c>
      <c r="I998" s="176"/>
      <c r="J998" s="177">
        <f>ROUND(I998*H998,2)</f>
        <v>0</v>
      </c>
      <c r="K998" s="178"/>
      <c r="L998" s="36"/>
      <c r="M998" s="179" t="s">
        <v>1</v>
      </c>
      <c r="N998" s="180" t="s">
        <v>41</v>
      </c>
      <c r="O998" s="61"/>
      <c r="P998" s="181">
        <f>O998*H998</f>
        <v>0</v>
      </c>
      <c r="Q998" s="181">
        <v>0</v>
      </c>
      <c r="R998" s="181">
        <f>Q998*H998</f>
        <v>0</v>
      </c>
      <c r="S998" s="181">
        <v>0</v>
      </c>
      <c r="T998" s="182">
        <f>S998*H998</f>
        <v>0</v>
      </c>
      <c r="U998" s="35"/>
      <c r="V998" s="35"/>
      <c r="W998" s="35"/>
      <c r="X998" s="35"/>
      <c r="Y998" s="35"/>
      <c r="Z998" s="35"/>
      <c r="AA998" s="35"/>
      <c r="AB998" s="35"/>
      <c r="AC998" s="35"/>
      <c r="AD998" s="35"/>
      <c r="AE998" s="35"/>
      <c r="AR998" s="183" t="s">
        <v>321</v>
      </c>
      <c r="AT998" s="183" t="s">
        <v>318</v>
      </c>
      <c r="AU998" s="183" t="s">
        <v>88</v>
      </c>
      <c r="AY998" s="18" t="s">
        <v>317</v>
      </c>
      <c r="BE998" s="105">
        <f>IF(N998="základná",J998,0)</f>
        <v>0</v>
      </c>
      <c r="BF998" s="105">
        <f>IF(N998="znížená",J998,0)</f>
        <v>0</v>
      </c>
      <c r="BG998" s="105">
        <f>IF(N998="zákl. prenesená",J998,0)</f>
        <v>0</v>
      </c>
      <c r="BH998" s="105">
        <f>IF(N998="zníž. prenesená",J998,0)</f>
        <v>0</v>
      </c>
      <c r="BI998" s="105">
        <f>IF(N998="nulová",J998,0)</f>
        <v>0</v>
      </c>
      <c r="BJ998" s="18" t="s">
        <v>88</v>
      </c>
      <c r="BK998" s="105">
        <f>ROUND(I998*H998,2)</f>
        <v>0</v>
      </c>
      <c r="BL998" s="18" t="s">
        <v>321</v>
      </c>
      <c r="BM998" s="183" t="s">
        <v>1452</v>
      </c>
    </row>
    <row r="999" spans="1:65" s="15" customFormat="1">
      <c r="B999" s="202"/>
      <c r="D999" s="185" t="s">
        <v>323</v>
      </c>
      <c r="E999" s="203" t="s">
        <v>1</v>
      </c>
      <c r="F999" s="204" t="s">
        <v>1453</v>
      </c>
      <c r="H999" s="205">
        <v>12</v>
      </c>
      <c r="I999" s="206"/>
      <c r="L999" s="202"/>
      <c r="M999" s="207"/>
      <c r="N999" s="208"/>
      <c r="O999" s="208"/>
      <c r="P999" s="208"/>
      <c r="Q999" s="208"/>
      <c r="R999" s="208"/>
      <c r="S999" s="208"/>
      <c r="T999" s="209"/>
      <c r="AT999" s="203" t="s">
        <v>323</v>
      </c>
      <c r="AU999" s="203" t="s">
        <v>88</v>
      </c>
      <c r="AV999" s="15" t="s">
        <v>88</v>
      </c>
      <c r="AW999" s="15" t="s">
        <v>30</v>
      </c>
      <c r="AX999" s="15" t="s">
        <v>75</v>
      </c>
      <c r="AY999" s="203" t="s">
        <v>317</v>
      </c>
    </row>
    <row r="1000" spans="1:65" s="15" customFormat="1">
      <c r="B1000" s="202"/>
      <c r="D1000" s="185" t="s">
        <v>323</v>
      </c>
      <c r="E1000" s="203" t="s">
        <v>1</v>
      </c>
      <c r="F1000" s="204" t="s">
        <v>363</v>
      </c>
      <c r="H1000" s="205">
        <v>9</v>
      </c>
      <c r="I1000" s="206"/>
      <c r="L1000" s="202"/>
      <c r="M1000" s="207"/>
      <c r="N1000" s="208"/>
      <c r="O1000" s="208"/>
      <c r="P1000" s="208"/>
      <c r="Q1000" s="208"/>
      <c r="R1000" s="208"/>
      <c r="S1000" s="208"/>
      <c r="T1000" s="209"/>
      <c r="AT1000" s="203" t="s">
        <v>323</v>
      </c>
      <c r="AU1000" s="203" t="s">
        <v>88</v>
      </c>
      <c r="AV1000" s="15" t="s">
        <v>88</v>
      </c>
      <c r="AW1000" s="15" t="s">
        <v>30</v>
      </c>
      <c r="AX1000" s="15" t="s">
        <v>75</v>
      </c>
      <c r="AY1000" s="203" t="s">
        <v>317</v>
      </c>
    </row>
    <row r="1001" spans="1:65" s="14" customFormat="1">
      <c r="B1001" s="192"/>
      <c r="D1001" s="185" t="s">
        <v>323</v>
      </c>
      <c r="E1001" s="193" t="s">
        <v>1</v>
      </c>
      <c r="F1001" s="194" t="s">
        <v>334</v>
      </c>
      <c r="H1001" s="195">
        <v>21</v>
      </c>
      <c r="I1001" s="196"/>
      <c r="L1001" s="192"/>
      <c r="M1001" s="197"/>
      <c r="N1001" s="198"/>
      <c r="O1001" s="198"/>
      <c r="P1001" s="198"/>
      <c r="Q1001" s="198"/>
      <c r="R1001" s="198"/>
      <c r="S1001" s="198"/>
      <c r="T1001" s="199"/>
      <c r="AT1001" s="193" t="s">
        <v>323</v>
      </c>
      <c r="AU1001" s="193" t="s">
        <v>88</v>
      </c>
      <c r="AV1001" s="14" t="s">
        <v>321</v>
      </c>
      <c r="AW1001" s="14" t="s">
        <v>30</v>
      </c>
      <c r="AX1001" s="14" t="s">
        <v>82</v>
      </c>
      <c r="AY1001" s="193" t="s">
        <v>317</v>
      </c>
    </row>
    <row r="1002" spans="1:65" s="2" customFormat="1" ht="14.45" customHeight="1">
      <c r="A1002" s="35"/>
      <c r="B1002" s="141"/>
      <c r="C1002" s="171" t="s">
        <v>1454</v>
      </c>
      <c r="D1002" s="171" t="s">
        <v>318</v>
      </c>
      <c r="E1002" s="172" t="s">
        <v>1455</v>
      </c>
      <c r="F1002" s="173" t="s">
        <v>1456</v>
      </c>
      <c r="G1002" s="174" t="s">
        <v>378</v>
      </c>
      <c r="H1002" s="175">
        <v>1074.971</v>
      </c>
      <c r="I1002" s="176"/>
      <c r="J1002" s="177">
        <f>ROUND(I1002*H1002,2)</f>
        <v>0</v>
      </c>
      <c r="K1002" s="178"/>
      <c r="L1002" s="36"/>
      <c r="M1002" s="179" t="s">
        <v>1</v>
      </c>
      <c r="N1002" s="180" t="s">
        <v>41</v>
      </c>
      <c r="O1002" s="61"/>
      <c r="P1002" s="181">
        <f>O1002*H1002</f>
        <v>0</v>
      </c>
      <c r="Q1002" s="181">
        <v>4.265E-2</v>
      </c>
      <c r="R1002" s="181">
        <f>Q1002*H1002</f>
        <v>45.847513149999997</v>
      </c>
      <c r="S1002" s="181">
        <v>0</v>
      </c>
      <c r="T1002" s="182">
        <f>S1002*H1002</f>
        <v>0</v>
      </c>
      <c r="U1002" s="35"/>
      <c r="V1002" s="35"/>
      <c r="W1002" s="35"/>
      <c r="X1002" s="35"/>
      <c r="Y1002" s="35"/>
      <c r="Z1002" s="35"/>
      <c r="AA1002" s="35"/>
      <c r="AB1002" s="35"/>
      <c r="AC1002" s="35"/>
      <c r="AD1002" s="35"/>
      <c r="AE1002" s="35"/>
      <c r="AR1002" s="183" t="s">
        <v>406</v>
      </c>
      <c r="AT1002" s="183" t="s">
        <v>318</v>
      </c>
      <c r="AU1002" s="183" t="s">
        <v>88</v>
      </c>
      <c r="AY1002" s="18" t="s">
        <v>317</v>
      </c>
      <c r="BE1002" s="105">
        <f>IF(N1002="základná",J1002,0)</f>
        <v>0</v>
      </c>
      <c r="BF1002" s="105">
        <f>IF(N1002="znížená",J1002,0)</f>
        <v>0</v>
      </c>
      <c r="BG1002" s="105">
        <f>IF(N1002="zákl. prenesená",J1002,0)</f>
        <v>0</v>
      </c>
      <c r="BH1002" s="105">
        <f>IF(N1002="zníž. prenesená",J1002,0)</f>
        <v>0</v>
      </c>
      <c r="BI1002" s="105">
        <f>IF(N1002="nulová",J1002,0)</f>
        <v>0</v>
      </c>
      <c r="BJ1002" s="18" t="s">
        <v>88</v>
      </c>
      <c r="BK1002" s="105">
        <f>ROUND(I1002*H1002,2)</f>
        <v>0</v>
      </c>
      <c r="BL1002" s="18" t="s">
        <v>406</v>
      </c>
      <c r="BM1002" s="183" t="s">
        <v>1457</v>
      </c>
    </row>
    <row r="1003" spans="1:65" s="15" customFormat="1">
      <c r="B1003" s="202"/>
      <c r="D1003" s="185" t="s">
        <v>323</v>
      </c>
      <c r="E1003" s="203" t="s">
        <v>1</v>
      </c>
      <c r="F1003" s="204" t="s">
        <v>180</v>
      </c>
      <c r="H1003" s="205">
        <v>622.4</v>
      </c>
      <c r="I1003" s="206"/>
      <c r="L1003" s="202"/>
      <c r="M1003" s="207"/>
      <c r="N1003" s="208"/>
      <c r="O1003" s="208"/>
      <c r="P1003" s="208"/>
      <c r="Q1003" s="208"/>
      <c r="R1003" s="208"/>
      <c r="S1003" s="208"/>
      <c r="T1003" s="209"/>
      <c r="AT1003" s="203" t="s">
        <v>323</v>
      </c>
      <c r="AU1003" s="203" t="s">
        <v>88</v>
      </c>
      <c r="AV1003" s="15" t="s">
        <v>88</v>
      </c>
      <c r="AW1003" s="15" t="s">
        <v>30</v>
      </c>
      <c r="AX1003" s="15" t="s">
        <v>75</v>
      </c>
      <c r="AY1003" s="203" t="s">
        <v>317</v>
      </c>
    </row>
    <row r="1004" spans="1:65" s="15" customFormat="1">
      <c r="B1004" s="202"/>
      <c r="D1004" s="185" t="s">
        <v>323</v>
      </c>
      <c r="E1004" s="203" t="s">
        <v>1</v>
      </c>
      <c r="F1004" s="204" t="s">
        <v>182</v>
      </c>
      <c r="H1004" s="205">
        <v>150.19999999999999</v>
      </c>
      <c r="I1004" s="206"/>
      <c r="L1004" s="202"/>
      <c r="M1004" s="207"/>
      <c r="N1004" s="208"/>
      <c r="O1004" s="208"/>
      <c r="P1004" s="208"/>
      <c r="Q1004" s="208"/>
      <c r="R1004" s="208"/>
      <c r="S1004" s="208"/>
      <c r="T1004" s="209"/>
      <c r="AT1004" s="203" t="s">
        <v>323</v>
      </c>
      <c r="AU1004" s="203" t="s">
        <v>88</v>
      </c>
      <c r="AV1004" s="15" t="s">
        <v>88</v>
      </c>
      <c r="AW1004" s="15" t="s">
        <v>30</v>
      </c>
      <c r="AX1004" s="15" t="s">
        <v>75</v>
      </c>
      <c r="AY1004" s="203" t="s">
        <v>317</v>
      </c>
    </row>
    <row r="1005" spans="1:65" s="15" customFormat="1">
      <c r="B1005" s="202"/>
      <c r="D1005" s="185" t="s">
        <v>323</v>
      </c>
      <c r="E1005" s="203" t="s">
        <v>1</v>
      </c>
      <c r="F1005" s="204" t="s">
        <v>183</v>
      </c>
      <c r="H1005" s="205">
        <v>11.5</v>
      </c>
      <c r="I1005" s="206"/>
      <c r="L1005" s="202"/>
      <c r="M1005" s="207"/>
      <c r="N1005" s="208"/>
      <c r="O1005" s="208"/>
      <c r="P1005" s="208"/>
      <c r="Q1005" s="208"/>
      <c r="R1005" s="208"/>
      <c r="S1005" s="208"/>
      <c r="T1005" s="209"/>
      <c r="AT1005" s="203" t="s">
        <v>323</v>
      </c>
      <c r="AU1005" s="203" t="s">
        <v>88</v>
      </c>
      <c r="AV1005" s="15" t="s">
        <v>88</v>
      </c>
      <c r="AW1005" s="15" t="s">
        <v>30</v>
      </c>
      <c r="AX1005" s="15" t="s">
        <v>75</v>
      </c>
      <c r="AY1005" s="203" t="s">
        <v>317</v>
      </c>
    </row>
    <row r="1006" spans="1:65" s="15" customFormat="1">
      <c r="B1006" s="202"/>
      <c r="D1006" s="185" t="s">
        <v>323</v>
      </c>
      <c r="E1006" s="203" t="s">
        <v>1</v>
      </c>
      <c r="F1006" s="204" t="s">
        <v>185</v>
      </c>
      <c r="H1006" s="205">
        <v>190.25</v>
      </c>
      <c r="I1006" s="206"/>
      <c r="L1006" s="202"/>
      <c r="M1006" s="207"/>
      <c r="N1006" s="208"/>
      <c r="O1006" s="208"/>
      <c r="P1006" s="208"/>
      <c r="Q1006" s="208"/>
      <c r="R1006" s="208"/>
      <c r="S1006" s="208"/>
      <c r="T1006" s="209"/>
      <c r="AT1006" s="203" t="s">
        <v>323</v>
      </c>
      <c r="AU1006" s="203" t="s">
        <v>88</v>
      </c>
      <c r="AV1006" s="15" t="s">
        <v>88</v>
      </c>
      <c r="AW1006" s="15" t="s">
        <v>30</v>
      </c>
      <c r="AX1006" s="15" t="s">
        <v>75</v>
      </c>
      <c r="AY1006" s="203" t="s">
        <v>317</v>
      </c>
    </row>
    <row r="1007" spans="1:65" s="15" customFormat="1">
      <c r="B1007" s="202"/>
      <c r="D1007" s="185" t="s">
        <v>323</v>
      </c>
      <c r="E1007" s="203" t="s">
        <v>1</v>
      </c>
      <c r="F1007" s="204" t="s">
        <v>187</v>
      </c>
      <c r="H1007" s="205">
        <v>100.621</v>
      </c>
      <c r="I1007" s="206"/>
      <c r="L1007" s="202"/>
      <c r="M1007" s="207"/>
      <c r="N1007" s="208"/>
      <c r="O1007" s="208"/>
      <c r="P1007" s="208"/>
      <c r="Q1007" s="208"/>
      <c r="R1007" s="208"/>
      <c r="S1007" s="208"/>
      <c r="T1007" s="209"/>
      <c r="AT1007" s="203" t="s">
        <v>323</v>
      </c>
      <c r="AU1007" s="203" t="s">
        <v>88</v>
      </c>
      <c r="AV1007" s="15" t="s">
        <v>88</v>
      </c>
      <c r="AW1007" s="15" t="s">
        <v>30</v>
      </c>
      <c r="AX1007" s="15" t="s">
        <v>75</v>
      </c>
      <c r="AY1007" s="203" t="s">
        <v>317</v>
      </c>
    </row>
    <row r="1008" spans="1:65" s="16" customFormat="1">
      <c r="B1008" s="210"/>
      <c r="D1008" s="185" t="s">
        <v>323</v>
      </c>
      <c r="E1008" s="211" t="s">
        <v>1</v>
      </c>
      <c r="F1008" s="212" t="s">
        <v>412</v>
      </c>
      <c r="H1008" s="213">
        <v>1074.971</v>
      </c>
      <c r="I1008" s="214"/>
      <c r="L1008" s="210"/>
      <c r="M1008" s="215"/>
      <c r="N1008" s="216"/>
      <c r="O1008" s="216"/>
      <c r="P1008" s="216"/>
      <c r="Q1008" s="216"/>
      <c r="R1008" s="216"/>
      <c r="S1008" s="216"/>
      <c r="T1008" s="217"/>
      <c r="AT1008" s="211" t="s">
        <v>323</v>
      </c>
      <c r="AU1008" s="211" t="s">
        <v>88</v>
      </c>
      <c r="AV1008" s="16" t="s">
        <v>105</v>
      </c>
      <c r="AW1008" s="16" t="s">
        <v>30</v>
      </c>
      <c r="AX1008" s="16" t="s">
        <v>75</v>
      </c>
      <c r="AY1008" s="211" t="s">
        <v>317</v>
      </c>
    </row>
    <row r="1009" spans="1:65" s="14" customFormat="1">
      <c r="B1009" s="192"/>
      <c r="D1009" s="185" t="s">
        <v>323</v>
      </c>
      <c r="E1009" s="193" t="s">
        <v>1</v>
      </c>
      <c r="F1009" s="194" t="s">
        <v>334</v>
      </c>
      <c r="H1009" s="195">
        <v>1074.971</v>
      </c>
      <c r="I1009" s="196"/>
      <c r="L1009" s="192"/>
      <c r="M1009" s="197"/>
      <c r="N1009" s="198"/>
      <c r="O1009" s="198"/>
      <c r="P1009" s="198"/>
      <c r="Q1009" s="198"/>
      <c r="R1009" s="198"/>
      <c r="S1009" s="198"/>
      <c r="T1009" s="199"/>
      <c r="AT1009" s="193" t="s">
        <v>323</v>
      </c>
      <c r="AU1009" s="193" t="s">
        <v>88</v>
      </c>
      <c r="AV1009" s="14" t="s">
        <v>321</v>
      </c>
      <c r="AW1009" s="14" t="s">
        <v>30</v>
      </c>
      <c r="AX1009" s="14" t="s">
        <v>82</v>
      </c>
      <c r="AY1009" s="193" t="s">
        <v>317</v>
      </c>
    </row>
    <row r="1010" spans="1:65" s="2" customFormat="1" ht="24.2" customHeight="1">
      <c r="A1010" s="35"/>
      <c r="B1010" s="141"/>
      <c r="C1010" s="171" t="s">
        <v>1458</v>
      </c>
      <c r="D1010" s="171" t="s">
        <v>318</v>
      </c>
      <c r="E1010" s="172" t="s">
        <v>1459</v>
      </c>
      <c r="F1010" s="173" t="s">
        <v>1460</v>
      </c>
      <c r="G1010" s="174" t="s">
        <v>378</v>
      </c>
      <c r="H1010" s="175">
        <v>150.19999999999999</v>
      </c>
      <c r="I1010" s="176"/>
      <c r="J1010" s="177">
        <f>ROUND(I1010*H1010,2)</f>
        <v>0</v>
      </c>
      <c r="K1010" s="178"/>
      <c r="L1010" s="36"/>
      <c r="M1010" s="179" t="s">
        <v>1</v>
      </c>
      <c r="N1010" s="180" t="s">
        <v>41</v>
      </c>
      <c r="O1010" s="61"/>
      <c r="P1010" s="181">
        <f>O1010*H1010</f>
        <v>0</v>
      </c>
      <c r="Q1010" s="181">
        <v>4.2630000000000001E-2</v>
      </c>
      <c r="R1010" s="181">
        <f>Q1010*H1010</f>
        <v>6.4030259999999997</v>
      </c>
      <c r="S1010" s="181">
        <v>0</v>
      </c>
      <c r="T1010" s="182">
        <f>S1010*H1010</f>
        <v>0</v>
      </c>
      <c r="U1010" s="35"/>
      <c r="V1010" s="35"/>
      <c r="W1010" s="35"/>
      <c r="X1010" s="35"/>
      <c r="Y1010" s="35"/>
      <c r="Z1010" s="35"/>
      <c r="AA1010" s="35"/>
      <c r="AB1010" s="35"/>
      <c r="AC1010" s="35"/>
      <c r="AD1010" s="35"/>
      <c r="AE1010" s="35"/>
      <c r="AR1010" s="183" t="s">
        <v>406</v>
      </c>
      <c r="AT1010" s="183" t="s">
        <v>318</v>
      </c>
      <c r="AU1010" s="183" t="s">
        <v>88</v>
      </c>
      <c r="AY1010" s="18" t="s">
        <v>317</v>
      </c>
      <c r="BE1010" s="105">
        <f>IF(N1010="základná",J1010,0)</f>
        <v>0</v>
      </c>
      <c r="BF1010" s="105">
        <f>IF(N1010="znížená",J1010,0)</f>
        <v>0</v>
      </c>
      <c r="BG1010" s="105">
        <f>IF(N1010="zákl. prenesená",J1010,0)</f>
        <v>0</v>
      </c>
      <c r="BH1010" s="105">
        <f>IF(N1010="zníž. prenesená",J1010,0)</f>
        <v>0</v>
      </c>
      <c r="BI1010" s="105">
        <f>IF(N1010="nulová",J1010,0)</f>
        <v>0</v>
      </c>
      <c r="BJ1010" s="18" t="s">
        <v>88</v>
      </c>
      <c r="BK1010" s="105">
        <f>ROUND(I1010*H1010,2)</f>
        <v>0</v>
      </c>
      <c r="BL1010" s="18" t="s">
        <v>406</v>
      </c>
      <c r="BM1010" s="183" t="s">
        <v>1461</v>
      </c>
    </row>
    <row r="1011" spans="1:65" s="15" customFormat="1">
      <c r="B1011" s="202"/>
      <c r="D1011" s="185" t="s">
        <v>323</v>
      </c>
      <c r="E1011" s="203" t="s">
        <v>1</v>
      </c>
      <c r="F1011" s="204" t="s">
        <v>182</v>
      </c>
      <c r="H1011" s="205">
        <v>150.19999999999999</v>
      </c>
      <c r="I1011" s="206"/>
      <c r="L1011" s="202"/>
      <c r="M1011" s="207"/>
      <c r="N1011" s="208"/>
      <c r="O1011" s="208"/>
      <c r="P1011" s="208"/>
      <c r="Q1011" s="208"/>
      <c r="R1011" s="208"/>
      <c r="S1011" s="208"/>
      <c r="T1011" s="209"/>
      <c r="AT1011" s="203" t="s">
        <v>323</v>
      </c>
      <c r="AU1011" s="203" t="s">
        <v>88</v>
      </c>
      <c r="AV1011" s="15" t="s">
        <v>88</v>
      </c>
      <c r="AW1011" s="15" t="s">
        <v>30</v>
      </c>
      <c r="AX1011" s="15" t="s">
        <v>75</v>
      </c>
      <c r="AY1011" s="203" t="s">
        <v>317</v>
      </c>
    </row>
    <row r="1012" spans="1:65" s="14" customFormat="1">
      <c r="B1012" s="192"/>
      <c r="D1012" s="185" t="s">
        <v>323</v>
      </c>
      <c r="E1012" s="193" t="s">
        <v>1</v>
      </c>
      <c r="F1012" s="194" t="s">
        <v>334</v>
      </c>
      <c r="H1012" s="195">
        <v>150.19999999999999</v>
      </c>
      <c r="I1012" s="196"/>
      <c r="L1012" s="192"/>
      <c r="M1012" s="197"/>
      <c r="N1012" s="198"/>
      <c r="O1012" s="198"/>
      <c r="P1012" s="198"/>
      <c r="Q1012" s="198"/>
      <c r="R1012" s="198"/>
      <c r="S1012" s="198"/>
      <c r="T1012" s="199"/>
      <c r="AT1012" s="193" t="s">
        <v>323</v>
      </c>
      <c r="AU1012" s="193" t="s">
        <v>88</v>
      </c>
      <c r="AV1012" s="14" t="s">
        <v>321</v>
      </c>
      <c r="AW1012" s="14" t="s">
        <v>30</v>
      </c>
      <c r="AX1012" s="14" t="s">
        <v>82</v>
      </c>
      <c r="AY1012" s="193" t="s">
        <v>317</v>
      </c>
    </row>
    <row r="1013" spans="1:65" s="2" customFormat="1" ht="24.2" customHeight="1">
      <c r="A1013" s="35"/>
      <c r="B1013" s="141"/>
      <c r="C1013" s="171" t="s">
        <v>1462</v>
      </c>
      <c r="D1013" s="171" t="s">
        <v>318</v>
      </c>
      <c r="E1013" s="172" t="s">
        <v>1463</v>
      </c>
      <c r="F1013" s="173" t="s">
        <v>1464</v>
      </c>
      <c r="G1013" s="174" t="s">
        <v>378</v>
      </c>
      <c r="H1013" s="175">
        <v>622.4</v>
      </c>
      <c r="I1013" s="176"/>
      <c r="J1013" s="177">
        <f>ROUND(I1013*H1013,2)</f>
        <v>0</v>
      </c>
      <c r="K1013" s="178"/>
      <c r="L1013" s="36"/>
      <c r="M1013" s="179" t="s">
        <v>1</v>
      </c>
      <c r="N1013" s="180" t="s">
        <v>41</v>
      </c>
      <c r="O1013" s="61"/>
      <c r="P1013" s="181">
        <f>O1013*H1013</f>
        <v>0</v>
      </c>
      <c r="Q1013" s="181">
        <v>4.2630000000000001E-2</v>
      </c>
      <c r="R1013" s="181">
        <f>Q1013*H1013</f>
        <v>26.532912</v>
      </c>
      <c r="S1013" s="181">
        <v>0</v>
      </c>
      <c r="T1013" s="182">
        <f>S1013*H1013</f>
        <v>0</v>
      </c>
      <c r="U1013" s="35"/>
      <c r="V1013" s="35"/>
      <c r="W1013" s="35"/>
      <c r="X1013" s="35"/>
      <c r="Y1013" s="35"/>
      <c r="Z1013" s="35"/>
      <c r="AA1013" s="35"/>
      <c r="AB1013" s="35"/>
      <c r="AC1013" s="35"/>
      <c r="AD1013" s="35"/>
      <c r="AE1013" s="35"/>
      <c r="AR1013" s="183" t="s">
        <v>406</v>
      </c>
      <c r="AT1013" s="183" t="s">
        <v>318</v>
      </c>
      <c r="AU1013" s="183" t="s">
        <v>88</v>
      </c>
      <c r="AY1013" s="18" t="s">
        <v>317</v>
      </c>
      <c r="BE1013" s="105">
        <f>IF(N1013="základná",J1013,0)</f>
        <v>0</v>
      </c>
      <c r="BF1013" s="105">
        <f>IF(N1013="znížená",J1013,0)</f>
        <v>0</v>
      </c>
      <c r="BG1013" s="105">
        <f>IF(N1013="zákl. prenesená",J1013,0)</f>
        <v>0</v>
      </c>
      <c r="BH1013" s="105">
        <f>IF(N1013="zníž. prenesená",J1013,0)</f>
        <v>0</v>
      </c>
      <c r="BI1013" s="105">
        <f>IF(N1013="nulová",J1013,0)</f>
        <v>0</v>
      </c>
      <c r="BJ1013" s="18" t="s">
        <v>88</v>
      </c>
      <c r="BK1013" s="105">
        <f>ROUND(I1013*H1013,2)</f>
        <v>0</v>
      </c>
      <c r="BL1013" s="18" t="s">
        <v>406</v>
      </c>
      <c r="BM1013" s="183" t="s">
        <v>1465</v>
      </c>
    </row>
    <row r="1014" spans="1:65" s="15" customFormat="1">
      <c r="B1014" s="202"/>
      <c r="D1014" s="185" t="s">
        <v>323</v>
      </c>
      <c r="E1014" s="203" t="s">
        <v>1</v>
      </c>
      <c r="F1014" s="204" t="s">
        <v>180</v>
      </c>
      <c r="H1014" s="205">
        <v>622.4</v>
      </c>
      <c r="I1014" s="206"/>
      <c r="L1014" s="202"/>
      <c r="M1014" s="207"/>
      <c r="N1014" s="208"/>
      <c r="O1014" s="208"/>
      <c r="P1014" s="208"/>
      <c r="Q1014" s="208"/>
      <c r="R1014" s="208"/>
      <c r="S1014" s="208"/>
      <c r="T1014" s="209"/>
      <c r="AT1014" s="203" t="s">
        <v>323</v>
      </c>
      <c r="AU1014" s="203" t="s">
        <v>88</v>
      </c>
      <c r="AV1014" s="15" t="s">
        <v>88</v>
      </c>
      <c r="AW1014" s="15" t="s">
        <v>30</v>
      </c>
      <c r="AX1014" s="15" t="s">
        <v>75</v>
      </c>
      <c r="AY1014" s="203" t="s">
        <v>317</v>
      </c>
    </row>
    <row r="1015" spans="1:65" s="14" customFormat="1">
      <c r="B1015" s="192"/>
      <c r="D1015" s="185" t="s">
        <v>323</v>
      </c>
      <c r="E1015" s="193" t="s">
        <v>1</v>
      </c>
      <c r="F1015" s="194" t="s">
        <v>334</v>
      </c>
      <c r="H1015" s="195">
        <v>622.4</v>
      </c>
      <c r="I1015" s="196"/>
      <c r="L1015" s="192"/>
      <c r="M1015" s="197"/>
      <c r="N1015" s="198"/>
      <c r="O1015" s="198"/>
      <c r="P1015" s="198"/>
      <c r="Q1015" s="198"/>
      <c r="R1015" s="198"/>
      <c r="S1015" s="198"/>
      <c r="T1015" s="199"/>
      <c r="AT1015" s="193" t="s">
        <v>323</v>
      </c>
      <c r="AU1015" s="193" t="s">
        <v>88</v>
      </c>
      <c r="AV1015" s="14" t="s">
        <v>321</v>
      </c>
      <c r="AW1015" s="14" t="s">
        <v>30</v>
      </c>
      <c r="AX1015" s="14" t="s">
        <v>82</v>
      </c>
      <c r="AY1015" s="193" t="s">
        <v>317</v>
      </c>
    </row>
    <row r="1016" spans="1:65" s="2" customFormat="1" ht="14.45" customHeight="1">
      <c r="A1016" s="35"/>
      <c r="B1016" s="141"/>
      <c r="C1016" s="171" t="s">
        <v>1466</v>
      </c>
      <c r="D1016" s="171" t="s">
        <v>318</v>
      </c>
      <c r="E1016" s="172" t="s">
        <v>1467</v>
      </c>
      <c r="F1016" s="173" t="s">
        <v>1468</v>
      </c>
      <c r="G1016" s="174" t="s">
        <v>378</v>
      </c>
      <c r="H1016" s="175">
        <v>11.5</v>
      </c>
      <c r="I1016" s="176"/>
      <c r="J1016" s="177">
        <f>ROUND(I1016*H1016,2)</f>
        <v>0</v>
      </c>
      <c r="K1016" s="178"/>
      <c r="L1016" s="36"/>
      <c r="M1016" s="179" t="s">
        <v>1</v>
      </c>
      <c r="N1016" s="180" t="s">
        <v>41</v>
      </c>
      <c r="O1016" s="61"/>
      <c r="P1016" s="181">
        <f>O1016*H1016</f>
        <v>0</v>
      </c>
      <c r="Q1016" s="181">
        <v>3.635E-2</v>
      </c>
      <c r="R1016" s="181">
        <f>Q1016*H1016</f>
        <v>0.41802499999999998</v>
      </c>
      <c r="S1016" s="181">
        <v>0</v>
      </c>
      <c r="T1016" s="182">
        <f>S1016*H1016</f>
        <v>0</v>
      </c>
      <c r="U1016" s="35"/>
      <c r="V1016" s="35"/>
      <c r="W1016" s="35"/>
      <c r="X1016" s="35"/>
      <c r="Y1016" s="35"/>
      <c r="Z1016" s="35"/>
      <c r="AA1016" s="35"/>
      <c r="AB1016" s="35"/>
      <c r="AC1016" s="35"/>
      <c r="AD1016" s="35"/>
      <c r="AE1016" s="35"/>
      <c r="AR1016" s="183" t="s">
        <v>406</v>
      </c>
      <c r="AT1016" s="183" t="s">
        <v>318</v>
      </c>
      <c r="AU1016" s="183" t="s">
        <v>88</v>
      </c>
      <c r="AY1016" s="18" t="s">
        <v>317</v>
      </c>
      <c r="BE1016" s="105">
        <f>IF(N1016="základná",J1016,0)</f>
        <v>0</v>
      </c>
      <c r="BF1016" s="105">
        <f>IF(N1016="znížená",J1016,0)</f>
        <v>0</v>
      </c>
      <c r="BG1016" s="105">
        <f>IF(N1016="zákl. prenesená",J1016,0)</f>
        <v>0</v>
      </c>
      <c r="BH1016" s="105">
        <f>IF(N1016="zníž. prenesená",J1016,0)</f>
        <v>0</v>
      </c>
      <c r="BI1016" s="105">
        <f>IF(N1016="nulová",J1016,0)</f>
        <v>0</v>
      </c>
      <c r="BJ1016" s="18" t="s">
        <v>88</v>
      </c>
      <c r="BK1016" s="105">
        <f>ROUND(I1016*H1016,2)</f>
        <v>0</v>
      </c>
      <c r="BL1016" s="18" t="s">
        <v>406</v>
      </c>
      <c r="BM1016" s="183" t="s">
        <v>1469</v>
      </c>
    </row>
    <row r="1017" spans="1:65" s="15" customFormat="1">
      <c r="B1017" s="202"/>
      <c r="D1017" s="185" t="s">
        <v>323</v>
      </c>
      <c r="E1017" s="203" t="s">
        <v>1</v>
      </c>
      <c r="F1017" s="204" t="s">
        <v>183</v>
      </c>
      <c r="H1017" s="205">
        <v>11.5</v>
      </c>
      <c r="I1017" s="206"/>
      <c r="L1017" s="202"/>
      <c r="M1017" s="207"/>
      <c r="N1017" s="208"/>
      <c r="O1017" s="208"/>
      <c r="P1017" s="208"/>
      <c r="Q1017" s="208"/>
      <c r="R1017" s="208"/>
      <c r="S1017" s="208"/>
      <c r="T1017" s="209"/>
      <c r="AT1017" s="203" t="s">
        <v>323</v>
      </c>
      <c r="AU1017" s="203" t="s">
        <v>88</v>
      </c>
      <c r="AV1017" s="15" t="s">
        <v>88</v>
      </c>
      <c r="AW1017" s="15" t="s">
        <v>30</v>
      </c>
      <c r="AX1017" s="15" t="s">
        <v>82</v>
      </c>
      <c r="AY1017" s="203" t="s">
        <v>317</v>
      </c>
    </row>
    <row r="1018" spans="1:65" s="2" customFormat="1" ht="24.2" customHeight="1">
      <c r="A1018" s="35"/>
      <c r="B1018" s="141"/>
      <c r="C1018" s="171" t="s">
        <v>1470</v>
      </c>
      <c r="D1018" s="171" t="s">
        <v>318</v>
      </c>
      <c r="E1018" s="172" t="s">
        <v>1471</v>
      </c>
      <c r="F1018" s="173" t="s">
        <v>1472</v>
      </c>
      <c r="G1018" s="174" t="s">
        <v>388</v>
      </c>
      <c r="H1018" s="175">
        <v>56</v>
      </c>
      <c r="I1018" s="176"/>
      <c r="J1018" s="177">
        <f>ROUND(I1018*H1018,2)</f>
        <v>0</v>
      </c>
      <c r="K1018" s="178"/>
      <c r="L1018" s="36"/>
      <c r="M1018" s="179" t="s">
        <v>1</v>
      </c>
      <c r="N1018" s="180" t="s">
        <v>41</v>
      </c>
      <c r="O1018" s="61"/>
      <c r="P1018" s="181">
        <f>O1018*H1018</f>
        <v>0</v>
      </c>
      <c r="Q1018" s="181">
        <v>3.635E-2</v>
      </c>
      <c r="R1018" s="181">
        <f>Q1018*H1018</f>
        <v>2.0356000000000001</v>
      </c>
      <c r="S1018" s="181">
        <v>0</v>
      </c>
      <c r="T1018" s="182">
        <f>S1018*H1018</f>
        <v>0</v>
      </c>
      <c r="U1018" s="35"/>
      <c r="V1018" s="35"/>
      <c r="W1018" s="35"/>
      <c r="X1018" s="35"/>
      <c r="Y1018" s="35"/>
      <c r="Z1018" s="35"/>
      <c r="AA1018" s="35"/>
      <c r="AB1018" s="35"/>
      <c r="AC1018" s="35"/>
      <c r="AD1018" s="35"/>
      <c r="AE1018" s="35"/>
      <c r="AR1018" s="183" t="s">
        <v>406</v>
      </c>
      <c r="AT1018" s="183" t="s">
        <v>318</v>
      </c>
      <c r="AU1018" s="183" t="s">
        <v>88</v>
      </c>
      <c r="AY1018" s="18" t="s">
        <v>317</v>
      </c>
      <c r="BE1018" s="105">
        <f>IF(N1018="základná",J1018,0)</f>
        <v>0</v>
      </c>
      <c r="BF1018" s="105">
        <f>IF(N1018="znížená",J1018,0)</f>
        <v>0</v>
      </c>
      <c r="BG1018" s="105">
        <f>IF(N1018="zákl. prenesená",J1018,0)</f>
        <v>0</v>
      </c>
      <c r="BH1018" s="105">
        <f>IF(N1018="zníž. prenesená",J1018,0)</f>
        <v>0</v>
      </c>
      <c r="BI1018" s="105">
        <f>IF(N1018="nulová",J1018,0)</f>
        <v>0</v>
      </c>
      <c r="BJ1018" s="18" t="s">
        <v>88</v>
      </c>
      <c r="BK1018" s="105">
        <f>ROUND(I1018*H1018,2)</f>
        <v>0</v>
      </c>
      <c r="BL1018" s="18" t="s">
        <v>406</v>
      </c>
      <c r="BM1018" s="183" t="s">
        <v>1473</v>
      </c>
    </row>
    <row r="1019" spans="1:65" s="13" customFormat="1">
      <c r="B1019" s="184"/>
      <c r="D1019" s="185" t="s">
        <v>323</v>
      </c>
      <c r="E1019" s="186" t="s">
        <v>1</v>
      </c>
      <c r="F1019" s="187" t="s">
        <v>1474</v>
      </c>
      <c r="H1019" s="186" t="s">
        <v>1</v>
      </c>
      <c r="I1019" s="188"/>
      <c r="L1019" s="184"/>
      <c r="M1019" s="189"/>
      <c r="N1019" s="190"/>
      <c r="O1019" s="190"/>
      <c r="P1019" s="190"/>
      <c r="Q1019" s="190"/>
      <c r="R1019" s="190"/>
      <c r="S1019" s="190"/>
      <c r="T1019" s="191"/>
      <c r="AT1019" s="186" t="s">
        <v>323</v>
      </c>
      <c r="AU1019" s="186" t="s">
        <v>88</v>
      </c>
      <c r="AV1019" s="13" t="s">
        <v>82</v>
      </c>
      <c r="AW1019" s="13" t="s">
        <v>30</v>
      </c>
      <c r="AX1019" s="13" t="s">
        <v>75</v>
      </c>
      <c r="AY1019" s="186" t="s">
        <v>317</v>
      </c>
    </row>
    <row r="1020" spans="1:65" s="15" customFormat="1">
      <c r="B1020" s="202"/>
      <c r="D1020" s="185" t="s">
        <v>323</v>
      </c>
      <c r="E1020" s="203" t="s">
        <v>1</v>
      </c>
      <c r="F1020" s="204" t="s">
        <v>1475</v>
      </c>
      <c r="H1020" s="205">
        <v>56</v>
      </c>
      <c r="I1020" s="206"/>
      <c r="L1020" s="202"/>
      <c r="M1020" s="207"/>
      <c r="N1020" s="208"/>
      <c r="O1020" s="208"/>
      <c r="P1020" s="208"/>
      <c r="Q1020" s="208"/>
      <c r="R1020" s="208"/>
      <c r="S1020" s="208"/>
      <c r="T1020" s="209"/>
      <c r="AT1020" s="203" t="s">
        <v>323</v>
      </c>
      <c r="AU1020" s="203" t="s">
        <v>88</v>
      </c>
      <c r="AV1020" s="15" t="s">
        <v>88</v>
      </c>
      <c r="AW1020" s="15" t="s">
        <v>30</v>
      </c>
      <c r="AX1020" s="15" t="s">
        <v>75</v>
      </c>
      <c r="AY1020" s="203" t="s">
        <v>317</v>
      </c>
    </row>
    <row r="1021" spans="1:65" s="14" customFormat="1">
      <c r="B1021" s="192"/>
      <c r="D1021" s="185" t="s">
        <v>323</v>
      </c>
      <c r="E1021" s="193" t="s">
        <v>1</v>
      </c>
      <c r="F1021" s="194" t="s">
        <v>334</v>
      </c>
      <c r="H1021" s="195">
        <v>56</v>
      </c>
      <c r="I1021" s="196"/>
      <c r="L1021" s="192"/>
      <c r="M1021" s="197"/>
      <c r="N1021" s="198"/>
      <c r="O1021" s="198"/>
      <c r="P1021" s="198"/>
      <c r="Q1021" s="198"/>
      <c r="R1021" s="198"/>
      <c r="S1021" s="198"/>
      <c r="T1021" s="199"/>
      <c r="AT1021" s="193" t="s">
        <v>323</v>
      </c>
      <c r="AU1021" s="193" t="s">
        <v>88</v>
      </c>
      <c r="AV1021" s="14" t="s">
        <v>321</v>
      </c>
      <c r="AW1021" s="14" t="s">
        <v>30</v>
      </c>
      <c r="AX1021" s="14" t="s">
        <v>82</v>
      </c>
      <c r="AY1021" s="193" t="s">
        <v>317</v>
      </c>
    </row>
    <row r="1022" spans="1:65" s="2" customFormat="1" ht="24.2" customHeight="1">
      <c r="A1022" s="35"/>
      <c r="B1022" s="141"/>
      <c r="C1022" s="171" t="s">
        <v>1476</v>
      </c>
      <c r="D1022" s="171" t="s">
        <v>318</v>
      </c>
      <c r="E1022" s="172" t="s">
        <v>1477</v>
      </c>
      <c r="F1022" s="173" t="s">
        <v>1478</v>
      </c>
      <c r="G1022" s="174" t="s">
        <v>378</v>
      </c>
      <c r="H1022" s="175">
        <v>12.3</v>
      </c>
      <c r="I1022" s="176"/>
      <c r="J1022" s="177">
        <f>ROUND(I1022*H1022,2)</f>
        <v>0</v>
      </c>
      <c r="K1022" s="178"/>
      <c r="L1022" s="36"/>
      <c r="M1022" s="179" t="s">
        <v>1</v>
      </c>
      <c r="N1022" s="180" t="s">
        <v>41</v>
      </c>
      <c r="O1022" s="61"/>
      <c r="P1022" s="181">
        <f>O1022*H1022</f>
        <v>0</v>
      </c>
      <c r="Q1022" s="181">
        <v>3.635E-2</v>
      </c>
      <c r="R1022" s="181">
        <f>Q1022*H1022</f>
        <v>0.44710500000000003</v>
      </c>
      <c r="S1022" s="181">
        <v>0</v>
      </c>
      <c r="T1022" s="182">
        <f>S1022*H1022</f>
        <v>0</v>
      </c>
      <c r="U1022" s="35"/>
      <c r="V1022" s="35"/>
      <c r="W1022" s="35"/>
      <c r="X1022" s="35"/>
      <c r="Y1022" s="35"/>
      <c r="Z1022" s="35"/>
      <c r="AA1022" s="35"/>
      <c r="AB1022" s="35"/>
      <c r="AC1022" s="35"/>
      <c r="AD1022" s="35"/>
      <c r="AE1022" s="35"/>
      <c r="AR1022" s="183" t="s">
        <v>406</v>
      </c>
      <c r="AT1022" s="183" t="s">
        <v>318</v>
      </c>
      <c r="AU1022" s="183" t="s">
        <v>88</v>
      </c>
      <c r="AY1022" s="18" t="s">
        <v>317</v>
      </c>
      <c r="BE1022" s="105">
        <f>IF(N1022="základná",J1022,0)</f>
        <v>0</v>
      </c>
      <c r="BF1022" s="105">
        <f>IF(N1022="znížená",J1022,0)</f>
        <v>0</v>
      </c>
      <c r="BG1022" s="105">
        <f>IF(N1022="zákl. prenesená",J1022,0)</f>
        <v>0</v>
      </c>
      <c r="BH1022" s="105">
        <f>IF(N1022="zníž. prenesená",J1022,0)</f>
        <v>0</v>
      </c>
      <c r="BI1022" s="105">
        <f>IF(N1022="nulová",J1022,0)</f>
        <v>0</v>
      </c>
      <c r="BJ1022" s="18" t="s">
        <v>88</v>
      </c>
      <c r="BK1022" s="105">
        <f>ROUND(I1022*H1022,2)</f>
        <v>0</v>
      </c>
      <c r="BL1022" s="18" t="s">
        <v>406</v>
      </c>
      <c r="BM1022" s="183" t="s">
        <v>1479</v>
      </c>
    </row>
    <row r="1023" spans="1:65" s="15" customFormat="1">
      <c r="B1023" s="202"/>
      <c r="D1023" s="185" t="s">
        <v>323</v>
      </c>
      <c r="E1023" s="203" t="s">
        <v>1</v>
      </c>
      <c r="F1023" s="204" t="s">
        <v>1480</v>
      </c>
      <c r="H1023" s="205">
        <v>12.3</v>
      </c>
      <c r="I1023" s="206"/>
      <c r="L1023" s="202"/>
      <c r="M1023" s="207"/>
      <c r="N1023" s="208"/>
      <c r="O1023" s="208"/>
      <c r="P1023" s="208"/>
      <c r="Q1023" s="208"/>
      <c r="R1023" s="208"/>
      <c r="S1023" s="208"/>
      <c r="T1023" s="209"/>
      <c r="AT1023" s="203" t="s">
        <v>323</v>
      </c>
      <c r="AU1023" s="203" t="s">
        <v>88</v>
      </c>
      <c r="AV1023" s="15" t="s">
        <v>88</v>
      </c>
      <c r="AW1023" s="15" t="s">
        <v>30</v>
      </c>
      <c r="AX1023" s="15" t="s">
        <v>82</v>
      </c>
      <c r="AY1023" s="203" t="s">
        <v>317</v>
      </c>
    </row>
    <row r="1024" spans="1:65" s="2" customFormat="1" ht="24.2" customHeight="1">
      <c r="A1024" s="35"/>
      <c r="B1024" s="141"/>
      <c r="C1024" s="171" t="s">
        <v>1481</v>
      </c>
      <c r="D1024" s="171" t="s">
        <v>318</v>
      </c>
      <c r="E1024" s="172" t="s">
        <v>1482</v>
      </c>
      <c r="F1024" s="173" t="s">
        <v>1483</v>
      </c>
      <c r="G1024" s="174" t="s">
        <v>378</v>
      </c>
      <c r="H1024" s="175">
        <v>565.33000000000004</v>
      </c>
      <c r="I1024" s="176"/>
      <c r="J1024" s="177">
        <f>ROUND(I1024*H1024,2)</f>
        <v>0</v>
      </c>
      <c r="K1024" s="178"/>
      <c r="L1024" s="36"/>
      <c r="M1024" s="179" t="s">
        <v>1</v>
      </c>
      <c r="N1024" s="180" t="s">
        <v>41</v>
      </c>
      <c r="O1024" s="61"/>
      <c r="P1024" s="181">
        <f>O1024*H1024</f>
        <v>0</v>
      </c>
      <c r="Q1024" s="181">
        <v>0</v>
      </c>
      <c r="R1024" s="181">
        <f>Q1024*H1024</f>
        <v>0</v>
      </c>
      <c r="S1024" s="181">
        <v>0</v>
      </c>
      <c r="T1024" s="182">
        <f>S1024*H1024</f>
        <v>0</v>
      </c>
      <c r="U1024" s="35"/>
      <c r="V1024" s="35"/>
      <c r="W1024" s="35"/>
      <c r="X1024" s="35"/>
      <c r="Y1024" s="35"/>
      <c r="Z1024" s="35"/>
      <c r="AA1024" s="35"/>
      <c r="AB1024" s="35"/>
      <c r="AC1024" s="35"/>
      <c r="AD1024" s="35"/>
      <c r="AE1024" s="35"/>
      <c r="AR1024" s="183" t="s">
        <v>406</v>
      </c>
      <c r="AT1024" s="183" t="s">
        <v>318</v>
      </c>
      <c r="AU1024" s="183" t="s">
        <v>88</v>
      </c>
      <c r="AY1024" s="18" t="s">
        <v>317</v>
      </c>
      <c r="BE1024" s="105">
        <f>IF(N1024="základná",J1024,0)</f>
        <v>0</v>
      </c>
      <c r="BF1024" s="105">
        <f>IF(N1024="znížená",J1024,0)</f>
        <v>0</v>
      </c>
      <c r="BG1024" s="105">
        <f>IF(N1024="zákl. prenesená",J1024,0)</f>
        <v>0</v>
      </c>
      <c r="BH1024" s="105">
        <f>IF(N1024="zníž. prenesená",J1024,0)</f>
        <v>0</v>
      </c>
      <c r="BI1024" s="105">
        <f>IF(N1024="nulová",J1024,0)</f>
        <v>0</v>
      </c>
      <c r="BJ1024" s="18" t="s">
        <v>88</v>
      </c>
      <c r="BK1024" s="105">
        <f>ROUND(I1024*H1024,2)</f>
        <v>0</v>
      </c>
      <c r="BL1024" s="18" t="s">
        <v>406</v>
      </c>
      <c r="BM1024" s="183" t="s">
        <v>1484</v>
      </c>
    </row>
    <row r="1025" spans="1:65" s="15" customFormat="1">
      <c r="B1025" s="202"/>
      <c r="D1025" s="185" t="s">
        <v>323</v>
      </c>
      <c r="E1025" s="203" t="s">
        <v>1</v>
      </c>
      <c r="F1025" s="204" t="s">
        <v>1485</v>
      </c>
      <c r="H1025" s="205">
        <v>565.33000000000004</v>
      </c>
      <c r="I1025" s="206"/>
      <c r="L1025" s="202"/>
      <c r="M1025" s="207"/>
      <c r="N1025" s="208"/>
      <c r="O1025" s="208"/>
      <c r="P1025" s="208"/>
      <c r="Q1025" s="208"/>
      <c r="R1025" s="208"/>
      <c r="S1025" s="208"/>
      <c r="T1025" s="209"/>
      <c r="AT1025" s="203" t="s">
        <v>323</v>
      </c>
      <c r="AU1025" s="203" t="s">
        <v>88</v>
      </c>
      <c r="AV1025" s="15" t="s">
        <v>88</v>
      </c>
      <c r="AW1025" s="15" t="s">
        <v>30</v>
      </c>
      <c r="AX1025" s="15" t="s">
        <v>82</v>
      </c>
      <c r="AY1025" s="203" t="s">
        <v>317</v>
      </c>
    </row>
    <row r="1026" spans="1:65" s="2" customFormat="1" ht="24.2" customHeight="1">
      <c r="A1026" s="35"/>
      <c r="B1026" s="141"/>
      <c r="C1026" s="218" t="s">
        <v>1486</v>
      </c>
      <c r="D1026" s="218" t="s">
        <v>419</v>
      </c>
      <c r="E1026" s="219" t="s">
        <v>1487</v>
      </c>
      <c r="F1026" s="220" t="s">
        <v>1488</v>
      </c>
      <c r="G1026" s="221" t="s">
        <v>388</v>
      </c>
      <c r="H1026" s="222">
        <v>1684</v>
      </c>
      <c r="I1026" s="223"/>
      <c r="J1026" s="224">
        <f>ROUND(I1026*H1026,2)</f>
        <v>0</v>
      </c>
      <c r="K1026" s="225"/>
      <c r="L1026" s="226"/>
      <c r="M1026" s="227" t="s">
        <v>1</v>
      </c>
      <c r="N1026" s="228" t="s">
        <v>41</v>
      </c>
      <c r="O1026" s="61"/>
      <c r="P1026" s="181">
        <f>O1026*H1026</f>
        <v>0</v>
      </c>
      <c r="Q1026" s="181">
        <v>2.1000000000000001E-4</v>
      </c>
      <c r="R1026" s="181">
        <f>Q1026*H1026</f>
        <v>0.35364000000000001</v>
      </c>
      <c r="S1026" s="181">
        <v>0</v>
      </c>
      <c r="T1026" s="182">
        <f>S1026*H1026</f>
        <v>0</v>
      </c>
      <c r="U1026" s="35"/>
      <c r="V1026" s="35"/>
      <c r="W1026" s="35"/>
      <c r="X1026" s="35"/>
      <c r="Y1026" s="35"/>
      <c r="Z1026" s="35"/>
      <c r="AA1026" s="35"/>
      <c r="AB1026" s="35"/>
      <c r="AC1026" s="35"/>
      <c r="AD1026" s="35"/>
      <c r="AE1026" s="35"/>
      <c r="AR1026" s="183" t="s">
        <v>494</v>
      </c>
      <c r="AT1026" s="183" t="s">
        <v>419</v>
      </c>
      <c r="AU1026" s="183" t="s">
        <v>88</v>
      </c>
      <c r="AY1026" s="18" t="s">
        <v>317</v>
      </c>
      <c r="BE1026" s="105">
        <f>IF(N1026="základná",J1026,0)</f>
        <v>0</v>
      </c>
      <c r="BF1026" s="105">
        <f>IF(N1026="znížená",J1026,0)</f>
        <v>0</v>
      </c>
      <c r="BG1026" s="105">
        <f>IF(N1026="zákl. prenesená",J1026,0)</f>
        <v>0</v>
      </c>
      <c r="BH1026" s="105">
        <f>IF(N1026="zníž. prenesená",J1026,0)</f>
        <v>0</v>
      </c>
      <c r="BI1026" s="105">
        <f>IF(N1026="nulová",J1026,0)</f>
        <v>0</v>
      </c>
      <c r="BJ1026" s="18" t="s">
        <v>88</v>
      </c>
      <c r="BK1026" s="105">
        <f>ROUND(I1026*H1026,2)</f>
        <v>0</v>
      </c>
      <c r="BL1026" s="18" t="s">
        <v>406</v>
      </c>
      <c r="BM1026" s="183" t="s">
        <v>1489</v>
      </c>
    </row>
    <row r="1027" spans="1:65" s="15" customFormat="1">
      <c r="B1027" s="202"/>
      <c r="D1027" s="185" t="s">
        <v>323</v>
      </c>
      <c r="E1027" s="203" t="s">
        <v>1</v>
      </c>
      <c r="F1027" s="204" t="s">
        <v>1490</v>
      </c>
      <c r="H1027" s="205">
        <v>1684</v>
      </c>
      <c r="I1027" s="206"/>
      <c r="L1027" s="202"/>
      <c r="M1027" s="207"/>
      <c r="N1027" s="208"/>
      <c r="O1027" s="208"/>
      <c r="P1027" s="208"/>
      <c r="Q1027" s="208"/>
      <c r="R1027" s="208"/>
      <c r="S1027" s="208"/>
      <c r="T1027" s="209"/>
      <c r="AT1027" s="203" t="s">
        <v>323</v>
      </c>
      <c r="AU1027" s="203" t="s">
        <v>88</v>
      </c>
      <c r="AV1027" s="15" t="s">
        <v>88</v>
      </c>
      <c r="AW1027" s="15" t="s">
        <v>30</v>
      </c>
      <c r="AX1027" s="15" t="s">
        <v>75</v>
      </c>
      <c r="AY1027" s="203" t="s">
        <v>317</v>
      </c>
    </row>
    <row r="1028" spans="1:65" s="14" customFormat="1">
      <c r="B1028" s="192"/>
      <c r="D1028" s="185" t="s">
        <v>323</v>
      </c>
      <c r="E1028" s="193" t="s">
        <v>1</v>
      </c>
      <c r="F1028" s="194" t="s">
        <v>334</v>
      </c>
      <c r="H1028" s="195">
        <v>1684</v>
      </c>
      <c r="I1028" s="196"/>
      <c r="L1028" s="192"/>
      <c r="M1028" s="197"/>
      <c r="N1028" s="198"/>
      <c r="O1028" s="198"/>
      <c r="P1028" s="198"/>
      <c r="Q1028" s="198"/>
      <c r="R1028" s="198"/>
      <c r="S1028" s="198"/>
      <c r="T1028" s="199"/>
      <c r="AT1028" s="193" t="s">
        <v>323</v>
      </c>
      <c r="AU1028" s="193" t="s">
        <v>88</v>
      </c>
      <c r="AV1028" s="14" t="s">
        <v>321</v>
      </c>
      <c r="AW1028" s="14" t="s">
        <v>30</v>
      </c>
      <c r="AX1028" s="14" t="s">
        <v>82</v>
      </c>
      <c r="AY1028" s="193" t="s">
        <v>317</v>
      </c>
    </row>
    <row r="1029" spans="1:65" s="2" customFormat="1" ht="24.2" customHeight="1">
      <c r="A1029" s="35"/>
      <c r="B1029" s="141"/>
      <c r="C1029" s="218" t="s">
        <v>1491</v>
      </c>
      <c r="D1029" s="218" t="s">
        <v>419</v>
      </c>
      <c r="E1029" s="219" t="s">
        <v>1492</v>
      </c>
      <c r="F1029" s="220" t="s">
        <v>1493</v>
      </c>
      <c r="G1029" s="221" t="s">
        <v>378</v>
      </c>
      <c r="H1029" s="222">
        <v>565</v>
      </c>
      <c r="I1029" s="223"/>
      <c r="J1029" s="224">
        <f>ROUND(I1029*H1029,2)</f>
        <v>0</v>
      </c>
      <c r="K1029" s="225"/>
      <c r="L1029" s="226"/>
      <c r="M1029" s="227" t="s">
        <v>1</v>
      </c>
      <c r="N1029" s="228" t="s">
        <v>41</v>
      </c>
      <c r="O1029" s="61"/>
      <c r="P1029" s="181">
        <f>O1029*H1029</f>
        <v>0</v>
      </c>
      <c r="Q1029" s="181">
        <v>0.05</v>
      </c>
      <c r="R1029" s="181">
        <f>Q1029*H1029</f>
        <v>28.25</v>
      </c>
      <c r="S1029" s="181">
        <v>0</v>
      </c>
      <c r="T1029" s="182">
        <f>S1029*H1029</f>
        <v>0</v>
      </c>
      <c r="U1029" s="35"/>
      <c r="V1029" s="35"/>
      <c r="W1029" s="35"/>
      <c r="X1029" s="35"/>
      <c r="Y1029" s="35"/>
      <c r="Z1029" s="35"/>
      <c r="AA1029" s="35"/>
      <c r="AB1029" s="35"/>
      <c r="AC1029" s="35"/>
      <c r="AD1029" s="35"/>
      <c r="AE1029" s="35"/>
      <c r="AR1029" s="183" t="s">
        <v>494</v>
      </c>
      <c r="AT1029" s="183" t="s">
        <v>419</v>
      </c>
      <c r="AU1029" s="183" t="s">
        <v>88</v>
      </c>
      <c r="AY1029" s="18" t="s">
        <v>317</v>
      </c>
      <c r="BE1029" s="105">
        <f>IF(N1029="základná",J1029,0)</f>
        <v>0</v>
      </c>
      <c r="BF1029" s="105">
        <f>IF(N1029="znížená",J1029,0)</f>
        <v>0</v>
      </c>
      <c r="BG1029" s="105">
        <f>IF(N1029="zákl. prenesená",J1029,0)</f>
        <v>0</v>
      </c>
      <c r="BH1029" s="105">
        <f>IF(N1029="zníž. prenesená",J1029,0)</f>
        <v>0</v>
      </c>
      <c r="BI1029" s="105">
        <f>IF(N1029="nulová",J1029,0)</f>
        <v>0</v>
      </c>
      <c r="BJ1029" s="18" t="s">
        <v>88</v>
      </c>
      <c r="BK1029" s="105">
        <f>ROUND(I1029*H1029,2)</f>
        <v>0</v>
      </c>
      <c r="BL1029" s="18" t="s">
        <v>406</v>
      </c>
      <c r="BM1029" s="183" t="s">
        <v>1494</v>
      </c>
    </row>
    <row r="1030" spans="1:65" s="15" customFormat="1">
      <c r="B1030" s="202"/>
      <c r="D1030" s="185" t="s">
        <v>323</v>
      </c>
      <c r="E1030" s="203" t="s">
        <v>1</v>
      </c>
      <c r="F1030" s="204" t="s">
        <v>1495</v>
      </c>
      <c r="H1030" s="205">
        <v>565</v>
      </c>
      <c r="I1030" s="206"/>
      <c r="L1030" s="202"/>
      <c r="M1030" s="207"/>
      <c r="N1030" s="208"/>
      <c r="O1030" s="208"/>
      <c r="P1030" s="208"/>
      <c r="Q1030" s="208"/>
      <c r="R1030" s="208"/>
      <c r="S1030" s="208"/>
      <c r="T1030" s="209"/>
      <c r="AT1030" s="203" t="s">
        <v>323</v>
      </c>
      <c r="AU1030" s="203" t="s">
        <v>88</v>
      </c>
      <c r="AV1030" s="15" t="s">
        <v>88</v>
      </c>
      <c r="AW1030" s="15" t="s">
        <v>30</v>
      </c>
      <c r="AX1030" s="15" t="s">
        <v>82</v>
      </c>
      <c r="AY1030" s="203" t="s">
        <v>317</v>
      </c>
    </row>
    <row r="1031" spans="1:65" s="13" customFormat="1">
      <c r="B1031" s="184"/>
      <c r="D1031" s="185" t="s">
        <v>323</v>
      </c>
      <c r="E1031" s="186" t="s">
        <v>1</v>
      </c>
      <c r="F1031" s="187" t="s">
        <v>1496</v>
      </c>
      <c r="H1031" s="186" t="s">
        <v>1</v>
      </c>
      <c r="I1031" s="188"/>
      <c r="L1031" s="184"/>
      <c r="M1031" s="189"/>
      <c r="N1031" s="190"/>
      <c r="O1031" s="190"/>
      <c r="P1031" s="190"/>
      <c r="Q1031" s="190"/>
      <c r="R1031" s="190"/>
      <c r="S1031" s="190"/>
      <c r="T1031" s="191"/>
      <c r="AT1031" s="186" t="s">
        <v>323</v>
      </c>
      <c r="AU1031" s="186" t="s">
        <v>88</v>
      </c>
      <c r="AV1031" s="13" t="s">
        <v>82</v>
      </c>
      <c r="AW1031" s="13" t="s">
        <v>30</v>
      </c>
      <c r="AX1031" s="13" t="s">
        <v>75</v>
      </c>
      <c r="AY1031" s="186" t="s">
        <v>317</v>
      </c>
    </row>
    <row r="1032" spans="1:65" s="13" customFormat="1">
      <c r="B1032" s="184"/>
      <c r="D1032" s="185" t="s">
        <v>323</v>
      </c>
      <c r="E1032" s="186" t="s">
        <v>1</v>
      </c>
      <c r="F1032" s="187" t="s">
        <v>1497</v>
      </c>
      <c r="H1032" s="186" t="s">
        <v>1</v>
      </c>
      <c r="I1032" s="188"/>
      <c r="L1032" s="184"/>
      <c r="M1032" s="189"/>
      <c r="N1032" s="190"/>
      <c r="O1032" s="190"/>
      <c r="P1032" s="190"/>
      <c r="Q1032" s="190"/>
      <c r="R1032" s="190"/>
      <c r="S1032" s="190"/>
      <c r="T1032" s="191"/>
      <c r="AT1032" s="186" t="s">
        <v>323</v>
      </c>
      <c r="AU1032" s="186" t="s">
        <v>88</v>
      </c>
      <c r="AV1032" s="13" t="s">
        <v>82</v>
      </c>
      <c r="AW1032" s="13" t="s">
        <v>30</v>
      </c>
      <c r="AX1032" s="13" t="s">
        <v>75</v>
      </c>
      <c r="AY1032" s="186" t="s">
        <v>317</v>
      </c>
    </row>
    <row r="1033" spans="1:65" s="2" customFormat="1" ht="24.2" customHeight="1">
      <c r="A1033" s="35"/>
      <c r="B1033" s="141"/>
      <c r="C1033" s="218" t="s">
        <v>1498</v>
      </c>
      <c r="D1033" s="218" t="s">
        <v>419</v>
      </c>
      <c r="E1033" s="219" t="s">
        <v>1499</v>
      </c>
      <c r="F1033" s="220" t="s">
        <v>1500</v>
      </c>
      <c r="G1033" s="221" t="s">
        <v>388</v>
      </c>
      <c r="H1033" s="222">
        <v>6</v>
      </c>
      <c r="I1033" s="223"/>
      <c r="J1033" s="224">
        <f>ROUND(I1033*H1033,2)</f>
        <v>0</v>
      </c>
      <c r="K1033" s="225"/>
      <c r="L1033" s="226"/>
      <c r="M1033" s="227" t="s">
        <v>1</v>
      </c>
      <c r="N1033" s="228" t="s">
        <v>41</v>
      </c>
      <c r="O1033" s="61"/>
      <c r="P1033" s="181">
        <f>O1033*H1033</f>
        <v>0</v>
      </c>
      <c r="Q1033" s="181">
        <v>0.05</v>
      </c>
      <c r="R1033" s="181">
        <f>Q1033*H1033</f>
        <v>0.30000000000000004</v>
      </c>
      <c r="S1033" s="181">
        <v>0</v>
      </c>
      <c r="T1033" s="182">
        <f>S1033*H1033</f>
        <v>0</v>
      </c>
      <c r="U1033" s="35"/>
      <c r="V1033" s="35"/>
      <c r="W1033" s="35"/>
      <c r="X1033" s="35"/>
      <c r="Y1033" s="35"/>
      <c r="Z1033" s="35"/>
      <c r="AA1033" s="35"/>
      <c r="AB1033" s="35"/>
      <c r="AC1033" s="35"/>
      <c r="AD1033" s="35"/>
      <c r="AE1033" s="35"/>
      <c r="AR1033" s="183" t="s">
        <v>494</v>
      </c>
      <c r="AT1033" s="183" t="s">
        <v>419</v>
      </c>
      <c r="AU1033" s="183" t="s">
        <v>88</v>
      </c>
      <c r="AY1033" s="18" t="s">
        <v>317</v>
      </c>
      <c r="BE1033" s="105">
        <f>IF(N1033="základná",J1033,0)</f>
        <v>0</v>
      </c>
      <c r="BF1033" s="105">
        <f>IF(N1033="znížená",J1033,0)</f>
        <v>0</v>
      </c>
      <c r="BG1033" s="105">
        <f>IF(N1033="zákl. prenesená",J1033,0)</f>
        <v>0</v>
      </c>
      <c r="BH1033" s="105">
        <f>IF(N1033="zníž. prenesená",J1033,0)</f>
        <v>0</v>
      </c>
      <c r="BI1033" s="105">
        <f>IF(N1033="nulová",J1033,0)</f>
        <v>0</v>
      </c>
      <c r="BJ1033" s="18" t="s">
        <v>88</v>
      </c>
      <c r="BK1033" s="105">
        <f>ROUND(I1033*H1033,2)</f>
        <v>0</v>
      </c>
      <c r="BL1033" s="18" t="s">
        <v>406</v>
      </c>
      <c r="BM1033" s="183" t="s">
        <v>1501</v>
      </c>
    </row>
    <row r="1034" spans="1:65" s="15" customFormat="1">
      <c r="B1034" s="202"/>
      <c r="D1034" s="185" t="s">
        <v>323</v>
      </c>
      <c r="E1034" s="203" t="s">
        <v>1</v>
      </c>
      <c r="F1034" s="204" t="s">
        <v>1502</v>
      </c>
      <c r="H1034" s="205">
        <v>6</v>
      </c>
      <c r="I1034" s="206"/>
      <c r="L1034" s="202"/>
      <c r="M1034" s="207"/>
      <c r="N1034" s="208"/>
      <c r="O1034" s="208"/>
      <c r="P1034" s="208"/>
      <c r="Q1034" s="208"/>
      <c r="R1034" s="208"/>
      <c r="S1034" s="208"/>
      <c r="T1034" s="209"/>
      <c r="AT1034" s="203" t="s">
        <v>323</v>
      </c>
      <c r="AU1034" s="203" t="s">
        <v>88</v>
      </c>
      <c r="AV1034" s="15" t="s">
        <v>88</v>
      </c>
      <c r="AW1034" s="15" t="s">
        <v>30</v>
      </c>
      <c r="AX1034" s="15" t="s">
        <v>82</v>
      </c>
      <c r="AY1034" s="203" t="s">
        <v>317</v>
      </c>
    </row>
    <row r="1035" spans="1:65" s="2" customFormat="1" ht="24.2" customHeight="1">
      <c r="A1035" s="35"/>
      <c r="B1035" s="141"/>
      <c r="C1035" s="218" t="s">
        <v>1503</v>
      </c>
      <c r="D1035" s="218" t="s">
        <v>419</v>
      </c>
      <c r="E1035" s="219" t="s">
        <v>1504</v>
      </c>
      <c r="F1035" s="220" t="s">
        <v>1500</v>
      </c>
      <c r="G1035" s="221" t="s">
        <v>388</v>
      </c>
      <c r="H1035" s="222">
        <v>4</v>
      </c>
      <c r="I1035" s="223"/>
      <c r="J1035" s="224">
        <f>ROUND(I1035*H1035,2)</f>
        <v>0</v>
      </c>
      <c r="K1035" s="225"/>
      <c r="L1035" s="226"/>
      <c r="M1035" s="227" t="s">
        <v>1</v>
      </c>
      <c r="N1035" s="228" t="s">
        <v>41</v>
      </c>
      <c r="O1035" s="61"/>
      <c r="P1035" s="181">
        <f>O1035*H1035</f>
        <v>0</v>
      </c>
      <c r="Q1035" s="181">
        <v>0.05</v>
      </c>
      <c r="R1035" s="181">
        <f>Q1035*H1035</f>
        <v>0.2</v>
      </c>
      <c r="S1035" s="181">
        <v>0</v>
      </c>
      <c r="T1035" s="182">
        <f>S1035*H1035</f>
        <v>0</v>
      </c>
      <c r="U1035" s="35"/>
      <c r="V1035" s="35"/>
      <c r="W1035" s="35"/>
      <c r="X1035" s="35"/>
      <c r="Y1035" s="35"/>
      <c r="Z1035" s="35"/>
      <c r="AA1035" s="35"/>
      <c r="AB1035" s="35"/>
      <c r="AC1035" s="35"/>
      <c r="AD1035" s="35"/>
      <c r="AE1035" s="35"/>
      <c r="AR1035" s="183" t="s">
        <v>494</v>
      </c>
      <c r="AT1035" s="183" t="s">
        <v>419</v>
      </c>
      <c r="AU1035" s="183" t="s">
        <v>88</v>
      </c>
      <c r="AY1035" s="18" t="s">
        <v>317</v>
      </c>
      <c r="BE1035" s="105">
        <f>IF(N1035="základná",J1035,0)</f>
        <v>0</v>
      </c>
      <c r="BF1035" s="105">
        <f>IF(N1035="znížená",J1035,0)</f>
        <v>0</v>
      </c>
      <c r="BG1035" s="105">
        <f>IF(N1035="zákl. prenesená",J1035,0)</f>
        <v>0</v>
      </c>
      <c r="BH1035" s="105">
        <f>IF(N1035="zníž. prenesená",J1035,0)</f>
        <v>0</v>
      </c>
      <c r="BI1035" s="105">
        <f>IF(N1035="nulová",J1035,0)</f>
        <v>0</v>
      </c>
      <c r="BJ1035" s="18" t="s">
        <v>88</v>
      </c>
      <c r="BK1035" s="105">
        <f>ROUND(I1035*H1035,2)</f>
        <v>0</v>
      </c>
      <c r="BL1035" s="18" t="s">
        <v>406</v>
      </c>
      <c r="BM1035" s="183" t="s">
        <v>1505</v>
      </c>
    </row>
    <row r="1036" spans="1:65" s="15" customFormat="1">
      <c r="B1036" s="202"/>
      <c r="D1036" s="185" t="s">
        <v>323</v>
      </c>
      <c r="E1036" s="203" t="s">
        <v>1</v>
      </c>
      <c r="F1036" s="204" t="s">
        <v>1506</v>
      </c>
      <c r="H1036" s="205">
        <v>4</v>
      </c>
      <c r="I1036" s="206"/>
      <c r="L1036" s="202"/>
      <c r="M1036" s="207"/>
      <c r="N1036" s="208"/>
      <c r="O1036" s="208"/>
      <c r="P1036" s="208"/>
      <c r="Q1036" s="208"/>
      <c r="R1036" s="208"/>
      <c r="S1036" s="208"/>
      <c r="T1036" s="209"/>
      <c r="AT1036" s="203" t="s">
        <v>323</v>
      </c>
      <c r="AU1036" s="203" t="s">
        <v>88</v>
      </c>
      <c r="AV1036" s="15" t="s">
        <v>88</v>
      </c>
      <c r="AW1036" s="15" t="s">
        <v>30</v>
      </c>
      <c r="AX1036" s="15" t="s">
        <v>82</v>
      </c>
      <c r="AY1036" s="203" t="s">
        <v>317</v>
      </c>
    </row>
    <row r="1037" spans="1:65" s="2" customFormat="1" ht="24.2" customHeight="1">
      <c r="A1037" s="35"/>
      <c r="B1037" s="141"/>
      <c r="C1037" s="218" t="s">
        <v>1507</v>
      </c>
      <c r="D1037" s="218" t="s">
        <v>419</v>
      </c>
      <c r="E1037" s="219" t="s">
        <v>1508</v>
      </c>
      <c r="F1037" s="220" t="s">
        <v>1509</v>
      </c>
      <c r="G1037" s="221" t="s">
        <v>388</v>
      </c>
      <c r="H1037" s="222">
        <v>2</v>
      </c>
      <c r="I1037" s="223"/>
      <c r="J1037" s="224">
        <f>ROUND(I1037*H1037,2)</f>
        <v>0</v>
      </c>
      <c r="K1037" s="225"/>
      <c r="L1037" s="226"/>
      <c r="M1037" s="227" t="s">
        <v>1</v>
      </c>
      <c r="N1037" s="228" t="s">
        <v>41</v>
      </c>
      <c r="O1037" s="61"/>
      <c r="P1037" s="181">
        <f>O1037*H1037</f>
        <v>0</v>
      </c>
      <c r="Q1037" s="181">
        <v>0.05</v>
      </c>
      <c r="R1037" s="181">
        <f>Q1037*H1037</f>
        <v>0.1</v>
      </c>
      <c r="S1037" s="181">
        <v>0</v>
      </c>
      <c r="T1037" s="182">
        <f>S1037*H1037</f>
        <v>0</v>
      </c>
      <c r="U1037" s="35"/>
      <c r="V1037" s="35"/>
      <c r="W1037" s="35"/>
      <c r="X1037" s="35"/>
      <c r="Y1037" s="35"/>
      <c r="Z1037" s="35"/>
      <c r="AA1037" s="35"/>
      <c r="AB1037" s="35"/>
      <c r="AC1037" s="35"/>
      <c r="AD1037" s="35"/>
      <c r="AE1037" s="35"/>
      <c r="AR1037" s="183" t="s">
        <v>494</v>
      </c>
      <c r="AT1037" s="183" t="s">
        <v>419</v>
      </c>
      <c r="AU1037" s="183" t="s">
        <v>88</v>
      </c>
      <c r="AY1037" s="18" t="s">
        <v>317</v>
      </c>
      <c r="BE1037" s="105">
        <f>IF(N1037="základná",J1037,0)</f>
        <v>0</v>
      </c>
      <c r="BF1037" s="105">
        <f>IF(N1037="znížená",J1037,0)</f>
        <v>0</v>
      </c>
      <c r="BG1037" s="105">
        <f>IF(N1037="zákl. prenesená",J1037,0)</f>
        <v>0</v>
      </c>
      <c r="BH1037" s="105">
        <f>IF(N1037="zníž. prenesená",J1037,0)</f>
        <v>0</v>
      </c>
      <c r="BI1037" s="105">
        <f>IF(N1037="nulová",J1037,0)</f>
        <v>0</v>
      </c>
      <c r="BJ1037" s="18" t="s">
        <v>88</v>
      </c>
      <c r="BK1037" s="105">
        <f>ROUND(I1037*H1037,2)</f>
        <v>0</v>
      </c>
      <c r="BL1037" s="18" t="s">
        <v>406</v>
      </c>
      <c r="BM1037" s="183" t="s">
        <v>1510</v>
      </c>
    </row>
    <row r="1038" spans="1:65" s="15" customFormat="1">
      <c r="B1038" s="202"/>
      <c r="D1038" s="185" t="s">
        <v>323</v>
      </c>
      <c r="E1038" s="203" t="s">
        <v>1</v>
      </c>
      <c r="F1038" s="204" t="s">
        <v>1511</v>
      </c>
      <c r="H1038" s="205">
        <v>2</v>
      </c>
      <c r="I1038" s="206"/>
      <c r="L1038" s="202"/>
      <c r="M1038" s="207"/>
      <c r="N1038" s="208"/>
      <c r="O1038" s="208"/>
      <c r="P1038" s="208"/>
      <c r="Q1038" s="208"/>
      <c r="R1038" s="208"/>
      <c r="S1038" s="208"/>
      <c r="T1038" s="209"/>
      <c r="AT1038" s="203" t="s">
        <v>323</v>
      </c>
      <c r="AU1038" s="203" t="s">
        <v>88</v>
      </c>
      <c r="AV1038" s="15" t="s">
        <v>88</v>
      </c>
      <c r="AW1038" s="15" t="s">
        <v>30</v>
      </c>
      <c r="AX1038" s="15" t="s">
        <v>82</v>
      </c>
      <c r="AY1038" s="203" t="s">
        <v>317</v>
      </c>
    </row>
    <row r="1039" spans="1:65" s="2" customFormat="1" ht="24.2" customHeight="1">
      <c r="A1039" s="35"/>
      <c r="B1039" s="141"/>
      <c r="C1039" s="218" t="s">
        <v>1512</v>
      </c>
      <c r="D1039" s="218" t="s">
        <v>419</v>
      </c>
      <c r="E1039" s="219" t="s">
        <v>1513</v>
      </c>
      <c r="F1039" s="220" t="s">
        <v>1509</v>
      </c>
      <c r="G1039" s="221" t="s">
        <v>388</v>
      </c>
      <c r="H1039" s="222">
        <v>2</v>
      </c>
      <c r="I1039" s="223"/>
      <c r="J1039" s="224">
        <f>ROUND(I1039*H1039,2)</f>
        <v>0</v>
      </c>
      <c r="K1039" s="225"/>
      <c r="L1039" s="226"/>
      <c r="M1039" s="227" t="s">
        <v>1</v>
      </c>
      <c r="N1039" s="228" t="s">
        <v>41</v>
      </c>
      <c r="O1039" s="61"/>
      <c r="P1039" s="181">
        <f>O1039*H1039</f>
        <v>0</v>
      </c>
      <c r="Q1039" s="181">
        <v>0.05</v>
      </c>
      <c r="R1039" s="181">
        <f>Q1039*H1039</f>
        <v>0.1</v>
      </c>
      <c r="S1039" s="181">
        <v>0</v>
      </c>
      <c r="T1039" s="182">
        <f>S1039*H1039</f>
        <v>0</v>
      </c>
      <c r="U1039" s="35"/>
      <c r="V1039" s="35"/>
      <c r="W1039" s="35"/>
      <c r="X1039" s="35"/>
      <c r="Y1039" s="35"/>
      <c r="Z1039" s="35"/>
      <c r="AA1039" s="35"/>
      <c r="AB1039" s="35"/>
      <c r="AC1039" s="35"/>
      <c r="AD1039" s="35"/>
      <c r="AE1039" s="35"/>
      <c r="AR1039" s="183" t="s">
        <v>494</v>
      </c>
      <c r="AT1039" s="183" t="s">
        <v>419</v>
      </c>
      <c r="AU1039" s="183" t="s">
        <v>88</v>
      </c>
      <c r="AY1039" s="18" t="s">
        <v>317</v>
      </c>
      <c r="BE1039" s="105">
        <f>IF(N1039="základná",J1039,0)</f>
        <v>0</v>
      </c>
      <c r="BF1039" s="105">
        <f>IF(N1039="znížená",J1039,0)</f>
        <v>0</v>
      </c>
      <c r="BG1039" s="105">
        <f>IF(N1039="zákl. prenesená",J1039,0)</f>
        <v>0</v>
      </c>
      <c r="BH1039" s="105">
        <f>IF(N1039="zníž. prenesená",J1039,0)</f>
        <v>0</v>
      </c>
      <c r="BI1039" s="105">
        <f>IF(N1039="nulová",J1039,0)</f>
        <v>0</v>
      </c>
      <c r="BJ1039" s="18" t="s">
        <v>88</v>
      </c>
      <c r="BK1039" s="105">
        <f>ROUND(I1039*H1039,2)</f>
        <v>0</v>
      </c>
      <c r="BL1039" s="18" t="s">
        <v>406</v>
      </c>
      <c r="BM1039" s="183" t="s">
        <v>1514</v>
      </c>
    </row>
    <row r="1040" spans="1:65" s="15" customFormat="1">
      <c r="B1040" s="202"/>
      <c r="D1040" s="185" t="s">
        <v>323</v>
      </c>
      <c r="E1040" s="203" t="s">
        <v>1</v>
      </c>
      <c r="F1040" s="204" t="s">
        <v>1515</v>
      </c>
      <c r="H1040" s="205">
        <v>2</v>
      </c>
      <c r="I1040" s="206"/>
      <c r="L1040" s="202"/>
      <c r="M1040" s="207"/>
      <c r="N1040" s="208"/>
      <c r="O1040" s="208"/>
      <c r="P1040" s="208"/>
      <c r="Q1040" s="208"/>
      <c r="R1040" s="208"/>
      <c r="S1040" s="208"/>
      <c r="T1040" s="209"/>
      <c r="AT1040" s="203" t="s">
        <v>323</v>
      </c>
      <c r="AU1040" s="203" t="s">
        <v>88</v>
      </c>
      <c r="AV1040" s="15" t="s">
        <v>88</v>
      </c>
      <c r="AW1040" s="15" t="s">
        <v>30</v>
      </c>
      <c r="AX1040" s="15" t="s">
        <v>82</v>
      </c>
      <c r="AY1040" s="203" t="s">
        <v>317</v>
      </c>
    </row>
    <row r="1041" spans="1:65" s="2" customFormat="1" ht="24.2" customHeight="1">
      <c r="A1041" s="35"/>
      <c r="B1041" s="141"/>
      <c r="C1041" s="218" t="s">
        <v>1516</v>
      </c>
      <c r="D1041" s="218" t="s">
        <v>419</v>
      </c>
      <c r="E1041" s="219" t="s">
        <v>1517</v>
      </c>
      <c r="F1041" s="220" t="s">
        <v>1518</v>
      </c>
      <c r="G1041" s="221" t="s">
        <v>388</v>
      </c>
      <c r="H1041" s="222">
        <v>11</v>
      </c>
      <c r="I1041" s="223"/>
      <c r="J1041" s="224">
        <f>ROUND(I1041*H1041,2)</f>
        <v>0</v>
      </c>
      <c r="K1041" s="225"/>
      <c r="L1041" s="226"/>
      <c r="M1041" s="227" t="s">
        <v>1</v>
      </c>
      <c r="N1041" s="228" t="s">
        <v>41</v>
      </c>
      <c r="O1041" s="61"/>
      <c r="P1041" s="181">
        <f>O1041*H1041</f>
        <v>0</v>
      </c>
      <c r="Q1041" s="181">
        <v>0.05</v>
      </c>
      <c r="R1041" s="181">
        <f>Q1041*H1041</f>
        <v>0.55000000000000004</v>
      </c>
      <c r="S1041" s="181">
        <v>0</v>
      </c>
      <c r="T1041" s="182">
        <f>S1041*H1041</f>
        <v>0</v>
      </c>
      <c r="U1041" s="35"/>
      <c r="V1041" s="35"/>
      <c r="W1041" s="35"/>
      <c r="X1041" s="35"/>
      <c r="Y1041" s="35"/>
      <c r="Z1041" s="35"/>
      <c r="AA1041" s="35"/>
      <c r="AB1041" s="35"/>
      <c r="AC1041" s="35"/>
      <c r="AD1041" s="35"/>
      <c r="AE1041" s="35"/>
      <c r="AR1041" s="183" t="s">
        <v>494</v>
      </c>
      <c r="AT1041" s="183" t="s">
        <v>419</v>
      </c>
      <c r="AU1041" s="183" t="s">
        <v>88</v>
      </c>
      <c r="AY1041" s="18" t="s">
        <v>317</v>
      </c>
      <c r="BE1041" s="105">
        <f>IF(N1041="základná",J1041,0)</f>
        <v>0</v>
      </c>
      <c r="BF1041" s="105">
        <f>IF(N1041="znížená",J1041,0)</f>
        <v>0</v>
      </c>
      <c r="BG1041" s="105">
        <f>IF(N1041="zákl. prenesená",J1041,0)</f>
        <v>0</v>
      </c>
      <c r="BH1041" s="105">
        <f>IF(N1041="zníž. prenesená",J1041,0)</f>
        <v>0</v>
      </c>
      <c r="BI1041" s="105">
        <f>IF(N1041="nulová",J1041,0)</f>
        <v>0</v>
      </c>
      <c r="BJ1041" s="18" t="s">
        <v>88</v>
      </c>
      <c r="BK1041" s="105">
        <f>ROUND(I1041*H1041,2)</f>
        <v>0</v>
      </c>
      <c r="BL1041" s="18" t="s">
        <v>406</v>
      </c>
      <c r="BM1041" s="183" t="s">
        <v>1519</v>
      </c>
    </row>
    <row r="1042" spans="1:65" s="15" customFormat="1">
      <c r="B1042" s="202"/>
      <c r="D1042" s="185" t="s">
        <v>323</v>
      </c>
      <c r="E1042" s="203" t="s">
        <v>1</v>
      </c>
      <c r="F1042" s="204" t="s">
        <v>1520</v>
      </c>
      <c r="H1042" s="205">
        <v>11</v>
      </c>
      <c r="I1042" s="206"/>
      <c r="L1042" s="202"/>
      <c r="M1042" s="207"/>
      <c r="N1042" s="208"/>
      <c r="O1042" s="208"/>
      <c r="P1042" s="208"/>
      <c r="Q1042" s="208"/>
      <c r="R1042" s="208"/>
      <c r="S1042" s="208"/>
      <c r="T1042" s="209"/>
      <c r="AT1042" s="203" t="s">
        <v>323</v>
      </c>
      <c r="AU1042" s="203" t="s">
        <v>88</v>
      </c>
      <c r="AV1042" s="15" t="s">
        <v>88</v>
      </c>
      <c r="AW1042" s="15" t="s">
        <v>30</v>
      </c>
      <c r="AX1042" s="15" t="s">
        <v>82</v>
      </c>
      <c r="AY1042" s="203" t="s">
        <v>317</v>
      </c>
    </row>
    <row r="1043" spans="1:65" s="2" customFormat="1" ht="24.2" customHeight="1">
      <c r="A1043" s="35"/>
      <c r="B1043" s="141"/>
      <c r="C1043" s="218" t="s">
        <v>1521</v>
      </c>
      <c r="D1043" s="218" t="s">
        <v>419</v>
      </c>
      <c r="E1043" s="219" t="s">
        <v>1522</v>
      </c>
      <c r="F1043" s="220" t="s">
        <v>1523</v>
      </c>
      <c r="G1043" s="221" t="s">
        <v>388</v>
      </c>
      <c r="H1043" s="222">
        <v>4</v>
      </c>
      <c r="I1043" s="223"/>
      <c r="J1043" s="224">
        <f>ROUND(I1043*H1043,2)</f>
        <v>0</v>
      </c>
      <c r="K1043" s="225"/>
      <c r="L1043" s="226"/>
      <c r="M1043" s="227" t="s">
        <v>1</v>
      </c>
      <c r="N1043" s="228" t="s">
        <v>41</v>
      </c>
      <c r="O1043" s="61"/>
      <c r="P1043" s="181">
        <f>O1043*H1043</f>
        <v>0</v>
      </c>
      <c r="Q1043" s="181">
        <v>0.05</v>
      </c>
      <c r="R1043" s="181">
        <f>Q1043*H1043</f>
        <v>0.2</v>
      </c>
      <c r="S1043" s="181">
        <v>0</v>
      </c>
      <c r="T1043" s="182">
        <f>S1043*H1043</f>
        <v>0</v>
      </c>
      <c r="U1043" s="35"/>
      <c r="V1043" s="35"/>
      <c r="W1043" s="35"/>
      <c r="X1043" s="35"/>
      <c r="Y1043" s="35"/>
      <c r="Z1043" s="35"/>
      <c r="AA1043" s="35"/>
      <c r="AB1043" s="35"/>
      <c r="AC1043" s="35"/>
      <c r="AD1043" s="35"/>
      <c r="AE1043" s="35"/>
      <c r="AR1043" s="183" t="s">
        <v>494</v>
      </c>
      <c r="AT1043" s="183" t="s">
        <v>419</v>
      </c>
      <c r="AU1043" s="183" t="s">
        <v>88</v>
      </c>
      <c r="AY1043" s="18" t="s">
        <v>317</v>
      </c>
      <c r="BE1043" s="105">
        <f>IF(N1043="základná",J1043,0)</f>
        <v>0</v>
      </c>
      <c r="BF1043" s="105">
        <f>IF(N1043="znížená",J1043,0)</f>
        <v>0</v>
      </c>
      <c r="BG1043" s="105">
        <f>IF(N1043="zákl. prenesená",J1043,0)</f>
        <v>0</v>
      </c>
      <c r="BH1043" s="105">
        <f>IF(N1043="zníž. prenesená",J1043,0)</f>
        <v>0</v>
      </c>
      <c r="BI1043" s="105">
        <f>IF(N1043="nulová",J1043,0)</f>
        <v>0</v>
      </c>
      <c r="BJ1043" s="18" t="s">
        <v>88</v>
      </c>
      <c r="BK1043" s="105">
        <f>ROUND(I1043*H1043,2)</f>
        <v>0</v>
      </c>
      <c r="BL1043" s="18" t="s">
        <v>406</v>
      </c>
      <c r="BM1043" s="183" t="s">
        <v>1524</v>
      </c>
    </row>
    <row r="1044" spans="1:65" s="15" customFormat="1">
      <c r="B1044" s="202"/>
      <c r="D1044" s="185" t="s">
        <v>323</v>
      </c>
      <c r="E1044" s="203" t="s">
        <v>1</v>
      </c>
      <c r="F1044" s="204" t="s">
        <v>1525</v>
      </c>
      <c r="H1044" s="205">
        <v>4</v>
      </c>
      <c r="I1044" s="206"/>
      <c r="L1044" s="202"/>
      <c r="M1044" s="207"/>
      <c r="N1044" s="208"/>
      <c r="O1044" s="208"/>
      <c r="P1044" s="208"/>
      <c r="Q1044" s="208"/>
      <c r="R1044" s="208"/>
      <c r="S1044" s="208"/>
      <c r="T1044" s="209"/>
      <c r="AT1044" s="203" t="s">
        <v>323</v>
      </c>
      <c r="AU1044" s="203" t="s">
        <v>88</v>
      </c>
      <c r="AV1044" s="15" t="s">
        <v>88</v>
      </c>
      <c r="AW1044" s="15" t="s">
        <v>30</v>
      </c>
      <c r="AX1044" s="15" t="s">
        <v>82</v>
      </c>
      <c r="AY1044" s="203" t="s">
        <v>317</v>
      </c>
    </row>
    <row r="1045" spans="1:65" s="2" customFormat="1" ht="24.2" customHeight="1">
      <c r="A1045" s="35"/>
      <c r="B1045" s="141"/>
      <c r="C1045" s="218" t="s">
        <v>1526</v>
      </c>
      <c r="D1045" s="218" t="s">
        <v>419</v>
      </c>
      <c r="E1045" s="219" t="s">
        <v>1527</v>
      </c>
      <c r="F1045" s="220" t="s">
        <v>1528</v>
      </c>
      <c r="G1045" s="221" t="s">
        <v>388</v>
      </c>
      <c r="H1045" s="222">
        <v>1</v>
      </c>
      <c r="I1045" s="223"/>
      <c r="J1045" s="224">
        <f>ROUND(I1045*H1045,2)</f>
        <v>0</v>
      </c>
      <c r="K1045" s="225"/>
      <c r="L1045" s="226"/>
      <c r="M1045" s="227" t="s">
        <v>1</v>
      </c>
      <c r="N1045" s="228" t="s">
        <v>41</v>
      </c>
      <c r="O1045" s="61"/>
      <c r="P1045" s="181">
        <f>O1045*H1045</f>
        <v>0</v>
      </c>
      <c r="Q1045" s="181">
        <v>0.05</v>
      </c>
      <c r="R1045" s="181">
        <f>Q1045*H1045</f>
        <v>0.05</v>
      </c>
      <c r="S1045" s="181">
        <v>0</v>
      </c>
      <c r="T1045" s="182">
        <f>S1045*H1045</f>
        <v>0</v>
      </c>
      <c r="U1045" s="35"/>
      <c r="V1045" s="35"/>
      <c r="W1045" s="35"/>
      <c r="X1045" s="35"/>
      <c r="Y1045" s="35"/>
      <c r="Z1045" s="35"/>
      <c r="AA1045" s="35"/>
      <c r="AB1045" s="35"/>
      <c r="AC1045" s="35"/>
      <c r="AD1045" s="35"/>
      <c r="AE1045" s="35"/>
      <c r="AR1045" s="183" t="s">
        <v>494</v>
      </c>
      <c r="AT1045" s="183" t="s">
        <v>419</v>
      </c>
      <c r="AU1045" s="183" t="s">
        <v>88</v>
      </c>
      <c r="AY1045" s="18" t="s">
        <v>317</v>
      </c>
      <c r="BE1045" s="105">
        <f>IF(N1045="základná",J1045,0)</f>
        <v>0</v>
      </c>
      <c r="BF1045" s="105">
        <f>IF(N1045="znížená",J1045,0)</f>
        <v>0</v>
      </c>
      <c r="BG1045" s="105">
        <f>IF(N1045="zákl. prenesená",J1045,0)</f>
        <v>0</v>
      </c>
      <c r="BH1045" s="105">
        <f>IF(N1045="zníž. prenesená",J1045,0)</f>
        <v>0</v>
      </c>
      <c r="BI1045" s="105">
        <f>IF(N1045="nulová",J1045,0)</f>
        <v>0</v>
      </c>
      <c r="BJ1045" s="18" t="s">
        <v>88</v>
      </c>
      <c r="BK1045" s="105">
        <f>ROUND(I1045*H1045,2)</f>
        <v>0</v>
      </c>
      <c r="BL1045" s="18" t="s">
        <v>406</v>
      </c>
      <c r="BM1045" s="183" t="s">
        <v>1529</v>
      </c>
    </row>
    <row r="1046" spans="1:65" s="15" customFormat="1">
      <c r="B1046" s="202"/>
      <c r="D1046" s="185" t="s">
        <v>323</v>
      </c>
      <c r="E1046" s="203" t="s">
        <v>1</v>
      </c>
      <c r="F1046" s="204" t="s">
        <v>1530</v>
      </c>
      <c r="H1046" s="205">
        <v>1</v>
      </c>
      <c r="I1046" s="206"/>
      <c r="L1046" s="202"/>
      <c r="M1046" s="207"/>
      <c r="N1046" s="208"/>
      <c r="O1046" s="208"/>
      <c r="P1046" s="208"/>
      <c r="Q1046" s="208"/>
      <c r="R1046" s="208"/>
      <c r="S1046" s="208"/>
      <c r="T1046" s="209"/>
      <c r="AT1046" s="203" t="s">
        <v>323</v>
      </c>
      <c r="AU1046" s="203" t="s">
        <v>88</v>
      </c>
      <c r="AV1046" s="15" t="s">
        <v>88</v>
      </c>
      <c r="AW1046" s="15" t="s">
        <v>30</v>
      </c>
      <c r="AX1046" s="15" t="s">
        <v>82</v>
      </c>
      <c r="AY1046" s="203" t="s">
        <v>317</v>
      </c>
    </row>
    <row r="1047" spans="1:65" s="2" customFormat="1" ht="24.2" customHeight="1">
      <c r="A1047" s="35"/>
      <c r="B1047" s="141"/>
      <c r="C1047" s="218" t="s">
        <v>1531</v>
      </c>
      <c r="D1047" s="218" t="s">
        <v>419</v>
      </c>
      <c r="E1047" s="219" t="s">
        <v>1532</v>
      </c>
      <c r="F1047" s="220" t="s">
        <v>1533</v>
      </c>
      <c r="G1047" s="221" t="s">
        <v>388</v>
      </c>
      <c r="H1047" s="222">
        <v>2</v>
      </c>
      <c r="I1047" s="223"/>
      <c r="J1047" s="224">
        <f>ROUND(I1047*H1047,2)</f>
        <v>0</v>
      </c>
      <c r="K1047" s="225"/>
      <c r="L1047" s="226"/>
      <c r="M1047" s="227" t="s">
        <v>1</v>
      </c>
      <c r="N1047" s="228" t="s">
        <v>41</v>
      </c>
      <c r="O1047" s="61"/>
      <c r="P1047" s="181">
        <f>O1047*H1047</f>
        <v>0</v>
      </c>
      <c r="Q1047" s="181">
        <v>0.05</v>
      </c>
      <c r="R1047" s="181">
        <f>Q1047*H1047</f>
        <v>0.1</v>
      </c>
      <c r="S1047" s="181">
        <v>0</v>
      </c>
      <c r="T1047" s="182">
        <f>S1047*H1047</f>
        <v>0</v>
      </c>
      <c r="U1047" s="35"/>
      <c r="V1047" s="35"/>
      <c r="W1047" s="35"/>
      <c r="X1047" s="35"/>
      <c r="Y1047" s="35"/>
      <c r="Z1047" s="35"/>
      <c r="AA1047" s="35"/>
      <c r="AB1047" s="35"/>
      <c r="AC1047" s="35"/>
      <c r="AD1047" s="35"/>
      <c r="AE1047" s="35"/>
      <c r="AR1047" s="183" t="s">
        <v>494</v>
      </c>
      <c r="AT1047" s="183" t="s">
        <v>419</v>
      </c>
      <c r="AU1047" s="183" t="s">
        <v>88</v>
      </c>
      <c r="AY1047" s="18" t="s">
        <v>317</v>
      </c>
      <c r="BE1047" s="105">
        <f>IF(N1047="základná",J1047,0)</f>
        <v>0</v>
      </c>
      <c r="BF1047" s="105">
        <f>IF(N1047="znížená",J1047,0)</f>
        <v>0</v>
      </c>
      <c r="BG1047" s="105">
        <f>IF(N1047="zákl. prenesená",J1047,0)</f>
        <v>0</v>
      </c>
      <c r="BH1047" s="105">
        <f>IF(N1047="zníž. prenesená",J1047,0)</f>
        <v>0</v>
      </c>
      <c r="BI1047" s="105">
        <f>IF(N1047="nulová",J1047,0)</f>
        <v>0</v>
      </c>
      <c r="BJ1047" s="18" t="s">
        <v>88</v>
      </c>
      <c r="BK1047" s="105">
        <f>ROUND(I1047*H1047,2)</f>
        <v>0</v>
      </c>
      <c r="BL1047" s="18" t="s">
        <v>406</v>
      </c>
      <c r="BM1047" s="183" t="s">
        <v>1534</v>
      </c>
    </row>
    <row r="1048" spans="1:65" s="15" customFormat="1">
      <c r="B1048" s="202"/>
      <c r="D1048" s="185" t="s">
        <v>323</v>
      </c>
      <c r="E1048" s="203" t="s">
        <v>1</v>
      </c>
      <c r="F1048" s="204" t="s">
        <v>1535</v>
      </c>
      <c r="H1048" s="205">
        <v>2</v>
      </c>
      <c r="I1048" s="206"/>
      <c r="L1048" s="202"/>
      <c r="M1048" s="207"/>
      <c r="N1048" s="208"/>
      <c r="O1048" s="208"/>
      <c r="P1048" s="208"/>
      <c r="Q1048" s="208"/>
      <c r="R1048" s="208"/>
      <c r="S1048" s="208"/>
      <c r="T1048" s="209"/>
      <c r="AT1048" s="203" t="s">
        <v>323</v>
      </c>
      <c r="AU1048" s="203" t="s">
        <v>88</v>
      </c>
      <c r="AV1048" s="15" t="s">
        <v>88</v>
      </c>
      <c r="AW1048" s="15" t="s">
        <v>30</v>
      </c>
      <c r="AX1048" s="15" t="s">
        <v>82</v>
      </c>
      <c r="AY1048" s="203" t="s">
        <v>317</v>
      </c>
    </row>
    <row r="1049" spans="1:65" s="2" customFormat="1" ht="24.2" customHeight="1">
      <c r="A1049" s="35"/>
      <c r="B1049" s="141"/>
      <c r="C1049" s="218" t="s">
        <v>1536</v>
      </c>
      <c r="D1049" s="218" t="s">
        <v>419</v>
      </c>
      <c r="E1049" s="219" t="s">
        <v>1537</v>
      </c>
      <c r="F1049" s="220" t="s">
        <v>1538</v>
      </c>
      <c r="G1049" s="221" t="s">
        <v>388</v>
      </c>
      <c r="H1049" s="222">
        <v>2</v>
      </c>
      <c r="I1049" s="223"/>
      <c r="J1049" s="224">
        <f>ROUND(I1049*H1049,2)</f>
        <v>0</v>
      </c>
      <c r="K1049" s="225"/>
      <c r="L1049" s="226"/>
      <c r="M1049" s="227" t="s">
        <v>1</v>
      </c>
      <c r="N1049" s="228" t="s">
        <v>41</v>
      </c>
      <c r="O1049" s="61"/>
      <c r="P1049" s="181">
        <f>O1049*H1049</f>
        <v>0</v>
      </c>
      <c r="Q1049" s="181">
        <v>0.05</v>
      </c>
      <c r="R1049" s="181">
        <f>Q1049*H1049</f>
        <v>0.1</v>
      </c>
      <c r="S1049" s="181">
        <v>0</v>
      </c>
      <c r="T1049" s="182">
        <f>S1049*H1049</f>
        <v>0</v>
      </c>
      <c r="U1049" s="35"/>
      <c r="V1049" s="35"/>
      <c r="W1049" s="35"/>
      <c r="X1049" s="35"/>
      <c r="Y1049" s="35"/>
      <c r="Z1049" s="35"/>
      <c r="AA1049" s="35"/>
      <c r="AB1049" s="35"/>
      <c r="AC1049" s="35"/>
      <c r="AD1049" s="35"/>
      <c r="AE1049" s="35"/>
      <c r="AR1049" s="183" t="s">
        <v>494</v>
      </c>
      <c r="AT1049" s="183" t="s">
        <v>419</v>
      </c>
      <c r="AU1049" s="183" t="s">
        <v>88</v>
      </c>
      <c r="AY1049" s="18" t="s">
        <v>317</v>
      </c>
      <c r="BE1049" s="105">
        <f>IF(N1049="základná",J1049,0)</f>
        <v>0</v>
      </c>
      <c r="BF1049" s="105">
        <f>IF(N1049="znížená",J1049,0)</f>
        <v>0</v>
      </c>
      <c r="BG1049" s="105">
        <f>IF(N1049="zákl. prenesená",J1049,0)</f>
        <v>0</v>
      </c>
      <c r="BH1049" s="105">
        <f>IF(N1049="zníž. prenesená",J1049,0)</f>
        <v>0</v>
      </c>
      <c r="BI1049" s="105">
        <f>IF(N1049="nulová",J1049,0)</f>
        <v>0</v>
      </c>
      <c r="BJ1049" s="18" t="s">
        <v>88</v>
      </c>
      <c r="BK1049" s="105">
        <f>ROUND(I1049*H1049,2)</f>
        <v>0</v>
      </c>
      <c r="BL1049" s="18" t="s">
        <v>406</v>
      </c>
      <c r="BM1049" s="183" t="s">
        <v>1539</v>
      </c>
    </row>
    <row r="1050" spans="1:65" s="15" customFormat="1">
      <c r="B1050" s="202"/>
      <c r="D1050" s="185" t="s">
        <v>323</v>
      </c>
      <c r="E1050" s="203" t="s">
        <v>1</v>
      </c>
      <c r="F1050" s="204" t="s">
        <v>1540</v>
      </c>
      <c r="H1050" s="205">
        <v>2</v>
      </c>
      <c r="I1050" s="206"/>
      <c r="L1050" s="202"/>
      <c r="M1050" s="207"/>
      <c r="N1050" s="208"/>
      <c r="O1050" s="208"/>
      <c r="P1050" s="208"/>
      <c r="Q1050" s="208"/>
      <c r="R1050" s="208"/>
      <c r="S1050" s="208"/>
      <c r="T1050" s="209"/>
      <c r="AT1050" s="203" t="s">
        <v>323</v>
      </c>
      <c r="AU1050" s="203" t="s">
        <v>88</v>
      </c>
      <c r="AV1050" s="15" t="s">
        <v>88</v>
      </c>
      <c r="AW1050" s="15" t="s">
        <v>30</v>
      </c>
      <c r="AX1050" s="15" t="s">
        <v>82</v>
      </c>
      <c r="AY1050" s="203" t="s">
        <v>317</v>
      </c>
    </row>
    <row r="1051" spans="1:65" s="2" customFormat="1" ht="24.2" customHeight="1">
      <c r="A1051" s="35"/>
      <c r="B1051" s="141"/>
      <c r="C1051" s="218" t="s">
        <v>1541</v>
      </c>
      <c r="D1051" s="218" t="s">
        <v>419</v>
      </c>
      <c r="E1051" s="219" t="s">
        <v>1542</v>
      </c>
      <c r="F1051" s="220" t="s">
        <v>1543</v>
      </c>
      <c r="G1051" s="221" t="s">
        <v>388</v>
      </c>
      <c r="H1051" s="222">
        <v>2</v>
      </c>
      <c r="I1051" s="223"/>
      <c r="J1051" s="224">
        <f>ROUND(I1051*H1051,2)</f>
        <v>0</v>
      </c>
      <c r="K1051" s="225"/>
      <c r="L1051" s="226"/>
      <c r="M1051" s="227" t="s">
        <v>1</v>
      </c>
      <c r="N1051" s="228" t="s">
        <v>41</v>
      </c>
      <c r="O1051" s="61"/>
      <c r="P1051" s="181">
        <f>O1051*H1051</f>
        <v>0</v>
      </c>
      <c r="Q1051" s="181">
        <v>0.05</v>
      </c>
      <c r="R1051" s="181">
        <f>Q1051*H1051</f>
        <v>0.1</v>
      </c>
      <c r="S1051" s="181">
        <v>0</v>
      </c>
      <c r="T1051" s="182">
        <f>S1051*H1051</f>
        <v>0</v>
      </c>
      <c r="U1051" s="35"/>
      <c r="V1051" s="35"/>
      <c r="W1051" s="35"/>
      <c r="X1051" s="35"/>
      <c r="Y1051" s="35"/>
      <c r="Z1051" s="35"/>
      <c r="AA1051" s="35"/>
      <c r="AB1051" s="35"/>
      <c r="AC1051" s="35"/>
      <c r="AD1051" s="35"/>
      <c r="AE1051" s="35"/>
      <c r="AR1051" s="183" t="s">
        <v>494</v>
      </c>
      <c r="AT1051" s="183" t="s">
        <v>419</v>
      </c>
      <c r="AU1051" s="183" t="s">
        <v>88</v>
      </c>
      <c r="AY1051" s="18" t="s">
        <v>317</v>
      </c>
      <c r="BE1051" s="105">
        <f>IF(N1051="základná",J1051,0)</f>
        <v>0</v>
      </c>
      <c r="BF1051" s="105">
        <f>IF(N1051="znížená",J1051,0)</f>
        <v>0</v>
      </c>
      <c r="BG1051" s="105">
        <f>IF(N1051="zákl. prenesená",J1051,0)</f>
        <v>0</v>
      </c>
      <c r="BH1051" s="105">
        <f>IF(N1051="zníž. prenesená",J1051,0)</f>
        <v>0</v>
      </c>
      <c r="BI1051" s="105">
        <f>IF(N1051="nulová",J1051,0)</f>
        <v>0</v>
      </c>
      <c r="BJ1051" s="18" t="s">
        <v>88</v>
      </c>
      <c r="BK1051" s="105">
        <f>ROUND(I1051*H1051,2)</f>
        <v>0</v>
      </c>
      <c r="BL1051" s="18" t="s">
        <v>406</v>
      </c>
      <c r="BM1051" s="183" t="s">
        <v>1544</v>
      </c>
    </row>
    <row r="1052" spans="1:65" s="15" customFormat="1">
      <c r="B1052" s="202"/>
      <c r="D1052" s="185" t="s">
        <v>323</v>
      </c>
      <c r="E1052" s="203" t="s">
        <v>1</v>
      </c>
      <c r="F1052" s="204" t="s">
        <v>1545</v>
      </c>
      <c r="H1052" s="205">
        <v>2</v>
      </c>
      <c r="I1052" s="206"/>
      <c r="L1052" s="202"/>
      <c r="M1052" s="207"/>
      <c r="N1052" s="208"/>
      <c r="O1052" s="208"/>
      <c r="P1052" s="208"/>
      <c r="Q1052" s="208"/>
      <c r="R1052" s="208"/>
      <c r="S1052" s="208"/>
      <c r="T1052" s="209"/>
      <c r="AT1052" s="203" t="s">
        <v>323</v>
      </c>
      <c r="AU1052" s="203" t="s">
        <v>88</v>
      </c>
      <c r="AV1052" s="15" t="s">
        <v>88</v>
      </c>
      <c r="AW1052" s="15" t="s">
        <v>30</v>
      </c>
      <c r="AX1052" s="15" t="s">
        <v>82</v>
      </c>
      <c r="AY1052" s="203" t="s">
        <v>317</v>
      </c>
    </row>
    <row r="1053" spans="1:65" s="2" customFormat="1" ht="24.2" customHeight="1">
      <c r="A1053" s="35"/>
      <c r="B1053" s="141"/>
      <c r="C1053" s="218" t="s">
        <v>1546</v>
      </c>
      <c r="D1053" s="218" t="s">
        <v>419</v>
      </c>
      <c r="E1053" s="219" t="s">
        <v>1547</v>
      </c>
      <c r="F1053" s="220" t="s">
        <v>1548</v>
      </c>
      <c r="G1053" s="221" t="s">
        <v>388</v>
      </c>
      <c r="H1053" s="222">
        <v>1</v>
      </c>
      <c r="I1053" s="223"/>
      <c r="J1053" s="224">
        <f>ROUND(I1053*H1053,2)</f>
        <v>0</v>
      </c>
      <c r="K1053" s="225"/>
      <c r="L1053" s="226"/>
      <c r="M1053" s="227" t="s">
        <v>1</v>
      </c>
      <c r="N1053" s="228" t="s">
        <v>41</v>
      </c>
      <c r="O1053" s="61"/>
      <c r="P1053" s="181">
        <f>O1053*H1053</f>
        <v>0</v>
      </c>
      <c r="Q1053" s="181">
        <v>0.05</v>
      </c>
      <c r="R1053" s="181">
        <f>Q1053*H1053</f>
        <v>0.05</v>
      </c>
      <c r="S1053" s="181">
        <v>0</v>
      </c>
      <c r="T1053" s="182">
        <f>S1053*H1053</f>
        <v>0</v>
      </c>
      <c r="U1053" s="35"/>
      <c r="V1053" s="35"/>
      <c r="W1053" s="35"/>
      <c r="X1053" s="35"/>
      <c r="Y1053" s="35"/>
      <c r="Z1053" s="35"/>
      <c r="AA1053" s="35"/>
      <c r="AB1053" s="35"/>
      <c r="AC1053" s="35"/>
      <c r="AD1053" s="35"/>
      <c r="AE1053" s="35"/>
      <c r="AR1053" s="183" t="s">
        <v>494</v>
      </c>
      <c r="AT1053" s="183" t="s">
        <v>419</v>
      </c>
      <c r="AU1053" s="183" t="s">
        <v>88</v>
      </c>
      <c r="AY1053" s="18" t="s">
        <v>317</v>
      </c>
      <c r="BE1053" s="105">
        <f>IF(N1053="základná",J1053,0)</f>
        <v>0</v>
      </c>
      <c r="BF1053" s="105">
        <f>IF(N1053="znížená",J1053,0)</f>
        <v>0</v>
      </c>
      <c r="BG1053" s="105">
        <f>IF(N1053="zákl. prenesená",J1053,0)</f>
        <v>0</v>
      </c>
      <c r="BH1053" s="105">
        <f>IF(N1053="zníž. prenesená",J1053,0)</f>
        <v>0</v>
      </c>
      <c r="BI1053" s="105">
        <f>IF(N1053="nulová",J1053,0)</f>
        <v>0</v>
      </c>
      <c r="BJ1053" s="18" t="s">
        <v>88</v>
      </c>
      <c r="BK1053" s="105">
        <f>ROUND(I1053*H1053,2)</f>
        <v>0</v>
      </c>
      <c r="BL1053" s="18" t="s">
        <v>406</v>
      </c>
      <c r="BM1053" s="183" t="s">
        <v>1549</v>
      </c>
    </row>
    <row r="1054" spans="1:65" s="15" customFormat="1">
      <c r="B1054" s="202"/>
      <c r="D1054" s="185" t="s">
        <v>323</v>
      </c>
      <c r="E1054" s="203" t="s">
        <v>1</v>
      </c>
      <c r="F1054" s="204" t="s">
        <v>1550</v>
      </c>
      <c r="H1054" s="205">
        <v>1</v>
      </c>
      <c r="I1054" s="206"/>
      <c r="L1054" s="202"/>
      <c r="M1054" s="207"/>
      <c r="N1054" s="208"/>
      <c r="O1054" s="208"/>
      <c r="P1054" s="208"/>
      <c r="Q1054" s="208"/>
      <c r="R1054" s="208"/>
      <c r="S1054" s="208"/>
      <c r="T1054" s="209"/>
      <c r="AT1054" s="203" t="s">
        <v>323</v>
      </c>
      <c r="AU1054" s="203" t="s">
        <v>88</v>
      </c>
      <c r="AV1054" s="15" t="s">
        <v>88</v>
      </c>
      <c r="AW1054" s="15" t="s">
        <v>30</v>
      </c>
      <c r="AX1054" s="15" t="s">
        <v>82</v>
      </c>
      <c r="AY1054" s="203" t="s">
        <v>317</v>
      </c>
    </row>
    <row r="1055" spans="1:65" s="2" customFormat="1" ht="24.2" customHeight="1">
      <c r="A1055" s="35"/>
      <c r="B1055" s="141"/>
      <c r="C1055" s="218" t="s">
        <v>1551</v>
      </c>
      <c r="D1055" s="218" t="s">
        <v>419</v>
      </c>
      <c r="E1055" s="219" t="s">
        <v>1552</v>
      </c>
      <c r="F1055" s="220" t="s">
        <v>1548</v>
      </c>
      <c r="G1055" s="221" t="s">
        <v>388</v>
      </c>
      <c r="H1055" s="222">
        <v>1</v>
      </c>
      <c r="I1055" s="223"/>
      <c r="J1055" s="224">
        <f>ROUND(I1055*H1055,2)</f>
        <v>0</v>
      </c>
      <c r="K1055" s="225"/>
      <c r="L1055" s="226"/>
      <c r="M1055" s="227" t="s">
        <v>1</v>
      </c>
      <c r="N1055" s="228" t="s">
        <v>41</v>
      </c>
      <c r="O1055" s="61"/>
      <c r="P1055" s="181">
        <f>O1055*H1055</f>
        <v>0</v>
      </c>
      <c r="Q1055" s="181">
        <v>0.05</v>
      </c>
      <c r="R1055" s="181">
        <f>Q1055*H1055</f>
        <v>0.05</v>
      </c>
      <c r="S1055" s="181">
        <v>0</v>
      </c>
      <c r="T1055" s="182">
        <f>S1055*H1055</f>
        <v>0</v>
      </c>
      <c r="U1055" s="35"/>
      <c r="V1055" s="35"/>
      <c r="W1055" s="35"/>
      <c r="X1055" s="35"/>
      <c r="Y1055" s="35"/>
      <c r="Z1055" s="35"/>
      <c r="AA1055" s="35"/>
      <c r="AB1055" s="35"/>
      <c r="AC1055" s="35"/>
      <c r="AD1055" s="35"/>
      <c r="AE1055" s="35"/>
      <c r="AR1055" s="183" t="s">
        <v>494</v>
      </c>
      <c r="AT1055" s="183" t="s">
        <v>419</v>
      </c>
      <c r="AU1055" s="183" t="s">
        <v>88</v>
      </c>
      <c r="AY1055" s="18" t="s">
        <v>317</v>
      </c>
      <c r="BE1055" s="105">
        <f>IF(N1055="základná",J1055,0)</f>
        <v>0</v>
      </c>
      <c r="BF1055" s="105">
        <f>IF(N1055="znížená",J1055,0)</f>
        <v>0</v>
      </c>
      <c r="BG1055" s="105">
        <f>IF(N1055="zákl. prenesená",J1055,0)</f>
        <v>0</v>
      </c>
      <c r="BH1055" s="105">
        <f>IF(N1055="zníž. prenesená",J1055,0)</f>
        <v>0</v>
      </c>
      <c r="BI1055" s="105">
        <f>IF(N1055="nulová",J1055,0)</f>
        <v>0</v>
      </c>
      <c r="BJ1055" s="18" t="s">
        <v>88</v>
      </c>
      <c r="BK1055" s="105">
        <f>ROUND(I1055*H1055,2)</f>
        <v>0</v>
      </c>
      <c r="BL1055" s="18" t="s">
        <v>406</v>
      </c>
      <c r="BM1055" s="183" t="s">
        <v>1553</v>
      </c>
    </row>
    <row r="1056" spans="1:65" s="15" customFormat="1">
      <c r="B1056" s="202"/>
      <c r="D1056" s="185" t="s">
        <v>323</v>
      </c>
      <c r="E1056" s="203" t="s">
        <v>1</v>
      </c>
      <c r="F1056" s="204" t="s">
        <v>1554</v>
      </c>
      <c r="H1056" s="205">
        <v>1</v>
      </c>
      <c r="I1056" s="206"/>
      <c r="L1056" s="202"/>
      <c r="M1056" s="207"/>
      <c r="N1056" s="208"/>
      <c r="O1056" s="208"/>
      <c r="P1056" s="208"/>
      <c r="Q1056" s="208"/>
      <c r="R1056" s="208"/>
      <c r="S1056" s="208"/>
      <c r="T1056" s="209"/>
      <c r="AT1056" s="203" t="s">
        <v>323</v>
      </c>
      <c r="AU1056" s="203" t="s">
        <v>88</v>
      </c>
      <c r="AV1056" s="15" t="s">
        <v>88</v>
      </c>
      <c r="AW1056" s="15" t="s">
        <v>30</v>
      </c>
      <c r="AX1056" s="15" t="s">
        <v>82</v>
      </c>
      <c r="AY1056" s="203" t="s">
        <v>317</v>
      </c>
    </row>
    <row r="1057" spans="1:65" s="2" customFormat="1" ht="24.2" customHeight="1">
      <c r="A1057" s="35"/>
      <c r="B1057" s="141"/>
      <c r="C1057" s="218" t="s">
        <v>1555</v>
      </c>
      <c r="D1057" s="218" t="s">
        <v>419</v>
      </c>
      <c r="E1057" s="219" t="s">
        <v>1556</v>
      </c>
      <c r="F1057" s="220" t="s">
        <v>1557</v>
      </c>
      <c r="G1057" s="221" t="s">
        <v>388</v>
      </c>
      <c r="H1057" s="222">
        <v>1</v>
      </c>
      <c r="I1057" s="223"/>
      <c r="J1057" s="224">
        <f>ROUND(I1057*H1057,2)</f>
        <v>0</v>
      </c>
      <c r="K1057" s="225"/>
      <c r="L1057" s="226"/>
      <c r="M1057" s="227" t="s">
        <v>1</v>
      </c>
      <c r="N1057" s="228" t="s">
        <v>41</v>
      </c>
      <c r="O1057" s="61"/>
      <c r="P1057" s="181">
        <f>O1057*H1057</f>
        <v>0</v>
      </c>
      <c r="Q1057" s="181">
        <v>0.05</v>
      </c>
      <c r="R1057" s="181">
        <f>Q1057*H1057</f>
        <v>0.05</v>
      </c>
      <c r="S1057" s="181">
        <v>0</v>
      </c>
      <c r="T1057" s="182">
        <f>S1057*H1057</f>
        <v>0</v>
      </c>
      <c r="U1057" s="35"/>
      <c r="V1057" s="35"/>
      <c r="W1057" s="35"/>
      <c r="X1057" s="35"/>
      <c r="Y1057" s="35"/>
      <c r="Z1057" s="35"/>
      <c r="AA1057" s="35"/>
      <c r="AB1057" s="35"/>
      <c r="AC1057" s="35"/>
      <c r="AD1057" s="35"/>
      <c r="AE1057" s="35"/>
      <c r="AR1057" s="183" t="s">
        <v>494</v>
      </c>
      <c r="AT1057" s="183" t="s">
        <v>419</v>
      </c>
      <c r="AU1057" s="183" t="s">
        <v>88</v>
      </c>
      <c r="AY1057" s="18" t="s">
        <v>317</v>
      </c>
      <c r="BE1057" s="105">
        <f>IF(N1057="základná",J1057,0)</f>
        <v>0</v>
      </c>
      <c r="BF1057" s="105">
        <f>IF(N1057="znížená",J1057,0)</f>
        <v>0</v>
      </c>
      <c r="BG1057" s="105">
        <f>IF(N1057="zákl. prenesená",J1057,0)</f>
        <v>0</v>
      </c>
      <c r="BH1057" s="105">
        <f>IF(N1057="zníž. prenesená",J1057,0)</f>
        <v>0</v>
      </c>
      <c r="BI1057" s="105">
        <f>IF(N1057="nulová",J1057,0)</f>
        <v>0</v>
      </c>
      <c r="BJ1057" s="18" t="s">
        <v>88</v>
      </c>
      <c r="BK1057" s="105">
        <f>ROUND(I1057*H1057,2)</f>
        <v>0</v>
      </c>
      <c r="BL1057" s="18" t="s">
        <v>406</v>
      </c>
      <c r="BM1057" s="183" t="s">
        <v>1558</v>
      </c>
    </row>
    <row r="1058" spans="1:65" s="15" customFormat="1">
      <c r="B1058" s="202"/>
      <c r="D1058" s="185" t="s">
        <v>323</v>
      </c>
      <c r="E1058" s="203" t="s">
        <v>1</v>
      </c>
      <c r="F1058" s="204" t="s">
        <v>1559</v>
      </c>
      <c r="H1058" s="205">
        <v>1</v>
      </c>
      <c r="I1058" s="206"/>
      <c r="L1058" s="202"/>
      <c r="M1058" s="207"/>
      <c r="N1058" s="208"/>
      <c r="O1058" s="208"/>
      <c r="P1058" s="208"/>
      <c r="Q1058" s="208"/>
      <c r="R1058" s="208"/>
      <c r="S1058" s="208"/>
      <c r="T1058" s="209"/>
      <c r="AT1058" s="203" t="s">
        <v>323</v>
      </c>
      <c r="AU1058" s="203" t="s">
        <v>88</v>
      </c>
      <c r="AV1058" s="15" t="s">
        <v>88</v>
      </c>
      <c r="AW1058" s="15" t="s">
        <v>30</v>
      </c>
      <c r="AX1058" s="15" t="s">
        <v>82</v>
      </c>
      <c r="AY1058" s="203" t="s">
        <v>317</v>
      </c>
    </row>
    <row r="1059" spans="1:65" s="2" customFormat="1" ht="24.2" customHeight="1">
      <c r="A1059" s="35"/>
      <c r="B1059" s="141"/>
      <c r="C1059" s="218" t="s">
        <v>1560</v>
      </c>
      <c r="D1059" s="218" t="s">
        <v>419</v>
      </c>
      <c r="E1059" s="219" t="s">
        <v>1561</v>
      </c>
      <c r="F1059" s="220" t="s">
        <v>1557</v>
      </c>
      <c r="G1059" s="221" t="s">
        <v>388</v>
      </c>
      <c r="H1059" s="222">
        <v>1</v>
      </c>
      <c r="I1059" s="223"/>
      <c r="J1059" s="224">
        <f>ROUND(I1059*H1059,2)</f>
        <v>0</v>
      </c>
      <c r="K1059" s="225"/>
      <c r="L1059" s="226"/>
      <c r="M1059" s="227" t="s">
        <v>1</v>
      </c>
      <c r="N1059" s="228" t="s">
        <v>41</v>
      </c>
      <c r="O1059" s="61"/>
      <c r="P1059" s="181">
        <f>O1059*H1059</f>
        <v>0</v>
      </c>
      <c r="Q1059" s="181">
        <v>0.05</v>
      </c>
      <c r="R1059" s="181">
        <f>Q1059*H1059</f>
        <v>0.05</v>
      </c>
      <c r="S1059" s="181">
        <v>0</v>
      </c>
      <c r="T1059" s="182">
        <f>S1059*H1059</f>
        <v>0</v>
      </c>
      <c r="U1059" s="35"/>
      <c r="V1059" s="35"/>
      <c r="W1059" s="35"/>
      <c r="X1059" s="35"/>
      <c r="Y1059" s="35"/>
      <c r="Z1059" s="35"/>
      <c r="AA1059" s="35"/>
      <c r="AB1059" s="35"/>
      <c r="AC1059" s="35"/>
      <c r="AD1059" s="35"/>
      <c r="AE1059" s="35"/>
      <c r="AR1059" s="183" t="s">
        <v>494</v>
      </c>
      <c r="AT1059" s="183" t="s">
        <v>419</v>
      </c>
      <c r="AU1059" s="183" t="s">
        <v>88</v>
      </c>
      <c r="AY1059" s="18" t="s">
        <v>317</v>
      </c>
      <c r="BE1059" s="105">
        <f>IF(N1059="základná",J1059,0)</f>
        <v>0</v>
      </c>
      <c r="BF1059" s="105">
        <f>IF(N1059="znížená",J1059,0)</f>
        <v>0</v>
      </c>
      <c r="BG1059" s="105">
        <f>IF(N1059="zákl. prenesená",J1059,0)</f>
        <v>0</v>
      </c>
      <c r="BH1059" s="105">
        <f>IF(N1059="zníž. prenesená",J1059,0)</f>
        <v>0</v>
      </c>
      <c r="BI1059" s="105">
        <f>IF(N1059="nulová",J1059,0)</f>
        <v>0</v>
      </c>
      <c r="BJ1059" s="18" t="s">
        <v>88</v>
      </c>
      <c r="BK1059" s="105">
        <f>ROUND(I1059*H1059,2)</f>
        <v>0</v>
      </c>
      <c r="BL1059" s="18" t="s">
        <v>406</v>
      </c>
      <c r="BM1059" s="183" t="s">
        <v>1562</v>
      </c>
    </row>
    <row r="1060" spans="1:65" s="15" customFormat="1">
      <c r="B1060" s="202"/>
      <c r="D1060" s="185" t="s">
        <v>323</v>
      </c>
      <c r="E1060" s="203" t="s">
        <v>1</v>
      </c>
      <c r="F1060" s="204" t="s">
        <v>1563</v>
      </c>
      <c r="H1060" s="205">
        <v>1</v>
      </c>
      <c r="I1060" s="206"/>
      <c r="L1060" s="202"/>
      <c r="M1060" s="207"/>
      <c r="N1060" s="208"/>
      <c r="O1060" s="208"/>
      <c r="P1060" s="208"/>
      <c r="Q1060" s="208"/>
      <c r="R1060" s="208"/>
      <c r="S1060" s="208"/>
      <c r="T1060" s="209"/>
      <c r="AT1060" s="203" t="s">
        <v>323</v>
      </c>
      <c r="AU1060" s="203" t="s">
        <v>88</v>
      </c>
      <c r="AV1060" s="15" t="s">
        <v>88</v>
      </c>
      <c r="AW1060" s="15" t="s">
        <v>30</v>
      </c>
      <c r="AX1060" s="15" t="s">
        <v>82</v>
      </c>
      <c r="AY1060" s="203" t="s">
        <v>317</v>
      </c>
    </row>
    <row r="1061" spans="1:65" s="2" customFormat="1" ht="24.2" customHeight="1">
      <c r="A1061" s="35"/>
      <c r="B1061" s="141"/>
      <c r="C1061" s="218" t="s">
        <v>1564</v>
      </c>
      <c r="D1061" s="218" t="s">
        <v>419</v>
      </c>
      <c r="E1061" s="219" t="s">
        <v>1565</v>
      </c>
      <c r="F1061" s="220" t="s">
        <v>1566</v>
      </c>
      <c r="G1061" s="221" t="s">
        <v>388</v>
      </c>
      <c r="H1061" s="222">
        <v>2</v>
      </c>
      <c r="I1061" s="223"/>
      <c r="J1061" s="224">
        <f>ROUND(I1061*H1061,2)</f>
        <v>0</v>
      </c>
      <c r="K1061" s="225"/>
      <c r="L1061" s="226"/>
      <c r="M1061" s="227" t="s">
        <v>1</v>
      </c>
      <c r="N1061" s="228" t="s">
        <v>41</v>
      </c>
      <c r="O1061" s="61"/>
      <c r="P1061" s="181">
        <f>O1061*H1061</f>
        <v>0</v>
      </c>
      <c r="Q1061" s="181">
        <v>0.05</v>
      </c>
      <c r="R1061" s="181">
        <f>Q1061*H1061</f>
        <v>0.1</v>
      </c>
      <c r="S1061" s="181">
        <v>0</v>
      </c>
      <c r="T1061" s="182">
        <f>S1061*H1061</f>
        <v>0</v>
      </c>
      <c r="U1061" s="35"/>
      <c r="V1061" s="35"/>
      <c r="W1061" s="35"/>
      <c r="X1061" s="35"/>
      <c r="Y1061" s="35"/>
      <c r="Z1061" s="35"/>
      <c r="AA1061" s="35"/>
      <c r="AB1061" s="35"/>
      <c r="AC1061" s="35"/>
      <c r="AD1061" s="35"/>
      <c r="AE1061" s="35"/>
      <c r="AR1061" s="183" t="s">
        <v>494</v>
      </c>
      <c r="AT1061" s="183" t="s">
        <v>419</v>
      </c>
      <c r="AU1061" s="183" t="s">
        <v>88</v>
      </c>
      <c r="AY1061" s="18" t="s">
        <v>317</v>
      </c>
      <c r="BE1061" s="105">
        <f>IF(N1061="základná",J1061,0)</f>
        <v>0</v>
      </c>
      <c r="BF1061" s="105">
        <f>IF(N1061="znížená",J1061,0)</f>
        <v>0</v>
      </c>
      <c r="BG1061" s="105">
        <f>IF(N1061="zákl. prenesená",J1061,0)</f>
        <v>0</v>
      </c>
      <c r="BH1061" s="105">
        <f>IF(N1061="zníž. prenesená",J1061,0)</f>
        <v>0</v>
      </c>
      <c r="BI1061" s="105">
        <f>IF(N1061="nulová",J1061,0)</f>
        <v>0</v>
      </c>
      <c r="BJ1061" s="18" t="s">
        <v>88</v>
      </c>
      <c r="BK1061" s="105">
        <f>ROUND(I1061*H1061,2)</f>
        <v>0</v>
      </c>
      <c r="BL1061" s="18" t="s">
        <v>406</v>
      </c>
      <c r="BM1061" s="183" t="s">
        <v>1567</v>
      </c>
    </row>
    <row r="1062" spans="1:65" s="15" customFormat="1">
      <c r="B1062" s="202"/>
      <c r="D1062" s="185" t="s">
        <v>323</v>
      </c>
      <c r="E1062" s="203" t="s">
        <v>1</v>
      </c>
      <c r="F1062" s="204" t="s">
        <v>1568</v>
      </c>
      <c r="H1062" s="205">
        <v>2</v>
      </c>
      <c r="I1062" s="206"/>
      <c r="L1062" s="202"/>
      <c r="M1062" s="207"/>
      <c r="N1062" s="208"/>
      <c r="O1062" s="208"/>
      <c r="P1062" s="208"/>
      <c r="Q1062" s="208"/>
      <c r="R1062" s="208"/>
      <c r="S1062" s="208"/>
      <c r="T1062" s="209"/>
      <c r="AT1062" s="203" t="s">
        <v>323</v>
      </c>
      <c r="AU1062" s="203" t="s">
        <v>88</v>
      </c>
      <c r="AV1062" s="15" t="s">
        <v>88</v>
      </c>
      <c r="AW1062" s="15" t="s">
        <v>30</v>
      </c>
      <c r="AX1062" s="15" t="s">
        <v>82</v>
      </c>
      <c r="AY1062" s="203" t="s">
        <v>317</v>
      </c>
    </row>
    <row r="1063" spans="1:65" s="2" customFormat="1" ht="24.2" customHeight="1">
      <c r="A1063" s="35"/>
      <c r="B1063" s="141"/>
      <c r="C1063" s="218" t="s">
        <v>1106</v>
      </c>
      <c r="D1063" s="218" t="s">
        <v>419</v>
      </c>
      <c r="E1063" s="219" t="s">
        <v>1569</v>
      </c>
      <c r="F1063" s="220" t="s">
        <v>1570</v>
      </c>
      <c r="G1063" s="221" t="s">
        <v>388</v>
      </c>
      <c r="H1063" s="222">
        <v>1</v>
      </c>
      <c r="I1063" s="223"/>
      <c r="J1063" s="224">
        <f>ROUND(I1063*H1063,2)</f>
        <v>0</v>
      </c>
      <c r="K1063" s="225"/>
      <c r="L1063" s="226"/>
      <c r="M1063" s="227" t="s">
        <v>1</v>
      </c>
      <c r="N1063" s="228" t="s">
        <v>41</v>
      </c>
      <c r="O1063" s="61"/>
      <c r="P1063" s="181">
        <f>O1063*H1063</f>
        <v>0</v>
      </c>
      <c r="Q1063" s="181">
        <v>0.05</v>
      </c>
      <c r="R1063" s="181">
        <f>Q1063*H1063</f>
        <v>0.05</v>
      </c>
      <c r="S1063" s="181">
        <v>0</v>
      </c>
      <c r="T1063" s="182">
        <f>S1063*H1063</f>
        <v>0</v>
      </c>
      <c r="U1063" s="35"/>
      <c r="V1063" s="35"/>
      <c r="W1063" s="35"/>
      <c r="X1063" s="35"/>
      <c r="Y1063" s="35"/>
      <c r="Z1063" s="35"/>
      <c r="AA1063" s="35"/>
      <c r="AB1063" s="35"/>
      <c r="AC1063" s="35"/>
      <c r="AD1063" s="35"/>
      <c r="AE1063" s="35"/>
      <c r="AR1063" s="183" t="s">
        <v>494</v>
      </c>
      <c r="AT1063" s="183" t="s">
        <v>419</v>
      </c>
      <c r="AU1063" s="183" t="s">
        <v>88</v>
      </c>
      <c r="AY1063" s="18" t="s">
        <v>317</v>
      </c>
      <c r="BE1063" s="105">
        <f>IF(N1063="základná",J1063,0)</f>
        <v>0</v>
      </c>
      <c r="BF1063" s="105">
        <f>IF(N1063="znížená",J1063,0)</f>
        <v>0</v>
      </c>
      <c r="BG1063" s="105">
        <f>IF(N1063="zákl. prenesená",J1063,0)</f>
        <v>0</v>
      </c>
      <c r="BH1063" s="105">
        <f>IF(N1063="zníž. prenesená",J1063,0)</f>
        <v>0</v>
      </c>
      <c r="BI1063" s="105">
        <f>IF(N1063="nulová",J1063,0)</f>
        <v>0</v>
      </c>
      <c r="BJ1063" s="18" t="s">
        <v>88</v>
      </c>
      <c r="BK1063" s="105">
        <f>ROUND(I1063*H1063,2)</f>
        <v>0</v>
      </c>
      <c r="BL1063" s="18" t="s">
        <v>406</v>
      </c>
      <c r="BM1063" s="183" t="s">
        <v>1571</v>
      </c>
    </row>
    <row r="1064" spans="1:65" s="15" customFormat="1">
      <c r="B1064" s="202"/>
      <c r="D1064" s="185" t="s">
        <v>323</v>
      </c>
      <c r="E1064" s="203" t="s">
        <v>1</v>
      </c>
      <c r="F1064" s="204" t="s">
        <v>1572</v>
      </c>
      <c r="H1064" s="205">
        <v>1</v>
      </c>
      <c r="I1064" s="206"/>
      <c r="L1064" s="202"/>
      <c r="M1064" s="207"/>
      <c r="N1064" s="208"/>
      <c r="O1064" s="208"/>
      <c r="P1064" s="208"/>
      <c r="Q1064" s="208"/>
      <c r="R1064" s="208"/>
      <c r="S1064" s="208"/>
      <c r="T1064" s="209"/>
      <c r="AT1064" s="203" t="s">
        <v>323</v>
      </c>
      <c r="AU1064" s="203" t="s">
        <v>88</v>
      </c>
      <c r="AV1064" s="15" t="s">
        <v>88</v>
      </c>
      <c r="AW1064" s="15" t="s">
        <v>30</v>
      </c>
      <c r="AX1064" s="15" t="s">
        <v>82</v>
      </c>
      <c r="AY1064" s="203" t="s">
        <v>317</v>
      </c>
    </row>
    <row r="1065" spans="1:65" s="2" customFormat="1" ht="24.2" customHeight="1">
      <c r="A1065" s="35"/>
      <c r="B1065" s="141"/>
      <c r="C1065" s="218" t="s">
        <v>1573</v>
      </c>
      <c r="D1065" s="218" t="s">
        <v>419</v>
      </c>
      <c r="E1065" s="219" t="s">
        <v>1574</v>
      </c>
      <c r="F1065" s="220" t="s">
        <v>1575</v>
      </c>
      <c r="G1065" s="221" t="s">
        <v>388</v>
      </c>
      <c r="H1065" s="222">
        <v>2</v>
      </c>
      <c r="I1065" s="223"/>
      <c r="J1065" s="224">
        <f>ROUND(I1065*H1065,2)</f>
        <v>0</v>
      </c>
      <c r="K1065" s="225"/>
      <c r="L1065" s="226"/>
      <c r="M1065" s="227" t="s">
        <v>1</v>
      </c>
      <c r="N1065" s="228" t="s">
        <v>41</v>
      </c>
      <c r="O1065" s="61"/>
      <c r="P1065" s="181">
        <f>O1065*H1065</f>
        <v>0</v>
      </c>
      <c r="Q1065" s="181">
        <v>0.05</v>
      </c>
      <c r="R1065" s="181">
        <f>Q1065*H1065</f>
        <v>0.1</v>
      </c>
      <c r="S1065" s="181">
        <v>0</v>
      </c>
      <c r="T1065" s="182">
        <f>S1065*H1065</f>
        <v>0</v>
      </c>
      <c r="U1065" s="35"/>
      <c r="V1065" s="35"/>
      <c r="W1065" s="35"/>
      <c r="X1065" s="35"/>
      <c r="Y1065" s="35"/>
      <c r="Z1065" s="35"/>
      <c r="AA1065" s="35"/>
      <c r="AB1065" s="35"/>
      <c r="AC1065" s="35"/>
      <c r="AD1065" s="35"/>
      <c r="AE1065" s="35"/>
      <c r="AR1065" s="183" t="s">
        <v>494</v>
      </c>
      <c r="AT1065" s="183" t="s">
        <v>419</v>
      </c>
      <c r="AU1065" s="183" t="s">
        <v>88</v>
      </c>
      <c r="AY1065" s="18" t="s">
        <v>317</v>
      </c>
      <c r="BE1065" s="105">
        <f>IF(N1065="základná",J1065,0)</f>
        <v>0</v>
      </c>
      <c r="BF1065" s="105">
        <f>IF(N1065="znížená",J1065,0)</f>
        <v>0</v>
      </c>
      <c r="BG1065" s="105">
        <f>IF(N1065="zákl. prenesená",J1065,0)</f>
        <v>0</v>
      </c>
      <c r="BH1065" s="105">
        <f>IF(N1065="zníž. prenesená",J1065,0)</f>
        <v>0</v>
      </c>
      <c r="BI1065" s="105">
        <f>IF(N1065="nulová",J1065,0)</f>
        <v>0</v>
      </c>
      <c r="BJ1065" s="18" t="s">
        <v>88</v>
      </c>
      <c r="BK1065" s="105">
        <f>ROUND(I1065*H1065,2)</f>
        <v>0</v>
      </c>
      <c r="BL1065" s="18" t="s">
        <v>406</v>
      </c>
      <c r="BM1065" s="183" t="s">
        <v>1576</v>
      </c>
    </row>
    <row r="1066" spans="1:65" s="15" customFormat="1">
      <c r="B1066" s="202"/>
      <c r="D1066" s="185" t="s">
        <v>323</v>
      </c>
      <c r="E1066" s="203" t="s">
        <v>1</v>
      </c>
      <c r="F1066" s="204" t="s">
        <v>1577</v>
      </c>
      <c r="H1066" s="205">
        <v>2</v>
      </c>
      <c r="I1066" s="206"/>
      <c r="L1066" s="202"/>
      <c r="M1066" s="207"/>
      <c r="N1066" s="208"/>
      <c r="O1066" s="208"/>
      <c r="P1066" s="208"/>
      <c r="Q1066" s="208"/>
      <c r="R1066" s="208"/>
      <c r="S1066" s="208"/>
      <c r="T1066" s="209"/>
      <c r="AT1066" s="203" t="s">
        <v>323</v>
      </c>
      <c r="AU1066" s="203" t="s">
        <v>88</v>
      </c>
      <c r="AV1066" s="15" t="s">
        <v>88</v>
      </c>
      <c r="AW1066" s="15" t="s">
        <v>30</v>
      </c>
      <c r="AX1066" s="15" t="s">
        <v>82</v>
      </c>
      <c r="AY1066" s="203" t="s">
        <v>317</v>
      </c>
    </row>
    <row r="1067" spans="1:65" s="2" customFormat="1" ht="24.2" customHeight="1">
      <c r="A1067" s="35"/>
      <c r="B1067" s="141"/>
      <c r="C1067" s="218" t="s">
        <v>1578</v>
      </c>
      <c r="D1067" s="218" t="s">
        <v>419</v>
      </c>
      <c r="E1067" s="219" t="s">
        <v>1579</v>
      </c>
      <c r="F1067" s="220" t="s">
        <v>1580</v>
      </c>
      <c r="G1067" s="221" t="s">
        <v>388</v>
      </c>
      <c r="H1067" s="222">
        <v>2</v>
      </c>
      <c r="I1067" s="223"/>
      <c r="J1067" s="224">
        <f>ROUND(I1067*H1067,2)</f>
        <v>0</v>
      </c>
      <c r="K1067" s="225"/>
      <c r="L1067" s="226"/>
      <c r="M1067" s="227" t="s">
        <v>1</v>
      </c>
      <c r="N1067" s="228" t="s">
        <v>41</v>
      </c>
      <c r="O1067" s="61"/>
      <c r="P1067" s="181">
        <f>O1067*H1067</f>
        <v>0</v>
      </c>
      <c r="Q1067" s="181">
        <v>0.05</v>
      </c>
      <c r="R1067" s="181">
        <f>Q1067*H1067</f>
        <v>0.1</v>
      </c>
      <c r="S1067" s="181">
        <v>0</v>
      </c>
      <c r="T1067" s="182">
        <f>S1067*H1067</f>
        <v>0</v>
      </c>
      <c r="U1067" s="35"/>
      <c r="V1067" s="35"/>
      <c r="W1067" s="35"/>
      <c r="X1067" s="35"/>
      <c r="Y1067" s="35"/>
      <c r="Z1067" s="35"/>
      <c r="AA1067" s="35"/>
      <c r="AB1067" s="35"/>
      <c r="AC1067" s="35"/>
      <c r="AD1067" s="35"/>
      <c r="AE1067" s="35"/>
      <c r="AR1067" s="183" t="s">
        <v>494</v>
      </c>
      <c r="AT1067" s="183" t="s">
        <v>419</v>
      </c>
      <c r="AU1067" s="183" t="s">
        <v>88</v>
      </c>
      <c r="AY1067" s="18" t="s">
        <v>317</v>
      </c>
      <c r="BE1067" s="105">
        <f>IF(N1067="základná",J1067,0)</f>
        <v>0</v>
      </c>
      <c r="BF1067" s="105">
        <f>IF(N1067="znížená",J1067,0)</f>
        <v>0</v>
      </c>
      <c r="BG1067" s="105">
        <f>IF(N1067="zákl. prenesená",J1067,0)</f>
        <v>0</v>
      </c>
      <c r="BH1067" s="105">
        <f>IF(N1067="zníž. prenesená",J1067,0)</f>
        <v>0</v>
      </c>
      <c r="BI1067" s="105">
        <f>IF(N1067="nulová",J1067,0)</f>
        <v>0</v>
      </c>
      <c r="BJ1067" s="18" t="s">
        <v>88</v>
      </c>
      <c r="BK1067" s="105">
        <f>ROUND(I1067*H1067,2)</f>
        <v>0</v>
      </c>
      <c r="BL1067" s="18" t="s">
        <v>406</v>
      </c>
      <c r="BM1067" s="183" t="s">
        <v>1581</v>
      </c>
    </row>
    <row r="1068" spans="1:65" s="15" customFormat="1">
      <c r="B1068" s="202"/>
      <c r="D1068" s="185" t="s">
        <v>323</v>
      </c>
      <c r="E1068" s="203" t="s">
        <v>1</v>
      </c>
      <c r="F1068" s="204" t="s">
        <v>1582</v>
      </c>
      <c r="H1068" s="205">
        <v>2</v>
      </c>
      <c r="I1068" s="206"/>
      <c r="L1068" s="202"/>
      <c r="M1068" s="207"/>
      <c r="N1068" s="208"/>
      <c r="O1068" s="208"/>
      <c r="P1068" s="208"/>
      <c r="Q1068" s="208"/>
      <c r="R1068" s="208"/>
      <c r="S1068" s="208"/>
      <c r="T1068" s="209"/>
      <c r="AT1068" s="203" t="s">
        <v>323</v>
      </c>
      <c r="AU1068" s="203" t="s">
        <v>88</v>
      </c>
      <c r="AV1068" s="15" t="s">
        <v>88</v>
      </c>
      <c r="AW1068" s="15" t="s">
        <v>30</v>
      </c>
      <c r="AX1068" s="15" t="s">
        <v>82</v>
      </c>
      <c r="AY1068" s="203" t="s">
        <v>317</v>
      </c>
    </row>
    <row r="1069" spans="1:65" s="2" customFormat="1" ht="24.2" customHeight="1">
      <c r="A1069" s="35"/>
      <c r="B1069" s="141"/>
      <c r="C1069" s="218" t="s">
        <v>1583</v>
      </c>
      <c r="D1069" s="218" t="s">
        <v>419</v>
      </c>
      <c r="E1069" s="219" t="s">
        <v>1584</v>
      </c>
      <c r="F1069" s="220" t="s">
        <v>1580</v>
      </c>
      <c r="G1069" s="221" t="s">
        <v>388</v>
      </c>
      <c r="H1069" s="222">
        <v>2</v>
      </c>
      <c r="I1069" s="223"/>
      <c r="J1069" s="224">
        <f>ROUND(I1069*H1069,2)</f>
        <v>0</v>
      </c>
      <c r="K1069" s="225"/>
      <c r="L1069" s="226"/>
      <c r="M1069" s="227" t="s">
        <v>1</v>
      </c>
      <c r="N1069" s="228" t="s">
        <v>41</v>
      </c>
      <c r="O1069" s="61"/>
      <c r="P1069" s="181">
        <f>O1069*H1069</f>
        <v>0</v>
      </c>
      <c r="Q1069" s="181">
        <v>0.05</v>
      </c>
      <c r="R1069" s="181">
        <f>Q1069*H1069</f>
        <v>0.1</v>
      </c>
      <c r="S1069" s="181">
        <v>0</v>
      </c>
      <c r="T1069" s="182">
        <f>S1069*H1069</f>
        <v>0</v>
      </c>
      <c r="U1069" s="35"/>
      <c r="V1069" s="35"/>
      <c r="W1069" s="35"/>
      <c r="X1069" s="35"/>
      <c r="Y1069" s="35"/>
      <c r="Z1069" s="35"/>
      <c r="AA1069" s="35"/>
      <c r="AB1069" s="35"/>
      <c r="AC1069" s="35"/>
      <c r="AD1069" s="35"/>
      <c r="AE1069" s="35"/>
      <c r="AR1069" s="183" t="s">
        <v>494</v>
      </c>
      <c r="AT1069" s="183" t="s">
        <v>419</v>
      </c>
      <c r="AU1069" s="183" t="s">
        <v>88</v>
      </c>
      <c r="AY1069" s="18" t="s">
        <v>317</v>
      </c>
      <c r="BE1069" s="105">
        <f>IF(N1069="základná",J1069,0)</f>
        <v>0</v>
      </c>
      <c r="BF1069" s="105">
        <f>IF(N1069="znížená",J1069,0)</f>
        <v>0</v>
      </c>
      <c r="BG1069" s="105">
        <f>IF(N1069="zákl. prenesená",J1069,0)</f>
        <v>0</v>
      </c>
      <c r="BH1069" s="105">
        <f>IF(N1069="zníž. prenesená",J1069,0)</f>
        <v>0</v>
      </c>
      <c r="BI1069" s="105">
        <f>IF(N1069="nulová",J1069,0)</f>
        <v>0</v>
      </c>
      <c r="BJ1069" s="18" t="s">
        <v>88</v>
      </c>
      <c r="BK1069" s="105">
        <f>ROUND(I1069*H1069,2)</f>
        <v>0</v>
      </c>
      <c r="BL1069" s="18" t="s">
        <v>406</v>
      </c>
      <c r="BM1069" s="183" t="s">
        <v>1585</v>
      </c>
    </row>
    <row r="1070" spans="1:65" s="15" customFormat="1">
      <c r="B1070" s="202"/>
      <c r="D1070" s="185" t="s">
        <v>323</v>
      </c>
      <c r="E1070" s="203" t="s">
        <v>1</v>
      </c>
      <c r="F1070" s="204" t="s">
        <v>1586</v>
      </c>
      <c r="H1070" s="205">
        <v>2</v>
      </c>
      <c r="I1070" s="206"/>
      <c r="L1070" s="202"/>
      <c r="M1070" s="207"/>
      <c r="N1070" s="208"/>
      <c r="O1070" s="208"/>
      <c r="P1070" s="208"/>
      <c r="Q1070" s="208"/>
      <c r="R1070" s="208"/>
      <c r="S1070" s="208"/>
      <c r="T1070" s="209"/>
      <c r="AT1070" s="203" t="s">
        <v>323</v>
      </c>
      <c r="AU1070" s="203" t="s">
        <v>88</v>
      </c>
      <c r="AV1070" s="15" t="s">
        <v>88</v>
      </c>
      <c r="AW1070" s="15" t="s">
        <v>30</v>
      </c>
      <c r="AX1070" s="15" t="s">
        <v>82</v>
      </c>
      <c r="AY1070" s="203" t="s">
        <v>317</v>
      </c>
    </row>
    <row r="1071" spans="1:65" s="2" customFormat="1" ht="24.2" customHeight="1">
      <c r="A1071" s="35"/>
      <c r="B1071" s="141"/>
      <c r="C1071" s="218" t="s">
        <v>1587</v>
      </c>
      <c r="D1071" s="218" t="s">
        <v>419</v>
      </c>
      <c r="E1071" s="219" t="s">
        <v>1588</v>
      </c>
      <c r="F1071" s="220" t="s">
        <v>1589</v>
      </c>
      <c r="G1071" s="221" t="s">
        <v>388</v>
      </c>
      <c r="H1071" s="222">
        <v>4</v>
      </c>
      <c r="I1071" s="223"/>
      <c r="J1071" s="224">
        <f>ROUND(I1071*H1071,2)</f>
        <v>0</v>
      </c>
      <c r="K1071" s="225"/>
      <c r="L1071" s="226"/>
      <c r="M1071" s="227" t="s">
        <v>1</v>
      </c>
      <c r="N1071" s="228" t="s">
        <v>41</v>
      </c>
      <c r="O1071" s="61"/>
      <c r="P1071" s="181">
        <f>O1071*H1071</f>
        <v>0</v>
      </c>
      <c r="Q1071" s="181">
        <v>0.05</v>
      </c>
      <c r="R1071" s="181">
        <f>Q1071*H1071</f>
        <v>0.2</v>
      </c>
      <c r="S1071" s="181">
        <v>0</v>
      </c>
      <c r="T1071" s="182">
        <f>S1071*H1071</f>
        <v>0</v>
      </c>
      <c r="U1071" s="35"/>
      <c r="V1071" s="35"/>
      <c r="W1071" s="35"/>
      <c r="X1071" s="35"/>
      <c r="Y1071" s="35"/>
      <c r="Z1071" s="35"/>
      <c r="AA1071" s="35"/>
      <c r="AB1071" s="35"/>
      <c r="AC1071" s="35"/>
      <c r="AD1071" s="35"/>
      <c r="AE1071" s="35"/>
      <c r="AR1071" s="183" t="s">
        <v>494</v>
      </c>
      <c r="AT1071" s="183" t="s">
        <v>419</v>
      </c>
      <c r="AU1071" s="183" t="s">
        <v>88</v>
      </c>
      <c r="AY1071" s="18" t="s">
        <v>317</v>
      </c>
      <c r="BE1071" s="105">
        <f>IF(N1071="základná",J1071,0)</f>
        <v>0</v>
      </c>
      <c r="BF1071" s="105">
        <f>IF(N1071="znížená",J1071,0)</f>
        <v>0</v>
      </c>
      <c r="BG1071" s="105">
        <f>IF(N1071="zákl. prenesená",J1071,0)</f>
        <v>0</v>
      </c>
      <c r="BH1071" s="105">
        <f>IF(N1071="zníž. prenesená",J1071,0)</f>
        <v>0</v>
      </c>
      <c r="BI1071" s="105">
        <f>IF(N1071="nulová",J1071,0)</f>
        <v>0</v>
      </c>
      <c r="BJ1071" s="18" t="s">
        <v>88</v>
      </c>
      <c r="BK1071" s="105">
        <f>ROUND(I1071*H1071,2)</f>
        <v>0</v>
      </c>
      <c r="BL1071" s="18" t="s">
        <v>406</v>
      </c>
      <c r="BM1071" s="183" t="s">
        <v>1590</v>
      </c>
    </row>
    <row r="1072" spans="1:65" s="15" customFormat="1">
      <c r="B1072" s="202"/>
      <c r="D1072" s="185" t="s">
        <v>323</v>
      </c>
      <c r="E1072" s="203" t="s">
        <v>1</v>
      </c>
      <c r="F1072" s="204" t="s">
        <v>1591</v>
      </c>
      <c r="H1072" s="205">
        <v>4</v>
      </c>
      <c r="I1072" s="206"/>
      <c r="L1072" s="202"/>
      <c r="M1072" s="207"/>
      <c r="N1072" s="208"/>
      <c r="O1072" s="208"/>
      <c r="P1072" s="208"/>
      <c r="Q1072" s="208"/>
      <c r="R1072" s="208"/>
      <c r="S1072" s="208"/>
      <c r="T1072" s="209"/>
      <c r="AT1072" s="203" t="s">
        <v>323</v>
      </c>
      <c r="AU1072" s="203" t="s">
        <v>88</v>
      </c>
      <c r="AV1072" s="15" t="s">
        <v>88</v>
      </c>
      <c r="AW1072" s="15" t="s">
        <v>30</v>
      </c>
      <c r="AX1072" s="15" t="s">
        <v>82</v>
      </c>
      <c r="AY1072" s="203" t="s">
        <v>317</v>
      </c>
    </row>
    <row r="1073" spans="1:65" s="2" customFormat="1" ht="24.2" customHeight="1">
      <c r="A1073" s="35"/>
      <c r="B1073" s="141"/>
      <c r="C1073" s="218" t="s">
        <v>1592</v>
      </c>
      <c r="D1073" s="218" t="s">
        <v>419</v>
      </c>
      <c r="E1073" s="219" t="s">
        <v>1593</v>
      </c>
      <c r="F1073" s="220" t="s">
        <v>1594</v>
      </c>
      <c r="G1073" s="221" t="s">
        <v>388</v>
      </c>
      <c r="H1073" s="222">
        <v>4</v>
      </c>
      <c r="I1073" s="223"/>
      <c r="J1073" s="224">
        <f>ROUND(I1073*H1073,2)</f>
        <v>0</v>
      </c>
      <c r="K1073" s="225"/>
      <c r="L1073" s="226"/>
      <c r="M1073" s="227" t="s">
        <v>1</v>
      </c>
      <c r="N1073" s="228" t="s">
        <v>41</v>
      </c>
      <c r="O1073" s="61"/>
      <c r="P1073" s="181">
        <f>O1073*H1073</f>
        <v>0</v>
      </c>
      <c r="Q1073" s="181">
        <v>0.05</v>
      </c>
      <c r="R1073" s="181">
        <f>Q1073*H1073</f>
        <v>0.2</v>
      </c>
      <c r="S1073" s="181">
        <v>0</v>
      </c>
      <c r="T1073" s="182">
        <f>S1073*H1073</f>
        <v>0</v>
      </c>
      <c r="U1073" s="35"/>
      <c r="V1073" s="35"/>
      <c r="W1073" s="35"/>
      <c r="X1073" s="35"/>
      <c r="Y1073" s="35"/>
      <c r="Z1073" s="35"/>
      <c r="AA1073" s="35"/>
      <c r="AB1073" s="35"/>
      <c r="AC1073" s="35"/>
      <c r="AD1073" s="35"/>
      <c r="AE1073" s="35"/>
      <c r="AR1073" s="183" t="s">
        <v>494</v>
      </c>
      <c r="AT1073" s="183" t="s">
        <v>419</v>
      </c>
      <c r="AU1073" s="183" t="s">
        <v>88</v>
      </c>
      <c r="AY1073" s="18" t="s">
        <v>317</v>
      </c>
      <c r="BE1073" s="105">
        <f>IF(N1073="základná",J1073,0)</f>
        <v>0</v>
      </c>
      <c r="BF1073" s="105">
        <f>IF(N1073="znížená",J1073,0)</f>
        <v>0</v>
      </c>
      <c r="BG1073" s="105">
        <f>IF(N1073="zákl. prenesená",J1073,0)</f>
        <v>0</v>
      </c>
      <c r="BH1073" s="105">
        <f>IF(N1073="zníž. prenesená",J1073,0)</f>
        <v>0</v>
      </c>
      <c r="BI1073" s="105">
        <f>IF(N1073="nulová",J1073,0)</f>
        <v>0</v>
      </c>
      <c r="BJ1073" s="18" t="s">
        <v>88</v>
      </c>
      <c r="BK1073" s="105">
        <f>ROUND(I1073*H1073,2)</f>
        <v>0</v>
      </c>
      <c r="BL1073" s="18" t="s">
        <v>406</v>
      </c>
      <c r="BM1073" s="183" t="s">
        <v>1595</v>
      </c>
    </row>
    <row r="1074" spans="1:65" s="15" customFormat="1">
      <c r="B1074" s="202"/>
      <c r="D1074" s="185" t="s">
        <v>323</v>
      </c>
      <c r="E1074" s="203" t="s">
        <v>1</v>
      </c>
      <c r="F1074" s="204" t="s">
        <v>1596</v>
      </c>
      <c r="H1074" s="205">
        <v>4</v>
      </c>
      <c r="I1074" s="206"/>
      <c r="L1074" s="202"/>
      <c r="M1074" s="207"/>
      <c r="N1074" s="208"/>
      <c r="O1074" s="208"/>
      <c r="P1074" s="208"/>
      <c r="Q1074" s="208"/>
      <c r="R1074" s="208"/>
      <c r="S1074" s="208"/>
      <c r="T1074" s="209"/>
      <c r="AT1074" s="203" t="s">
        <v>323</v>
      </c>
      <c r="AU1074" s="203" t="s">
        <v>88</v>
      </c>
      <c r="AV1074" s="15" t="s">
        <v>88</v>
      </c>
      <c r="AW1074" s="15" t="s">
        <v>30</v>
      </c>
      <c r="AX1074" s="15" t="s">
        <v>82</v>
      </c>
      <c r="AY1074" s="203" t="s">
        <v>317</v>
      </c>
    </row>
    <row r="1075" spans="1:65" s="2" customFormat="1" ht="24.2" customHeight="1">
      <c r="A1075" s="35"/>
      <c r="B1075" s="141"/>
      <c r="C1075" s="218" t="s">
        <v>1597</v>
      </c>
      <c r="D1075" s="218" t="s">
        <v>419</v>
      </c>
      <c r="E1075" s="219" t="s">
        <v>1598</v>
      </c>
      <c r="F1075" s="220" t="s">
        <v>1599</v>
      </c>
      <c r="G1075" s="221" t="s">
        <v>388</v>
      </c>
      <c r="H1075" s="222">
        <v>2</v>
      </c>
      <c r="I1075" s="223"/>
      <c r="J1075" s="224">
        <f>ROUND(I1075*H1075,2)</f>
        <v>0</v>
      </c>
      <c r="K1075" s="225"/>
      <c r="L1075" s="226"/>
      <c r="M1075" s="227" t="s">
        <v>1</v>
      </c>
      <c r="N1075" s="228" t="s">
        <v>41</v>
      </c>
      <c r="O1075" s="61"/>
      <c r="P1075" s="181">
        <f>O1075*H1075</f>
        <v>0</v>
      </c>
      <c r="Q1075" s="181">
        <v>0.05</v>
      </c>
      <c r="R1075" s="181">
        <f>Q1075*H1075</f>
        <v>0.1</v>
      </c>
      <c r="S1075" s="181">
        <v>0</v>
      </c>
      <c r="T1075" s="182">
        <f>S1075*H1075</f>
        <v>0</v>
      </c>
      <c r="U1075" s="35"/>
      <c r="V1075" s="35"/>
      <c r="W1075" s="35"/>
      <c r="X1075" s="35"/>
      <c r="Y1075" s="35"/>
      <c r="Z1075" s="35"/>
      <c r="AA1075" s="35"/>
      <c r="AB1075" s="35"/>
      <c r="AC1075" s="35"/>
      <c r="AD1075" s="35"/>
      <c r="AE1075" s="35"/>
      <c r="AR1075" s="183" t="s">
        <v>494</v>
      </c>
      <c r="AT1075" s="183" t="s">
        <v>419</v>
      </c>
      <c r="AU1075" s="183" t="s">
        <v>88</v>
      </c>
      <c r="AY1075" s="18" t="s">
        <v>317</v>
      </c>
      <c r="BE1075" s="105">
        <f>IF(N1075="základná",J1075,0)</f>
        <v>0</v>
      </c>
      <c r="BF1075" s="105">
        <f>IF(N1075="znížená",J1075,0)</f>
        <v>0</v>
      </c>
      <c r="BG1075" s="105">
        <f>IF(N1075="zákl. prenesená",J1075,0)</f>
        <v>0</v>
      </c>
      <c r="BH1075" s="105">
        <f>IF(N1075="zníž. prenesená",J1075,0)</f>
        <v>0</v>
      </c>
      <c r="BI1075" s="105">
        <f>IF(N1075="nulová",J1075,0)</f>
        <v>0</v>
      </c>
      <c r="BJ1075" s="18" t="s">
        <v>88</v>
      </c>
      <c r="BK1075" s="105">
        <f>ROUND(I1075*H1075,2)</f>
        <v>0</v>
      </c>
      <c r="BL1075" s="18" t="s">
        <v>406</v>
      </c>
      <c r="BM1075" s="183" t="s">
        <v>1600</v>
      </c>
    </row>
    <row r="1076" spans="1:65" s="15" customFormat="1">
      <c r="B1076" s="202"/>
      <c r="D1076" s="185" t="s">
        <v>323</v>
      </c>
      <c r="E1076" s="203" t="s">
        <v>1</v>
      </c>
      <c r="F1076" s="204" t="s">
        <v>1601</v>
      </c>
      <c r="H1076" s="205">
        <v>2</v>
      </c>
      <c r="I1076" s="206"/>
      <c r="L1076" s="202"/>
      <c r="M1076" s="207"/>
      <c r="N1076" s="208"/>
      <c r="O1076" s="208"/>
      <c r="P1076" s="208"/>
      <c r="Q1076" s="208"/>
      <c r="R1076" s="208"/>
      <c r="S1076" s="208"/>
      <c r="T1076" s="209"/>
      <c r="AT1076" s="203" t="s">
        <v>323</v>
      </c>
      <c r="AU1076" s="203" t="s">
        <v>88</v>
      </c>
      <c r="AV1076" s="15" t="s">
        <v>88</v>
      </c>
      <c r="AW1076" s="15" t="s">
        <v>30</v>
      </c>
      <c r="AX1076" s="15" t="s">
        <v>82</v>
      </c>
      <c r="AY1076" s="203" t="s">
        <v>317</v>
      </c>
    </row>
    <row r="1077" spans="1:65" s="2" customFormat="1" ht="24.2" customHeight="1">
      <c r="A1077" s="35"/>
      <c r="B1077" s="141"/>
      <c r="C1077" s="218" t="s">
        <v>1602</v>
      </c>
      <c r="D1077" s="218" t="s">
        <v>419</v>
      </c>
      <c r="E1077" s="219" t="s">
        <v>1603</v>
      </c>
      <c r="F1077" s="220" t="s">
        <v>1604</v>
      </c>
      <c r="G1077" s="221" t="s">
        <v>388</v>
      </c>
      <c r="H1077" s="222">
        <v>2</v>
      </c>
      <c r="I1077" s="223"/>
      <c r="J1077" s="224">
        <f>ROUND(I1077*H1077,2)</f>
        <v>0</v>
      </c>
      <c r="K1077" s="225"/>
      <c r="L1077" s="226"/>
      <c r="M1077" s="227" t="s">
        <v>1</v>
      </c>
      <c r="N1077" s="228" t="s">
        <v>41</v>
      </c>
      <c r="O1077" s="61"/>
      <c r="P1077" s="181">
        <f>O1077*H1077</f>
        <v>0</v>
      </c>
      <c r="Q1077" s="181">
        <v>0.05</v>
      </c>
      <c r="R1077" s="181">
        <f>Q1077*H1077</f>
        <v>0.1</v>
      </c>
      <c r="S1077" s="181">
        <v>0</v>
      </c>
      <c r="T1077" s="182">
        <f>S1077*H1077</f>
        <v>0</v>
      </c>
      <c r="U1077" s="35"/>
      <c r="V1077" s="35"/>
      <c r="W1077" s="35"/>
      <c r="X1077" s="35"/>
      <c r="Y1077" s="35"/>
      <c r="Z1077" s="35"/>
      <c r="AA1077" s="35"/>
      <c r="AB1077" s="35"/>
      <c r="AC1077" s="35"/>
      <c r="AD1077" s="35"/>
      <c r="AE1077" s="35"/>
      <c r="AR1077" s="183" t="s">
        <v>494</v>
      </c>
      <c r="AT1077" s="183" t="s">
        <v>419</v>
      </c>
      <c r="AU1077" s="183" t="s">
        <v>88</v>
      </c>
      <c r="AY1077" s="18" t="s">
        <v>317</v>
      </c>
      <c r="BE1077" s="105">
        <f>IF(N1077="základná",J1077,0)</f>
        <v>0</v>
      </c>
      <c r="BF1077" s="105">
        <f>IF(N1077="znížená",J1077,0)</f>
        <v>0</v>
      </c>
      <c r="BG1077" s="105">
        <f>IF(N1077="zákl. prenesená",J1077,0)</f>
        <v>0</v>
      </c>
      <c r="BH1077" s="105">
        <f>IF(N1077="zníž. prenesená",J1077,0)</f>
        <v>0</v>
      </c>
      <c r="BI1077" s="105">
        <f>IF(N1077="nulová",J1077,0)</f>
        <v>0</v>
      </c>
      <c r="BJ1077" s="18" t="s">
        <v>88</v>
      </c>
      <c r="BK1077" s="105">
        <f>ROUND(I1077*H1077,2)</f>
        <v>0</v>
      </c>
      <c r="BL1077" s="18" t="s">
        <v>406</v>
      </c>
      <c r="BM1077" s="183" t="s">
        <v>1605</v>
      </c>
    </row>
    <row r="1078" spans="1:65" s="15" customFormat="1">
      <c r="B1078" s="202"/>
      <c r="D1078" s="185" t="s">
        <v>323</v>
      </c>
      <c r="E1078" s="203" t="s">
        <v>1</v>
      </c>
      <c r="F1078" s="204" t="s">
        <v>1606</v>
      </c>
      <c r="H1078" s="205">
        <v>2</v>
      </c>
      <c r="I1078" s="206"/>
      <c r="L1078" s="202"/>
      <c r="M1078" s="207"/>
      <c r="N1078" s="208"/>
      <c r="O1078" s="208"/>
      <c r="P1078" s="208"/>
      <c r="Q1078" s="208"/>
      <c r="R1078" s="208"/>
      <c r="S1078" s="208"/>
      <c r="T1078" s="209"/>
      <c r="AT1078" s="203" t="s">
        <v>323</v>
      </c>
      <c r="AU1078" s="203" t="s">
        <v>88</v>
      </c>
      <c r="AV1078" s="15" t="s">
        <v>88</v>
      </c>
      <c r="AW1078" s="15" t="s">
        <v>30</v>
      </c>
      <c r="AX1078" s="15" t="s">
        <v>82</v>
      </c>
      <c r="AY1078" s="203" t="s">
        <v>317</v>
      </c>
    </row>
    <row r="1079" spans="1:65" s="2" customFormat="1" ht="24.2" customHeight="1">
      <c r="A1079" s="35"/>
      <c r="B1079" s="141"/>
      <c r="C1079" s="218" t="s">
        <v>1607</v>
      </c>
      <c r="D1079" s="218" t="s">
        <v>419</v>
      </c>
      <c r="E1079" s="219" t="s">
        <v>1608</v>
      </c>
      <c r="F1079" s="220" t="s">
        <v>1609</v>
      </c>
      <c r="G1079" s="221" t="s">
        <v>388</v>
      </c>
      <c r="H1079" s="222">
        <v>1</v>
      </c>
      <c r="I1079" s="223"/>
      <c r="J1079" s="224">
        <f>ROUND(I1079*H1079,2)</f>
        <v>0</v>
      </c>
      <c r="K1079" s="225"/>
      <c r="L1079" s="226"/>
      <c r="M1079" s="227" t="s">
        <v>1</v>
      </c>
      <c r="N1079" s="228" t="s">
        <v>41</v>
      </c>
      <c r="O1079" s="61"/>
      <c r="P1079" s="181">
        <f>O1079*H1079</f>
        <v>0</v>
      </c>
      <c r="Q1079" s="181">
        <v>0.05</v>
      </c>
      <c r="R1079" s="181">
        <f>Q1079*H1079</f>
        <v>0.05</v>
      </c>
      <c r="S1079" s="181">
        <v>0</v>
      </c>
      <c r="T1079" s="182">
        <f>S1079*H1079</f>
        <v>0</v>
      </c>
      <c r="U1079" s="35"/>
      <c r="V1079" s="35"/>
      <c r="W1079" s="35"/>
      <c r="X1079" s="35"/>
      <c r="Y1079" s="35"/>
      <c r="Z1079" s="35"/>
      <c r="AA1079" s="35"/>
      <c r="AB1079" s="35"/>
      <c r="AC1079" s="35"/>
      <c r="AD1079" s="35"/>
      <c r="AE1079" s="35"/>
      <c r="AR1079" s="183" t="s">
        <v>494</v>
      </c>
      <c r="AT1079" s="183" t="s">
        <v>419</v>
      </c>
      <c r="AU1079" s="183" t="s">
        <v>88</v>
      </c>
      <c r="AY1079" s="18" t="s">
        <v>317</v>
      </c>
      <c r="BE1079" s="105">
        <f>IF(N1079="základná",J1079,0)</f>
        <v>0</v>
      </c>
      <c r="BF1079" s="105">
        <f>IF(N1079="znížená",J1079,0)</f>
        <v>0</v>
      </c>
      <c r="BG1079" s="105">
        <f>IF(N1079="zákl. prenesená",J1079,0)</f>
        <v>0</v>
      </c>
      <c r="BH1079" s="105">
        <f>IF(N1079="zníž. prenesená",J1079,0)</f>
        <v>0</v>
      </c>
      <c r="BI1079" s="105">
        <f>IF(N1079="nulová",J1079,0)</f>
        <v>0</v>
      </c>
      <c r="BJ1079" s="18" t="s">
        <v>88</v>
      </c>
      <c r="BK1079" s="105">
        <f>ROUND(I1079*H1079,2)</f>
        <v>0</v>
      </c>
      <c r="BL1079" s="18" t="s">
        <v>406</v>
      </c>
      <c r="BM1079" s="183" t="s">
        <v>1610</v>
      </c>
    </row>
    <row r="1080" spans="1:65" s="15" customFormat="1">
      <c r="B1080" s="202"/>
      <c r="D1080" s="185" t="s">
        <v>323</v>
      </c>
      <c r="E1080" s="203" t="s">
        <v>1</v>
      </c>
      <c r="F1080" s="204" t="s">
        <v>1611</v>
      </c>
      <c r="H1080" s="205">
        <v>1</v>
      </c>
      <c r="I1080" s="206"/>
      <c r="L1080" s="202"/>
      <c r="M1080" s="207"/>
      <c r="N1080" s="208"/>
      <c r="O1080" s="208"/>
      <c r="P1080" s="208"/>
      <c r="Q1080" s="208"/>
      <c r="R1080" s="208"/>
      <c r="S1080" s="208"/>
      <c r="T1080" s="209"/>
      <c r="AT1080" s="203" t="s">
        <v>323</v>
      </c>
      <c r="AU1080" s="203" t="s">
        <v>88</v>
      </c>
      <c r="AV1080" s="15" t="s">
        <v>88</v>
      </c>
      <c r="AW1080" s="15" t="s">
        <v>30</v>
      </c>
      <c r="AX1080" s="15" t="s">
        <v>82</v>
      </c>
      <c r="AY1080" s="203" t="s">
        <v>317</v>
      </c>
    </row>
    <row r="1081" spans="1:65" s="2" customFormat="1" ht="24.2" customHeight="1">
      <c r="A1081" s="35"/>
      <c r="B1081" s="141"/>
      <c r="C1081" s="218" t="s">
        <v>1612</v>
      </c>
      <c r="D1081" s="218" t="s">
        <v>419</v>
      </c>
      <c r="E1081" s="219" t="s">
        <v>1613</v>
      </c>
      <c r="F1081" s="220" t="s">
        <v>1614</v>
      </c>
      <c r="G1081" s="221" t="s">
        <v>388</v>
      </c>
      <c r="H1081" s="222">
        <v>2</v>
      </c>
      <c r="I1081" s="223"/>
      <c r="J1081" s="224">
        <f>ROUND(I1081*H1081,2)</f>
        <v>0</v>
      </c>
      <c r="K1081" s="225"/>
      <c r="L1081" s="226"/>
      <c r="M1081" s="227" t="s">
        <v>1</v>
      </c>
      <c r="N1081" s="228" t="s">
        <v>41</v>
      </c>
      <c r="O1081" s="61"/>
      <c r="P1081" s="181">
        <f>O1081*H1081</f>
        <v>0</v>
      </c>
      <c r="Q1081" s="181">
        <v>0.05</v>
      </c>
      <c r="R1081" s="181">
        <f>Q1081*H1081</f>
        <v>0.1</v>
      </c>
      <c r="S1081" s="181">
        <v>0</v>
      </c>
      <c r="T1081" s="182">
        <f>S1081*H1081</f>
        <v>0</v>
      </c>
      <c r="U1081" s="35"/>
      <c r="V1081" s="35"/>
      <c r="W1081" s="35"/>
      <c r="X1081" s="35"/>
      <c r="Y1081" s="35"/>
      <c r="Z1081" s="35"/>
      <c r="AA1081" s="35"/>
      <c r="AB1081" s="35"/>
      <c r="AC1081" s="35"/>
      <c r="AD1081" s="35"/>
      <c r="AE1081" s="35"/>
      <c r="AR1081" s="183" t="s">
        <v>494</v>
      </c>
      <c r="AT1081" s="183" t="s">
        <v>419</v>
      </c>
      <c r="AU1081" s="183" t="s">
        <v>88</v>
      </c>
      <c r="AY1081" s="18" t="s">
        <v>317</v>
      </c>
      <c r="BE1081" s="105">
        <f>IF(N1081="základná",J1081,0)</f>
        <v>0</v>
      </c>
      <c r="BF1081" s="105">
        <f>IF(N1081="znížená",J1081,0)</f>
        <v>0</v>
      </c>
      <c r="BG1081" s="105">
        <f>IF(N1081="zákl. prenesená",J1081,0)</f>
        <v>0</v>
      </c>
      <c r="BH1081" s="105">
        <f>IF(N1081="zníž. prenesená",J1081,0)</f>
        <v>0</v>
      </c>
      <c r="BI1081" s="105">
        <f>IF(N1081="nulová",J1081,0)</f>
        <v>0</v>
      </c>
      <c r="BJ1081" s="18" t="s">
        <v>88</v>
      </c>
      <c r="BK1081" s="105">
        <f>ROUND(I1081*H1081,2)</f>
        <v>0</v>
      </c>
      <c r="BL1081" s="18" t="s">
        <v>406</v>
      </c>
      <c r="BM1081" s="183" t="s">
        <v>1615</v>
      </c>
    </row>
    <row r="1082" spans="1:65" s="15" customFormat="1">
      <c r="B1082" s="202"/>
      <c r="D1082" s="185" t="s">
        <v>323</v>
      </c>
      <c r="E1082" s="203" t="s">
        <v>1</v>
      </c>
      <c r="F1082" s="204" t="s">
        <v>1616</v>
      </c>
      <c r="H1082" s="205">
        <v>2</v>
      </c>
      <c r="I1082" s="206"/>
      <c r="L1082" s="202"/>
      <c r="M1082" s="207"/>
      <c r="N1082" s="208"/>
      <c r="O1082" s="208"/>
      <c r="P1082" s="208"/>
      <c r="Q1082" s="208"/>
      <c r="R1082" s="208"/>
      <c r="S1082" s="208"/>
      <c r="T1082" s="209"/>
      <c r="AT1082" s="203" t="s">
        <v>323</v>
      </c>
      <c r="AU1082" s="203" t="s">
        <v>88</v>
      </c>
      <c r="AV1082" s="15" t="s">
        <v>88</v>
      </c>
      <c r="AW1082" s="15" t="s">
        <v>30</v>
      </c>
      <c r="AX1082" s="15" t="s">
        <v>82</v>
      </c>
      <c r="AY1082" s="203" t="s">
        <v>317</v>
      </c>
    </row>
    <row r="1083" spans="1:65" s="2" customFormat="1" ht="24.2" customHeight="1">
      <c r="A1083" s="35"/>
      <c r="B1083" s="141"/>
      <c r="C1083" s="218" t="s">
        <v>1617</v>
      </c>
      <c r="D1083" s="218" t="s">
        <v>419</v>
      </c>
      <c r="E1083" s="219" t="s">
        <v>1618</v>
      </c>
      <c r="F1083" s="220" t="s">
        <v>1619</v>
      </c>
      <c r="G1083" s="221" t="s">
        <v>388</v>
      </c>
      <c r="H1083" s="222">
        <v>2</v>
      </c>
      <c r="I1083" s="223"/>
      <c r="J1083" s="224">
        <f>ROUND(I1083*H1083,2)</f>
        <v>0</v>
      </c>
      <c r="K1083" s="225"/>
      <c r="L1083" s="226"/>
      <c r="M1083" s="227" t="s">
        <v>1</v>
      </c>
      <c r="N1083" s="228" t="s">
        <v>41</v>
      </c>
      <c r="O1083" s="61"/>
      <c r="P1083" s="181">
        <f>O1083*H1083</f>
        <v>0</v>
      </c>
      <c r="Q1083" s="181">
        <v>0.05</v>
      </c>
      <c r="R1083" s="181">
        <f>Q1083*H1083</f>
        <v>0.1</v>
      </c>
      <c r="S1083" s="181">
        <v>0</v>
      </c>
      <c r="T1083" s="182">
        <f>S1083*H1083</f>
        <v>0</v>
      </c>
      <c r="U1083" s="35"/>
      <c r="V1083" s="35"/>
      <c r="W1083" s="35"/>
      <c r="X1083" s="35"/>
      <c r="Y1083" s="35"/>
      <c r="Z1083" s="35"/>
      <c r="AA1083" s="35"/>
      <c r="AB1083" s="35"/>
      <c r="AC1083" s="35"/>
      <c r="AD1083" s="35"/>
      <c r="AE1083" s="35"/>
      <c r="AR1083" s="183" t="s">
        <v>494</v>
      </c>
      <c r="AT1083" s="183" t="s">
        <v>419</v>
      </c>
      <c r="AU1083" s="183" t="s">
        <v>88</v>
      </c>
      <c r="AY1083" s="18" t="s">
        <v>317</v>
      </c>
      <c r="BE1083" s="105">
        <f>IF(N1083="základná",J1083,0)</f>
        <v>0</v>
      </c>
      <c r="BF1083" s="105">
        <f>IF(N1083="znížená",J1083,0)</f>
        <v>0</v>
      </c>
      <c r="BG1083" s="105">
        <f>IF(N1083="zákl. prenesená",J1083,0)</f>
        <v>0</v>
      </c>
      <c r="BH1083" s="105">
        <f>IF(N1083="zníž. prenesená",J1083,0)</f>
        <v>0</v>
      </c>
      <c r="BI1083" s="105">
        <f>IF(N1083="nulová",J1083,0)</f>
        <v>0</v>
      </c>
      <c r="BJ1083" s="18" t="s">
        <v>88</v>
      </c>
      <c r="BK1083" s="105">
        <f>ROUND(I1083*H1083,2)</f>
        <v>0</v>
      </c>
      <c r="BL1083" s="18" t="s">
        <v>406</v>
      </c>
      <c r="BM1083" s="183" t="s">
        <v>1620</v>
      </c>
    </row>
    <row r="1084" spans="1:65" s="15" customFormat="1">
      <c r="B1084" s="202"/>
      <c r="D1084" s="185" t="s">
        <v>323</v>
      </c>
      <c r="E1084" s="203" t="s">
        <v>1</v>
      </c>
      <c r="F1084" s="204" t="s">
        <v>1621</v>
      </c>
      <c r="H1084" s="205">
        <v>2</v>
      </c>
      <c r="I1084" s="206"/>
      <c r="L1084" s="202"/>
      <c r="M1084" s="207"/>
      <c r="N1084" s="208"/>
      <c r="O1084" s="208"/>
      <c r="P1084" s="208"/>
      <c r="Q1084" s="208"/>
      <c r="R1084" s="208"/>
      <c r="S1084" s="208"/>
      <c r="T1084" s="209"/>
      <c r="AT1084" s="203" t="s">
        <v>323</v>
      </c>
      <c r="AU1084" s="203" t="s">
        <v>88</v>
      </c>
      <c r="AV1084" s="15" t="s">
        <v>88</v>
      </c>
      <c r="AW1084" s="15" t="s">
        <v>30</v>
      </c>
      <c r="AX1084" s="15" t="s">
        <v>82</v>
      </c>
      <c r="AY1084" s="203" t="s">
        <v>317</v>
      </c>
    </row>
    <row r="1085" spans="1:65" s="2" customFormat="1" ht="24.2" customHeight="1">
      <c r="A1085" s="35"/>
      <c r="B1085" s="141"/>
      <c r="C1085" s="218" t="s">
        <v>1622</v>
      </c>
      <c r="D1085" s="218" t="s">
        <v>419</v>
      </c>
      <c r="E1085" s="219" t="s">
        <v>1623</v>
      </c>
      <c r="F1085" s="220" t="s">
        <v>1624</v>
      </c>
      <c r="G1085" s="221" t="s">
        <v>388</v>
      </c>
      <c r="H1085" s="222">
        <v>1</v>
      </c>
      <c r="I1085" s="223"/>
      <c r="J1085" s="224">
        <f>ROUND(I1085*H1085,2)</f>
        <v>0</v>
      </c>
      <c r="K1085" s="225"/>
      <c r="L1085" s="226"/>
      <c r="M1085" s="227" t="s">
        <v>1</v>
      </c>
      <c r="N1085" s="228" t="s">
        <v>41</v>
      </c>
      <c r="O1085" s="61"/>
      <c r="P1085" s="181">
        <f>O1085*H1085</f>
        <v>0</v>
      </c>
      <c r="Q1085" s="181">
        <v>0.05</v>
      </c>
      <c r="R1085" s="181">
        <f>Q1085*H1085</f>
        <v>0.05</v>
      </c>
      <c r="S1085" s="181">
        <v>0</v>
      </c>
      <c r="T1085" s="182">
        <f>S1085*H1085</f>
        <v>0</v>
      </c>
      <c r="U1085" s="35"/>
      <c r="V1085" s="35"/>
      <c r="W1085" s="35"/>
      <c r="X1085" s="35"/>
      <c r="Y1085" s="35"/>
      <c r="Z1085" s="35"/>
      <c r="AA1085" s="35"/>
      <c r="AB1085" s="35"/>
      <c r="AC1085" s="35"/>
      <c r="AD1085" s="35"/>
      <c r="AE1085" s="35"/>
      <c r="AR1085" s="183" t="s">
        <v>494</v>
      </c>
      <c r="AT1085" s="183" t="s">
        <v>419</v>
      </c>
      <c r="AU1085" s="183" t="s">
        <v>88</v>
      </c>
      <c r="AY1085" s="18" t="s">
        <v>317</v>
      </c>
      <c r="BE1085" s="105">
        <f>IF(N1085="základná",J1085,0)</f>
        <v>0</v>
      </c>
      <c r="BF1085" s="105">
        <f>IF(N1085="znížená",J1085,0)</f>
        <v>0</v>
      </c>
      <c r="BG1085" s="105">
        <f>IF(N1085="zákl. prenesená",J1085,0)</f>
        <v>0</v>
      </c>
      <c r="BH1085" s="105">
        <f>IF(N1085="zníž. prenesená",J1085,0)</f>
        <v>0</v>
      </c>
      <c r="BI1085" s="105">
        <f>IF(N1085="nulová",J1085,0)</f>
        <v>0</v>
      </c>
      <c r="BJ1085" s="18" t="s">
        <v>88</v>
      </c>
      <c r="BK1085" s="105">
        <f>ROUND(I1085*H1085,2)</f>
        <v>0</v>
      </c>
      <c r="BL1085" s="18" t="s">
        <v>406</v>
      </c>
      <c r="BM1085" s="183" t="s">
        <v>1625</v>
      </c>
    </row>
    <row r="1086" spans="1:65" s="15" customFormat="1">
      <c r="B1086" s="202"/>
      <c r="D1086" s="185" t="s">
        <v>323</v>
      </c>
      <c r="E1086" s="203" t="s">
        <v>1</v>
      </c>
      <c r="F1086" s="204" t="s">
        <v>1626</v>
      </c>
      <c r="H1086" s="205">
        <v>1</v>
      </c>
      <c r="I1086" s="206"/>
      <c r="L1086" s="202"/>
      <c r="M1086" s="207"/>
      <c r="N1086" s="208"/>
      <c r="O1086" s="208"/>
      <c r="P1086" s="208"/>
      <c r="Q1086" s="208"/>
      <c r="R1086" s="208"/>
      <c r="S1086" s="208"/>
      <c r="T1086" s="209"/>
      <c r="AT1086" s="203" t="s">
        <v>323</v>
      </c>
      <c r="AU1086" s="203" t="s">
        <v>88</v>
      </c>
      <c r="AV1086" s="15" t="s">
        <v>88</v>
      </c>
      <c r="AW1086" s="15" t="s">
        <v>30</v>
      </c>
      <c r="AX1086" s="15" t="s">
        <v>82</v>
      </c>
      <c r="AY1086" s="203" t="s">
        <v>317</v>
      </c>
    </row>
    <row r="1087" spans="1:65" s="2" customFormat="1" ht="24.2" customHeight="1">
      <c r="A1087" s="35"/>
      <c r="B1087" s="141"/>
      <c r="C1087" s="218" t="s">
        <v>1627</v>
      </c>
      <c r="D1087" s="218" t="s">
        <v>419</v>
      </c>
      <c r="E1087" s="219" t="s">
        <v>1628</v>
      </c>
      <c r="F1087" s="220" t="s">
        <v>1629</v>
      </c>
      <c r="G1087" s="221" t="s">
        <v>388</v>
      </c>
      <c r="H1087" s="222">
        <v>1</v>
      </c>
      <c r="I1087" s="223"/>
      <c r="J1087" s="224">
        <f>ROUND(I1087*H1087,2)</f>
        <v>0</v>
      </c>
      <c r="K1087" s="225"/>
      <c r="L1087" s="226"/>
      <c r="M1087" s="227" t="s">
        <v>1</v>
      </c>
      <c r="N1087" s="228" t="s">
        <v>41</v>
      </c>
      <c r="O1087" s="61"/>
      <c r="P1087" s="181">
        <f>O1087*H1087</f>
        <v>0</v>
      </c>
      <c r="Q1087" s="181">
        <v>0.05</v>
      </c>
      <c r="R1087" s="181">
        <f>Q1087*H1087</f>
        <v>0.05</v>
      </c>
      <c r="S1087" s="181">
        <v>0</v>
      </c>
      <c r="T1087" s="182">
        <f>S1087*H1087</f>
        <v>0</v>
      </c>
      <c r="U1087" s="35"/>
      <c r="V1087" s="35"/>
      <c r="W1087" s="35"/>
      <c r="X1087" s="35"/>
      <c r="Y1087" s="35"/>
      <c r="Z1087" s="35"/>
      <c r="AA1087" s="35"/>
      <c r="AB1087" s="35"/>
      <c r="AC1087" s="35"/>
      <c r="AD1087" s="35"/>
      <c r="AE1087" s="35"/>
      <c r="AR1087" s="183" t="s">
        <v>494</v>
      </c>
      <c r="AT1087" s="183" t="s">
        <v>419</v>
      </c>
      <c r="AU1087" s="183" t="s">
        <v>88</v>
      </c>
      <c r="AY1087" s="18" t="s">
        <v>317</v>
      </c>
      <c r="BE1087" s="105">
        <f>IF(N1087="základná",J1087,0)</f>
        <v>0</v>
      </c>
      <c r="BF1087" s="105">
        <f>IF(N1087="znížená",J1087,0)</f>
        <v>0</v>
      </c>
      <c r="BG1087" s="105">
        <f>IF(N1087="zákl. prenesená",J1087,0)</f>
        <v>0</v>
      </c>
      <c r="BH1087" s="105">
        <f>IF(N1087="zníž. prenesená",J1087,0)</f>
        <v>0</v>
      </c>
      <c r="BI1087" s="105">
        <f>IF(N1087="nulová",J1087,0)</f>
        <v>0</v>
      </c>
      <c r="BJ1087" s="18" t="s">
        <v>88</v>
      </c>
      <c r="BK1087" s="105">
        <f>ROUND(I1087*H1087,2)</f>
        <v>0</v>
      </c>
      <c r="BL1087" s="18" t="s">
        <v>406</v>
      </c>
      <c r="BM1087" s="183" t="s">
        <v>1630</v>
      </c>
    </row>
    <row r="1088" spans="1:65" s="15" customFormat="1">
      <c r="B1088" s="202"/>
      <c r="D1088" s="185" t="s">
        <v>323</v>
      </c>
      <c r="E1088" s="203" t="s">
        <v>1</v>
      </c>
      <c r="F1088" s="204" t="s">
        <v>1631</v>
      </c>
      <c r="H1088" s="205">
        <v>1</v>
      </c>
      <c r="I1088" s="206"/>
      <c r="L1088" s="202"/>
      <c r="M1088" s="207"/>
      <c r="N1088" s="208"/>
      <c r="O1088" s="208"/>
      <c r="P1088" s="208"/>
      <c r="Q1088" s="208"/>
      <c r="R1088" s="208"/>
      <c r="S1088" s="208"/>
      <c r="T1088" s="209"/>
      <c r="AT1088" s="203" t="s">
        <v>323</v>
      </c>
      <c r="AU1088" s="203" t="s">
        <v>88</v>
      </c>
      <c r="AV1088" s="15" t="s">
        <v>88</v>
      </c>
      <c r="AW1088" s="15" t="s">
        <v>30</v>
      </c>
      <c r="AX1088" s="15" t="s">
        <v>82</v>
      </c>
      <c r="AY1088" s="203" t="s">
        <v>317</v>
      </c>
    </row>
    <row r="1089" spans="1:65" s="2" customFormat="1" ht="24.2" customHeight="1">
      <c r="A1089" s="35"/>
      <c r="B1089" s="141"/>
      <c r="C1089" s="218" t="s">
        <v>1632</v>
      </c>
      <c r="D1089" s="218" t="s">
        <v>419</v>
      </c>
      <c r="E1089" s="219" t="s">
        <v>1633</v>
      </c>
      <c r="F1089" s="220" t="s">
        <v>1634</v>
      </c>
      <c r="G1089" s="221" t="s">
        <v>388</v>
      </c>
      <c r="H1089" s="222">
        <v>1</v>
      </c>
      <c r="I1089" s="223"/>
      <c r="J1089" s="224">
        <f>ROUND(I1089*H1089,2)</f>
        <v>0</v>
      </c>
      <c r="K1089" s="225"/>
      <c r="L1089" s="226"/>
      <c r="M1089" s="227" t="s">
        <v>1</v>
      </c>
      <c r="N1089" s="228" t="s">
        <v>41</v>
      </c>
      <c r="O1089" s="61"/>
      <c r="P1089" s="181">
        <f>O1089*H1089</f>
        <v>0</v>
      </c>
      <c r="Q1089" s="181">
        <v>0.05</v>
      </c>
      <c r="R1089" s="181">
        <f>Q1089*H1089</f>
        <v>0.05</v>
      </c>
      <c r="S1089" s="181">
        <v>0</v>
      </c>
      <c r="T1089" s="182">
        <f>S1089*H1089</f>
        <v>0</v>
      </c>
      <c r="U1089" s="35"/>
      <c r="V1089" s="35"/>
      <c r="W1089" s="35"/>
      <c r="X1089" s="35"/>
      <c r="Y1089" s="35"/>
      <c r="Z1089" s="35"/>
      <c r="AA1089" s="35"/>
      <c r="AB1089" s="35"/>
      <c r="AC1089" s="35"/>
      <c r="AD1089" s="35"/>
      <c r="AE1089" s="35"/>
      <c r="AR1089" s="183" t="s">
        <v>494</v>
      </c>
      <c r="AT1089" s="183" t="s">
        <v>419</v>
      </c>
      <c r="AU1089" s="183" t="s">
        <v>88</v>
      </c>
      <c r="AY1089" s="18" t="s">
        <v>317</v>
      </c>
      <c r="BE1089" s="105">
        <f>IF(N1089="základná",J1089,0)</f>
        <v>0</v>
      </c>
      <c r="BF1089" s="105">
        <f>IF(N1089="znížená",J1089,0)</f>
        <v>0</v>
      </c>
      <c r="BG1089" s="105">
        <f>IF(N1089="zákl. prenesená",J1089,0)</f>
        <v>0</v>
      </c>
      <c r="BH1089" s="105">
        <f>IF(N1089="zníž. prenesená",J1089,0)</f>
        <v>0</v>
      </c>
      <c r="BI1089" s="105">
        <f>IF(N1089="nulová",J1089,0)</f>
        <v>0</v>
      </c>
      <c r="BJ1089" s="18" t="s">
        <v>88</v>
      </c>
      <c r="BK1089" s="105">
        <f>ROUND(I1089*H1089,2)</f>
        <v>0</v>
      </c>
      <c r="BL1089" s="18" t="s">
        <v>406</v>
      </c>
      <c r="BM1089" s="183" t="s">
        <v>1635</v>
      </c>
    </row>
    <row r="1090" spans="1:65" s="15" customFormat="1">
      <c r="B1090" s="202"/>
      <c r="D1090" s="185" t="s">
        <v>323</v>
      </c>
      <c r="E1090" s="203" t="s">
        <v>1</v>
      </c>
      <c r="F1090" s="204" t="s">
        <v>1636</v>
      </c>
      <c r="H1090" s="205">
        <v>1</v>
      </c>
      <c r="I1090" s="206"/>
      <c r="L1090" s="202"/>
      <c r="M1090" s="207"/>
      <c r="N1090" s="208"/>
      <c r="O1090" s="208"/>
      <c r="P1090" s="208"/>
      <c r="Q1090" s="208"/>
      <c r="R1090" s="208"/>
      <c r="S1090" s="208"/>
      <c r="T1090" s="209"/>
      <c r="AT1090" s="203" t="s">
        <v>323</v>
      </c>
      <c r="AU1090" s="203" t="s">
        <v>88</v>
      </c>
      <c r="AV1090" s="15" t="s">
        <v>88</v>
      </c>
      <c r="AW1090" s="15" t="s">
        <v>30</v>
      </c>
      <c r="AX1090" s="15" t="s">
        <v>82</v>
      </c>
      <c r="AY1090" s="203" t="s">
        <v>317</v>
      </c>
    </row>
    <row r="1091" spans="1:65" s="2" customFormat="1" ht="24.2" customHeight="1">
      <c r="A1091" s="35"/>
      <c r="B1091" s="141"/>
      <c r="C1091" s="218" t="s">
        <v>1637</v>
      </c>
      <c r="D1091" s="218" t="s">
        <v>419</v>
      </c>
      <c r="E1091" s="219" t="s">
        <v>1638</v>
      </c>
      <c r="F1091" s="220" t="s">
        <v>1639</v>
      </c>
      <c r="G1091" s="221" t="s">
        <v>388</v>
      </c>
      <c r="H1091" s="222">
        <v>1</v>
      </c>
      <c r="I1091" s="223"/>
      <c r="J1091" s="224">
        <f>ROUND(I1091*H1091,2)</f>
        <v>0</v>
      </c>
      <c r="K1091" s="225"/>
      <c r="L1091" s="226"/>
      <c r="M1091" s="227" t="s">
        <v>1</v>
      </c>
      <c r="N1091" s="228" t="s">
        <v>41</v>
      </c>
      <c r="O1091" s="61"/>
      <c r="P1091" s="181">
        <f>O1091*H1091</f>
        <v>0</v>
      </c>
      <c r="Q1091" s="181">
        <v>0.05</v>
      </c>
      <c r="R1091" s="181">
        <f>Q1091*H1091</f>
        <v>0.05</v>
      </c>
      <c r="S1091" s="181">
        <v>0</v>
      </c>
      <c r="T1091" s="182">
        <f>S1091*H1091</f>
        <v>0</v>
      </c>
      <c r="U1091" s="35"/>
      <c r="V1091" s="35"/>
      <c r="W1091" s="35"/>
      <c r="X1091" s="35"/>
      <c r="Y1091" s="35"/>
      <c r="Z1091" s="35"/>
      <c r="AA1091" s="35"/>
      <c r="AB1091" s="35"/>
      <c r="AC1091" s="35"/>
      <c r="AD1091" s="35"/>
      <c r="AE1091" s="35"/>
      <c r="AR1091" s="183" t="s">
        <v>494</v>
      </c>
      <c r="AT1091" s="183" t="s">
        <v>419</v>
      </c>
      <c r="AU1091" s="183" t="s">
        <v>88</v>
      </c>
      <c r="AY1091" s="18" t="s">
        <v>317</v>
      </c>
      <c r="BE1091" s="105">
        <f>IF(N1091="základná",J1091,0)</f>
        <v>0</v>
      </c>
      <c r="BF1091" s="105">
        <f>IF(N1091="znížená",J1091,0)</f>
        <v>0</v>
      </c>
      <c r="BG1091" s="105">
        <f>IF(N1091="zákl. prenesená",J1091,0)</f>
        <v>0</v>
      </c>
      <c r="BH1091" s="105">
        <f>IF(N1091="zníž. prenesená",J1091,0)</f>
        <v>0</v>
      </c>
      <c r="BI1091" s="105">
        <f>IF(N1091="nulová",J1091,0)</f>
        <v>0</v>
      </c>
      <c r="BJ1091" s="18" t="s">
        <v>88</v>
      </c>
      <c r="BK1091" s="105">
        <f>ROUND(I1091*H1091,2)</f>
        <v>0</v>
      </c>
      <c r="BL1091" s="18" t="s">
        <v>406</v>
      </c>
      <c r="BM1091" s="183" t="s">
        <v>1640</v>
      </c>
    </row>
    <row r="1092" spans="1:65" s="15" customFormat="1">
      <c r="B1092" s="202"/>
      <c r="D1092" s="185" t="s">
        <v>323</v>
      </c>
      <c r="E1092" s="203" t="s">
        <v>1</v>
      </c>
      <c r="F1092" s="204" t="s">
        <v>1641</v>
      </c>
      <c r="H1092" s="205">
        <v>1</v>
      </c>
      <c r="I1092" s="206"/>
      <c r="L1092" s="202"/>
      <c r="M1092" s="207"/>
      <c r="N1092" s="208"/>
      <c r="O1092" s="208"/>
      <c r="P1092" s="208"/>
      <c r="Q1092" s="208"/>
      <c r="R1092" s="208"/>
      <c r="S1092" s="208"/>
      <c r="T1092" s="209"/>
      <c r="AT1092" s="203" t="s">
        <v>323</v>
      </c>
      <c r="AU1092" s="203" t="s">
        <v>88</v>
      </c>
      <c r="AV1092" s="15" t="s">
        <v>88</v>
      </c>
      <c r="AW1092" s="15" t="s">
        <v>30</v>
      </c>
      <c r="AX1092" s="15" t="s">
        <v>82</v>
      </c>
      <c r="AY1092" s="203" t="s">
        <v>317</v>
      </c>
    </row>
    <row r="1093" spans="1:65" s="2" customFormat="1" ht="24.2" customHeight="1">
      <c r="A1093" s="35"/>
      <c r="B1093" s="141"/>
      <c r="C1093" s="218" t="s">
        <v>1642</v>
      </c>
      <c r="D1093" s="218" t="s">
        <v>419</v>
      </c>
      <c r="E1093" s="219" t="s">
        <v>1643</v>
      </c>
      <c r="F1093" s="220" t="s">
        <v>1644</v>
      </c>
      <c r="G1093" s="221" t="s">
        <v>388</v>
      </c>
      <c r="H1093" s="222">
        <v>1</v>
      </c>
      <c r="I1093" s="223"/>
      <c r="J1093" s="224">
        <f>ROUND(I1093*H1093,2)</f>
        <v>0</v>
      </c>
      <c r="K1093" s="225"/>
      <c r="L1093" s="226"/>
      <c r="M1093" s="227" t="s">
        <v>1</v>
      </c>
      <c r="N1093" s="228" t="s">
        <v>41</v>
      </c>
      <c r="O1093" s="61"/>
      <c r="P1093" s="181">
        <f>O1093*H1093</f>
        <v>0</v>
      </c>
      <c r="Q1093" s="181">
        <v>0.05</v>
      </c>
      <c r="R1093" s="181">
        <f>Q1093*H1093</f>
        <v>0.05</v>
      </c>
      <c r="S1093" s="181">
        <v>0</v>
      </c>
      <c r="T1093" s="182">
        <f>S1093*H1093</f>
        <v>0</v>
      </c>
      <c r="U1093" s="35"/>
      <c r="V1093" s="35"/>
      <c r="W1093" s="35"/>
      <c r="X1093" s="35"/>
      <c r="Y1093" s="35"/>
      <c r="Z1093" s="35"/>
      <c r="AA1093" s="35"/>
      <c r="AB1093" s="35"/>
      <c r="AC1093" s="35"/>
      <c r="AD1093" s="35"/>
      <c r="AE1093" s="35"/>
      <c r="AR1093" s="183" t="s">
        <v>494</v>
      </c>
      <c r="AT1093" s="183" t="s">
        <v>419</v>
      </c>
      <c r="AU1093" s="183" t="s">
        <v>88</v>
      </c>
      <c r="AY1093" s="18" t="s">
        <v>317</v>
      </c>
      <c r="BE1093" s="105">
        <f>IF(N1093="základná",J1093,0)</f>
        <v>0</v>
      </c>
      <c r="BF1093" s="105">
        <f>IF(N1093="znížená",J1093,0)</f>
        <v>0</v>
      </c>
      <c r="BG1093" s="105">
        <f>IF(N1093="zákl. prenesená",J1093,0)</f>
        <v>0</v>
      </c>
      <c r="BH1093" s="105">
        <f>IF(N1093="zníž. prenesená",J1093,0)</f>
        <v>0</v>
      </c>
      <c r="BI1093" s="105">
        <f>IF(N1093="nulová",J1093,0)</f>
        <v>0</v>
      </c>
      <c r="BJ1093" s="18" t="s">
        <v>88</v>
      </c>
      <c r="BK1093" s="105">
        <f>ROUND(I1093*H1093,2)</f>
        <v>0</v>
      </c>
      <c r="BL1093" s="18" t="s">
        <v>406</v>
      </c>
      <c r="BM1093" s="183" t="s">
        <v>1645</v>
      </c>
    </row>
    <row r="1094" spans="1:65" s="15" customFormat="1">
      <c r="B1094" s="202"/>
      <c r="D1094" s="185" t="s">
        <v>323</v>
      </c>
      <c r="E1094" s="203" t="s">
        <v>1</v>
      </c>
      <c r="F1094" s="204" t="s">
        <v>1646</v>
      </c>
      <c r="H1094" s="205">
        <v>1</v>
      </c>
      <c r="I1094" s="206"/>
      <c r="L1094" s="202"/>
      <c r="M1094" s="207"/>
      <c r="N1094" s="208"/>
      <c r="O1094" s="208"/>
      <c r="P1094" s="208"/>
      <c r="Q1094" s="208"/>
      <c r="R1094" s="208"/>
      <c r="S1094" s="208"/>
      <c r="T1094" s="209"/>
      <c r="AT1094" s="203" t="s">
        <v>323</v>
      </c>
      <c r="AU1094" s="203" t="s">
        <v>88</v>
      </c>
      <c r="AV1094" s="15" t="s">
        <v>88</v>
      </c>
      <c r="AW1094" s="15" t="s">
        <v>30</v>
      </c>
      <c r="AX1094" s="15" t="s">
        <v>82</v>
      </c>
      <c r="AY1094" s="203" t="s">
        <v>317</v>
      </c>
    </row>
    <row r="1095" spans="1:65" s="2" customFormat="1" ht="24.2" customHeight="1">
      <c r="A1095" s="35"/>
      <c r="B1095" s="141"/>
      <c r="C1095" s="218" t="s">
        <v>1647</v>
      </c>
      <c r="D1095" s="218" t="s">
        <v>419</v>
      </c>
      <c r="E1095" s="219" t="s">
        <v>1648</v>
      </c>
      <c r="F1095" s="220" t="s">
        <v>1649</v>
      </c>
      <c r="G1095" s="221" t="s">
        <v>388</v>
      </c>
      <c r="H1095" s="222">
        <v>2</v>
      </c>
      <c r="I1095" s="223"/>
      <c r="J1095" s="224">
        <f>ROUND(I1095*H1095,2)</f>
        <v>0</v>
      </c>
      <c r="K1095" s="225"/>
      <c r="L1095" s="226"/>
      <c r="M1095" s="227" t="s">
        <v>1</v>
      </c>
      <c r="N1095" s="228" t="s">
        <v>41</v>
      </c>
      <c r="O1095" s="61"/>
      <c r="P1095" s="181">
        <f>O1095*H1095</f>
        <v>0</v>
      </c>
      <c r="Q1095" s="181">
        <v>0.05</v>
      </c>
      <c r="R1095" s="181">
        <f>Q1095*H1095</f>
        <v>0.1</v>
      </c>
      <c r="S1095" s="181">
        <v>0</v>
      </c>
      <c r="T1095" s="182">
        <f>S1095*H1095</f>
        <v>0</v>
      </c>
      <c r="U1095" s="35"/>
      <c r="V1095" s="35"/>
      <c r="W1095" s="35"/>
      <c r="X1095" s="35"/>
      <c r="Y1095" s="35"/>
      <c r="Z1095" s="35"/>
      <c r="AA1095" s="35"/>
      <c r="AB1095" s="35"/>
      <c r="AC1095" s="35"/>
      <c r="AD1095" s="35"/>
      <c r="AE1095" s="35"/>
      <c r="AR1095" s="183" t="s">
        <v>494</v>
      </c>
      <c r="AT1095" s="183" t="s">
        <v>419</v>
      </c>
      <c r="AU1095" s="183" t="s">
        <v>88</v>
      </c>
      <c r="AY1095" s="18" t="s">
        <v>317</v>
      </c>
      <c r="BE1095" s="105">
        <f>IF(N1095="základná",J1095,0)</f>
        <v>0</v>
      </c>
      <c r="BF1095" s="105">
        <f>IF(N1095="znížená",J1095,0)</f>
        <v>0</v>
      </c>
      <c r="BG1095" s="105">
        <f>IF(N1095="zákl. prenesená",J1095,0)</f>
        <v>0</v>
      </c>
      <c r="BH1095" s="105">
        <f>IF(N1095="zníž. prenesená",J1095,0)</f>
        <v>0</v>
      </c>
      <c r="BI1095" s="105">
        <f>IF(N1095="nulová",J1095,0)</f>
        <v>0</v>
      </c>
      <c r="BJ1095" s="18" t="s">
        <v>88</v>
      </c>
      <c r="BK1095" s="105">
        <f>ROUND(I1095*H1095,2)</f>
        <v>0</v>
      </c>
      <c r="BL1095" s="18" t="s">
        <v>406</v>
      </c>
      <c r="BM1095" s="183" t="s">
        <v>1650</v>
      </c>
    </row>
    <row r="1096" spans="1:65" s="15" customFormat="1">
      <c r="B1096" s="202"/>
      <c r="D1096" s="185" t="s">
        <v>323</v>
      </c>
      <c r="E1096" s="203" t="s">
        <v>1</v>
      </c>
      <c r="F1096" s="204" t="s">
        <v>1651</v>
      </c>
      <c r="H1096" s="205">
        <v>2</v>
      </c>
      <c r="I1096" s="206"/>
      <c r="L1096" s="202"/>
      <c r="M1096" s="207"/>
      <c r="N1096" s="208"/>
      <c r="O1096" s="208"/>
      <c r="P1096" s="208"/>
      <c r="Q1096" s="208"/>
      <c r="R1096" s="208"/>
      <c r="S1096" s="208"/>
      <c r="T1096" s="209"/>
      <c r="AT1096" s="203" t="s">
        <v>323</v>
      </c>
      <c r="AU1096" s="203" t="s">
        <v>88</v>
      </c>
      <c r="AV1096" s="15" t="s">
        <v>88</v>
      </c>
      <c r="AW1096" s="15" t="s">
        <v>30</v>
      </c>
      <c r="AX1096" s="15" t="s">
        <v>82</v>
      </c>
      <c r="AY1096" s="203" t="s">
        <v>317</v>
      </c>
    </row>
    <row r="1097" spans="1:65" s="2" customFormat="1" ht="24.2" customHeight="1">
      <c r="A1097" s="35"/>
      <c r="B1097" s="141"/>
      <c r="C1097" s="218" t="s">
        <v>1652</v>
      </c>
      <c r="D1097" s="218" t="s">
        <v>419</v>
      </c>
      <c r="E1097" s="219" t="s">
        <v>1653</v>
      </c>
      <c r="F1097" s="220" t="s">
        <v>1654</v>
      </c>
      <c r="G1097" s="221" t="s">
        <v>388</v>
      </c>
      <c r="H1097" s="222">
        <v>1</v>
      </c>
      <c r="I1097" s="223"/>
      <c r="J1097" s="224">
        <f>ROUND(I1097*H1097,2)</f>
        <v>0</v>
      </c>
      <c r="K1097" s="225"/>
      <c r="L1097" s="226"/>
      <c r="M1097" s="227" t="s">
        <v>1</v>
      </c>
      <c r="N1097" s="228" t="s">
        <v>41</v>
      </c>
      <c r="O1097" s="61"/>
      <c r="P1097" s="181">
        <f>O1097*H1097</f>
        <v>0</v>
      </c>
      <c r="Q1097" s="181">
        <v>0.05</v>
      </c>
      <c r="R1097" s="181">
        <f>Q1097*H1097</f>
        <v>0.05</v>
      </c>
      <c r="S1097" s="181">
        <v>0</v>
      </c>
      <c r="T1097" s="182">
        <f>S1097*H1097</f>
        <v>0</v>
      </c>
      <c r="U1097" s="35"/>
      <c r="V1097" s="35"/>
      <c r="W1097" s="35"/>
      <c r="X1097" s="35"/>
      <c r="Y1097" s="35"/>
      <c r="Z1097" s="35"/>
      <c r="AA1097" s="35"/>
      <c r="AB1097" s="35"/>
      <c r="AC1097" s="35"/>
      <c r="AD1097" s="35"/>
      <c r="AE1097" s="35"/>
      <c r="AR1097" s="183" t="s">
        <v>494</v>
      </c>
      <c r="AT1097" s="183" t="s">
        <v>419</v>
      </c>
      <c r="AU1097" s="183" t="s">
        <v>88</v>
      </c>
      <c r="AY1097" s="18" t="s">
        <v>317</v>
      </c>
      <c r="BE1097" s="105">
        <f>IF(N1097="základná",J1097,0)</f>
        <v>0</v>
      </c>
      <c r="BF1097" s="105">
        <f>IF(N1097="znížená",J1097,0)</f>
        <v>0</v>
      </c>
      <c r="BG1097" s="105">
        <f>IF(N1097="zákl. prenesená",J1097,0)</f>
        <v>0</v>
      </c>
      <c r="BH1097" s="105">
        <f>IF(N1097="zníž. prenesená",J1097,0)</f>
        <v>0</v>
      </c>
      <c r="BI1097" s="105">
        <f>IF(N1097="nulová",J1097,0)</f>
        <v>0</v>
      </c>
      <c r="BJ1097" s="18" t="s">
        <v>88</v>
      </c>
      <c r="BK1097" s="105">
        <f>ROUND(I1097*H1097,2)</f>
        <v>0</v>
      </c>
      <c r="BL1097" s="18" t="s">
        <v>406</v>
      </c>
      <c r="BM1097" s="183" t="s">
        <v>1655</v>
      </c>
    </row>
    <row r="1098" spans="1:65" s="15" customFormat="1">
      <c r="B1098" s="202"/>
      <c r="D1098" s="185" t="s">
        <v>323</v>
      </c>
      <c r="E1098" s="203" t="s">
        <v>1</v>
      </c>
      <c r="F1098" s="204" t="s">
        <v>1656</v>
      </c>
      <c r="H1098" s="205">
        <v>1</v>
      </c>
      <c r="I1098" s="206"/>
      <c r="L1098" s="202"/>
      <c r="M1098" s="207"/>
      <c r="N1098" s="208"/>
      <c r="O1098" s="208"/>
      <c r="P1098" s="208"/>
      <c r="Q1098" s="208"/>
      <c r="R1098" s="208"/>
      <c r="S1098" s="208"/>
      <c r="T1098" s="209"/>
      <c r="AT1098" s="203" t="s">
        <v>323</v>
      </c>
      <c r="AU1098" s="203" t="s">
        <v>88</v>
      </c>
      <c r="AV1098" s="15" t="s">
        <v>88</v>
      </c>
      <c r="AW1098" s="15" t="s">
        <v>30</v>
      </c>
      <c r="AX1098" s="15" t="s">
        <v>82</v>
      </c>
      <c r="AY1098" s="203" t="s">
        <v>317</v>
      </c>
    </row>
    <row r="1099" spans="1:65" s="2" customFormat="1" ht="24.2" customHeight="1">
      <c r="A1099" s="35"/>
      <c r="B1099" s="141"/>
      <c r="C1099" s="218" t="s">
        <v>1657</v>
      </c>
      <c r="D1099" s="218" t="s">
        <v>419</v>
      </c>
      <c r="E1099" s="219" t="s">
        <v>1658</v>
      </c>
      <c r="F1099" s="220" t="s">
        <v>1659</v>
      </c>
      <c r="G1099" s="221" t="s">
        <v>388</v>
      </c>
      <c r="H1099" s="222">
        <v>1</v>
      </c>
      <c r="I1099" s="223"/>
      <c r="J1099" s="224">
        <f>ROUND(I1099*H1099,2)</f>
        <v>0</v>
      </c>
      <c r="K1099" s="225"/>
      <c r="L1099" s="226"/>
      <c r="M1099" s="227" t="s">
        <v>1</v>
      </c>
      <c r="N1099" s="228" t="s">
        <v>41</v>
      </c>
      <c r="O1099" s="61"/>
      <c r="P1099" s="181">
        <f>O1099*H1099</f>
        <v>0</v>
      </c>
      <c r="Q1099" s="181">
        <v>0.05</v>
      </c>
      <c r="R1099" s="181">
        <f>Q1099*H1099</f>
        <v>0.05</v>
      </c>
      <c r="S1099" s="181">
        <v>0</v>
      </c>
      <c r="T1099" s="182">
        <f>S1099*H1099</f>
        <v>0</v>
      </c>
      <c r="U1099" s="35"/>
      <c r="V1099" s="35"/>
      <c r="W1099" s="35"/>
      <c r="X1099" s="35"/>
      <c r="Y1099" s="35"/>
      <c r="Z1099" s="35"/>
      <c r="AA1099" s="35"/>
      <c r="AB1099" s="35"/>
      <c r="AC1099" s="35"/>
      <c r="AD1099" s="35"/>
      <c r="AE1099" s="35"/>
      <c r="AR1099" s="183" t="s">
        <v>494</v>
      </c>
      <c r="AT1099" s="183" t="s">
        <v>419</v>
      </c>
      <c r="AU1099" s="183" t="s">
        <v>88</v>
      </c>
      <c r="AY1099" s="18" t="s">
        <v>317</v>
      </c>
      <c r="BE1099" s="105">
        <f>IF(N1099="základná",J1099,0)</f>
        <v>0</v>
      </c>
      <c r="BF1099" s="105">
        <f>IF(N1099="znížená",J1099,0)</f>
        <v>0</v>
      </c>
      <c r="BG1099" s="105">
        <f>IF(N1099="zákl. prenesená",J1099,0)</f>
        <v>0</v>
      </c>
      <c r="BH1099" s="105">
        <f>IF(N1099="zníž. prenesená",J1099,0)</f>
        <v>0</v>
      </c>
      <c r="BI1099" s="105">
        <f>IF(N1099="nulová",J1099,0)</f>
        <v>0</v>
      </c>
      <c r="BJ1099" s="18" t="s">
        <v>88</v>
      </c>
      <c r="BK1099" s="105">
        <f>ROUND(I1099*H1099,2)</f>
        <v>0</v>
      </c>
      <c r="BL1099" s="18" t="s">
        <v>406</v>
      </c>
      <c r="BM1099" s="183" t="s">
        <v>1660</v>
      </c>
    </row>
    <row r="1100" spans="1:65" s="15" customFormat="1">
      <c r="B1100" s="202"/>
      <c r="D1100" s="185" t="s">
        <v>323</v>
      </c>
      <c r="E1100" s="203" t="s">
        <v>1</v>
      </c>
      <c r="F1100" s="204" t="s">
        <v>1661</v>
      </c>
      <c r="H1100" s="205">
        <v>1</v>
      </c>
      <c r="I1100" s="206"/>
      <c r="L1100" s="202"/>
      <c r="M1100" s="207"/>
      <c r="N1100" s="208"/>
      <c r="O1100" s="208"/>
      <c r="P1100" s="208"/>
      <c r="Q1100" s="208"/>
      <c r="R1100" s="208"/>
      <c r="S1100" s="208"/>
      <c r="T1100" s="209"/>
      <c r="AT1100" s="203" t="s">
        <v>323</v>
      </c>
      <c r="AU1100" s="203" t="s">
        <v>88</v>
      </c>
      <c r="AV1100" s="15" t="s">
        <v>88</v>
      </c>
      <c r="AW1100" s="15" t="s">
        <v>30</v>
      </c>
      <c r="AX1100" s="15" t="s">
        <v>82</v>
      </c>
      <c r="AY1100" s="203" t="s">
        <v>317</v>
      </c>
    </row>
    <row r="1101" spans="1:65" s="2" customFormat="1" ht="24.2" customHeight="1">
      <c r="A1101" s="35"/>
      <c r="B1101" s="141"/>
      <c r="C1101" s="218" t="s">
        <v>1662</v>
      </c>
      <c r="D1101" s="218" t="s">
        <v>419</v>
      </c>
      <c r="E1101" s="219" t="s">
        <v>1663</v>
      </c>
      <c r="F1101" s="220" t="s">
        <v>1664</v>
      </c>
      <c r="G1101" s="221" t="s">
        <v>388</v>
      </c>
      <c r="H1101" s="222">
        <v>1</v>
      </c>
      <c r="I1101" s="223"/>
      <c r="J1101" s="224">
        <f>ROUND(I1101*H1101,2)</f>
        <v>0</v>
      </c>
      <c r="K1101" s="225"/>
      <c r="L1101" s="226"/>
      <c r="M1101" s="227" t="s">
        <v>1</v>
      </c>
      <c r="N1101" s="228" t="s">
        <v>41</v>
      </c>
      <c r="O1101" s="61"/>
      <c r="P1101" s="181">
        <f>O1101*H1101</f>
        <v>0</v>
      </c>
      <c r="Q1101" s="181">
        <v>0.05</v>
      </c>
      <c r="R1101" s="181">
        <f>Q1101*H1101</f>
        <v>0.05</v>
      </c>
      <c r="S1101" s="181">
        <v>0</v>
      </c>
      <c r="T1101" s="182">
        <f>S1101*H1101</f>
        <v>0</v>
      </c>
      <c r="U1101" s="35"/>
      <c r="V1101" s="35"/>
      <c r="W1101" s="35"/>
      <c r="X1101" s="35"/>
      <c r="Y1101" s="35"/>
      <c r="Z1101" s="35"/>
      <c r="AA1101" s="35"/>
      <c r="AB1101" s="35"/>
      <c r="AC1101" s="35"/>
      <c r="AD1101" s="35"/>
      <c r="AE1101" s="35"/>
      <c r="AR1101" s="183" t="s">
        <v>494</v>
      </c>
      <c r="AT1101" s="183" t="s">
        <v>419</v>
      </c>
      <c r="AU1101" s="183" t="s">
        <v>88</v>
      </c>
      <c r="AY1101" s="18" t="s">
        <v>317</v>
      </c>
      <c r="BE1101" s="105">
        <f>IF(N1101="základná",J1101,0)</f>
        <v>0</v>
      </c>
      <c r="BF1101" s="105">
        <f>IF(N1101="znížená",J1101,0)</f>
        <v>0</v>
      </c>
      <c r="BG1101" s="105">
        <f>IF(N1101="zákl. prenesená",J1101,0)</f>
        <v>0</v>
      </c>
      <c r="BH1101" s="105">
        <f>IF(N1101="zníž. prenesená",J1101,0)</f>
        <v>0</v>
      </c>
      <c r="BI1101" s="105">
        <f>IF(N1101="nulová",J1101,0)</f>
        <v>0</v>
      </c>
      <c r="BJ1101" s="18" t="s">
        <v>88</v>
      </c>
      <c r="BK1101" s="105">
        <f>ROUND(I1101*H1101,2)</f>
        <v>0</v>
      </c>
      <c r="BL1101" s="18" t="s">
        <v>406</v>
      </c>
      <c r="BM1101" s="183" t="s">
        <v>1665</v>
      </c>
    </row>
    <row r="1102" spans="1:65" s="15" customFormat="1">
      <c r="B1102" s="202"/>
      <c r="D1102" s="185" t="s">
        <v>323</v>
      </c>
      <c r="E1102" s="203" t="s">
        <v>1</v>
      </c>
      <c r="F1102" s="204" t="s">
        <v>1666</v>
      </c>
      <c r="H1102" s="205">
        <v>1</v>
      </c>
      <c r="I1102" s="206"/>
      <c r="L1102" s="202"/>
      <c r="M1102" s="207"/>
      <c r="N1102" s="208"/>
      <c r="O1102" s="208"/>
      <c r="P1102" s="208"/>
      <c r="Q1102" s="208"/>
      <c r="R1102" s="208"/>
      <c r="S1102" s="208"/>
      <c r="T1102" s="209"/>
      <c r="AT1102" s="203" t="s">
        <v>323</v>
      </c>
      <c r="AU1102" s="203" t="s">
        <v>88</v>
      </c>
      <c r="AV1102" s="15" t="s">
        <v>88</v>
      </c>
      <c r="AW1102" s="15" t="s">
        <v>30</v>
      </c>
      <c r="AX1102" s="15" t="s">
        <v>82</v>
      </c>
      <c r="AY1102" s="203" t="s">
        <v>317</v>
      </c>
    </row>
    <row r="1103" spans="1:65" s="2" customFormat="1" ht="24.2" customHeight="1">
      <c r="A1103" s="35"/>
      <c r="B1103" s="141"/>
      <c r="C1103" s="218" t="s">
        <v>1667</v>
      </c>
      <c r="D1103" s="218" t="s">
        <v>419</v>
      </c>
      <c r="E1103" s="219" t="s">
        <v>1668</v>
      </c>
      <c r="F1103" s="220" t="s">
        <v>1669</v>
      </c>
      <c r="G1103" s="221" t="s">
        <v>388</v>
      </c>
      <c r="H1103" s="222">
        <v>1</v>
      </c>
      <c r="I1103" s="223"/>
      <c r="J1103" s="224">
        <f>ROUND(I1103*H1103,2)</f>
        <v>0</v>
      </c>
      <c r="K1103" s="225"/>
      <c r="L1103" s="226"/>
      <c r="M1103" s="227" t="s">
        <v>1</v>
      </c>
      <c r="N1103" s="228" t="s">
        <v>41</v>
      </c>
      <c r="O1103" s="61"/>
      <c r="P1103" s="181">
        <f>O1103*H1103</f>
        <v>0</v>
      </c>
      <c r="Q1103" s="181">
        <v>0.05</v>
      </c>
      <c r="R1103" s="181">
        <f>Q1103*H1103</f>
        <v>0.05</v>
      </c>
      <c r="S1103" s="181">
        <v>0</v>
      </c>
      <c r="T1103" s="182">
        <f>S1103*H1103</f>
        <v>0</v>
      </c>
      <c r="U1103" s="35"/>
      <c r="V1103" s="35"/>
      <c r="W1103" s="35"/>
      <c r="X1103" s="35"/>
      <c r="Y1103" s="35"/>
      <c r="Z1103" s="35"/>
      <c r="AA1103" s="35"/>
      <c r="AB1103" s="35"/>
      <c r="AC1103" s="35"/>
      <c r="AD1103" s="35"/>
      <c r="AE1103" s="35"/>
      <c r="AR1103" s="183" t="s">
        <v>494</v>
      </c>
      <c r="AT1103" s="183" t="s">
        <v>419</v>
      </c>
      <c r="AU1103" s="183" t="s">
        <v>88</v>
      </c>
      <c r="AY1103" s="18" t="s">
        <v>317</v>
      </c>
      <c r="BE1103" s="105">
        <f>IF(N1103="základná",J1103,0)</f>
        <v>0</v>
      </c>
      <c r="BF1103" s="105">
        <f>IF(N1103="znížená",J1103,0)</f>
        <v>0</v>
      </c>
      <c r="BG1103" s="105">
        <f>IF(N1103="zákl. prenesená",J1103,0)</f>
        <v>0</v>
      </c>
      <c r="BH1103" s="105">
        <f>IF(N1103="zníž. prenesená",J1103,0)</f>
        <v>0</v>
      </c>
      <c r="BI1103" s="105">
        <f>IF(N1103="nulová",J1103,0)</f>
        <v>0</v>
      </c>
      <c r="BJ1103" s="18" t="s">
        <v>88</v>
      </c>
      <c r="BK1103" s="105">
        <f>ROUND(I1103*H1103,2)</f>
        <v>0</v>
      </c>
      <c r="BL1103" s="18" t="s">
        <v>406</v>
      </c>
      <c r="BM1103" s="183" t="s">
        <v>1670</v>
      </c>
    </row>
    <row r="1104" spans="1:65" s="15" customFormat="1">
      <c r="B1104" s="202"/>
      <c r="D1104" s="185" t="s">
        <v>323</v>
      </c>
      <c r="E1104" s="203" t="s">
        <v>1</v>
      </c>
      <c r="F1104" s="204" t="s">
        <v>1671</v>
      </c>
      <c r="H1104" s="205">
        <v>1</v>
      </c>
      <c r="I1104" s="206"/>
      <c r="L1104" s="202"/>
      <c r="M1104" s="207"/>
      <c r="N1104" s="208"/>
      <c r="O1104" s="208"/>
      <c r="P1104" s="208"/>
      <c r="Q1104" s="208"/>
      <c r="R1104" s="208"/>
      <c r="S1104" s="208"/>
      <c r="T1104" s="209"/>
      <c r="AT1104" s="203" t="s">
        <v>323</v>
      </c>
      <c r="AU1104" s="203" t="s">
        <v>88</v>
      </c>
      <c r="AV1104" s="15" t="s">
        <v>88</v>
      </c>
      <c r="AW1104" s="15" t="s">
        <v>30</v>
      </c>
      <c r="AX1104" s="15" t="s">
        <v>82</v>
      </c>
      <c r="AY1104" s="203" t="s">
        <v>317</v>
      </c>
    </row>
    <row r="1105" spans="1:65" s="2" customFormat="1" ht="24.2" customHeight="1">
      <c r="A1105" s="35"/>
      <c r="B1105" s="141"/>
      <c r="C1105" s="218" t="s">
        <v>1672</v>
      </c>
      <c r="D1105" s="218" t="s">
        <v>419</v>
      </c>
      <c r="E1105" s="219" t="s">
        <v>1673</v>
      </c>
      <c r="F1105" s="220" t="s">
        <v>1674</v>
      </c>
      <c r="G1105" s="221" t="s">
        <v>388</v>
      </c>
      <c r="H1105" s="222">
        <v>1</v>
      </c>
      <c r="I1105" s="223"/>
      <c r="J1105" s="224">
        <f>ROUND(I1105*H1105,2)</f>
        <v>0</v>
      </c>
      <c r="K1105" s="225"/>
      <c r="L1105" s="226"/>
      <c r="M1105" s="227" t="s">
        <v>1</v>
      </c>
      <c r="N1105" s="228" t="s">
        <v>41</v>
      </c>
      <c r="O1105" s="61"/>
      <c r="P1105" s="181">
        <f>O1105*H1105</f>
        <v>0</v>
      </c>
      <c r="Q1105" s="181">
        <v>0.05</v>
      </c>
      <c r="R1105" s="181">
        <f>Q1105*H1105</f>
        <v>0.05</v>
      </c>
      <c r="S1105" s="181">
        <v>0</v>
      </c>
      <c r="T1105" s="182">
        <f>S1105*H1105</f>
        <v>0</v>
      </c>
      <c r="U1105" s="35"/>
      <c r="V1105" s="35"/>
      <c r="W1105" s="35"/>
      <c r="X1105" s="35"/>
      <c r="Y1105" s="35"/>
      <c r="Z1105" s="35"/>
      <c r="AA1105" s="35"/>
      <c r="AB1105" s="35"/>
      <c r="AC1105" s="35"/>
      <c r="AD1105" s="35"/>
      <c r="AE1105" s="35"/>
      <c r="AR1105" s="183" t="s">
        <v>494</v>
      </c>
      <c r="AT1105" s="183" t="s">
        <v>419</v>
      </c>
      <c r="AU1105" s="183" t="s">
        <v>88</v>
      </c>
      <c r="AY1105" s="18" t="s">
        <v>317</v>
      </c>
      <c r="BE1105" s="105">
        <f>IF(N1105="základná",J1105,0)</f>
        <v>0</v>
      </c>
      <c r="BF1105" s="105">
        <f>IF(N1105="znížená",J1105,0)</f>
        <v>0</v>
      </c>
      <c r="BG1105" s="105">
        <f>IF(N1105="zákl. prenesená",J1105,0)</f>
        <v>0</v>
      </c>
      <c r="BH1105" s="105">
        <f>IF(N1105="zníž. prenesená",J1105,0)</f>
        <v>0</v>
      </c>
      <c r="BI1105" s="105">
        <f>IF(N1105="nulová",J1105,0)</f>
        <v>0</v>
      </c>
      <c r="BJ1105" s="18" t="s">
        <v>88</v>
      </c>
      <c r="BK1105" s="105">
        <f>ROUND(I1105*H1105,2)</f>
        <v>0</v>
      </c>
      <c r="BL1105" s="18" t="s">
        <v>406</v>
      </c>
      <c r="BM1105" s="183" t="s">
        <v>1675</v>
      </c>
    </row>
    <row r="1106" spans="1:65" s="15" customFormat="1">
      <c r="B1106" s="202"/>
      <c r="D1106" s="185" t="s">
        <v>323</v>
      </c>
      <c r="E1106" s="203" t="s">
        <v>1</v>
      </c>
      <c r="F1106" s="204" t="s">
        <v>1676</v>
      </c>
      <c r="H1106" s="205">
        <v>1</v>
      </c>
      <c r="I1106" s="206"/>
      <c r="L1106" s="202"/>
      <c r="M1106" s="207"/>
      <c r="N1106" s="208"/>
      <c r="O1106" s="208"/>
      <c r="P1106" s="208"/>
      <c r="Q1106" s="208"/>
      <c r="R1106" s="208"/>
      <c r="S1106" s="208"/>
      <c r="T1106" s="209"/>
      <c r="AT1106" s="203" t="s">
        <v>323</v>
      </c>
      <c r="AU1106" s="203" t="s">
        <v>88</v>
      </c>
      <c r="AV1106" s="15" t="s">
        <v>88</v>
      </c>
      <c r="AW1106" s="15" t="s">
        <v>30</v>
      </c>
      <c r="AX1106" s="15" t="s">
        <v>82</v>
      </c>
      <c r="AY1106" s="203" t="s">
        <v>317</v>
      </c>
    </row>
    <row r="1107" spans="1:65" s="2" customFormat="1" ht="24.2" customHeight="1">
      <c r="A1107" s="35"/>
      <c r="B1107" s="141"/>
      <c r="C1107" s="218" t="s">
        <v>1677</v>
      </c>
      <c r="D1107" s="218" t="s">
        <v>419</v>
      </c>
      <c r="E1107" s="219" t="s">
        <v>1678</v>
      </c>
      <c r="F1107" s="220" t="s">
        <v>1679</v>
      </c>
      <c r="G1107" s="221" t="s">
        <v>388</v>
      </c>
      <c r="H1107" s="222">
        <v>4</v>
      </c>
      <c r="I1107" s="223"/>
      <c r="J1107" s="224">
        <f>ROUND(I1107*H1107,2)</f>
        <v>0</v>
      </c>
      <c r="K1107" s="225"/>
      <c r="L1107" s="226"/>
      <c r="M1107" s="227" t="s">
        <v>1</v>
      </c>
      <c r="N1107" s="228" t="s">
        <v>41</v>
      </c>
      <c r="O1107" s="61"/>
      <c r="P1107" s="181">
        <f>O1107*H1107</f>
        <v>0</v>
      </c>
      <c r="Q1107" s="181">
        <v>0.05</v>
      </c>
      <c r="R1107" s="181">
        <f>Q1107*H1107</f>
        <v>0.2</v>
      </c>
      <c r="S1107" s="181">
        <v>0</v>
      </c>
      <c r="T1107" s="182">
        <f>S1107*H1107</f>
        <v>0</v>
      </c>
      <c r="U1107" s="35"/>
      <c r="V1107" s="35"/>
      <c r="W1107" s="35"/>
      <c r="X1107" s="35"/>
      <c r="Y1107" s="35"/>
      <c r="Z1107" s="35"/>
      <c r="AA1107" s="35"/>
      <c r="AB1107" s="35"/>
      <c r="AC1107" s="35"/>
      <c r="AD1107" s="35"/>
      <c r="AE1107" s="35"/>
      <c r="AR1107" s="183" t="s">
        <v>494</v>
      </c>
      <c r="AT1107" s="183" t="s">
        <v>419</v>
      </c>
      <c r="AU1107" s="183" t="s">
        <v>88</v>
      </c>
      <c r="AY1107" s="18" t="s">
        <v>317</v>
      </c>
      <c r="BE1107" s="105">
        <f>IF(N1107="základná",J1107,0)</f>
        <v>0</v>
      </c>
      <c r="BF1107" s="105">
        <f>IF(N1107="znížená",J1107,0)</f>
        <v>0</v>
      </c>
      <c r="BG1107" s="105">
        <f>IF(N1107="zákl. prenesená",J1107,0)</f>
        <v>0</v>
      </c>
      <c r="BH1107" s="105">
        <f>IF(N1107="zníž. prenesená",J1107,0)</f>
        <v>0</v>
      </c>
      <c r="BI1107" s="105">
        <f>IF(N1107="nulová",J1107,0)</f>
        <v>0</v>
      </c>
      <c r="BJ1107" s="18" t="s">
        <v>88</v>
      </c>
      <c r="BK1107" s="105">
        <f>ROUND(I1107*H1107,2)</f>
        <v>0</v>
      </c>
      <c r="BL1107" s="18" t="s">
        <v>406</v>
      </c>
      <c r="BM1107" s="183" t="s">
        <v>1680</v>
      </c>
    </row>
    <row r="1108" spans="1:65" s="15" customFormat="1">
      <c r="B1108" s="202"/>
      <c r="D1108" s="185" t="s">
        <v>323</v>
      </c>
      <c r="E1108" s="203" t="s">
        <v>1</v>
      </c>
      <c r="F1108" s="204" t="s">
        <v>1681</v>
      </c>
      <c r="H1108" s="205">
        <v>4</v>
      </c>
      <c r="I1108" s="206"/>
      <c r="L1108" s="202"/>
      <c r="M1108" s="207"/>
      <c r="N1108" s="208"/>
      <c r="O1108" s="208"/>
      <c r="P1108" s="208"/>
      <c r="Q1108" s="208"/>
      <c r="R1108" s="208"/>
      <c r="S1108" s="208"/>
      <c r="T1108" s="209"/>
      <c r="AT1108" s="203" t="s">
        <v>323</v>
      </c>
      <c r="AU1108" s="203" t="s">
        <v>88</v>
      </c>
      <c r="AV1108" s="15" t="s">
        <v>88</v>
      </c>
      <c r="AW1108" s="15" t="s">
        <v>30</v>
      </c>
      <c r="AX1108" s="15" t="s">
        <v>82</v>
      </c>
      <c r="AY1108" s="203" t="s">
        <v>317</v>
      </c>
    </row>
    <row r="1109" spans="1:65" s="2" customFormat="1" ht="24.2" customHeight="1">
      <c r="A1109" s="35"/>
      <c r="B1109" s="141"/>
      <c r="C1109" s="171" t="s">
        <v>1682</v>
      </c>
      <c r="D1109" s="171" t="s">
        <v>318</v>
      </c>
      <c r="E1109" s="172" t="s">
        <v>1683</v>
      </c>
      <c r="F1109" s="173" t="s">
        <v>1684</v>
      </c>
      <c r="G1109" s="174" t="s">
        <v>810</v>
      </c>
      <c r="H1109" s="229"/>
      <c r="I1109" s="176"/>
      <c r="J1109" s="177">
        <f>ROUND(I1109*H1109,2)</f>
        <v>0</v>
      </c>
      <c r="K1109" s="178"/>
      <c r="L1109" s="36"/>
      <c r="M1109" s="179" t="s">
        <v>1</v>
      </c>
      <c r="N1109" s="180" t="s">
        <v>41</v>
      </c>
      <c r="O1109" s="61"/>
      <c r="P1109" s="181">
        <f>O1109*H1109</f>
        <v>0</v>
      </c>
      <c r="Q1109" s="181">
        <v>0</v>
      </c>
      <c r="R1109" s="181">
        <f>Q1109*H1109</f>
        <v>0</v>
      </c>
      <c r="S1109" s="181">
        <v>0</v>
      </c>
      <c r="T1109" s="182">
        <f>S1109*H1109</f>
        <v>0</v>
      </c>
      <c r="U1109" s="35"/>
      <c r="V1109" s="35"/>
      <c r="W1109" s="35"/>
      <c r="X1109" s="35"/>
      <c r="Y1109" s="35"/>
      <c r="Z1109" s="35"/>
      <c r="AA1109" s="35"/>
      <c r="AB1109" s="35"/>
      <c r="AC1109" s="35"/>
      <c r="AD1109" s="35"/>
      <c r="AE1109" s="35"/>
      <c r="AR1109" s="183" t="s">
        <v>406</v>
      </c>
      <c r="AT1109" s="183" t="s">
        <v>318</v>
      </c>
      <c r="AU1109" s="183" t="s">
        <v>88</v>
      </c>
      <c r="AY1109" s="18" t="s">
        <v>317</v>
      </c>
      <c r="BE1109" s="105">
        <f>IF(N1109="základná",J1109,0)</f>
        <v>0</v>
      </c>
      <c r="BF1109" s="105">
        <f>IF(N1109="znížená",J1109,0)</f>
        <v>0</v>
      </c>
      <c r="BG1109" s="105">
        <f>IF(N1109="zákl. prenesená",J1109,0)</f>
        <v>0</v>
      </c>
      <c r="BH1109" s="105">
        <f>IF(N1109="zníž. prenesená",J1109,0)</f>
        <v>0</v>
      </c>
      <c r="BI1109" s="105">
        <f>IF(N1109="nulová",J1109,0)</f>
        <v>0</v>
      </c>
      <c r="BJ1109" s="18" t="s">
        <v>88</v>
      </c>
      <c r="BK1109" s="105">
        <f>ROUND(I1109*H1109,2)</f>
        <v>0</v>
      </c>
      <c r="BL1109" s="18" t="s">
        <v>406</v>
      </c>
      <c r="BM1109" s="183" t="s">
        <v>1685</v>
      </c>
    </row>
    <row r="1110" spans="1:65" s="260" customFormat="1" ht="33" customHeight="1">
      <c r="B1110" s="261"/>
      <c r="C1110" s="262" t="s">
        <v>6062</v>
      </c>
      <c r="D1110" s="262" t="s">
        <v>318</v>
      </c>
      <c r="E1110" s="263" t="s">
        <v>6041</v>
      </c>
      <c r="F1110" s="264" t="s">
        <v>6042</v>
      </c>
      <c r="G1110" s="265" t="s">
        <v>441</v>
      </c>
      <c r="H1110" s="291">
        <v>208.4</v>
      </c>
      <c r="I1110" s="267"/>
      <c r="J1110" s="268">
        <f>ROUND(I1110*H1110,2)</f>
        <v>0</v>
      </c>
      <c r="K1110" s="269"/>
      <c r="L1110" s="261"/>
      <c r="M1110" s="292" t="s">
        <v>1</v>
      </c>
      <c r="N1110" s="293" t="s">
        <v>41</v>
      </c>
      <c r="P1110" s="289">
        <f>O1110*H1110</f>
        <v>0</v>
      </c>
      <c r="Q1110" s="289">
        <v>2.5300000000000001E-3</v>
      </c>
      <c r="R1110" s="289">
        <f>Q1110*H1110</f>
        <v>0.52725200000000005</v>
      </c>
      <c r="S1110" s="289">
        <v>0</v>
      </c>
      <c r="T1110" s="290">
        <f>S1110*H1110</f>
        <v>0</v>
      </c>
      <c r="AR1110" s="275" t="s">
        <v>406</v>
      </c>
      <c r="AT1110" s="275" t="s">
        <v>318</v>
      </c>
      <c r="AU1110" s="275" t="s">
        <v>88</v>
      </c>
      <c r="AY1110" s="276" t="s">
        <v>317</v>
      </c>
      <c r="BE1110" s="277">
        <f>IF(N1110="základná",J1110,0)</f>
        <v>0</v>
      </c>
      <c r="BF1110" s="277">
        <f>IF(N1110="znížená",J1110,0)</f>
        <v>0</v>
      </c>
      <c r="BG1110" s="277">
        <f>IF(N1110="zákl. prenesená",J1110,0)</f>
        <v>0</v>
      </c>
      <c r="BH1110" s="277">
        <f>IF(N1110="zníž. prenesená",J1110,0)</f>
        <v>0</v>
      </c>
      <c r="BI1110" s="277">
        <f>IF(N1110="nulová",J1110,0)</f>
        <v>0</v>
      </c>
      <c r="BJ1110" s="276" t="s">
        <v>88</v>
      </c>
      <c r="BK1110" s="277">
        <f>ROUND(I1110*H1110,2)</f>
        <v>0</v>
      </c>
      <c r="BL1110" s="276" t="s">
        <v>406</v>
      </c>
      <c r="BM1110" s="275" t="s">
        <v>6043</v>
      </c>
    </row>
    <row r="1111" spans="1:65" s="13" customFormat="1">
      <c r="B1111" s="184"/>
      <c r="D1111" s="185" t="s">
        <v>323</v>
      </c>
      <c r="E1111" s="186" t="s">
        <v>1</v>
      </c>
      <c r="F1111" s="187" t="s">
        <v>6044</v>
      </c>
      <c r="H1111" s="186" t="s">
        <v>1</v>
      </c>
      <c r="I1111" s="188"/>
      <c r="L1111" s="184"/>
      <c r="M1111" s="189"/>
      <c r="T1111" s="191"/>
      <c r="AT1111" s="186" t="s">
        <v>323</v>
      </c>
      <c r="AU1111" s="186" t="s">
        <v>88</v>
      </c>
      <c r="AV1111" s="13" t="s">
        <v>82</v>
      </c>
      <c r="AW1111" s="13" t="s">
        <v>30</v>
      </c>
      <c r="AX1111" s="13" t="s">
        <v>75</v>
      </c>
      <c r="AY1111" s="186" t="s">
        <v>317</v>
      </c>
    </row>
    <row r="1112" spans="1:65" s="15" customFormat="1">
      <c r="B1112" s="202"/>
      <c r="D1112" s="185" t="s">
        <v>323</v>
      </c>
      <c r="E1112" s="203" t="s">
        <v>1</v>
      </c>
      <c r="F1112" s="204" t="s">
        <v>6045</v>
      </c>
      <c r="H1112" s="205">
        <v>127.08</v>
      </c>
      <c r="I1112" s="206"/>
      <c r="L1112" s="202"/>
      <c r="M1112" s="207"/>
      <c r="T1112" s="209"/>
      <c r="AT1112" s="203" t="s">
        <v>323</v>
      </c>
      <c r="AU1112" s="203" t="s">
        <v>88</v>
      </c>
      <c r="AV1112" s="15" t="s">
        <v>88</v>
      </c>
      <c r="AW1112" s="15" t="s">
        <v>30</v>
      </c>
      <c r="AX1112" s="15" t="s">
        <v>75</v>
      </c>
      <c r="AY1112" s="203" t="s">
        <v>317</v>
      </c>
    </row>
    <row r="1113" spans="1:65" s="13" customFormat="1">
      <c r="B1113" s="184"/>
      <c r="D1113" s="185" t="s">
        <v>323</v>
      </c>
      <c r="E1113" s="186" t="s">
        <v>1</v>
      </c>
      <c r="F1113" s="187" t="s">
        <v>6046</v>
      </c>
      <c r="H1113" s="186" t="s">
        <v>1</v>
      </c>
      <c r="I1113" s="188"/>
      <c r="L1113" s="184"/>
      <c r="M1113" s="189"/>
      <c r="T1113" s="191"/>
      <c r="AT1113" s="186" t="s">
        <v>323</v>
      </c>
      <c r="AU1113" s="186" t="s">
        <v>88</v>
      </c>
      <c r="AV1113" s="13" t="s">
        <v>82</v>
      </c>
      <c r="AW1113" s="13" t="s">
        <v>30</v>
      </c>
      <c r="AX1113" s="13" t="s">
        <v>75</v>
      </c>
      <c r="AY1113" s="186" t="s">
        <v>317</v>
      </c>
    </row>
    <row r="1114" spans="1:65" s="15" customFormat="1">
      <c r="B1114" s="202"/>
      <c r="D1114" s="185" t="s">
        <v>323</v>
      </c>
      <c r="E1114" s="203" t="s">
        <v>1</v>
      </c>
      <c r="F1114" s="204" t="s">
        <v>6047</v>
      </c>
      <c r="H1114" s="205">
        <v>11.02</v>
      </c>
      <c r="I1114" s="206"/>
      <c r="L1114" s="202"/>
      <c r="M1114" s="207"/>
      <c r="T1114" s="209"/>
      <c r="AT1114" s="203" t="s">
        <v>323</v>
      </c>
      <c r="AU1114" s="203" t="s">
        <v>88</v>
      </c>
      <c r="AV1114" s="15" t="s">
        <v>88</v>
      </c>
      <c r="AW1114" s="15" t="s">
        <v>30</v>
      </c>
      <c r="AX1114" s="15" t="s">
        <v>75</v>
      </c>
      <c r="AY1114" s="203" t="s">
        <v>317</v>
      </c>
    </row>
    <row r="1115" spans="1:65" s="13" customFormat="1">
      <c r="B1115" s="184"/>
      <c r="D1115" s="185" t="s">
        <v>323</v>
      </c>
      <c r="E1115" s="186" t="s">
        <v>1</v>
      </c>
      <c r="F1115" s="187" t="s">
        <v>6048</v>
      </c>
      <c r="H1115" s="186" t="s">
        <v>1</v>
      </c>
      <c r="I1115" s="188"/>
      <c r="L1115" s="184"/>
      <c r="M1115" s="189"/>
      <c r="T1115" s="191"/>
      <c r="AT1115" s="186" t="s">
        <v>323</v>
      </c>
      <c r="AU1115" s="186" t="s">
        <v>88</v>
      </c>
      <c r="AV1115" s="13" t="s">
        <v>82</v>
      </c>
      <c r="AW1115" s="13" t="s">
        <v>30</v>
      </c>
      <c r="AX1115" s="13" t="s">
        <v>75</v>
      </c>
      <c r="AY1115" s="186" t="s">
        <v>317</v>
      </c>
    </row>
    <row r="1116" spans="1:65" s="15" customFormat="1">
      <c r="B1116" s="202"/>
      <c r="D1116" s="185" t="s">
        <v>323</v>
      </c>
      <c r="E1116" s="203" t="s">
        <v>1</v>
      </c>
      <c r="F1116" s="204" t="s">
        <v>6049</v>
      </c>
      <c r="H1116" s="205">
        <v>19.7</v>
      </c>
      <c r="I1116" s="206"/>
      <c r="L1116" s="202"/>
      <c r="M1116" s="207"/>
      <c r="T1116" s="209"/>
      <c r="AT1116" s="203" t="s">
        <v>323</v>
      </c>
      <c r="AU1116" s="203" t="s">
        <v>88</v>
      </c>
      <c r="AV1116" s="15" t="s">
        <v>88</v>
      </c>
      <c r="AW1116" s="15" t="s">
        <v>30</v>
      </c>
      <c r="AX1116" s="15" t="s">
        <v>75</v>
      </c>
      <c r="AY1116" s="203" t="s">
        <v>317</v>
      </c>
    </row>
    <row r="1117" spans="1:65" s="13" customFormat="1">
      <c r="B1117" s="184"/>
      <c r="D1117" s="185" t="s">
        <v>323</v>
      </c>
      <c r="E1117" s="186" t="s">
        <v>1</v>
      </c>
      <c r="F1117" s="187" t="s">
        <v>6050</v>
      </c>
      <c r="H1117" s="186" t="s">
        <v>1</v>
      </c>
      <c r="I1117" s="188"/>
      <c r="L1117" s="184"/>
      <c r="M1117" s="189"/>
      <c r="T1117" s="191"/>
      <c r="AT1117" s="186" t="s">
        <v>323</v>
      </c>
      <c r="AU1117" s="186" t="s">
        <v>88</v>
      </c>
      <c r="AV1117" s="13" t="s">
        <v>82</v>
      </c>
      <c r="AW1117" s="13" t="s">
        <v>30</v>
      </c>
      <c r="AX1117" s="13" t="s">
        <v>75</v>
      </c>
      <c r="AY1117" s="186" t="s">
        <v>317</v>
      </c>
    </row>
    <row r="1118" spans="1:65" s="15" customFormat="1">
      <c r="B1118" s="202"/>
      <c r="D1118" s="185" t="s">
        <v>323</v>
      </c>
      <c r="E1118" s="203" t="s">
        <v>1</v>
      </c>
      <c r="F1118" s="204" t="s">
        <v>6051</v>
      </c>
      <c r="H1118" s="205">
        <v>36</v>
      </c>
      <c r="I1118" s="206"/>
      <c r="L1118" s="202"/>
      <c r="M1118" s="207"/>
      <c r="T1118" s="209"/>
      <c r="AT1118" s="203" t="s">
        <v>323</v>
      </c>
      <c r="AU1118" s="203" t="s">
        <v>88</v>
      </c>
      <c r="AV1118" s="15" t="s">
        <v>88</v>
      </c>
      <c r="AW1118" s="15" t="s">
        <v>30</v>
      </c>
      <c r="AX1118" s="15" t="s">
        <v>75</v>
      </c>
      <c r="AY1118" s="203" t="s">
        <v>317</v>
      </c>
    </row>
    <row r="1119" spans="1:65" s="13" customFormat="1">
      <c r="B1119" s="184"/>
      <c r="D1119" s="185" t="s">
        <v>323</v>
      </c>
      <c r="E1119" s="186" t="s">
        <v>1</v>
      </c>
      <c r="F1119" s="187" t="s">
        <v>6052</v>
      </c>
      <c r="H1119" s="186" t="s">
        <v>1</v>
      </c>
      <c r="I1119" s="188"/>
      <c r="L1119" s="184"/>
      <c r="M1119" s="189"/>
      <c r="T1119" s="191"/>
      <c r="AT1119" s="186" t="s">
        <v>323</v>
      </c>
      <c r="AU1119" s="186" t="s">
        <v>88</v>
      </c>
      <c r="AV1119" s="13" t="s">
        <v>82</v>
      </c>
      <c r="AW1119" s="13" t="s">
        <v>30</v>
      </c>
      <c r="AX1119" s="13" t="s">
        <v>75</v>
      </c>
      <c r="AY1119" s="186" t="s">
        <v>317</v>
      </c>
    </row>
    <row r="1120" spans="1:65" s="15" customFormat="1">
      <c r="B1120" s="202"/>
      <c r="D1120" s="185" t="s">
        <v>323</v>
      </c>
      <c r="E1120" s="203" t="s">
        <v>1</v>
      </c>
      <c r="F1120" s="204" t="s">
        <v>6053</v>
      </c>
      <c r="H1120" s="205">
        <v>14.6</v>
      </c>
      <c r="I1120" s="206"/>
      <c r="L1120" s="202"/>
      <c r="M1120" s="207"/>
      <c r="T1120" s="209"/>
      <c r="AT1120" s="203" t="s">
        <v>323</v>
      </c>
      <c r="AU1120" s="203" t="s">
        <v>88</v>
      </c>
      <c r="AV1120" s="15" t="s">
        <v>88</v>
      </c>
      <c r="AW1120" s="15" t="s">
        <v>30</v>
      </c>
      <c r="AX1120" s="15" t="s">
        <v>75</v>
      </c>
      <c r="AY1120" s="203" t="s">
        <v>317</v>
      </c>
    </row>
    <row r="1121" spans="1:65" s="14" customFormat="1">
      <c r="B1121" s="192"/>
      <c r="D1121" s="185" t="s">
        <v>323</v>
      </c>
      <c r="E1121" s="193" t="s">
        <v>6054</v>
      </c>
      <c r="F1121" s="194" t="s">
        <v>334</v>
      </c>
      <c r="H1121" s="195">
        <v>208.4</v>
      </c>
      <c r="I1121" s="196"/>
      <c r="L1121" s="192"/>
      <c r="M1121" s="197"/>
      <c r="T1121" s="199"/>
      <c r="AT1121" s="193" t="s">
        <v>323</v>
      </c>
      <c r="AU1121" s="193" t="s">
        <v>88</v>
      </c>
      <c r="AV1121" s="14" t="s">
        <v>321</v>
      </c>
      <c r="AW1121" s="14" t="s">
        <v>30</v>
      </c>
      <c r="AX1121" s="14" t="s">
        <v>82</v>
      </c>
      <c r="AY1121" s="193" t="s">
        <v>317</v>
      </c>
    </row>
    <row r="1122" spans="1:65" s="260" customFormat="1" ht="33" customHeight="1">
      <c r="B1122" s="261"/>
      <c r="C1122" s="278" t="s">
        <v>6063</v>
      </c>
      <c r="D1122" s="278" t="s">
        <v>419</v>
      </c>
      <c r="E1122" s="279" t="s">
        <v>6055</v>
      </c>
      <c r="F1122" s="280" t="s">
        <v>6056</v>
      </c>
      <c r="G1122" s="281" t="s">
        <v>378</v>
      </c>
      <c r="H1122" s="282">
        <v>139.15</v>
      </c>
      <c r="I1122" s="283"/>
      <c r="J1122" s="284">
        <f>ROUND(I1122*H1122,2)</f>
        <v>0</v>
      </c>
      <c r="K1122" s="285"/>
      <c r="L1122" s="286"/>
      <c r="M1122" s="287" t="s">
        <v>1</v>
      </c>
      <c r="N1122" s="288" t="s">
        <v>41</v>
      </c>
      <c r="P1122" s="289">
        <f>O1122*H1122</f>
        <v>0</v>
      </c>
      <c r="Q1122" s="289">
        <v>2.0500000000000001E-2</v>
      </c>
      <c r="R1122" s="289">
        <f>Q1122*H1122</f>
        <v>2.8525750000000003</v>
      </c>
      <c r="S1122" s="289">
        <v>0</v>
      </c>
      <c r="T1122" s="290">
        <f>S1122*H1122</f>
        <v>0</v>
      </c>
      <c r="AR1122" s="275" t="s">
        <v>494</v>
      </c>
      <c r="AT1122" s="275" t="s">
        <v>419</v>
      </c>
      <c r="AU1122" s="275" t="s">
        <v>88</v>
      </c>
      <c r="AY1122" s="276" t="s">
        <v>317</v>
      </c>
      <c r="BE1122" s="277">
        <f>IF(N1122="základná",J1122,0)</f>
        <v>0</v>
      </c>
      <c r="BF1122" s="277">
        <f>IF(N1122="znížená",J1122,0)</f>
        <v>0</v>
      </c>
      <c r="BG1122" s="277">
        <f>IF(N1122="zákl. prenesená",J1122,0)</f>
        <v>0</v>
      </c>
      <c r="BH1122" s="277">
        <f>IF(N1122="zníž. prenesená",J1122,0)</f>
        <v>0</v>
      </c>
      <c r="BI1122" s="277">
        <f>IF(N1122="nulová",J1122,0)</f>
        <v>0</v>
      </c>
      <c r="BJ1122" s="276" t="s">
        <v>88</v>
      </c>
      <c r="BK1122" s="277">
        <f>ROUND(I1122*H1122,2)</f>
        <v>0</v>
      </c>
      <c r="BL1122" s="276" t="s">
        <v>406</v>
      </c>
      <c r="BM1122" s="275" t="s">
        <v>6057</v>
      </c>
    </row>
    <row r="1123" spans="1:65" s="15" customFormat="1">
      <c r="B1123" s="202"/>
      <c r="D1123" s="185" t="s">
        <v>323</v>
      </c>
      <c r="E1123" s="203" t="s">
        <v>1</v>
      </c>
      <c r="F1123" s="204" t="s">
        <v>6058</v>
      </c>
      <c r="H1123" s="205">
        <v>174.22200000000001</v>
      </c>
      <c r="I1123" s="206"/>
      <c r="L1123" s="202"/>
      <c r="M1123" s="207"/>
      <c r="T1123" s="209"/>
      <c r="AT1123" s="203" t="s">
        <v>323</v>
      </c>
      <c r="AU1123" s="203" t="s">
        <v>88</v>
      </c>
      <c r="AV1123" s="15" t="s">
        <v>88</v>
      </c>
      <c r="AW1123" s="15" t="s">
        <v>30</v>
      </c>
      <c r="AX1123" s="15" t="s">
        <v>75</v>
      </c>
      <c r="AY1123" s="203" t="s">
        <v>317</v>
      </c>
    </row>
    <row r="1124" spans="1:65" s="15" customFormat="1" ht="22.5">
      <c r="B1124" s="202"/>
      <c r="D1124" s="185" t="s">
        <v>323</v>
      </c>
      <c r="E1124" s="203" t="s">
        <v>1</v>
      </c>
      <c r="F1124" s="204" t="s">
        <v>6059</v>
      </c>
      <c r="H1124" s="205">
        <v>-37.799999999999997</v>
      </c>
      <c r="I1124" s="206"/>
      <c r="L1124" s="202"/>
      <c r="M1124" s="207"/>
      <c r="T1124" s="209"/>
      <c r="AT1124" s="203" t="s">
        <v>323</v>
      </c>
      <c r="AU1124" s="203" t="s">
        <v>88</v>
      </c>
      <c r="AV1124" s="15" t="s">
        <v>88</v>
      </c>
      <c r="AW1124" s="15" t="s">
        <v>30</v>
      </c>
      <c r="AX1124" s="15" t="s">
        <v>75</v>
      </c>
      <c r="AY1124" s="203" t="s">
        <v>317</v>
      </c>
    </row>
    <row r="1125" spans="1:65" s="14" customFormat="1">
      <c r="B1125" s="192"/>
      <c r="D1125" s="185" t="s">
        <v>323</v>
      </c>
      <c r="E1125" s="193" t="s">
        <v>1</v>
      </c>
      <c r="F1125" s="194" t="s">
        <v>334</v>
      </c>
      <c r="H1125" s="195">
        <v>136.422</v>
      </c>
      <c r="I1125" s="196"/>
      <c r="L1125" s="192"/>
      <c r="M1125" s="197"/>
      <c r="T1125" s="199"/>
      <c r="AT1125" s="193" t="s">
        <v>323</v>
      </c>
      <c r="AU1125" s="193" t="s">
        <v>88</v>
      </c>
      <c r="AV1125" s="14" t="s">
        <v>321</v>
      </c>
      <c r="AW1125" s="14" t="s">
        <v>30</v>
      </c>
      <c r="AX1125" s="14" t="s">
        <v>82</v>
      </c>
      <c r="AY1125" s="193" t="s">
        <v>317</v>
      </c>
    </row>
    <row r="1126" spans="1:65" s="15" customFormat="1">
      <c r="B1126" s="202"/>
      <c r="D1126" s="185" t="s">
        <v>323</v>
      </c>
      <c r="F1126" s="204" t="s">
        <v>6060</v>
      </c>
      <c r="H1126" s="205">
        <v>139.15</v>
      </c>
      <c r="I1126" s="206"/>
      <c r="L1126" s="202"/>
      <c r="M1126" s="207"/>
      <c r="T1126" s="209"/>
      <c r="AT1126" s="203" t="s">
        <v>323</v>
      </c>
      <c r="AU1126" s="203" t="s">
        <v>88</v>
      </c>
      <c r="AV1126" s="15" t="s">
        <v>88</v>
      </c>
      <c r="AW1126" s="15" t="s">
        <v>3</v>
      </c>
      <c r="AX1126" s="15" t="s">
        <v>82</v>
      </c>
      <c r="AY1126" s="203" t="s">
        <v>317</v>
      </c>
    </row>
    <row r="1127" spans="1:65" s="260" customFormat="1" ht="24.2" customHeight="1">
      <c r="B1127" s="261"/>
      <c r="C1127" s="262" t="s">
        <v>6064</v>
      </c>
      <c r="D1127" s="262" t="s">
        <v>318</v>
      </c>
      <c r="E1127" s="263" t="s">
        <v>1683</v>
      </c>
      <c r="F1127" s="264" t="s">
        <v>1684</v>
      </c>
      <c r="G1127" s="265" t="s">
        <v>810</v>
      </c>
      <c r="H1127" s="266"/>
      <c r="I1127" s="267"/>
      <c r="J1127" s="268">
        <f>ROUND(I1127*H1127,2)</f>
        <v>0</v>
      </c>
      <c r="K1127" s="269"/>
      <c r="L1127" s="261"/>
      <c r="M1127" s="270" t="s">
        <v>1</v>
      </c>
      <c r="N1127" s="271" t="s">
        <v>41</v>
      </c>
      <c r="O1127" s="272"/>
      <c r="P1127" s="273">
        <f>O1127*H1127</f>
        <v>0</v>
      </c>
      <c r="Q1127" s="273">
        <v>0</v>
      </c>
      <c r="R1127" s="273">
        <f>Q1127*H1127</f>
        <v>0</v>
      </c>
      <c r="S1127" s="273">
        <v>0</v>
      </c>
      <c r="T1127" s="274">
        <f>S1127*H1127</f>
        <v>0</v>
      </c>
      <c r="AR1127" s="275" t="s">
        <v>406</v>
      </c>
      <c r="AT1127" s="275" t="s">
        <v>318</v>
      </c>
      <c r="AU1127" s="275" t="s">
        <v>88</v>
      </c>
      <c r="AY1127" s="276" t="s">
        <v>317</v>
      </c>
      <c r="BE1127" s="277">
        <f>IF(N1127="základná",J1127,0)</f>
        <v>0</v>
      </c>
      <c r="BF1127" s="277">
        <f>IF(N1127="znížená",J1127,0)</f>
        <v>0</v>
      </c>
      <c r="BG1127" s="277">
        <f>IF(N1127="zákl. prenesená",J1127,0)</f>
        <v>0</v>
      </c>
      <c r="BH1127" s="277">
        <f>IF(N1127="zníž. prenesená",J1127,0)</f>
        <v>0</v>
      </c>
      <c r="BI1127" s="277">
        <f>IF(N1127="nulová",J1127,0)</f>
        <v>0</v>
      </c>
      <c r="BJ1127" s="276" t="s">
        <v>88</v>
      </c>
      <c r="BK1127" s="277">
        <f>ROUND(I1127*H1127,2)</f>
        <v>0</v>
      </c>
      <c r="BL1127" s="276" t="s">
        <v>406</v>
      </c>
      <c r="BM1127" s="275" t="s">
        <v>6061</v>
      </c>
    </row>
    <row r="1128" spans="1:65" s="12" customFormat="1" ht="22.9" customHeight="1">
      <c r="B1128" s="160"/>
      <c r="D1128" s="161" t="s">
        <v>74</v>
      </c>
      <c r="E1128" s="200" t="s">
        <v>1686</v>
      </c>
      <c r="F1128" s="200" t="s">
        <v>1687</v>
      </c>
      <c r="I1128" s="163"/>
      <c r="J1128" s="201">
        <f>BK1128</f>
        <v>0</v>
      </c>
      <c r="L1128" s="160"/>
      <c r="M1128" s="165"/>
      <c r="N1128" s="166"/>
      <c r="O1128" s="166"/>
      <c r="P1128" s="167">
        <f>SUM(P1129:P1233)</f>
        <v>0</v>
      </c>
      <c r="Q1128" s="166"/>
      <c r="R1128" s="167">
        <f>SUM(R1129:R1233)</f>
        <v>1.4262167099999998</v>
      </c>
      <c r="S1128" s="166"/>
      <c r="T1128" s="168">
        <f>SUM(T1129:T1233)</f>
        <v>1.1129978</v>
      </c>
      <c r="AR1128" s="161" t="s">
        <v>88</v>
      </c>
      <c r="AT1128" s="169" t="s">
        <v>74</v>
      </c>
      <c r="AU1128" s="169" t="s">
        <v>82</v>
      </c>
      <c r="AY1128" s="161" t="s">
        <v>317</v>
      </c>
      <c r="BK1128" s="170">
        <f>SUM(BK1129:BK1233)</f>
        <v>0</v>
      </c>
    </row>
    <row r="1129" spans="1:65" s="2" customFormat="1" ht="24.2" customHeight="1">
      <c r="A1129" s="35"/>
      <c r="B1129" s="141"/>
      <c r="C1129" s="171" t="s">
        <v>1688</v>
      </c>
      <c r="D1129" s="171" t="s">
        <v>318</v>
      </c>
      <c r="E1129" s="172" t="s">
        <v>1689</v>
      </c>
      <c r="F1129" s="173" t="s">
        <v>1690</v>
      </c>
      <c r="G1129" s="174" t="s">
        <v>378</v>
      </c>
      <c r="H1129" s="175">
        <v>25</v>
      </c>
      <c r="I1129" s="176"/>
      <c r="J1129" s="177">
        <f>ROUND(I1129*H1129,2)</f>
        <v>0</v>
      </c>
      <c r="K1129" s="178"/>
      <c r="L1129" s="36"/>
      <c r="M1129" s="179" t="s">
        <v>1</v>
      </c>
      <c r="N1129" s="180" t="s">
        <v>41</v>
      </c>
      <c r="O1129" s="61"/>
      <c r="P1129" s="181">
        <f>O1129*H1129</f>
        <v>0</v>
      </c>
      <c r="Q1129" s="181">
        <v>0</v>
      </c>
      <c r="R1129" s="181">
        <f>Q1129*H1129</f>
        <v>0</v>
      </c>
      <c r="S1129" s="181">
        <v>7.5100000000000002E-3</v>
      </c>
      <c r="T1129" s="182">
        <f>S1129*H1129</f>
        <v>0.18775</v>
      </c>
      <c r="U1129" s="35"/>
      <c r="V1129" s="35"/>
      <c r="W1129" s="35"/>
      <c r="X1129" s="35"/>
      <c r="Y1129" s="35"/>
      <c r="Z1129" s="35"/>
      <c r="AA1129" s="35"/>
      <c r="AB1129" s="35"/>
      <c r="AC1129" s="35"/>
      <c r="AD1129" s="35"/>
      <c r="AE1129" s="35"/>
      <c r="AR1129" s="183" t="s">
        <v>406</v>
      </c>
      <c r="AT1129" s="183" t="s">
        <v>318</v>
      </c>
      <c r="AU1129" s="183" t="s">
        <v>88</v>
      </c>
      <c r="AY1129" s="18" t="s">
        <v>317</v>
      </c>
      <c r="BE1129" s="105">
        <f>IF(N1129="základná",J1129,0)</f>
        <v>0</v>
      </c>
      <c r="BF1129" s="105">
        <f>IF(N1129="znížená",J1129,0)</f>
        <v>0</v>
      </c>
      <c r="BG1129" s="105">
        <f>IF(N1129="zákl. prenesená",J1129,0)</f>
        <v>0</v>
      </c>
      <c r="BH1129" s="105">
        <f>IF(N1129="zníž. prenesená",J1129,0)</f>
        <v>0</v>
      </c>
      <c r="BI1129" s="105">
        <f>IF(N1129="nulová",J1129,0)</f>
        <v>0</v>
      </c>
      <c r="BJ1129" s="18" t="s">
        <v>88</v>
      </c>
      <c r="BK1129" s="105">
        <f>ROUND(I1129*H1129,2)</f>
        <v>0</v>
      </c>
      <c r="BL1129" s="18" t="s">
        <v>406</v>
      </c>
      <c r="BM1129" s="183" t="s">
        <v>1691</v>
      </c>
    </row>
    <row r="1130" spans="1:65" s="15" customFormat="1">
      <c r="B1130" s="202"/>
      <c r="D1130" s="185" t="s">
        <v>323</v>
      </c>
      <c r="E1130" s="203" t="s">
        <v>1</v>
      </c>
      <c r="F1130" s="204" t="s">
        <v>1692</v>
      </c>
      <c r="H1130" s="205">
        <v>25</v>
      </c>
      <c r="I1130" s="206"/>
      <c r="L1130" s="202"/>
      <c r="M1130" s="207"/>
      <c r="N1130" s="208"/>
      <c r="O1130" s="208"/>
      <c r="P1130" s="208"/>
      <c r="Q1130" s="208"/>
      <c r="R1130" s="208"/>
      <c r="S1130" s="208"/>
      <c r="T1130" s="209"/>
      <c r="AT1130" s="203" t="s">
        <v>323</v>
      </c>
      <c r="AU1130" s="203" t="s">
        <v>88</v>
      </c>
      <c r="AV1130" s="15" t="s">
        <v>88</v>
      </c>
      <c r="AW1130" s="15" t="s">
        <v>30</v>
      </c>
      <c r="AX1130" s="15" t="s">
        <v>82</v>
      </c>
      <c r="AY1130" s="203" t="s">
        <v>317</v>
      </c>
    </row>
    <row r="1131" spans="1:65" s="2" customFormat="1" ht="24.2" customHeight="1">
      <c r="A1131" s="35"/>
      <c r="B1131" s="141"/>
      <c r="C1131" s="171" t="s">
        <v>1693</v>
      </c>
      <c r="D1131" s="171" t="s">
        <v>318</v>
      </c>
      <c r="E1131" s="172" t="s">
        <v>1694</v>
      </c>
      <c r="F1131" s="173" t="s">
        <v>1695</v>
      </c>
      <c r="G1131" s="174" t="s">
        <v>441</v>
      </c>
      <c r="H1131" s="175">
        <v>4.5</v>
      </c>
      <c r="I1131" s="176"/>
      <c r="J1131" s="177">
        <f>ROUND(I1131*H1131,2)</f>
        <v>0</v>
      </c>
      <c r="K1131" s="178"/>
      <c r="L1131" s="36"/>
      <c r="M1131" s="179" t="s">
        <v>1</v>
      </c>
      <c r="N1131" s="180" t="s">
        <v>41</v>
      </c>
      <c r="O1131" s="61"/>
      <c r="P1131" s="181">
        <f>O1131*H1131</f>
        <v>0</v>
      </c>
      <c r="Q1131" s="181">
        <v>9.7000000000000005E-4</v>
      </c>
      <c r="R1131" s="181">
        <f>Q1131*H1131</f>
        <v>4.365E-3</v>
      </c>
      <c r="S1131" s="181">
        <v>0</v>
      </c>
      <c r="T1131" s="182">
        <f>S1131*H1131</f>
        <v>0</v>
      </c>
      <c r="U1131" s="35"/>
      <c r="V1131" s="35"/>
      <c r="W1131" s="35"/>
      <c r="X1131" s="35"/>
      <c r="Y1131" s="35"/>
      <c r="Z1131" s="35"/>
      <c r="AA1131" s="35"/>
      <c r="AB1131" s="35"/>
      <c r="AC1131" s="35"/>
      <c r="AD1131" s="35"/>
      <c r="AE1131" s="35"/>
      <c r="AR1131" s="183" t="s">
        <v>406</v>
      </c>
      <c r="AT1131" s="183" t="s">
        <v>318</v>
      </c>
      <c r="AU1131" s="183" t="s">
        <v>88</v>
      </c>
      <c r="AY1131" s="18" t="s">
        <v>317</v>
      </c>
      <c r="BE1131" s="105">
        <f>IF(N1131="základná",J1131,0)</f>
        <v>0</v>
      </c>
      <c r="BF1131" s="105">
        <f>IF(N1131="znížená",J1131,0)</f>
        <v>0</v>
      </c>
      <c r="BG1131" s="105">
        <f>IF(N1131="zákl. prenesená",J1131,0)</f>
        <v>0</v>
      </c>
      <c r="BH1131" s="105">
        <f>IF(N1131="zníž. prenesená",J1131,0)</f>
        <v>0</v>
      </c>
      <c r="BI1131" s="105">
        <f>IF(N1131="nulová",J1131,0)</f>
        <v>0</v>
      </c>
      <c r="BJ1131" s="18" t="s">
        <v>88</v>
      </c>
      <c r="BK1131" s="105">
        <f>ROUND(I1131*H1131,2)</f>
        <v>0</v>
      </c>
      <c r="BL1131" s="18" t="s">
        <v>406</v>
      </c>
      <c r="BM1131" s="183" t="s">
        <v>1696</v>
      </c>
    </row>
    <row r="1132" spans="1:65" s="15" customFormat="1">
      <c r="B1132" s="202"/>
      <c r="D1132" s="185" t="s">
        <v>323</v>
      </c>
      <c r="E1132" s="203" t="s">
        <v>1</v>
      </c>
      <c r="F1132" s="204" t="s">
        <v>1697</v>
      </c>
      <c r="H1132" s="205">
        <v>2.5</v>
      </c>
      <c r="I1132" s="206"/>
      <c r="L1132" s="202"/>
      <c r="M1132" s="207"/>
      <c r="N1132" s="208"/>
      <c r="O1132" s="208"/>
      <c r="P1132" s="208"/>
      <c r="Q1132" s="208"/>
      <c r="R1132" s="208"/>
      <c r="S1132" s="208"/>
      <c r="T1132" s="209"/>
      <c r="AT1132" s="203" t="s">
        <v>323</v>
      </c>
      <c r="AU1132" s="203" t="s">
        <v>88</v>
      </c>
      <c r="AV1132" s="15" t="s">
        <v>88</v>
      </c>
      <c r="AW1132" s="15" t="s">
        <v>30</v>
      </c>
      <c r="AX1132" s="15" t="s">
        <v>75</v>
      </c>
      <c r="AY1132" s="203" t="s">
        <v>317</v>
      </c>
    </row>
    <row r="1133" spans="1:65" s="15" customFormat="1">
      <c r="B1133" s="202"/>
      <c r="D1133" s="185" t="s">
        <v>323</v>
      </c>
      <c r="E1133" s="203" t="s">
        <v>1</v>
      </c>
      <c r="F1133" s="204" t="s">
        <v>1698</v>
      </c>
      <c r="H1133" s="205">
        <v>2</v>
      </c>
      <c r="I1133" s="206"/>
      <c r="L1133" s="202"/>
      <c r="M1133" s="207"/>
      <c r="N1133" s="208"/>
      <c r="O1133" s="208"/>
      <c r="P1133" s="208"/>
      <c r="Q1133" s="208"/>
      <c r="R1133" s="208"/>
      <c r="S1133" s="208"/>
      <c r="T1133" s="209"/>
      <c r="AT1133" s="203" t="s">
        <v>323</v>
      </c>
      <c r="AU1133" s="203" t="s">
        <v>88</v>
      </c>
      <c r="AV1133" s="15" t="s">
        <v>88</v>
      </c>
      <c r="AW1133" s="15" t="s">
        <v>30</v>
      </c>
      <c r="AX1133" s="15" t="s">
        <v>75</v>
      </c>
      <c r="AY1133" s="203" t="s">
        <v>317</v>
      </c>
    </row>
    <row r="1134" spans="1:65" s="14" customFormat="1">
      <c r="B1134" s="192"/>
      <c r="D1134" s="185" t="s">
        <v>323</v>
      </c>
      <c r="E1134" s="193" t="s">
        <v>1</v>
      </c>
      <c r="F1134" s="194" t="s">
        <v>334</v>
      </c>
      <c r="H1134" s="195">
        <v>4.5</v>
      </c>
      <c r="I1134" s="196"/>
      <c r="L1134" s="192"/>
      <c r="M1134" s="197"/>
      <c r="N1134" s="198"/>
      <c r="O1134" s="198"/>
      <c r="P1134" s="198"/>
      <c r="Q1134" s="198"/>
      <c r="R1134" s="198"/>
      <c r="S1134" s="198"/>
      <c r="T1134" s="199"/>
      <c r="AT1134" s="193" t="s">
        <v>323</v>
      </c>
      <c r="AU1134" s="193" t="s">
        <v>88</v>
      </c>
      <c r="AV1134" s="14" t="s">
        <v>321</v>
      </c>
      <c r="AW1134" s="14" t="s">
        <v>30</v>
      </c>
      <c r="AX1134" s="14" t="s">
        <v>82</v>
      </c>
      <c r="AY1134" s="193" t="s">
        <v>317</v>
      </c>
    </row>
    <row r="1135" spans="1:65" s="2" customFormat="1" ht="24.2" customHeight="1">
      <c r="A1135" s="35"/>
      <c r="B1135" s="141"/>
      <c r="C1135" s="171" t="s">
        <v>1699</v>
      </c>
      <c r="D1135" s="171" t="s">
        <v>318</v>
      </c>
      <c r="E1135" s="172" t="s">
        <v>1700</v>
      </c>
      <c r="F1135" s="173" t="s">
        <v>1701</v>
      </c>
      <c r="G1135" s="174" t="s">
        <v>441</v>
      </c>
      <c r="H1135" s="175">
        <v>5.9</v>
      </c>
      <c r="I1135" s="176"/>
      <c r="J1135" s="177">
        <f>ROUND(I1135*H1135,2)</f>
        <v>0</v>
      </c>
      <c r="K1135" s="178"/>
      <c r="L1135" s="36"/>
      <c r="M1135" s="179" t="s">
        <v>1</v>
      </c>
      <c r="N1135" s="180" t="s">
        <v>41</v>
      </c>
      <c r="O1135" s="61"/>
      <c r="P1135" s="181">
        <f>O1135*H1135</f>
        <v>0</v>
      </c>
      <c r="Q1135" s="181">
        <v>9.7000000000000005E-4</v>
      </c>
      <c r="R1135" s="181">
        <f>Q1135*H1135</f>
        <v>5.7230000000000007E-3</v>
      </c>
      <c r="S1135" s="181">
        <v>0</v>
      </c>
      <c r="T1135" s="182">
        <f>S1135*H1135</f>
        <v>0</v>
      </c>
      <c r="U1135" s="35"/>
      <c r="V1135" s="35"/>
      <c r="W1135" s="35"/>
      <c r="X1135" s="35"/>
      <c r="Y1135" s="35"/>
      <c r="Z1135" s="35"/>
      <c r="AA1135" s="35"/>
      <c r="AB1135" s="35"/>
      <c r="AC1135" s="35"/>
      <c r="AD1135" s="35"/>
      <c r="AE1135" s="35"/>
      <c r="AR1135" s="183" t="s">
        <v>406</v>
      </c>
      <c r="AT1135" s="183" t="s">
        <v>318</v>
      </c>
      <c r="AU1135" s="183" t="s">
        <v>88</v>
      </c>
      <c r="AY1135" s="18" t="s">
        <v>317</v>
      </c>
      <c r="BE1135" s="105">
        <f>IF(N1135="základná",J1135,0)</f>
        <v>0</v>
      </c>
      <c r="BF1135" s="105">
        <f>IF(N1135="znížená",J1135,0)</f>
        <v>0</v>
      </c>
      <c r="BG1135" s="105">
        <f>IF(N1135="zákl. prenesená",J1135,0)</f>
        <v>0</v>
      </c>
      <c r="BH1135" s="105">
        <f>IF(N1135="zníž. prenesená",J1135,0)</f>
        <v>0</v>
      </c>
      <c r="BI1135" s="105">
        <f>IF(N1135="nulová",J1135,0)</f>
        <v>0</v>
      </c>
      <c r="BJ1135" s="18" t="s">
        <v>88</v>
      </c>
      <c r="BK1135" s="105">
        <f>ROUND(I1135*H1135,2)</f>
        <v>0</v>
      </c>
      <c r="BL1135" s="18" t="s">
        <v>406</v>
      </c>
      <c r="BM1135" s="183" t="s">
        <v>1702</v>
      </c>
    </row>
    <row r="1136" spans="1:65" s="15" customFormat="1">
      <c r="B1136" s="202"/>
      <c r="D1136" s="185" t="s">
        <v>323</v>
      </c>
      <c r="E1136" s="203" t="s">
        <v>1</v>
      </c>
      <c r="F1136" s="204" t="s">
        <v>1703</v>
      </c>
      <c r="H1136" s="205">
        <v>5.9</v>
      </c>
      <c r="I1136" s="206"/>
      <c r="L1136" s="202"/>
      <c r="M1136" s="207"/>
      <c r="N1136" s="208"/>
      <c r="O1136" s="208"/>
      <c r="P1136" s="208"/>
      <c r="Q1136" s="208"/>
      <c r="R1136" s="208"/>
      <c r="S1136" s="208"/>
      <c r="T1136" s="209"/>
      <c r="AT1136" s="203" t="s">
        <v>323</v>
      </c>
      <c r="AU1136" s="203" t="s">
        <v>88</v>
      </c>
      <c r="AV1136" s="15" t="s">
        <v>88</v>
      </c>
      <c r="AW1136" s="15" t="s">
        <v>30</v>
      </c>
      <c r="AX1136" s="15" t="s">
        <v>82</v>
      </c>
      <c r="AY1136" s="203" t="s">
        <v>317</v>
      </c>
    </row>
    <row r="1137" spans="1:65" s="2" customFormat="1" ht="24.2" customHeight="1">
      <c r="A1137" s="35"/>
      <c r="B1137" s="141"/>
      <c r="C1137" s="171" t="s">
        <v>1704</v>
      </c>
      <c r="D1137" s="171" t="s">
        <v>318</v>
      </c>
      <c r="E1137" s="172" t="s">
        <v>1705</v>
      </c>
      <c r="F1137" s="173" t="s">
        <v>1706</v>
      </c>
      <c r="G1137" s="174" t="s">
        <v>441</v>
      </c>
      <c r="H1137" s="175">
        <v>3.1</v>
      </c>
      <c r="I1137" s="176"/>
      <c r="J1137" s="177">
        <f>ROUND(I1137*H1137,2)</f>
        <v>0</v>
      </c>
      <c r="K1137" s="178"/>
      <c r="L1137" s="36"/>
      <c r="M1137" s="179" t="s">
        <v>1</v>
      </c>
      <c r="N1137" s="180" t="s">
        <v>41</v>
      </c>
      <c r="O1137" s="61"/>
      <c r="P1137" s="181">
        <f>O1137*H1137</f>
        <v>0</v>
      </c>
      <c r="Q1137" s="181">
        <v>9.2000000000000003E-4</v>
      </c>
      <c r="R1137" s="181">
        <f>Q1137*H1137</f>
        <v>2.8520000000000004E-3</v>
      </c>
      <c r="S1137" s="181">
        <v>0</v>
      </c>
      <c r="T1137" s="182">
        <f>S1137*H1137</f>
        <v>0</v>
      </c>
      <c r="U1137" s="35"/>
      <c r="V1137" s="35"/>
      <c r="W1137" s="35"/>
      <c r="X1137" s="35"/>
      <c r="Y1137" s="35"/>
      <c r="Z1137" s="35"/>
      <c r="AA1137" s="35"/>
      <c r="AB1137" s="35"/>
      <c r="AC1137" s="35"/>
      <c r="AD1137" s="35"/>
      <c r="AE1137" s="35"/>
      <c r="AR1137" s="183" t="s">
        <v>406</v>
      </c>
      <c r="AT1137" s="183" t="s">
        <v>318</v>
      </c>
      <c r="AU1137" s="183" t="s">
        <v>88</v>
      </c>
      <c r="AY1137" s="18" t="s">
        <v>317</v>
      </c>
      <c r="BE1137" s="105">
        <f>IF(N1137="základná",J1137,0)</f>
        <v>0</v>
      </c>
      <c r="BF1137" s="105">
        <f>IF(N1137="znížená",J1137,0)</f>
        <v>0</v>
      </c>
      <c r="BG1137" s="105">
        <f>IF(N1137="zákl. prenesená",J1137,0)</f>
        <v>0</v>
      </c>
      <c r="BH1137" s="105">
        <f>IF(N1137="zníž. prenesená",J1137,0)</f>
        <v>0</v>
      </c>
      <c r="BI1137" s="105">
        <f>IF(N1137="nulová",J1137,0)</f>
        <v>0</v>
      </c>
      <c r="BJ1137" s="18" t="s">
        <v>88</v>
      </c>
      <c r="BK1137" s="105">
        <f>ROUND(I1137*H1137,2)</f>
        <v>0</v>
      </c>
      <c r="BL1137" s="18" t="s">
        <v>406</v>
      </c>
      <c r="BM1137" s="183" t="s">
        <v>1707</v>
      </c>
    </row>
    <row r="1138" spans="1:65" s="15" customFormat="1">
      <c r="B1138" s="202"/>
      <c r="D1138" s="185" t="s">
        <v>323</v>
      </c>
      <c r="E1138" s="203" t="s">
        <v>1</v>
      </c>
      <c r="F1138" s="204" t="s">
        <v>1708</v>
      </c>
      <c r="H1138" s="205">
        <v>3.1</v>
      </c>
      <c r="I1138" s="206"/>
      <c r="L1138" s="202"/>
      <c r="M1138" s="207"/>
      <c r="N1138" s="208"/>
      <c r="O1138" s="208"/>
      <c r="P1138" s="208"/>
      <c r="Q1138" s="208"/>
      <c r="R1138" s="208"/>
      <c r="S1138" s="208"/>
      <c r="T1138" s="209"/>
      <c r="AT1138" s="203" t="s">
        <v>323</v>
      </c>
      <c r="AU1138" s="203" t="s">
        <v>88</v>
      </c>
      <c r="AV1138" s="15" t="s">
        <v>88</v>
      </c>
      <c r="AW1138" s="15" t="s">
        <v>30</v>
      </c>
      <c r="AX1138" s="15" t="s">
        <v>82</v>
      </c>
      <c r="AY1138" s="203" t="s">
        <v>317</v>
      </c>
    </row>
    <row r="1139" spans="1:65" s="2" customFormat="1" ht="49.15" customHeight="1">
      <c r="A1139" s="35"/>
      <c r="B1139" s="141"/>
      <c r="C1139" s="171" t="s">
        <v>1709</v>
      </c>
      <c r="D1139" s="171" t="s">
        <v>318</v>
      </c>
      <c r="E1139" s="172" t="s">
        <v>1710</v>
      </c>
      <c r="F1139" s="173" t="s">
        <v>1711</v>
      </c>
      <c r="G1139" s="174" t="s">
        <v>441</v>
      </c>
      <c r="H1139" s="175">
        <v>66.08</v>
      </c>
      <c r="I1139" s="176"/>
      <c r="J1139" s="177">
        <f>ROUND(I1139*H1139,2)</f>
        <v>0</v>
      </c>
      <c r="K1139" s="178"/>
      <c r="L1139" s="36"/>
      <c r="M1139" s="179" t="s">
        <v>1</v>
      </c>
      <c r="N1139" s="180" t="s">
        <v>41</v>
      </c>
      <c r="O1139" s="61"/>
      <c r="P1139" s="181">
        <f>O1139*H1139</f>
        <v>0</v>
      </c>
      <c r="Q1139" s="181">
        <v>1.2800000000000001E-3</v>
      </c>
      <c r="R1139" s="181">
        <f>Q1139*H1139</f>
        <v>8.4582400000000002E-2</v>
      </c>
      <c r="S1139" s="181">
        <v>0</v>
      </c>
      <c r="T1139" s="182">
        <f>S1139*H1139</f>
        <v>0</v>
      </c>
      <c r="U1139" s="35"/>
      <c r="V1139" s="35"/>
      <c r="W1139" s="35"/>
      <c r="X1139" s="35"/>
      <c r="Y1139" s="35"/>
      <c r="Z1139" s="35"/>
      <c r="AA1139" s="35"/>
      <c r="AB1139" s="35"/>
      <c r="AC1139" s="35"/>
      <c r="AD1139" s="35"/>
      <c r="AE1139" s="35"/>
      <c r="AR1139" s="183" t="s">
        <v>406</v>
      </c>
      <c r="AT1139" s="183" t="s">
        <v>318</v>
      </c>
      <c r="AU1139" s="183" t="s">
        <v>88</v>
      </c>
      <c r="AY1139" s="18" t="s">
        <v>317</v>
      </c>
      <c r="BE1139" s="105">
        <f>IF(N1139="základná",J1139,0)</f>
        <v>0</v>
      </c>
      <c r="BF1139" s="105">
        <f>IF(N1139="znížená",J1139,0)</f>
        <v>0</v>
      </c>
      <c r="BG1139" s="105">
        <f>IF(N1139="zákl. prenesená",J1139,0)</f>
        <v>0</v>
      </c>
      <c r="BH1139" s="105">
        <f>IF(N1139="zníž. prenesená",J1139,0)</f>
        <v>0</v>
      </c>
      <c r="BI1139" s="105">
        <f>IF(N1139="nulová",J1139,0)</f>
        <v>0</v>
      </c>
      <c r="BJ1139" s="18" t="s">
        <v>88</v>
      </c>
      <c r="BK1139" s="105">
        <f>ROUND(I1139*H1139,2)</f>
        <v>0</v>
      </c>
      <c r="BL1139" s="18" t="s">
        <v>406</v>
      </c>
      <c r="BM1139" s="183" t="s">
        <v>1712</v>
      </c>
    </row>
    <row r="1140" spans="1:65" s="15" customFormat="1">
      <c r="B1140" s="202"/>
      <c r="D1140" s="185" t="s">
        <v>323</v>
      </c>
      <c r="E1140" s="203" t="s">
        <v>1</v>
      </c>
      <c r="F1140" s="204" t="s">
        <v>1713</v>
      </c>
      <c r="H1140" s="205">
        <v>58</v>
      </c>
      <c r="I1140" s="206"/>
      <c r="L1140" s="202"/>
      <c r="M1140" s="207"/>
      <c r="N1140" s="208"/>
      <c r="O1140" s="208"/>
      <c r="P1140" s="208"/>
      <c r="Q1140" s="208"/>
      <c r="R1140" s="208"/>
      <c r="S1140" s="208"/>
      <c r="T1140" s="209"/>
      <c r="AT1140" s="203" t="s">
        <v>323</v>
      </c>
      <c r="AU1140" s="203" t="s">
        <v>88</v>
      </c>
      <c r="AV1140" s="15" t="s">
        <v>88</v>
      </c>
      <c r="AW1140" s="15" t="s">
        <v>30</v>
      </c>
      <c r="AX1140" s="15" t="s">
        <v>75</v>
      </c>
      <c r="AY1140" s="203" t="s">
        <v>317</v>
      </c>
    </row>
    <row r="1141" spans="1:65" s="15" customFormat="1">
      <c r="B1141" s="202"/>
      <c r="D1141" s="185" t="s">
        <v>323</v>
      </c>
      <c r="E1141" s="203" t="s">
        <v>1</v>
      </c>
      <c r="F1141" s="204" t="s">
        <v>1714</v>
      </c>
      <c r="H1141" s="205">
        <v>8.08</v>
      </c>
      <c r="I1141" s="206"/>
      <c r="L1141" s="202"/>
      <c r="M1141" s="207"/>
      <c r="N1141" s="208"/>
      <c r="O1141" s="208"/>
      <c r="P1141" s="208"/>
      <c r="Q1141" s="208"/>
      <c r="R1141" s="208"/>
      <c r="S1141" s="208"/>
      <c r="T1141" s="209"/>
      <c r="AT1141" s="203" t="s">
        <v>323</v>
      </c>
      <c r="AU1141" s="203" t="s">
        <v>88</v>
      </c>
      <c r="AV1141" s="15" t="s">
        <v>88</v>
      </c>
      <c r="AW1141" s="15" t="s">
        <v>30</v>
      </c>
      <c r="AX1141" s="15" t="s">
        <v>75</v>
      </c>
      <c r="AY1141" s="203" t="s">
        <v>317</v>
      </c>
    </row>
    <row r="1142" spans="1:65" s="14" customFormat="1">
      <c r="B1142" s="192"/>
      <c r="D1142" s="185" t="s">
        <v>323</v>
      </c>
      <c r="E1142" s="193" t="s">
        <v>1</v>
      </c>
      <c r="F1142" s="194" t="s">
        <v>334</v>
      </c>
      <c r="H1142" s="195">
        <v>66.08</v>
      </c>
      <c r="I1142" s="196"/>
      <c r="L1142" s="192"/>
      <c r="M1142" s="197"/>
      <c r="N1142" s="198"/>
      <c r="O1142" s="198"/>
      <c r="P1142" s="198"/>
      <c r="Q1142" s="198"/>
      <c r="R1142" s="198"/>
      <c r="S1142" s="198"/>
      <c r="T1142" s="199"/>
      <c r="AT1142" s="193" t="s">
        <v>323</v>
      </c>
      <c r="AU1142" s="193" t="s">
        <v>88</v>
      </c>
      <c r="AV1142" s="14" t="s">
        <v>321</v>
      </c>
      <c r="AW1142" s="14" t="s">
        <v>30</v>
      </c>
      <c r="AX1142" s="14" t="s">
        <v>82</v>
      </c>
      <c r="AY1142" s="193" t="s">
        <v>317</v>
      </c>
    </row>
    <row r="1143" spans="1:65" s="2" customFormat="1" ht="24.2" customHeight="1">
      <c r="A1143" s="35"/>
      <c r="B1143" s="141"/>
      <c r="C1143" s="171" t="s">
        <v>1715</v>
      </c>
      <c r="D1143" s="171" t="s">
        <v>318</v>
      </c>
      <c r="E1143" s="172" t="s">
        <v>1716</v>
      </c>
      <c r="F1143" s="173" t="s">
        <v>1717</v>
      </c>
      <c r="G1143" s="174" t="s">
        <v>388</v>
      </c>
      <c r="H1143" s="175">
        <v>7</v>
      </c>
      <c r="I1143" s="176"/>
      <c r="J1143" s="177">
        <f>ROUND(I1143*H1143,2)</f>
        <v>0</v>
      </c>
      <c r="K1143" s="178"/>
      <c r="L1143" s="36"/>
      <c r="M1143" s="179" t="s">
        <v>1</v>
      </c>
      <c r="N1143" s="180" t="s">
        <v>41</v>
      </c>
      <c r="O1143" s="61"/>
      <c r="P1143" s="181">
        <f>O1143*H1143</f>
        <v>0</v>
      </c>
      <c r="Q1143" s="181">
        <v>6.0000000000000002E-5</v>
      </c>
      <c r="R1143" s="181">
        <f>Q1143*H1143</f>
        <v>4.2000000000000002E-4</v>
      </c>
      <c r="S1143" s="181">
        <v>0</v>
      </c>
      <c r="T1143" s="182">
        <f>S1143*H1143</f>
        <v>0</v>
      </c>
      <c r="U1143" s="35"/>
      <c r="V1143" s="35"/>
      <c r="W1143" s="35"/>
      <c r="X1143" s="35"/>
      <c r="Y1143" s="35"/>
      <c r="Z1143" s="35"/>
      <c r="AA1143" s="35"/>
      <c r="AB1143" s="35"/>
      <c r="AC1143" s="35"/>
      <c r="AD1143" s="35"/>
      <c r="AE1143" s="35"/>
      <c r="AR1143" s="183" t="s">
        <v>406</v>
      </c>
      <c r="AT1143" s="183" t="s">
        <v>318</v>
      </c>
      <c r="AU1143" s="183" t="s">
        <v>88</v>
      </c>
      <c r="AY1143" s="18" t="s">
        <v>317</v>
      </c>
      <c r="BE1143" s="105">
        <f>IF(N1143="základná",J1143,0)</f>
        <v>0</v>
      </c>
      <c r="BF1143" s="105">
        <f>IF(N1143="znížená",J1143,0)</f>
        <v>0</v>
      </c>
      <c r="BG1143" s="105">
        <f>IF(N1143="zákl. prenesená",J1143,0)</f>
        <v>0</v>
      </c>
      <c r="BH1143" s="105">
        <f>IF(N1143="zníž. prenesená",J1143,0)</f>
        <v>0</v>
      </c>
      <c r="BI1143" s="105">
        <f>IF(N1143="nulová",J1143,0)</f>
        <v>0</v>
      </c>
      <c r="BJ1143" s="18" t="s">
        <v>88</v>
      </c>
      <c r="BK1143" s="105">
        <f>ROUND(I1143*H1143,2)</f>
        <v>0</v>
      </c>
      <c r="BL1143" s="18" t="s">
        <v>406</v>
      </c>
      <c r="BM1143" s="183" t="s">
        <v>1718</v>
      </c>
    </row>
    <row r="1144" spans="1:65" s="2" customFormat="1" ht="24.2" customHeight="1">
      <c r="A1144" s="35"/>
      <c r="B1144" s="141"/>
      <c r="C1144" s="218" t="s">
        <v>1719</v>
      </c>
      <c r="D1144" s="218" t="s">
        <v>419</v>
      </c>
      <c r="E1144" s="219" t="s">
        <v>1720</v>
      </c>
      <c r="F1144" s="220" t="s">
        <v>1721</v>
      </c>
      <c r="G1144" s="221" t="s">
        <v>388</v>
      </c>
      <c r="H1144" s="222">
        <v>7</v>
      </c>
      <c r="I1144" s="223"/>
      <c r="J1144" s="224">
        <f>ROUND(I1144*H1144,2)</f>
        <v>0</v>
      </c>
      <c r="K1144" s="225"/>
      <c r="L1144" s="226"/>
      <c r="M1144" s="227" t="s">
        <v>1</v>
      </c>
      <c r="N1144" s="228" t="s">
        <v>41</v>
      </c>
      <c r="O1144" s="61"/>
      <c r="P1144" s="181">
        <f>O1144*H1144</f>
        <v>0</v>
      </c>
      <c r="Q1144" s="181">
        <v>2.2000000000000001E-4</v>
      </c>
      <c r="R1144" s="181">
        <f>Q1144*H1144</f>
        <v>1.5400000000000001E-3</v>
      </c>
      <c r="S1144" s="181">
        <v>0</v>
      </c>
      <c r="T1144" s="182">
        <f>S1144*H1144</f>
        <v>0</v>
      </c>
      <c r="U1144" s="35"/>
      <c r="V1144" s="35"/>
      <c r="W1144" s="35"/>
      <c r="X1144" s="35"/>
      <c r="Y1144" s="35"/>
      <c r="Z1144" s="35"/>
      <c r="AA1144" s="35"/>
      <c r="AB1144" s="35"/>
      <c r="AC1144" s="35"/>
      <c r="AD1144" s="35"/>
      <c r="AE1144" s="35"/>
      <c r="AR1144" s="183" t="s">
        <v>494</v>
      </c>
      <c r="AT1144" s="183" t="s">
        <v>419</v>
      </c>
      <c r="AU1144" s="183" t="s">
        <v>88</v>
      </c>
      <c r="AY1144" s="18" t="s">
        <v>317</v>
      </c>
      <c r="BE1144" s="105">
        <f>IF(N1144="základná",J1144,0)</f>
        <v>0</v>
      </c>
      <c r="BF1144" s="105">
        <f>IF(N1144="znížená",J1144,0)</f>
        <v>0</v>
      </c>
      <c r="BG1144" s="105">
        <f>IF(N1144="zákl. prenesená",J1144,0)</f>
        <v>0</v>
      </c>
      <c r="BH1144" s="105">
        <f>IF(N1144="zníž. prenesená",J1144,0)</f>
        <v>0</v>
      </c>
      <c r="BI1144" s="105">
        <f>IF(N1144="nulová",J1144,0)</f>
        <v>0</v>
      </c>
      <c r="BJ1144" s="18" t="s">
        <v>88</v>
      </c>
      <c r="BK1144" s="105">
        <f>ROUND(I1144*H1144,2)</f>
        <v>0</v>
      </c>
      <c r="BL1144" s="18" t="s">
        <v>406</v>
      </c>
      <c r="BM1144" s="183" t="s">
        <v>1722</v>
      </c>
    </row>
    <row r="1145" spans="1:65" s="2" customFormat="1" ht="24.2" customHeight="1">
      <c r="A1145" s="35"/>
      <c r="B1145" s="141"/>
      <c r="C1145" s="171" t="s">
        <v>1723</v>
      </c>
      <c r="D1145" s="171" t="s">
        <v>318</v>
      </c>
      <c r="E1145" s="172" t="s">
        <v>1724</v>
      </c>
      <c r="F1145" s="173" t="s">
        <v>1725</v>
      </c>
      <c r="G1145" s="174" t="s">
        <v>441</v>
      </c>
      <c r="H1145" s="175">
        <v>2.6349999999999998</v>
      </c>
      <c r="I1145" s="176"/>
      <c r="J1145" s="177">
        <f>ROUND(I1145*H1145,2)</f>
        <v>0</v>
      </c>
      <c r="K1145" s="178"/>
      <c r="L1145" s="36"/>
      <c r="M1145" s="179" t="s">
        <v>1</v>
      </c>
      <c r="N1145" s="180" t="s">
        <v>41</v>
      </c>
      <c r="O1145" s="61"/>
      <c r="P1145" s="181">
        <f>O1145*H1145</f>
        <v>0</v>
      </c>
      <c r="Q1145" s="181">
        <v>1.14E-3</v>
      </c>
      <c r="R1145" s="181">
        <f>Q1145*H1145</f>
        <v>3.0038999999999995E-3</v>
      </c>
      <c r="S1145" s="181">
        <v>0</v>
      </c>
      <c r="T1145" s="182">
        <f>S1145*H1145</f>
        <v>0</v>
      </c>
      <c r="U1145" s="35"/>
      <c r="V1145" s="35"/>
      <c r="W1145" s="35"/>
      <c r="X1145" s="35"/>
      <c r="Y1145" s="35"/>
      <c r="Z1145" s="35"/>
      <c r="AA1145" s="35"/>
      <c r="AB1145" s="35"/>
      <c r="AC1145" s="35"/>
      <c r="AD1145" s="35"/>
      <c r="AE1145" s="35"/>
      <c r="AR1145" s="183" t="s">
        <v>406</v>
      </c>
      <c r="AT1145" s="183" t="s">
        <v>318</v>
      </c>
      <c r="AU1145" s="183" t="s">
        <v>88</v>
      </c>
      <c r="AY1145" s="18" t="s">
        <v>317</v>
      </c>
      <c r="BE1145" s="105">
        <f>IF(N1145="základná",J1145,0)</f>
        <v>0</v>
      </c>
      <c r="BF1145" s="105">
        <f>IF(N1145="znížená",J1145,0)</f>
        <v>0</v>
      </c>
      <c r="BG1145" s="105">
        <f>IF(N1145="zákl. prenesená",J1145,0)</f>
        <v>0</v>
      </c>
      <c r="BH1145" s="105">
        <f>IF(N1145="zníž. prenesená",J1145,0)</f>
        <v>0</v>
      </c>
      <c r="BI1145" s="105">
        <f>IF(N1145="nulová",J1145,0)</f>
        <v>0</v>
      </c>
      <c r="BJ1145" s="18" t="s">
        <v>88</v>
      </c>
      <c r="BK1145" s="105">
        <f>ROUND(I1145*H1145,2)</f>
        <v>0</v>
      </c>
      <c r="BL1145" s="18" t="s">
        <v>406</v>
      </c>
      <c r="BM1145" s="183" t="s">
        <v>1726</v>
      </c>
    </row>
    <row r="1146" spans="1:65" s="15" customFormat="1">
      <c r="B1146" s="202"/>
      <c r="D1146" s="185" t="s">
        <v>323</v>
      </c>
      <c r="E1146" s="203" t="s">
        <v>1</v>
      </c>
      <c r="F1146" s="204" t="s">
        <v>1727</v>
      </c>
      <c r="H1146" s="205">
        <v>2.6349999999999998</v>
      </c>
      <c r="I1146" s="206"/>
      <c r="L1146" s="202"/>
      <c r="M1146" s="207"/>
      <c r="N1146" s="208"/>
      <c r="O1146" s="208"/>
      <c r="P1146" s="208"/>
      <c r="Q1146" s="208"/>
      <c r="R1146" s="208"/>
      <c r="S1146" s="208"/>
      <c r="T1146" s="209"/>
      <c r="AT1146" s="203" t="s">
        <v>323</v>
      </c>
      <c r="AU1146" s="203" t="s">
        <v>88</v>
      </c>
      <c r="AV1146" s="15" t="s">
        <v>88</v>
      </c>
      <c r="AW1146" s="15" t="s">
        <v>30</v>
      </c>
      <c r="AX1146" s="15" t="s">
        <v>82</v>
      </c>
      <c r="AY1146" s="203" t="s">
        <v>317</v>
      </c>
    </row>
    <row r="1147" spans="1:65" s="2" customFormat="1" ht="24.2" customHeight="1">
      <c r="A1147" s="35"/>
      <c r="B1147" s="141"/>
      <c r="C1147" s="171" t="s">
        <v>1728</v>
      </c>
      <c r="D1147" s="171" t="s">
        <v>318</v>
      </c>
      <c r="E1147" s="172" t="s">
        <v>1716</v>
      </c>
      <c r="F1147" s="173" t="s">
        <v>1717</v>
      </c>
      <c r="G1147" s="174" t="s">
        <v>388</v>
      </c>
      <c r="H1147" s="175">
        <v>1</v>
      </c>
      <c r="I1147" s="176"/>
      <c r="J1147" s="177">
        <f>ROUND(I1147*H1147,2)</f>
        <v>0</v>
      </c>
      <c r="K1147" s="178"/>
      <c r="L1147" s="36"/>
      <c r="M1147" s="179" t="s">
        <v>1</v>
      </c>
      <c r="N1147" s="180" t="s">
        <v>41</v>
      </c>
      <c r="O1147" s="61"/>
      <c r="P1147" s="181">
        <f>O1147*H1147</f>
        <v>0</v>
      </c>
      <c r="Q1147" s="181">
        <v>6.0000000000000002E-5</v>
      </c>
      <c r="R1147" s="181">
        <f>Q1147*H1147</f>
        <v>6.0000000000000002E-5</v>
      </c>
      <c r="S1147" s="181">
        <v>0</v>
      </c>
      <c r="T1147" s="182">
        <f>S1147*H1147</f>
        <v>0</v>
      </c>
      <c r="U1147" s="35"/>
      <c r="V1147" s="35"/>
      <c r="W1147" s="35"/>
      <c r="X1147" s="35"/>
      <c r="Y1147" s="35"/>
      <c r="Z1147" s="35"/>
      <c r="AA1147" s="35"/>
      <c r="AB1147" s="35"/>
      <c r="AC1147" s="35"/>
      <c r="AD1147" s="35"/>
      <c r="AE1147" s="35"/>
      <c r="AR1147" s="183" t="s">
        <v>406</v>
      </c>
      <c r="AT1147" s="183" t="s">
        <v>318</v>
      </c>
      <c r="AU1147" s="183" t="s">
        <v>88</v>
      </c>
      <c r="AY1147" s="18" t="s">
        <v>317</v>
      </c>
      <c r="BE1147" s="105">
        <f>IF(N1147="základná",J1147,0)</f>
        <v>0</v>
      </c>
      <c r="BF1147" s="105">
        <f>IF(N1147="znížená",J1147,0)</f>
        <v>0</v>
      </c>
      <c r="BG1147" s="105">
        <f>IF(N1147="zákl. prenesená",J1147,0)</f>
        <v>0</v>
      </c>
      <c r="BH1147" s="105">
        <f>IF(N1147="zníž. prenesená",J1147,0)</f>
        <v>0</v>
      </c>
      <c r="BI1147" s="105">
        <f>IF(N1147="nulová",J1147,0)</f>
        <v>0</v>
      </c>
      <c r="BJ1147" s="18" t="s">
        <v>88</v>
      </c>
      <c r="BK1147" s="105">
        <f>ROUND(I1147*H1147,2)</f>
        <v>0</v>
      </c>
      <c r="BL1147" s="18" t="s">
        <v>406</v>
      </c>
      <c r="BM1147" s="183" t="s">
        <v>1729</v>
      </c>
    </row>
    <row r="1148" spans="1:65" s="2" customFormat="1" ht="24.2" customHeight="1">
      <c r="A1148" s="35"/>
      <c r="B1148" s="141"/>
      <c r="C1148" s="218" t="s">
        <v>1730</v>
      </c>
      <c r="D1148" s="218" t="s">
        <v>419</v>
      </c>
      <c r="E1148" s="219" t="s">
        <v>1731</v>
      </c>
      <c r="F1148" s="220" t="s">
        <v>1732</v>
      </c>
      <c r="G1148" s="221" t="s">
        <v>388</v>
      </c>
      <c r="H1148" s="222">
        <v>1</v>
      </c>
      <c r="I1148" s="223"/>
      <c r="J1148" s="224">
        <f>ROUND(I1148*H1148,2)</f>
        <v>0</v>
      </c>
      <c r="K1148" s="225"/>
      <c r="L1148" s="226"/>
      <c r="M1148" s="227" t="s">
        <v>1</v>
      </c>
      <c r="N1148" s="228" t="s">
        <v>41</v>
      </c>
      <c r="O1148" s="61"/>
      <c r="P1148" s="181">
        <f>O1148*H1148</f>
        <v>0</v>
      </c>
      <c r="Q1148" s="181">
        <v>2.2000000000000001E-4</v>
      </c>
      <c r="R1148" s="181">
        <f>Q1148*H1148</f>
        <v>2.2000000000000001E-4</v>
      </c>
      <c r="S1148" s="181">
        <v>0</v>
      </c>
      <c r="T1148" s="182">
        <f>S1148*H1148</f>
        <v>0</v>
      </c>
      <c r="U1148" s="35"/>
      <c r="V1148" s="35"/>
      <c r="W1148" s="35"/>
      <c r="X1148" s="35"/>
      <c r="Y1148" s="35"/>
      <c r="Z1148" s="35"/>
      <c r="AA1148" s="35"/>
      <c r="AB1148" s="35"/>
      <c r="AC1148" s="35"/>
      <c r="AD1148" s="35"/>
      <c r="AE1148" s="35"/>
      <c r="AR1148" s="183" t="s">
        <v>494</v>
      </c>
      <c r="AT1148" s="183" t="s">
        <v>419</v>
      </c>
      <c r="AU1148" s="183" t="s">
        <v>88</v>
      </c>
      <c r="AY1148" s="18" t="s">
        <v>317</v>
      </c>
      <c r="BE1148" s="105">
        <f>IF(N1148="základná",J1148,0)</f>
        <v>0</v>
      </c>
      <c r="BF1148" s="105">
        <f>IF(N1148="znížená",J1148,0)</f>
        <v>0</v>
      </c>
      <c r="BG1148" s="105">
        <f>IF(N1148="zákl. prenesená",J1148,0)</f>
        <v>0</v>
      </c>
      <c r="BH1148" s="105">
        <f>IF(N1148="zníž. prenesená",J1148,0)</f>
        <v>0</v>
      </c>
      <c r="BI1148" s="105">
        <f>IF(N1148="nulová",J1148,0)</f>
        <v>0</v>
      </c>
      <c r="BJ1148" s="18" t="s">
        <v>88</v>
      </c>
      <c r="BK1148" s="105">
        <f>ROUND(I1148*H1148,2)</f>
        <v>0</v>
      </c>
      <c r="BL1148" s="18" t="s">
        <v>406</v>
      </c>
      <c r="BM1148" s="183" t="s">
        <v>1733</v>
      </c>
    </row>
    <row r="1149" spans="1:65" s="2" customFormat="1" ht="24.2" customHeight="1">
      <c r="A1149" s="35"/>
      <c r="B1149" s="141"/>
      <c r="C1149" s="171" t="s">
        <v>1734</v>
      </c>
      <c r="D1149" s="171" t="s">
        <v>318</v>
      </c>
      <c r="E1149" s="172" t="s">
        <v>1735</v>
      </c>
      <c r="F1149" s="173" t="s">
        <v>1736</v>
      </c>
      <c r="G1149" s="174" t="s">
        <v>441</v>
      </c>
      <c r="H1149" s="175">
        <v>2.6349999999999998</v>
      </c>
      <c r="I1149" s="176"/>
      <c r="J1149" s="177">
        <f>ROUND(I1149*H1149,2)</f>
        <v>0</v>
      </c>
      <c r="K1149" s="178"/>
      <c r="L1149" s="36"/>
      <c r="M1149" s="179" t="s">
        <v>1</v>
      </c>
      <c r="N1149" s="180" t="s">
        <v>41</v>
      </c>
      <c r="O1149" s="61"/>
      <c r="P1149" s="181">
        <f>O1149*H1149</f>
        <v>0</v>
      </c>
      <c r="Q1149" s="181">
        <v>1.4400000000000001E-3</v>
      </c>
      <c r="R1149" s="181">
        <f>Q1149*H1149</f>
        <v>3.7943999999999999E-3</v>
      </c>
      <c r="S1149" s="181">
        <v>0</v>
      </c>
      <c r="T1149" s="182">
        <f>S1149*H1149</f>
        <v>0</v>
      </c>
      <c r="U1149" s="35"/>
      <c r="V1149" s="35"/>
      <c r="W1149" s="35"/>
      <c r="X1149" s="35"/>
      <c r="Y1149" s="35"/>
      <c r="Z1149" s="35"/>
      <c r="AA1149" s="35"/>
      <c r="AB1149" s="35"/>
      <c r="AC1149" s="35"/>
      <c r="AD1149" s="35"/>
      <c r="AE1149" s="35"/>
      <c r="AR1149" s="183" t="s">
        <v>406</v>
      </c>
      <c r="AT1149" s="183" t="s">
        <v>318</v>
      </c>
      <c r="AU1149" s="183" t="s">
        <v>88</v>
      </c>
      <c r="AY1149" s="18" t="s">
        <v>317</v>
      </c>
      <c r="BE1149" s="105">
        <f>IF(N1149="základná",J1149,0)</f>
        <v>0</v>
      </c>
      <c r="BF1149" s="105">
        <f>IF(N1149="znížená",J1149,0)</f>
        <v>0</v>
      </c>
      <c r="BG1149" s="105">
        <f>IF(N1149="zákl. prenesená",J1149,0)</f>
        <v>0</v>
      </c>
      <c r="BH1149" s="105">
        <f>IF(N1149="zníž. prenesená",J1149,0)</f>
        <v>0</v>
      </c>
      <c r="BI1149" s="105">
        <f>IF(N1149="nulová",J1149,0)</f>
        <v>0</v>
      </c>
      <c r="BJ1149" s="18" t="s">
        <v>88</v>
      </c>
      <c r="BK1149" s="105">
        <f>ROUND(I1149*H1149,2)</f>
        <v>0</v>
      </c>
      <c r="BL1149" s="18" t="s">
        <v>406</v>
      </c>
      <c r="BM1149" s="183" t="s">
        <v>1737</v>
      </c>
    </row>
    <row r="1150" spans="1:65" s="15" customFormat="1">
      <c r="B1150" s="202"/>
      <c r="D1150" s="185" t="s">
        <v>323</v>
      </c>
      <c r="E1150" s="203" t="s">
        <v>1</v>
      </c>
      <c r="F1150" s="204" t="s">
        <v>1738</v>
      </c>
      <c r="H1150" s="205">
        <v>2.6349999999999998</v>
      </c>
      <c r="I1150" s="206"/>
      <c r="L1150" s="202"/>
      <c r="M1150" s="207"/>
      <c r="N1150" s="208"/>
      <c r="O1150" s="208"/>
      <c r="P1150" s="208"/>
      <c r="Q1150" s="208"/>
      <c r="R1150" s="208"/>
      <c r="S1150" s="208"/>
      <c r="T1150" s="209"/>
      <c r="AT1150" s="203" t="s">
        <v>323</v>
      </c>
      <c r="AU1150" s="203" t="s">
        <v>88</v>
      </c>
      <c r="AV1150" s="15" t="s">
        <v>88</v>
      </c>
      <c r="AW1150" s="15" t="s">
        <v>30</v>
      </c>
      <c r="AX1150" s="15" t="s">
        <v>82</v>
      </c>
      <c r="AY1150" s="203" t="s">
        <v>317</v>
      </c>
    </row>
    <row r="1151" spans="1:65" s="2" customFormat="1" ht="14.45" customHeight="1">
      <c r="A1151" s="35"/>
      <c r="B1151" s="141"/>
      <c r="C1151" s="171" t="s">
        <v>1739</v>
      </c>
      <c r="D1151" s="171" t="s">
        <v>318</v>
      </c>
      <c r="E1151" s="172" t="s">
        <v>1740</v>
      </c>
      <c r="F1151" s="173" t="s">
        <v>1741</v>
      </c>
      <c r="G1151" s="174" t="s">
        <v>388</v>
      </c>
      <c r="H1151" s="175">
        <v>2</v>
      </c>
      <c r="I1151" s="176"/>
      <c r="J1151" s="177">
        <f>ROUND(I1151*H1151,2)</f>
        <v>0</v>
      </c>
      <c r="K1151" s="178"/>
      <c r="L1151" s="36"/>
      <c r="M1151" s="179" t="s">
        <v>1</v>
      </c>
      <c r="N1151" s="180" t="s">
        <v>41</v>
      </c>
      <c r="O1151" s="61"/>
      <c r="P1151" s="181">
        <f>O1151*H1151</f>
        <v>0</v>
      </c>
      <c r="Q1151" s="181">
        <v>1.33E-3</v>
      </c>
      <c r="R1151" s="181">
        <f>Q1151*H1151</f>
        <v>2.66E-3</v>
      </c>
      <c r="S1151" s="181">
        <v>0</v>
      </c>
      <c r="T1151" s="182">
        <f>S1151*H1151</f>
        <v>0</v>
      </c>
      <c r="U1151" s="35"/>
      <c r="V1151" s="35"/>
      <c r="W1151" s="35"/>
      <c r="X1151" s="35"/>
      <c r="Y1151" s="35"/>
      <c r="Z1151" s="35"/>
      <c r="AA1151" s="35"/>
      <c r="AB1151" s="35"/>
      <c r="AC1151" s="35"/>
      <c r="AD1151" s="35"/>
      <c r="AE1151" s="35"/>
      <c r="AR1151" s="183" t="s">
        <v>406</v>
      </c>
      <c r="AT1151" s="183" t="s">
        <v>318</v>
      </c>
      <c r="AU1151" s="183" t="s">
        <v>88</v>
      </c>
      <c r="AY1151" s="18" t="s">
        <v>317</v>
      </c>
      <c r="BE1151" s="105">
        <f>IF(N1151="základná",J1151,0)</f>
        <v>0</v>
      </c>
      <c r="BF1151" s="105">
        <f>IF(N1151="znížená",J1151,0)</f>
        <v>0</v>
      </c>
      <c r="BG1151" s="105">
        <f>IF(N1151="zákl. prenesená",J1151,0)</f>
        <v>0</v>
      </c>
      <c r="BH1151" s="105">
        <f>IF(N1151="zníž. prenesená",J1151,0)</f>
        <v>0</v>
      </c>
      <c r="BI1151" s="105">
        <f>IF(N1151="nulová",J1151,0)</f>
        <v>0</v>
      </c>
      <c r="BJ1151" s="18" t="s">
        <v>88</v>
      </c>
      <c r="BK1151" s="105">
        <f>ROUND(I1151*H1151,2)</f>
        <v>0</v>
      </c>
      <c r="BL1151" s="18" t="s">
        <v>406</v>
      </c>
      <c r="BM1151" s="183" t="s">
        <v>1742</v>
      </c>
    </row>
    <row r="1152" spans="1:65" s="15" customFormat="1">
      <c r="B1152" s="202"/>
      <c r="D1152" s="185" t="s">
        <v>323</v>
      </c>
      <c r="E1152" s="203" t="s">
        <v>1</v>
      </c>
      <c r="F1152" s="204" t="s">
        <v>1743</v>
      </c>
      <c r="H1152" s="205">
        <v>2</v>
      </c>
      <c r="I1152" s="206"/>
      <c r="L1152" s="202"/>
      <c r="M1152" s="207"/>
      <c r="N1152" s="208"/>
      <c r="O1152" s="208"/>
      <c r="P1152" s="208"/>
      <c r="Q1152" s="208"/>
      <c r="R1152" s="208"/>
      <c r="S1152" s="208"/>
      <c r="T1152" s="209"/>
      <c r="AT1152" s="203" t="s">
        <v>323</v>
      </c>
      <c r="AU1152" s="203" t="s">
        <v>88</v>
      </c>
      <c r="AV1152" s="15" t="s">
        <v>88</v>
      </c>
      <c r="AW1152" s="15" t="s">
        <v>30</v>
      </c>
      <c r="AX1152" s="15" t="s">
        <v>82</v>
      </c>
      <c r="AY1152" s="203" t="s">
        <v>317</v>
      </c>
    </row>
    <row r="1153" spans="1:65" s="2" customFormat="1" ht="24.2" customHeight="1">
      <c r="A1153" s="35"/>
      <c r="B1153" s="141"/>
      <c r="C1153" s="171" t="s">
        <v>1744</v>
      </c>
      <c r="D1153" s="171" t="s">
        <v>318</v>
      </c>
      <c r="E1153" s="172" t="s">
        <v>1745</v>
      </c>
      <c r="F1153" s="173" t="s">
        <v>1746</v>
      </c>
      <c r="G1153" s="174" t="s">
        <v>441</v>
      </c>
      <c r="H1153" s="175">
        <v>261.75</v>
      </c>
      <c r="I1153" s="176"/>
      <c r="J1153" s="177">
        <f>ROUND(I1153*H1153,2)</f>
        <v>0</v>
      </c>
      <c r="K1153" s="178"/>
      <c r="L1153" s="36"/>
      <c r="M1153" s="179" t="s">
        <v>1</v>
      </c>
      <c r="N1153" s="180" t="s">
        <v>41</v>
      </c>
      <c r="O1153" s="61"/>
      <c r="P1153" s="181">
        <f>O1153*H1153</f>
        <v>0</v>
      </c>
      <c r="Q1153" s="181">
        <v>3.0000000000000001E-5</v>
      </c>
      <c r="R1153" s="181">
        <f>Q1153*H1153</f>
        <v>7.8525000000000001E-3</v>
      </c>
      <c r="S1153" s="181">
        <v>0</v>
      </c>
      <c r="T1153" s="182">
        <f>S1153*H1153</f>
        <v>0</v>
      </c>
      <c r="U1153" s="35"/>
      <c r="V1153" s="35"/>
      <c r="W1153" s="35"/>
      <c r="X1153" s="35"/>
      <c r="Y1153" s="35"/>
      <c r="Z1153" s="35"/>
      <c r="AA1153" s="35"/>
      <c r="AB1153" s="35"/>
      <c r="AC1153" s="35"/>
      <c r="AD1153" s="35"/>
      <c r="AE1153" s="35"/>
      <c r="AR1153" s="183" t="s">
        <v>406</v>
      </c>
      <c r="AT1153" s="183" t="s">
        <v>318</v>
      </c>
      <c r="AU1153" s="183" t="s">
        <v>88</v>
      </c>
      <c r="AY1153" s="18" t="s">
        <v>317</v>
      </c>
      <c r="BE1153" s="105">
        <f>IF(N1153="základná",J1153,0)</f>
        <v>0</v>
      </c>
      <c r="BF1153" s="105">
        <f>IF(N1153="znížená",J1153,0)</f>
        <v>0</v>
      </c>
      <c r="BG1153" s="105">
        <f>IF(N1153="zákl. prenesená",J1153,0)</f>
        <v>0</v>
      </c>
      <c r="BH1153" s="105">
        <f>IF(N1153="zníž. prenesená",J1153,0)</f>
        <v>0</v>
      </c>
      <c r="BI1153" s="105">
        <f>IF(N1153="nulová",J1153,0)</f>
        <v>0</v>
      </c>
      <c r="BJ1153" s="18" t="s">
        <v>88</v>
      </c>
      <c r="BK1153" s="105">
        <f>ROUND(I1153*H1153,2)</f>
        <v>0</v>
      </c>
      <c r="BL1153" s="18" t="s">
        <v>406</v>
      </c>
      <c r="BM1153" s="183" t="s">
        <v>1747</v>
      </c>
    </row>
    <row r="1154" spans="1:65" s="15" customFormat="1">
      <c r="B1154" s="202"/>
      <c r="D1154" s="185" t="s">
        <v>323</v>
      </c>
      <c r="E1154" s="203" t="s">
        <v>1</v>
      </c>
      <c r="F1154" s="204" t="s">
        <v>1748</v>
      </c>
      <c r="H1154" s="205">
        <v>261.75</v>
      </c>
      <c r="I1154" s="206"/>
      <c r="L1154" s="202"/>
      <c r="M1154" s="207"/>
      <c r="N1154" s="208"/>
      <c r="O1154" s="208"/>
      <c r="P1154" s="208"/>
      <c r="Q1154" s="208"/>
      <c r="R1154" s="208"/>
      <c r="S1154" s="208"/>
      <c r="T1154" s="209"/>
      <c r="AT1154" s="203" t="s">
        <v>323</v>
      </c>
      <c r="AU1154" s="203" t="s">
        <v>88</v>
      </c>
      <c r="AV1154" s="15" t="s">
        <v>88</v>
      </c>
      <c r="AW1154" s="15" t="s">
        <v>30</v>
      </c>
      <c r="AX1154" s="15" t="s">
        <v>82</v>
      </c>
      <c r="AY1154" s="203" t="s">
        <v>317</v>
      </c>
    </row>
    <row r="1155" spans="1:65" s="2" customFormat="1" ht="24.2" customHeight="1">
      <c r="A1155" s="35"/>
      <c r="B1155" s="141"/>
      <c r="C1155" s="171" t="s">
        <v>1749</v>
      </c>
      <c r="D1155" s="171" t="s">
        <v>318</v>
      </c>
      <c r="E1155" s="172" t="s">
        <v>1750</v>
      </c>
      <c r="F1155" s="173" t="s">
        <v>1751</v>
      </c>
      <c r="G1155" s="174" t="s">
        <v>441</v>
      </c>
      <c r="H1155" s="175">
        <v>113</v>
      </c>
      <c r="I1155" s="176"/>
      <c r="J1155" s="177">
        <f>ROUND(I1155*H1155,2)</f>
        <v>0</v>
      </c>
      <c r="K1155" s="178"/>
      <c r="L1155" s="36"/>
      <c r="M1155" s="179" t="s">
        <v>1</v>
      </c>
      <c r="N1155" s="180" t="s">
        <v>41</v>
      </c>
      <c r="O1155" s="61"/>
      <c r="P1155" s="181">
        <f>O1155*H1155</f>
        <v>0</v>
      </c>
      <c r="Q1155" s="181">
        <v>1.1100000000000001E-3</v>
      </c>
      <c r="R1155" s="181">
        <f>Q1155*H1155</f>
        <v>0.12543000000000001</v>
      </c>
      <c r="S1155" s="181">
        <v>0</v>
      </c>
      <c r="T1155" s="182">
        <f>S1155*H1155</f>
        <v>0</v>
      </c>
      <c r="U1155" s="35"/>
      <c r="V1155" s="35"/>
      <c r="W1155" s="35"/>
      <c r="X1155" s="35"/>
      <c r="Y1155" s="35"/>
      <c r="Z1155" s="35"/>
      <c r="AA1155" s="35"/>
      <c r="AB1155" s="35"/>
      <c r="AC1155" s="35"/>
      <c r="AD1155" s="35"/>
      <c r="AE1155" s="35"/>
      <c r="AR1155" s="183" t="s">
        <v>406</v>
      </c>
      <c r="AT1155" s="183" t="s">
        <v>318</v>
      </c>
      <c r="AU1155" s="183" t="s">
        <v>88</v>
      </c>
      <c r="AY1155" s="18" t="s">
        <v>317</v>
      </c>
      <c r="BE1155" s="105">
        <f>IF(N1155="základná",J1155,0)</f>
        <v>0</v>
      </c>
      <c r="BF1155" s="105">
        <f>IF(N1155="znížená",J1155,0)</f>
        <v>0</v>
      </c>
      <c r="BG1155" s="105">
        <f>IF(N1155="zákl. prenesená",J1155,0)</f>
        <v>0</v>
      </c>
      <c r="BH1155" s="105">
        <f>IF(N1155="zníž. prenesená",J1155,0)</f>
        <v>0</v>
      </c>
      <c r="BI1155" s="105">
        <f>IF(N1155="nulová",J1155,0)</f>
        <v>0</v>
      </c>
      <c r="BJ1155" s="18" t="s">
        <v>88</v>
      </c>
      <c r="BK1155" s="105">
        <f>ROUND(I1155*H1155,2)</f>
        <v>0</v>
      </c>
      <c r="BL1155" s="18" t="s">
        <v>406</v>
      </c>
      <c r="BM1155" s="183" t="s">
        <v>1752</v>
      </c>
    </row>
    <row r="1156" spans="1:65" s="15" customFormat="1">
      <c r="B1156" s="202"/>
      <c r="D1156" s="185" t="s">
        <v>323</v>
      </c>
      <c r="E1156" s="203" t="s">
        <v>1</v>
      </c>
      <c r="F1156" s="204" t="s">
        <v>1753</v>
      </c>
      <c r="H1156" s="205">
        <v>113</v>
      </c>
      <c r="I1156" s="206"/>
      <c r="L1156" s="202"/>
      <c r="M1156" s="207"/>
      <c r="N1156" s="208"/>
      <c r="O1156" s="208"/>
      <c r="P1156" s="208"/>
      <c r="Q1156" s="208"/>
      <c r="R1156" s="208"/>
      <c r="S1156" s="208"/>
      <c r="T1156" s="209"/>
      <c r="AT1156" s="203" t="s">
        <v>323</v>
      </c>
      <c r="AU1156" s="203" t="s">
        <v>88</v>
      </c>
      <c r="AV1156" s="15" t="s">
        <v>88</v>
      </c>
      <c r="AW1156" s="15" t="s">
        <v>30</v>
      </c>
      <c r="AX1156" s="15" t="s">
        <v>82</v>
      </c>
      <c r="AY1156" s="203" t="s">
        <v>317</v>
      </c>
    </row>
    <row r="1157" spans="1:65" s="2" customFormat="1" ht="24.2" customHeight="1">
      <c r="A1157" s="35"/>
      <c r="B1157" s="141"/>
      <c r="C1157" s="171" t="s">
        <v>1754</v>
      </c>
      <c r="D1157" s="171" t="s">
        <v>318</v>
      </c>
      <c r="E1157" s="172" t="s">
        <v>1755</v>
      </c>
      <c r="F1157" s="173" t="s">
        <v>1756</v>
      </c>
      <c r="G1157" s="174" t="s">
        <v>441</v>
      </c>
      <c r="H1157" s="175">
        <v>145.94499999999999</v>
      </c>
      <c r="I1157" s="176"/>
      <c r="J1157" s="177">
        <f>ROUND(I1157*H1157,2)</f>
        <v>0</v>
      </c>
      <c r="K1157" s="178"/>
      <c r="L1157" s="36"/>
      <c r="M1157" s="179" t="s">
        <v>1</v>
      </c>
      <c r="N1157" s="180" t="s">
        <v>41</v>
      </c>
      <c r="O1157" s="61"/>
      <c r="P1157" s="181">
        <f>O1157*H1157</f>
        <v>0</v>
      </c>
      <c r="Q1157" s="181">
        <v>3.0000000000000001E-5</v>
      </c>
      <c r="R1157" s="181">
        <f>Q1157*H1157</f>
        <v>4.3783499999999996E-3</v>
      </c>
      <c r="S1157" s="181">
        <v>0</v>
      </c>
      <c r="T1157" s="182">
        <f>S1157*H1157</f>
        <v>0</v>
      </c>
      <c r="U1157" s="35"/>
      <c r="V1157" s="35"/>
      <c r="W1157" s="35"/>
      <c r="X1157" s="35"/>
      <c r="Y1157" s="35"/>
      <c r="Z1157" s="35"/>
      <c r="AA1157" s="35"/>
      <c r="AB1157" s="35"/>
      <c r="AC1157" s="35"/>
      <c r="AD1157" s="35"/>
      <c r="AE1157" s="35"/>
      <c r="AR1157" s="183" t="s">
        <v>406</v>
      </c>
      <c r="AT1157" s="183" t="s">
        <v>318</v>
      </c>
      <c r="AU1157" s="183" t="s">
        <v>88</v>
      </c>
      <c r="AY1157" s="18" t="s">
        <v>317</v>
      </c>
      <c r="BE1157" s="105">
        <f>IF(N1157="základná",J1157,0)</f>
        <v>0</v>
      </c>
      <c r="BF1157" s="105">
        <f>IF(N1157="znížená",J1157,0)</f>
        <v>0</v>
      </c>
      <c r="BG1157" s="105">
        <f>IF(N1157="zákl. prenesená",J1157,0)</f>
        <v>0</v>
      </c>
      <c r="BH1157" s="105">
        <f>IF(N1157="zníž. prenesená",J1157,0)</f>
        <v>0</v>
      </c>
      <c r="BI1157" s="105">
        <f>IF(N1157="nulová",J1157,0)</f>
        <v>0</v>
      </c>
      <c r="BJ1157" s="18" t="s">
        <v>88</v>
      </c>
      <c r="BK1157" s="105">
        <f>ROUND(I1157*H1157,2)</f>
        <v>0</v>
      </c>
      <c r="BL1157" s="18" t="s">
        <v>406</v>
      </c>
      <c r="BM1157" s="183" t="s">
        <v>1757</v>
      </c>
    </row>
    <row r="1158" spans="1:65" s="13" customFormat="1">
      <c r="B1158" s="184"/>
      <c r="D1158" s="185" t="s">
        <v>323</v>
      </c>
      <c r="E1158" s="186" t="s">
        <v>1</v>
      </c>
      <c r="F1158" s="187" t="s">
        <v>1758</v>
      </c>
      <c r="H1158" s="186" t="s">
        <v>1</v>
      </c>
      <c r="I1158" s="188"/>
      <c r="L1158" s="184"/>
      <c r="M1158" s="189"/>
      <c r="N1158" s="190"/>
      <c r="O1158" s="190"/>
      <c r="P1158" s="190"/>
      <c r="Q1158" s="190"/>
      <c r="R1158" s="190"/>
      <c r="S1158" s="190"/>
      <c r="T1158" s="191"/>
      <c r="AT1158" s="186" t="s">
        <v>323</v>
      </c>
      <c r="AU1158" s="186" t="s">
        <v>88</v>
      </c>
      <c r="AV1158" s="13" t="s">
        <v>82</v>
      </c>
      <c r="AW1158" s="13" t="s">
        <v>30</v>
      </c>
      <c r="AX1158" s="13" t="s">
        <v>75</v>
      </c>
      <c r="AY1158" s="186" t="s">
        <v>317</v>
      </c>
    </row>
    <row r="1159" spans="1:65" s="15" customFormat="1">
      <c r="B1159" s="202"/>
      <c r="D1159" s="185" t="s">
        <v>323</v>
      </c>
      <c r="E1159" s="203" t="s">
        <v>1</v>
      </c>
      <c r="F1159" s="204" t="s">
        <v>1759</v>
      </c>
      <c r="H1159" s="205">
        <v>113</v>
      </c>
      <c r="I1159" s="206"/>
      <c r="L1159" s="202"/>
      <c r="M1159" s="207"/>
      <c r="N1159" s="208"/>
      <c r="O1159" s="208"/>
      <c r="P1159" s="208"/>
      <c r="Q1159" s="208"/>
      <c r="R1159" s="208"/>
      <c r="S1159" s="208"/>
      <c r="T1159" s="209"/>
      <c r="AT1159" s="203" t="s">
        <v>323</v>
      </c>
      <c r="AU1159" s="203" t="s">
        <v>88</v>
      </c>
      <c r="AV1159" s="15" t="s">
        <v>88</v>
      </c>
      <c r="AW1159" s="15" t="s">
        <v>30</v>
      </c>
      <c r="AX1159" s="15" t="s">
        <v>75</v>
      </c>
      <c r="AY1159" s="203" t="s">
        <v>317</v>
      </c>
    </row>
    <row r="1160" spans="1:65" s="15" customFormat="1">
      <c r="B1160" s="202"/>
      <c r="D1160" s="185" t="s">
        <v>323</v>
      </c>
      <c r="E1160" s="203" t="s">
        <v>1</v>
      </c>
      <c r="F1160" s="204" t="s">
        <v>1760</v>
      </c>
      <c r="H1160" s="205">
        <v>10.99</v>
      </c>
      <c r="I1160" s="206"/>
      <c r="L1160" s="202"/>
      <c r="M1160" s="207"/>
      <c r="N1160" s="208"/>
      <c r="O1160" s="208"/>
      <c r="P1160" s="208"/>
      <c r="Q1160" s="208"/>
      <c r="R1160" s="208"/>
      <c r="S1160" s="208"/>
      <c r="T1160" s="209"/>
      <c r="AT1160" s="203" t="s">
        <v>323</v>
      </c>
      <c r="AU1160" s="203" t="s">
        <v>88</v>
      </c>
      <c r="AV1160" s="15" t="s">
        <v>88</v>
      </c>
      <c r="AW1160" s="15" t="s">
        <v>30</v>
      </c>
      <c r="AX1160" s="15" t="s">
        <v>75</v>
      </c>
      <c r="AY1160" s="203" t="s">
        <v>317</v>
      </c>
    </row>
    <row r="1161" spans="1:65" s="15" customFormat="1">
      <c r="B1161" s="202"/>
      <c r="D1161" s="185" t="s">
        <v>323</v>
      </c>
      <c r="E1161" s="203" t="s">
        <v>1</v>
      </c>
      <c r="F1161" s="204" t="s">
        <v>1761</v>
      </c>
      <c r="H1161" s="205">
        <v>1.05</v>
      </c>
      <c r="I1161" s="206"/>
      <c r="L1161" s="202"/>
      <c r="M1161" s="207"/>
      <c r="N1161" s="208"/>
      <c r="O1161" s="208"/>
      <c r="P1161" s="208"/>
      <c r="Q1161" s="208"/>
      <c r="R1161" s="208"/>
      <c r="S1161" s="208"/>
      <c r="T1161" s="209"/>
      <c r="AT1161" s="203" t="s">
        <v>323</v>
      </c>
      <c r="AU1161" s="203" t="s">
        <v>88</v>
      </c>
      <c r="AV1161" s="15" t="s">
        <v>88</v>
      </c>
      <c r="AW1161" s="15" t="s">
        <v>30</v>
      </c>
      <c r="AX1161" s="15" t="s">
        <v>75</v>
      </c>
      <c r="AY1161" s="203" t="s">
        <v>317</v>
      </c>
    </row>
    <row r="1162" spans="1:65" s="15" customFormat="1">
      <c r="B1162" s="202"/>
      <c r="D1162" s="185" t="s">
        <v>323</v>
      </c>
      <c r="E1162" s="203" t="s">
        <v>1</v>
      </c>
      <c r="F1162" s="204" t="s">
        <v>1762</v>
      </c>
      <c r="H1162" s="205">
        <v>5.27</v>
      </c>
      <c r="I1162" s="206"/>
      <c r="L1162" s="202"/>
      <c r="M1162" s="207"/>
      <c r="N1162" s="208"/>
      <c r="O1162" s="208"/>
      <c r="P1162" s="208"/>
      <c r="Q1162" s="208"/>
      <c r="R1162" s="208"/>
      <c r="S1162" s="208"/>
      <c r="T1162" s="209"/>
      <c r="AT1162" s="203" t="s">
        <v>323</v>
      </c>
      <c r="AU1162" s="203" t="s">
        <v>88</v>
      </c>
      <c r="AV1162" s="15" t="s">
        <v>88</v>
      </c>
      <c r="AW1162" s="15" t="s">
        <v>30</v>
      </c>
      <c r="AX1162" s="15" t="s">
        <v>75</v>
      </c>
      <c r="AY1162" s="203" t="s">
        <v>317</v>
      </c>
    </row>
    <row r="1163" spans="1:65" s="15" customFormat="1">
      <c r="B1163" s="202"/>
      <c r="D1163" s="185" t="s">
        <v>323</v>
      </c>
      <c r="E1163" s="203" t="s">
        <v>1</v>
      </c>
      <c r="F1163" s="204" t="s">
        <v>1763</v>
      </c>
      <c r="H1163" s="205">
        <v>13</v>
      </c>
      <c r="I1163" s="206"/>
      <c r="L1163" s="202"/>
      <c r="M1163" s="207"/>
      <c r="N1163" s="208"/>
      <c r="O1163" s="208"/>
      <c r="P1163" s="208"/>
      <c r="Q1163" s="208"/>
      <c r="R1163" s="208"/>
      <c r="S1163" s="208"/>
      <c r="T1163" s="209"/>
      <c r="AT1163" s="203" t="s">
        <v>323</v>
      </c>
      <c r="AU1163" s="203" t="s">
        <v>88</v>
      </c>
      <c r="AV1163" s="15" t="s">
        <v>88</v>
      </c>
      <c r="AW1163" s="15" t="s">
        <v>30</v>
      </c>
      <c r="AX1163" s="15" t="s">
        <v>75</v>
      </c>
      <c r="AY1163" s="203" t="s">
        <v>317</v>
      </c>
    </row>
    <row r="1164" spans="1:65" s="15" customFormat="1">
      <c r="B1164" s="202"/>
      <c r="D1164" s="185" t="s">
        <v>323</v>
      </c>
      <c r="E1164" s="203" t="s">
        <v>1</v>
      </c>
      <c r="F1164" s="204" t="s">
        <v>1764</v>
      </c>
      <c r="H1164" s="205">
        <v>2.6349999999999998</v>
      </c>
      <c r="I1164" s="206"/>
      <c r="L1164" s="202"/>
      <c r="M1164" s="207"/>
      <c r="N1164" s="208"/>
      <c r="O1164" s="208"/>
      <c r="P1164" s="208"/>
      <c r="Q1164" s="208"/>
      <c r="R1164" s="208"/>
      <c r="S1164" s="208"/>
      <c r="T1164" s="209"/>
      <c r="AT1164" s="203" t="s">
        <v>323</v>
      </c>
      <c r="AU1164" s="203" t="s">
        <v>88</v>
      </c>
      <c r="AV1164" s="15" t="s">
        <v>88</v>
      </c>
      <c r="AW1164" s="15" t="s">
        <v>30</v>
      </c>
      <c r="AX1164" s="15" t="s">
        <v>75</v>
      </c>
      <c r="AY1164" s="203" t="s">
        <v>317</v>
      </c>
    </row>
    <row r="1165" spans="1:65" s="14" customFormat="1">
      <c r="B1165" s="192"/>
      <c r="D1165" s="185" t="s">
        <v>323</v>
      </c>
      <c r="E1165" s="193" t="s">
        <v>1</v>
      </c>
      <c r="F1165" s="194" t="s">
        <v>334</v>
      </c>
      <c r="H1165" s="195">
        <v>145.94499999999999</v>
      </c>
      <c r="I1165" s="196"/>
      <c r="L1165" s="192"/>
      <c r="M1165" s="197"/>
      <c r="N1165" s="198"/>
      <c r="O1165" s="198"/>
      <c r="P1165" s="198"/>
      <c r="Q1165" s="198"/>
      <c r="R1165" s="198"/>
      <c r="S1165" s="198"/>
      <c r="T1165" s="199"/>
      <c r="AT1165" s="193" t="s">
        <v>323</v>
      </c>
      <c r="AU1165" s="193" t="s">
        <v>88</v>
      </c>
      <c r="AV1165" s="14" t="s">
        <v>321</v>
      </c>
      <c r="AW1165" s="14" t="s">
        <v>30</v>
      </c>
      <c r="AX1165" s="14" t="s">
        <v>82</v>
      </c>
      <c r="AY1165" s="193" t="s">
        <v>317</v>
      </c>
    </row>
    <row r="1166" spans="1:65" s="2" customFormat="1" ht="14.45" customHeight="1">
      <c r="A1166" s="35"/>
      <c r="B1166" s="141"/>
      <c r="C1166" s="171" t="s">
        <v>1765</v>
      </c>
      <c r="D1166" s="171" t="s">
        <v>318</v>
      </c>
      <c r="E1166" s="172" t="s">
        <v>1766</v>
      </c>
      <c r="F1166" s="173" t="s">
        <v>1767</v>
      </c>
      <c r="G1166" s="174" t="s">
        <v>441</v>
      </c>
      <c r="H1166" s="175">
        <v>526.79</v>
      </c>
      <c r="I1166" s="176"/>
      <c r="J1166" s="177">
        <f>ROUND(I1166*H1166,2)</f>
        <v>0</v>
      </c>
      <c r="K1166" s="178"/>
      <c r="L1166" s="36"/>
      <c r="M1166" s="179" t="s">
        <v>1</v>
      </c>
      <c r="N1166" s="180" t="s">
        <v>41</v>
      </c>
      <c r="O1166" s="61"/>
      <c r="P1166" s="181">
        <f>O1166*H1166</f>
        <v>0</v>
      </c>
      <c r="Q1166" s="181">
        <v>7.3999999999999999E-4</v>
      </c>
      <c r="R1166" s="181">
        <f>Q1166*H1166</f>
        <v>0.38982459999999997</v>
      </c>
      <c r="S1166" s="181">
        <v>0</v>
      </c>
      <c r="T1166" s="182">
        <f>S1166*H1166</f>
        <v>0</v>
      </c>
      <c r="U1166" s="35"/>
      <c r="V1166" s="35"/>
      <c r="W1166" s="35"/>
      <c r="X1166" s="35"/>
      <c r="Y1166" s="35"/>
      <c r="Z1166" s="35"/>
      <c r="AA1166" s="35"/>
      <c r="AB1166" s="35"/>
      <c r="AC1166" s="35"/>
      <c r="AD1166" s="35"/>
      <c r="AE1166" s="35"/>
      <c r="AR1166" s="183" t="s">
        <v>406</v>
      </c>
      <c r="AT1166" s="183" t="s">
        <v>318</v>
      </c>
      <c r="AU1166" s="183" t="s">
        <v>88</v>
      </c>
      <c r="AY1166" s="18" t="s">
        <v>317</v>
      </c>
      <c r="BE1166" s="105">
        <f>IF(N1166="základná",J1166,0)</f>
        <v>0</v>
      </c>
      <c r="BF1166" s="105">
        <f>IF(N1166="znížená",J1166,0)</f>
        <v>0</v>
      </c>
      <c r="BG1166" s="105">
        <f>IF(N1166="zákl. prenesená",J1166,0)</f>
        <v>0</v>
      </c>
      <c r="BH1166" s="105">
        <f>IF(N1166="zníž. prenesená",J1166,0)</f>
        <v>0</v>
      </c>
      <c r="BI1166" s="105">
        <f>IF(N1166="nulová",J1166,0)</f>
        <v>0</v>
      </c>
      <c r="BJ1166" s="18" t="s">
        <v>88</v>
      </c>
      <c r="BK1166" s="105">
        <f>ROUND(I1166*H1166,2)</f>
        <v>0</v>
      </c>
      <c r="BL1166" s="18" t="s">
        <v>406</v>
      </c>
      <c r="BM1166" s="183" t="s">
        <v>1768</v>
      </c>
    </row>
    <row r="1167" spans="1:65" s="15" customFormat="1">
      <c r="B1167" s="202"/>
      <c r="D1167" s="185" t="s">
        <v>323</v>
      </c>
      <c r="E1167" s="203" t="s">
        <v>1</v>
      </c>
      <c r="F1167" s="204" t="s">
        <v>1769</v>
      </c>
      <c r="H1167" s="205">
        <v>113.8</v>
      </c>
      <c r="I1167" s="206"/>
      <c r="L1167" s="202"/>
      <c r="M1167" s="207"/>
      <c r="N1167" s="208"/>
      <c r="O1167" s="208"/>
      <c r="P1167" s="208"/>
      <c r="Q1167" s="208"/>
      <c r="R1167" s="208"/>
      <c r="S1167" s="208"/>
      <c r="T1167" s="209"/>
      <c r="AT1167" s="203" t="s">
        <v>323</v>
      </c>
      <c r="AU1167" s="203" t="s">
        <v>88</v>
      </c>
      <c r="AV1167" s="15" t="s">
        <v>88</v>
      </c>
      <c r="AW1167" s="15" t="s">
        <v>30</v>
      </c>
      <c r="AX1167" s="15" t="s">
        <v>75</v>
      </c>
      <c r="AY1167" s="203" t="s">
        <v>317</v>
      </c>
    </row>
    <row r="1168" spans="1:65" s="15" customFormat="1">
      <c r="B1168" s="202"/>
      <c r="D1168" s="185" t="s">
        <v>323</v>
      </c>
      <c r="E1168" s="203" t="s">
        <v>1</v>
      </c>
      <c r="F1168" s="204" t="s">
        <v>1770</v>
      </c>
      <c r="H1168" s="205">
        <v>140</v>
      </c>
      <c r="I1168" s="206"/>
      <c r="L1168" s="202"/>
      <c r="M1168" s="207"/>
      <c r="N1168" s="208"/>
      <c r="O1168" s="208"/>
      <c r="P1168" s="208"/>
      <c r="Q1168" s="208"/>
      <c r="R1168" s="208"/>
      <c r="S1168" s="208"/>
      <c r="T1168" s="209"/>
      <c r="AT1168" s="203" t="s">
        <v>323</v>
      </c>
      <c r="AU1168" s="203" t="s">
        <v>88</v>
      </c>
      <c r="AV1168" s="15" t="s">
        <v>88</v>
      </c>
      <c r="AW1168" s="15" t="s">
        <v>30</v>
      </c>
      <c r="AX1168" s="15" t="s">
        <v>75</v>
      </c>
      <c r="AY1168" s="203" t="s">
        <v>317</v>
      </c>
    </row>
    <row r="1169" spans="1:65" s="15" customFormat="1">
      <c r="B1169" s="202"/>
      <c r="D1169" s="185" t="s">
        <v>323</v>
      </c>
      <c r="E1169" s="203" t="s">
        <v>1</v>
      </c>
      <c r="F1169" s="204" t="s">
        <v>1771</v>
      </c>
      <c r="H1169" s="205">
        <v>130.6</v>
      </c>
      <c r="I1169" s="206"/>
      <c r="L1169" s="202"/>
      <c r="M1169" s="207"/>
      <c r="N1169" s="208"/>
      <c r="O1169" s="208"/>
      <c r="P1169" s="208"/>
      <c r="Q1169" s="208"/>
      <c r="R1169" s="208"/>
      <c r="S1169" s="208"/>
      <c r="T1169" s="209"/>
      <c r="AT1169" s="203" t="s">
        <v>323</v>
      </c>
      <c r="AU1169" s="203" t="s">
        <v>88</v>
      </c>
      <c r="AV1169" s="15" t="s">
        <v>88</v>
      </c>
      <c r="AW1169" s="15" t="s">
        <v>30</v>
      </c>
      <c r="AX1169" s="15" t="s">
        <v>75</v>
      </c>
      <c r="AY1169" s="203" t="s">
        <v>317</v>
      </c>
    </row>
    <row r="1170" spans="1:65" s="15" customFormat="1">
      <c r="B1170" s="202"/>
      <c r="D1170" s="185" t="s">
        <v>323</v>
      </c>
      <c r="E1170" s="203" t="s">
        <v>1</v>
      </c>
      <c r="F1170" s="204" t="s">
        <v>1772</v>
      </c>
      <c r="H1170" s="205">
        <v>16.286000000000001</v>
      </c>
      <c r="I1170" s="206"/>
      <c r="L1170" s="202"/>
      <c r="M1170" s="207"/>
      <c r="N1170" s="208"/>
      <c r="O1170" s="208"/>
      <c r="P1170" s="208"/>
      <c r="Q1170" s="208"/>
      <c r="R1170" s="208"/>
      <c r="S1170" s="208"/>
      <c r="T1170" s="209"/>
      <c r="AT1170" s="203" t="s">
        <v>323</v>
      </c>
      <c r="AU1170" s="203" t="s">
        <v>88</v>
      </c>
      <c r="AV1170" s="15" t="s">
        <v>88</v>
      </c>
      <c r="AW1170" s="15" t="s">
        <v>30</v>
      </c>
      <c r="AX1170" s="15" t="s">
        <v>75</v>
      </c>
      <c r="AY1170" s="203" t="s">
        <v>317</v>
      </c>
    </row>
    <row r="1171" spans="1:65" s="15" customFormat="1">
      <c r="B1171" s="202"/>
      <c r="D1171" s="185" t="s">
        <v>323</v>
      </c>
      <c r="E1171" s="203" t="s">
        <v>1</v>
      </c>
      <c r="F1171" s="204" t="s">
        <v>1773</v>
      </c>
      <c r="H1171" s="205">
        <v>11.6</v>
      </c>
      <c r="I1171" s="206"/>
      <c r="L1171" s="202"/>
      <c r="M1171" s="207"/>
      <c r="N1171" s="208"/>
      <c r="O1171" s="208"/>
      <c r="P1171" s="208"/>
      <c r="Q1171" s="208"/>
      <c r="R1171" s="208"/>
      <c r="S1171" s="208"/>
      <c r="T1171" s="209"/>
      <c r="AT1171" s="203" t="s">
        <v>323</v>
      </c>
      <c r="AU1171" s="203" t="s">
        <v>88</v>
      </c>
      <c r="AV1171" s="15" t="s">
        <v>88</v>
      </c>
      <c r="AW1171" s="15" t="s">
        <v>30</v>
      </c>
      <c r="AX1171" s="15" t="s">
        <v>75</v>
      </c>
      <c r="AY1171" s="203" t="s">
        <v>317</v>
      </c>
    </row>
    <row r="1172" spans="1:65" s="15" customFormat="1">
      <c r="B1172" s="202"/>
      <c r="D1172" s="185" t="s">
        <v>323</v>
      </c>
      <c r="E1172" s="203" t="s">
        <v>1</v>
      </c>
      <c r="F1172" s="204" t="s">
        <v>1774</v>
      </c>
      <c r="H1172" s="205">
        <v>114.504</v>
      </c>
      <c r="I1172" s="206"/>
      <c r="L1172" s="202"/>
      <c r="M1172" s="207"/>
      <c r="N1172" s="208"/>
      <c r="O1172" s="208"/>
      <c r="P1172" s="208"/>
      <c r="Q1172" s="208"/>
      <c r="R1172" s="208"/>
      <c r="S1172" s="208"/>
      <c r="T1172" s="209"/>
      <c r="AT1172" s="203" t="s">
        <v>323</v>
      </c>
      <c r="AU1172" s="203" t="s">
        <v>88</v>
      </c>
      <c r="AV1172" s="15" t="s">
        <v>88</v>
      </c>
      <c r="AW1172" s="15" t="s">
        <v>30</v>
      </c>
      <c r="AX1172" s="15" t="s">
        <v>75</v>
      </c>
      <c r="AY1172" s="203" t="s">
        <v>317</v>
      </c>
    </row>
    <row r="1173" spans="1:65" s="14" customFormat="1">
      <c r="B1173" s="192"/>
      <c r="D1173" s="185" t="s">
        <v>323</v>
      </c>
      <c r="E1173" s="193" t="s">
        <v>1</v>
      </c>
      <c r="F1173" s="194" t="s">
        <v>334</v>
      </c>
      <c r="H1173" s="195">
        <v>526.79</v>
      </c>
      <c r="I1173" s="196"/>
      <c r="L1173" s="192"/>
      <c r="M1173" s="197"/>
      <c r="N1173" s="198"/>
      <c r="O1173" s="198"/>
      <c r="P1173" s="198"/>
      <c r="Q1173" s="198"/>
      <c r="R1173" s="198"/>
      <c r="S1173" s="198"/>
      <c r="T1173" s="199"/>
      <c r="AT1173" s="193" t="s">
        <v>323</v>
      </c>
      <c r="AU1173" s="193" t="s">
        <v>88</v>
      </c>
      <c r="AV1173" s="14" t="s">
        <v>321</v>
      </c>
      <c r="AW1173" s="14" t="s">
        <v>30</v>
      </c>
      <c r="AX1173" s="14" t="s">
        <v>82</v>
      </c>
      <c r="AY1173" s="193" t="s">
        <v>317</v>
      </c>
    </row>
    <row r="1174" spans="1:65" s="2" customFormat="1" ht="14.45" customHeight="1">
      <c r="A1174" s="35"/>
      <c r="B1174" s="141"/>
      <c r="C1174" s="171" t="s">
        <v>1775</v>
      </c>
      <c r="D1174" s="171" t="s">
        <v>318</v>
      </c>
      <c r="E1174" s="172" t="s">
        <v>1776</v>
      </c>
      <c r="F1174" s="173" t="s">
        <v>1777</v>
      </c>
      <c r="G1174" s="174" t="s">
        <v>441</v>
      </c>
      <c r="H1174" s="175">
        <v>158.268</v>
      </c>
      <c r="I1174" s="176"/>
      <c r="J1174" s="177">
        <f>ROUND(I1174*H1174,2)</f>
        <v>0</v>
      </c>
      <c r="K1174" s="178"/>
      <c r="L1174" s="36"/>
      <c r="M1174" s="179" t="s">
        <v>1</v>
      </c>
      <c r="N1174" s="180" t="s">
        <v>41</v>
      </c>
      <c r="O1174" s="61"/>
      <c r="P1174" s="181">
        <f>O1174*H1174</f>
        <v>0</v>
      </c>
      <c r="Q1174" s="181">
        <v>7.3999999999999999E-4</v>
      </c>
      <c r="R1174" s="181">
        <f>Q1174*H1174</f>
        <v>0.11711832</v>
      </c>
      <c r="S1174" s="181">
        <v>0</v>
      </c>
      <c r="T1174" s="182">
        <f>S1174*H1174</f>
        <v>0</v>
      </c>
      <c r="U1174" s="35"/>
      <c r="V1174" s="35"/>
      <c r="W1174" s="35"/>
      <c r="X1174" s="35"/>
      <c r="Y1174" s="35"/>
      <c r="Z1174" s="35"/>
      <c r="AA1174" s="35"/>
      <c r="AB1174" s="35"/>
      <c r="AC1174" s="35"/>
      <c r="AD1174" s="35"/>
      <c r="AE1174" s="35"/>
      <c r="AR1174" s="183" t="s">
        <v>406</v>
      </c>
      <c r="AT1174" s="183" t="s">
        <v>318</v>
      </c>
      <c r="AU1174" s="183" t="s">
        <v>88</v>
      </c>
      <c r="AY1174" s="18" t="s">
        <v>317</v>
      </c>
      <c r="BE1174" s="105">
        <f>IF(N1174="základná",J1174,0)</f>
        <v>0</v>
      </c>
      <c r="BF1174" s="105">
        <f>IF(N1174="znížená",J1174,0)</f>
        <v>0</v>
      </c>
      <c r="BG1174" s="105">
        <f>IF(N1174="zákl. prenesená",J1174,0)</f>
        <v>0</v>
      </c>
      <c r="BH1174" s="105">
        <f>IF(N1174="zníž. prenesená",J1174,0)</f>
        <v>0</v>
      </c>
      <c r="BI1174" s="105">
        <f>IF(N1174="nulová",J1174,0)</f>
        <v>0</v>
      </c>
      <c r="BJ1174" s="18" t="s">
        <v>88</v>
      </c>
      <c r="BK1174" s="105">
        <f>ROUND(I1174*H1174,2)</f>
        <v>0</v>
      </c>
      <c r="BL1174" s="18" t="s">
        <v>406</v>
      </c>
      <c r="BM1174" s="183" t="s">
        <v>1778</v>
      </c>
    </row>
    <row r="1175" spans="1:65" s="15" customFormat="1">
      <c r="B1175" s="202"/>
      <c r="D1175" s="185" t="s">
        <v>323</v>
      </c>
      <c r="E1175" s="203" t="s">
        <v>1</v>
      </c>
      <c r="F1175" s="204" t="s">
        <v>1779</v>
      </c>
      <c r="H1175" s="205">
        <v>158.268</v>
      </c>
      <c r="I1175" s="206"/>
      <c r="L1175" s="202"/>
      <c r="M1175" s="207"/>
      <c r="N1175" s="208"/>
      <c r="O1175" s="208"/>
      <c r="P1175" s="208"/>
      <c r="Q1175" s="208"/>
      <c r="R1175" s="208"/>
      <c r="S1175" s="208"/>
      <c r="T1175" s="209"/>
      <c r="AT1175" s="203" t="s">
        <v>323</v>
      </c>
      <c r="AU1175" s="203" t="s">
        <v>88</v>
      </c>
      <c r="AV1175" s="15" t="s">
        <v>88</v>
      </c>
      <c r="AW1175" s="15" t="s">
        <v>30</v>
      </c>
      <c r="AX1175" s="15" t="s">
        <v>75</v>
      </c>
      <c r="AY1175" s="203" t="s">
        <v>317</v>
      </c>
    </row>
    <row r="1176" spans="1:65" s="14" customFormat="1">
      <c r="B1176" s="192"/>
      <c r="D1176" s="185" t="s">
        <v>323</v>
      </c>
      <c r="E1176" s="193" t="s">
        <v>1</v>
      </c>
      <c r="F1176" s="194" t="s">
        <v>334</v>
      </c>
      <c r="H1176" s="195">
        <v>158.268</v>
      </c>
      <c r="I1176" s="196"/>
      <c r="L1176" s="192"/>
      <c r="M1176" s="197"/>
      <c r="N1176" s="198"/>
      <c r="O1176" s="198"/>
      <c r="P1176" s="198"/>
      <c r="Q1176" s="198"/>
      <c r="R1176" s="198"/>
      <c r="S1176" s="198"/>
      <c r="T1176" s="199"/>
      <c r="AT1176" s="193" t="s">
        <v>323</v>
      </c>
      <c r="AU1176" s="193" t="s">
        <v>88</v>
      </c>
      <c r="AV1176" s="14" t="s">
        <v>321</v>
      </c>
      <c r="AW1176" s="14" t="s">
        <v>30</v>
      </c>
      <c r="AX1176" s="14" t="s">
        <v>82</v>
      </c>
      <c r="AY1176" s="193" t="s">
        <v>317</v>
      </c>
    </row>
    <row r="1177" spans="1:65" s="2" customFormat="1" ht="24.2" customHeight="1">
      <c r="A1177" s="35"/>
      <c r="B1177" s="141"/>
      <c r="C1177" s="171" t="s">
        <v>1780</v>
      </c>
      <c r="D1177" s="171" t="s">
        <v>318</v>
      </c>
      <c r="E1177" s="172" t="s">
        <v>1781</v>
      </c>
      <c r="F1177" s="173" t="s">
        <v>1782</v>
      </c>
      <c r="G1177" s="174" t="s">
        <v>441</v>
      </c>
      <c r="H1177" s="175">
        <v>2.6349999999999998</v>
      </c>
      <c r="I1177" s="176"/>
      <c r="J1177" s="177">
        <f>ROUND(I1177*H1177,2)</f>
        <v>0</v>
      </c>
      <c r="K1177" s="178"/>
      <c r="L1177" s="36"/>
      <c r="M1177" s="179" t="s">
        <v>1</v>
      </c>
      <c r="N1177" s="180" t="s">
        <v>41</v>
      </c>
      <c r="O1177" s="61"/>
      <c r="P1177" s="181">
        <f>O1177*H1177</f>
        <v>0</v>
      </c>
      <c r="Q1177" s="181">
        <v>1.1000000000000001E-3</v>
      </c>
      <c r="R1177" s="181">
        <f>Q1177*H1177</f>
        <v>2.8985E-3</v>
      </c>
      <c r="S1177" s="181">
        <v>0</v>
      </c>
      <c r="T1177" s="182">
        <f>S1177*H1177</f>
        <v>0</v>
      </c>
      <c r="U1177" s="35"/>
      <c r="V1177" s="35"/>
      <c r="W1177" s="35"/>
      <c r="X1177" s="35"/>
      <c r="Y1177" s="35"/>
      <c r="Z1177" s="35"/>
      <c r="AA1177" s="35"/>
      <c r="AB1177" s="35"/>
      <c r="AC1177" s="35"/>
      <c r="AD1177" s="35"/>
      <c r="AE1177" s="35"/>
      <c r="AR1177" s="183" t="s">
        <v>406</v>
      </c>
      <c r="AT1177" s="183" t="s">
        <v>318</v>
      </c>
      <c r="AU1177" s="183" t="s">
        <v>88</v>
      </c>
      <c r="AY1177" s="18" t="s">
        <v>317</v>
      </c>
      <c r="BE1177" s="105">
        <f>IF(N1177="základná",J1177,0)</f>
        <v>0</v>
      </c>
      <c r="BF1177" s="105">
        <f>IF(N1177="znížená",J1177,0)</f>
        <v>0</v>
      </c>
      <c r="BG1177" s="105">
        <f>IF(N1177="zákl. prenesená",J1177,0)</f>
        <v>0</v>
      </c>
      <c r="BH1177" s="105">
        <f>IF(N1177="zníž. prenesená",J1177,0)</f>
        <v>0</v>
      </c>
      <c r="BI1177" s="105">
        <f>IF(N1177="nulová",J1177,0)</f>
        <v>0</v>
      </c>
      <c r="BJ1177" s="18" t="s">
        <v>88</v>
      </c>
      <c r="BK1177" s="105">
        <f>ROUND(I1177*H1177,2)</f>
        <v>0</v>
      </c>
      <c r="BL1177" s="18" t="s">
        <v>406</v>
      </c>
      <c r="BM1177" s="183" t="s">
        <v>1783</v>
      </c>
    </row>
    <row r="1178" spans="1:65" s="15" customFormat="1">
      <c r="B1178" s="202"/>
      <c r="D1178" s="185" t="s">
        <v>323</v>
      </c>
      <c r="E1178" s="203" t="s">
        <v>1</v>
      </c>
      <c r="F1178" s="204" t="s">
        <v>1764</v>
      </c>
      <c r="H1178" s="205">
        <v>2.6349999999999998</v>
      </c>
      <c r="I1178" s="206"/>
      <c r="L1178" s="202"/>
      <c r="M1178" s="207"/>
      <c r="N1178" s="208"/>
      <c r="O1178" s="208"/>
      <c r="P1178" s="208"/>
      <c r="Q1178" s="208"/>
      <c r="R1178" s="208"/>
      <c r="S1178" s="208"/>
      <c r="T1178" s="209"/>
      <c r="AT1178" s="203" t="s">
        <v>323</v>
      </c>
      <c r="AU1178" s="203" t="s">
        <v>88</v>
      </c>
      <c r="AV1178" s="15" t="s">
        <v>88</v>
      </c>
      <c r="AW1178" s="15" t="s">
        <v>30</v>
      </c>
      <c r="AX1178" s="15" t="s">
        <v>82</v>
      </c>
      <c r="AY1178" s="203" t="s">
        <v>317</v>
      </c>
    </row>
    <row r="1179" spans="1:65" s="2" customFormat="1" ht="37.9" customHeight="1">
      <c r="A1179" s="35"/>
      <c r="B1179" s="141"/>
      <c r="C1179" s="171" t="s">
        <v>1784</v>
      </c>
      <c r="D1179" s="171" t="s">
        <v>318</v>
      </c>
      <c r="E1179" s="172" t="s">
        <v>1785</v>
      </c>
      <c r="F1179" s="173" t="s">
        <v>1786</v>
      </c>
      <c r="G1179" s="174" t="s">
        <v>441</v>
      </c>
      <c r="H1179" s="175">
        <v>20.420000000000002</v>
      </c>
      <c r="I1179" s="176"/>
      <c r="J1179" s="177">
        <f>ROUND(I1179*H1179,2)</f>
        <v>0</v>
      </c>
      <c r="K1179" s="178"/>
      <c r="L1179" s="36"/>
      <c r="M1179" s="179" t="s">
        <v>1</v>
      </c>
      <c r="N1179" s="180" t="s">
        <v>41</v>
      </c>
      <c r="O1179" s="61"/>
      <c r="P1179" s="181">
        <f>O1179*H1179</f>
        <v>0</v>
      </c>
      <c r="Q1179" s="181">
        <v>1.4E-3</v>
      </c>
      <c r="R1179" s="181">
        <f>Q1179*H1179</f>
        <v>2.8588000000000002E-2</v>
      </c>
      <c r="S1179" s="181">
        <v>0</v>
      </c>
      <c r="T1179" s="182">
        <f>S1179*H1179</f>
        <v>0</v>
      </c>
      <c r="U1179" s="35"/>
      <c r="V1179" s="35"/>
      <c r="W1179" s="35"/>
      <c r="X1179" s="35"/>
      <c r="Y1179" s="35"/>
      <c r="Z1179" s="35"/>
      <c r="AA1179" s="35"/>
      <c r="AB1179" s="35"/>
      <c r="AC1179" s="35"/>
      <c r="AD1179" s="35"/>
      <c r="AE1179" s="35"/>
      <c r="AR1179" s="183" t="s">
        <v>406</v>
      </c>
      <c r="AT1179" s="183" t="s">
        <v>318</v>
      </c>
      <c r="AU1179" s="183" t="s">
        <v>88</v>
      </c>
      <c r="AY1179" s="18" t="s">
        <v>317</v>
      </c>
      <c r="BE1179" s="105">
        <f>IF(N1179="základná",J1179,0)</f>
        <v>0</v>
      </c>
      <c r="BF1179" s="105">
        <f>IF(N1179="znížená",J1179,0)</f>
        <v>0</v>
      </c>
      <c r="BG1179" s="105">
        <f>IF(N1179="zákl. prenesená",J1179,0)</f>
        <v>0</v>
      </c>
      <c r="BH1179" s="105">
        <f>IF(N1179="zníž. prenesená",J1179,0)</f>
        <v>0</v>
      </c>
      <c r="BI1179" s="105">
        <f>IF(N1179="nulová",J1179,0)</f>
        <v>0</v>
      </c>
      <c r="BJ1179" s="18" t="s">
        <v>88</v>
      </c>
      <c r="BK1179" s="105">
        <f>ROUND(I1179*H1179,2)</f>
        <v>0</v>
      </c>
      <c r="BL1179" s="18" t="s">
        <v>406</v>
      </c>
      <c r="BM1179" s="183" t="s">
        <v>1787</v>
      </c>
    </row>
    <row r="1180" spans="1:65" s="15" customFormat="1">
      <c r="B1180" s="202"/>
      <c r="D1180" s="185" t="s">
        <v>323</v>
      </c>
      <c r="E1180" s="203" t="s">
        <v>1</v>
      </c>
      <c r="F1180" s="204" t="s">
        <v>1788</v>
      </c>
      <c r="H1180" s="205">
        <v>3.62</v>
      </c>
      <c r="I1180" s="206"/>
      <c r="L1180" s="202"/>
      <c r="M1180" s="207"/>
      <c r="N1180" s="208"/>
      <c r="O1180" s="208"/>
      <c r="P1180" s="208"/>
      <c r="Q1180" s="208"/>
      <c r="R1180" s="208"/>
      <c r="S1180" s="208"/>
      <c r="T1180" s="209"/>
      <c r="AT1180" s="203" t="s">
        <v>323</v>
      </c>
      <c r="AU1180" s="203" t="s">
        <v>88</v>
      </c>
      <c r="AV1180" s="15" t="s">
        <v>88</v>
      </c>
      <c r="AW1180" s="15" t="s">
        <v>30</v>
      </c>
      <c r="AX1180" s="15" t="s">
        <v>75</v>
      </c>
      <c r="AY1180" s="203" t="s">
        <v>317</v>
      </c>
    </row>
    <row r="1181" spans="1:65" s="15" customFormat="1">
      <c r="B1181" s="202"/>
      <c r="D1181" s="185" t="s">
        <v>323</v>
      </c>
      <c r="E1181" s="203" t="s">
        <v>1</v>
      </c>
      <c r="F1181" s="204" t="s">
        <v>1789</v>
      </c>
      <c r="H1181" s="205">
        <v>16.8</v>
      </c>
      <c r="I1181" s="206"/>
      <c r="L1181" s="202"/>
      <c r="M1181" s="207"/>
      <c r="N1181" s="208"/>
      <c r="O1181" s="208"/>
      <c r="P1181" s="208"/>
      <c r="Q1181" s="208"/>
      <c r="R1181" s="208"/>
      <c r="S1181" s="208"/>
      <c r="T1181" s="209"/>
      <c r="AT1181" s="203" t="s">
        <v>323</v>
      </c>
      <c r="AU1181" s="203" t="s">
        <v>88</v>
      </c>
      <c r="AV1181" s="15" t="s">
        <v>88</v>
      </c>
      <c r="AW1181" s="15" t="s">
        <v>30</v>
      </c>
      <c r="AX1181" s="15" t="s">
        <v>75</v>
      </c>
      <c r="AY1181" s="203" t="s">
        <v>317</v>
      </c>
    </row>
    <row r="1182" spans="1:65" s="14" customFormat="1">
      <c r="B1182" s="192"/>
      <c r="D1182" s="185" t="s">
        <v>323</v>
      </c>
      <c r="E1182" s="193" t="s">
        <v>1</v>
      </c>
      <c r="F1182" s="194" t="s">
        <v>334</v>
      </c>
      <c r="H1182" s="195">
        <v>20.420000000000002</v>
      </c>
      <c r="I1182" s="196"/>
      <c r="L1182" s="192"/>
      <c r="M1182" s="197"/>
      <c r="N1182" s="198"/>
      <c r="O1182" s="198"/>
      <c r="P1182" s="198"/>
      <c r="Q1182" s="198"/>
      <c r="R1182" s="198"/>
      <c r="S1182" s="198"/>
      <c r="T1182" s="199"/>
      <c r="AT1182" s="193" t="s">
        <v>323</v>
      </c>
      <c r="AU1182" s="193" t="s">
        <v>88</v>
      </c>
      <c r="AV1182" s="14" t="s">
        <v>321</v>
      </c>
      <c r="AW1182" s="14" t="s">
        <v>30</v>
      </c>
      <c r="AX1182" s="14" t="s">
        <v>82</v>
      </c>
      <c r="AY1182" s="193" t="s">
        <v>317</v>
      </c>
    </row>
    <row r="1183" spans="1:65" s="2" customFormat="1" ht="24.2" customHeight="1">
      <c r="A1183" s="35"/>
      <c r="B1183" s="141"/>
      <c r="C1183" s="171" t="s">
        <v>1790</v>
      </c>
      <c r="D1183" s="171" t="s">
        <v>318</v>
      </c>
      <c r="E1183" s="172" t="s">
        <v>1791</v>
      </c>
      <c r="F1183" s="173" t="s">
        <v>1792</v>
      </c>
      <c r="G1183" s="174" t="s">
        <v>441</v>
      </c>
      <c r="H1183" s="175">
        <v>16.21</v>
      </c>
      <c r="I1183" s="176"/>
      <c r="J1183" s="177">
        <f>ROUND(I1183*H1183,2)</f>
        <v>0</v>
      </c>
      <c r="K1183" s="178"/>
      <c r="L1183" s="36"/>
      <c r="M1183" s="179" t="s">
        <v>1</v>
      </c>
      <c r="N1183" s="180" t="s">
        <v>41</v>
      </c>
      <c r="O1183" s="61"/>
      <c r="P1183" s="181">
        <f>O1183*H1183</f>
        <v>0</v>
      </c>
      <c r="Q1183" s="181">
        <v>1.66E-3</v>
      </c>
      <c r="R1183" s="181">
        <f>Q1183*H1183</f>
        <v>2.6908600000000001E-2</v>
      </c>
      <c r="S1183" s="181">
        <v>0</v>
      </c>
      <c r="T1183" s="182">
        <f>S1183*H1183</f>
        <v>0</v>
      </c>
      <c r="U1183" s="35"/>
      <c r="V1183" s="35"/>
      <c r="W1183" s="35"/>
      <c r="X1183" s="35"/>
      <c r="Y1183" s="35"/>
      <c r="Z1183" s="35"/>
      <c r="AA1183" s="35"/>
      <c r="AB1183" s="35"/>
      <c r="AC1183" s="35"/>
      <c r="AD1183" s="35"/>
      <c r="AE1183" s="35"/>
      <c r="AR1183" s="183" t="s">
        <v>406</v>
      </c>
      <c r="AT1183" s="183" t="s">
        <v>318</v>
      </c>
      <c r="AU1183" s="183" t="s">
        <v>88</v>
      </c>
      <c r="AY1183" s="18" t="s">
        <v>317</v>
      </c>
      <c r="BE1183" s="105">
        <f>IF(N1183="základná",J1183,0)</f>
        <v>0</v>
      </c>
      <c r="BF1183" s="105">
        <f>IF(N1183="znížená",J1183,0)</f>
        <v>0</v>
      </c>
      <c r="BG1183" s="105">
        <f>IF(N1183="zákl. prenesená",J1183,0)</f>
        <v>0</v>
      </c>
      <c r="BH1183" s="105">
        <f>IF(N1183="zníž. prenesená",J1183,0)</f>
        <v>0</v>
      </c>
      <c r="BI1183" s="105">
        <f>IF(N1183="nulová",J1183,0)</f>
        <v>0</v>
      </c>
      <c r="BJ1183" s="18" t="s">
        <v>88</v>
      </c>
      <c r="BK1183" s="105">
        <f>ROUND(I1183*H1183,2)</f>
        <v>0</v>
      </c>
      <c r="BL1183" s="18" t="s">
        <v>406</v>
      </c>
      <c r="BM1183" s="183" t="s">
        <v>1793</v>
      </c>
    </row>
    <row r="1184" spans="1:65" s="15" customFormat="1">
      <c r="B1184" s="202"/>
      <c r="D1184" s="185" t="s">
        <v>323</v>
      </c>
      <c r="E1184" s="203" t="s">
        <v>1</v>
      </c>
      <c r="F1184" s="204" t="s">
        <v>1794</v>
      </c>
      <c r="H1184" s="205">
        <v>10.99</v>
      </c>
      <c r="I1184" s="206"/>
      <c r="L1184" s="202"/>
      <c r="M1184" s="207"/>
      <c r="N1184" s="208"/>
      <c r="O1184" s="208"/>
      <c r="P1184" s="208"/>
      <c r="Q1184" s="208"/>
      <c r="R1184" s="208"/>
      <c r="S1184" s="208"/>
      <c r="T1184" s="209"/>
      <c r="AT1184" s="203" t="s">
        <v>323</v>
      </c>
      <c r="AU1184" s="203" t="s">
        <v>88</v>
      </c>
      <c r="AV1184" s="15" t="s">
        <v>88</v>
      </c>
      <c r="AW1184" s="15" t="s">
        <v>30</v>
      </c>
      <c r="AX1184" s="15" t="s">
        <v>75</v>
      </c>
      <c r="AY1184" s="203" t="s">
        <v>317</v>
      </c>
    </row>
    <row r="1185" spans="1:65" s="15" customFormat="1">
      <c r="B1185" s="202"/>
      <c r="D1185" s="185" t="s">
        <v>323</v>
      </c>
      <c r="E1185" s="203" t="s">
        <v>1</v>
      </c>
      <c r="F1185" s="204" t="s">
        <v>1795</v>
      </c>
      <c r="H1185" s="205">
        <v>4.2</v>
      </c>
      <c r="I1185" s="206"/>
      <c r="L1185" s="202"/>
      <c r="M1185" s="207"/>
      <c r="N1185" s="208"/>
      <c r="O1185" s="208"/>
      <c r="P1185" s="208"/>
      <c r="Q1185" s="208"/>
      <c r="R1185" s="208"/>
      <c r="S1185" s="208"/>
      <c r="T1185" s="209"/>
      <c r="AT1185" s="203" t="s">
        <v>323</v>
      </c>
      <c r="AU1185" s="203" t="s">
        <v>88</v>
      </c>
      <c r="AV1185" s="15" t="s">
        <v>88</v>
      </c>
      <c r="AW1185" s="15" t="s">
        <v>30</v>
      </c>
      <c r="AX1185" s="15" t="s">
        <v>75</v>
      </c>
      <c r="AY1185" s="203" t="s">
        <v>317</v>
      </c>
    </row>
    <row r="1186" spans="1:65" s="15" customFormat="1">
      <c r="B1186" s="202"/>
      <c r="D1186" s="185" t="s">
        <v>323</v>
      </c>
      <c r="E1186" s="203" t="s">
        <v>1</v>
      </c>
      <c r="F1186" s="204" t="s">
        <v>1796</v>
      </c>
      <c r="H1186" s="205">
        <v>1.02</v>
      </c>
      <c r="I1186" s="206"/>
      <c r="L1186" s="202"/>
      <c r="M1186" s="207"/>
      <c r="N1186" s="208"/>
      <c r="O1186" s="208"/>
      <c r="P1186" s="208"/>
      <c r="Q1186" s="208"/>
      <c r="R1186" s="208"/>
      <c r="S1186" s="208"/>
      <c r="T1186" s="209"/>
      <c r="AT1186" s="203" t="s">
        <v>323</v>
      </c>
      <c r="AU1186" s="203" t="s">
        <v>88</v>
      </c>
      <c r="AV1186" s="15" t="s">
        <v>88</v>
      </c>
      <c r="AW1186" s="15" t="s">
        <v>30</v>
      </c>
      <c r="AX1186" s="15" t="s">
        <v>75</v>
      </c>
      <c r="AY1186" s="203" t="s">
        <v>317</v>
      </c>
    </row>
    <row r="1187" spans="1:65" s="14" customFormat="1">
      <c r="B1187" s="192"/>
      <c r="D1187" s="185" t="s">
        <v>323</v>
      </c>
      <c r="E1187" s="193" t="s">
        <v>1</v>
      </c>
      <c r="F1187" s="194" t="s">
        <v>334</v>
      </c>
      <c r="H1187" s="195">
        <v>16.21</v>
      </c>
      <c r="I1187" s="196"/>
      <c r="L1187" s="192"/>
      <c r="M1187" s="197"/>
      <c r="N1187" s="198"/>
      <c r="O1187" s="198"/>
      <c r="P1187" s="198"/>
      <c r="Q1187" s="198"/>
      <c r="R1187" s="198"/>
      <c r="S1187" s="198"/>
      <c r="T1187" s="199"/>
      <c r="AT1187" s="193" t="s">
        <v>323</v>
      </c>
      <c r="AU1187" s="193" t="s">
        <v>88</v>
      </c>
      <c r="AV1187" s="14" t="s">
        <v>321</v>
      </c>
      <c r="AW1187" s="14" t="s">
        <v>30</v>
      </c>
      <c r="AX1187" s="14" t="s">
        <v>82</v>
      </c>
      <c r="AY1187" s="193" t="s">
        <v>317</v>
      </c>
    </row>
    <row r="1188" spans="1:65" s="2" customFormat="1" ht="37.9" customHeight="1">
      <c r="A1188" s="35"/>
      <c r="B1188" s="141"/>
      <c r="C1188" s="171" t="s">
        <v>1797</v>
      </c>
      <c r="D1188" s="171" t="s">
        <v>318</v>
      </c>
      <c r="E1188" s="172" t="s">
        <v>1798</v>
      </c>
      <c r="F1188" s="173" t="s">
        <v>1799</v>
      </c>
      <c r="G1188" s="174" t="s">
        <v>441</v>
      </c>
      <c r="H1188" s="175">
        <v>40.362000000000002</v>
      </c>
      <c r="I1188" s="176"/>
      <c r="J1188" s="177">
        <f>ROUND(I1188*H1188,2)</f>
        <v>0</v>
      </c>
      <c r="K1188" s="178"/>
      <c r="L1188" s="36"/>
      <c r="M1188" s="179" t="s">
        <v>1</v>
      </c>
      <c r="N1188" s="180" t="s">
        <v>41</v>
      </c>
      <c r="O1188" s="61"/>
      <c r="P1188" s="181">
        <f>O1188*H1188</f>
        <v>0</v>
      </c>
      <c r="Q1188" s="181">
        <v>1.4E-3</v>
      </c>
      <c r="R1188" s="181">
        <f>Q1188*H1188</f>
        <v>5.6506800000000003E-2</v>
      </c>
      <c r="S1188" s="181">
        <v>0</v>
      </c>
      <c r="T1188" s="182">
        <f>S1188*H1188</f>
        <v>0</v>
      </c>
      <c r="U1188" s="35"/>
      <c r="V1188" s="35"/>
      <c r="W1188" s="35"/>
      <c r="X1188" s="35"/>
      <c r="Y1188" s="35"/>
      <c r="Z1188" s="35"/>
      <c r="AA1188" s="35"/>
      <c r="AB1188" s="35"/>
      <c r="AC1188" s="35"/>
      <c r="AD1188" s="35"/>
      <c r="AE1188" s="35"/>
      <c r="AR1188" s="183" t="s">
        <v>406</v>
      </c>
      <c r="AT1188" s="183" t="s">
        <v>318</v>
      </c>
      <c r="AU1188" s="183" t="s">
        <v>88</v>
      </c>
      <c r="AY1188" s="18" t="s">
        <v>317</v>
      </c>
      <c r="BE1188" s="105">
        <f>IF(N1188="základná",J1188,0)</f>
        <v>0</v>
      </c>
      <c r="BF1188" s="105">
        <f>IF(N1188="znížená",J1188,0)</f>
        <v>0</v>
      </c>
      <c r="BG1188" s="105">
        <f>IF(N1188="zákl. prenesená",J1188,0)</f>
        <v>0</v>
      </c>
      <c r="BH1188" s="105">
        <f>IF(N1188="zníž. prenesená",J1188,0)</f>
        <v>0</v>
      </c>
      <c r="BI1188" s="105">
        <f>IF(N1188="nulová",J1188,0)</f>
        <v>0</v>
      </c>
      <c r="BJ1188" s="18" t="s">
        <v>88</v>
      </c>
      <c r="BK1188" s="105">
        <f>ROUND(I1188*H1188,2)</f>
        <v>0</v>
      </c>
      <c r="BL1188" s="18" t="s">
        <v>406</v>
      </c>
      <c r="BM1188" s="183" t="s">
        <v>1800</v>
      </c>
    </row>
    <row r="1189" spans="1:65" s="15" customFormat="1">
      <c r="B1189" s="202"/>
      <c r="D1189" s="185" t="s">
        <v>323</v>
      </c>
      <c r="E1189" s="203" t="s">
        <v>1</v>
      </c>
      <c r="F1189" s="204" t="s">
        <v>1801</v>
      </c>
      <c r="H1189" s="205">
        <v>40.362000000000002</v>
      </c>
      <c r="I1189" s="206"/>
      <c r="L1189" s="202"/>
      <c r="M1189" s="207"/>
      <c r="N1189" s="208"/>
      <c r="O1189" s="208"/>
      <c r="P1189" s="208"/>
      <c r="Q1189" s="208"/>
      <c r="R1189" s="208"/>
      <c r="S1189" s="208"/>
      <c r="T1189" s="209"/>
      <c r="AT1189" s="203" t="s">
        <v>323</v>
      </c>
      <c r="AU1189" s="203" t="s">
        <v>88</v>
      </c>
      <c r="AV1189" s="15" t="s">
        <v>88</v>
      </c>
      <c r="AW1189" s="15" t="s">
        <v>30</v>
      </c>
      <c r="AX1189" s="15" t="s">
        <v>75</v>
      </c>
      <c r="AY1189" s="203" t="s">
        <v>317</v>
      </c>
    </row>
    <row r="1190" spans="1:65" s="14" customFormat="1">
      <c r="B1190" s="192"/>
      <c r="D1190" s="185" t="s">
        <v>323</v>
      </c>
      <c r="E1190" s="193" t="s">
        <v>1</v>
      </c>
      <c r="F1190" s="194" t="s">
        <v>334</v>
      </c>
      <c r="H1190" s="195">
        <v>40.362000000000002</v>
      </c>
      <c r="I1190" s="196"/>
      <c r="L1190" s="192"/>
      <c r="M1190" s="197"/>
      <c r="N1190" s="198"/>
      <c r="O1190" s="198"/>
      <c r="P1190" s="198"/>
      <c r="Q1190" s="198"/>
      <c r="R1190" s="198"/>
      <c r="S1190" s="198"/>
      <c r="T1190" s="199"/>
      <c r="AT1190" s="193" t="s">
        <v>323</v>
      </c>
      <c r="AU1190" s="193" t="s">
        <v>88</v>
      </c>
      <c r="AV1190" s="14" t="s">
        <v>321</v>
      </c>
      <c r="AW1190" s="14" t="s">
        <v>30</v>
      </c>
      <c r="AX1190" s="14" t="s">
        <v>82</v>
      </c>
      <c r="AY1190" s="193" t="s">
        <v>317</v>
      </c>
    </row>
    <row r="1191" spans="1:65" s="2" customFormat="1" ht="24.2" customHeight="1">
      <c r="A1191" s="35"/>
      <c r="B1191" s="141"/>
      <c r="C1191" s="171" t="s">
        <v>1802</v>
      </c>
      <c r="D1191" s="171" t="s">
        <v>318</v>
      </c>
      <c r="E1191" s="172" t="s">
        <v>1803</v>
      </c>
      <c r="F1191" s="173" t="s">
        <v>1804</v>
      </c>
      <c r="G1191" s="174" t="s">
        <v>441</v>
      </c>
      <c r="H1191" s="175">
        <v>11.61</v>
      </c>
      <c r="I1191" s="176"/>
      <c r="J1191" s="177">
        <f>ROUND(I1191*H1191,2)</f>
        <v>0</v>
      </c>
      <c r="K1191" s="178"/>
      <c r="L1191" s="36"/>
      <c r="M1191" s="179" t="s">
        <v>1</v>
      </c>
      <c r="N1191" s="180" t="s">
        <v>41</v>
      </c>
      <c r="O1191" s="61"/>
      <c r="P1191" s="181">
        <f>O1191*H1191</f>
        <v>0</v>
      </c>
      <c r="Q1191" s="181">
        <v>9.8999999999999999E-4</v>
      </c>
      <c r="R1191" s="181">
        <f>Q1191*H1191</f>
        <v>1.14939E-2</v>
      </c>
      <c r="S1191" s="181">
        <v>0</v>
      </c>
      <c r="T1191" s="182">
        <f>S1191*H1191</f>
        <v>0</v>
      </c>
      <c r="U1191" s="35"/>
      <c r="V1191" s="35"/>
      <c r="W1191" s="35"/>
      <c r="X1191" s="35"/>
      <c r="Y1191" s="35"/>
      <c r="Z1191" s="35"/>
      <c r="AA1191" s="35"/>
      <c r="AB1191" s="35"/>
      <c r="AC1191" s="35"/>
      <c r="AD1191" s="35"/>
      <c r="AE1191" s="35"/>
      <c r="AR1191" s="183" t="s">
        <v>406</v>
      </c>
      <c r="AT1191" s="183" t="s">
        <v>318</v>
      </c>
      <c r="AU1191" s="183" t="s">
        <v>88</v>
      </c>
      <c r="AY1191" s="18" t="s">
        <v>317</v>
      </c>
      <c r="BE1191" s="105">
        <f>IF(N1191="základná",J1191,0)</f>
        <v>0</v>
      </c>
      <c r="BF1191" s="105">
        <f>IF(N1191="znížená",J1191,0)</f>
        <v>0</v>
      </c>
      <c r="BG1191" s="105">
        <f>IF(N1191="zákl. prenesená",J1191,0)</f>
        <v>0</v>
      </c>
      <c r="BH1191" s="105">
        <f>IF(N1191="zníž. prenesená",J1191,0)</f>
        <v>0</v>
      </c>
      <c r="BI1191" s="105">
        <f>IF(N1191="nulová",J1191,0)</f>
        <v>0</v>
      </c>
      <c r="BJ1191" s="18" t="s">
        <v>88</v>
      </c>
      <c r="BK1191" s="105">
        <f>ROUND(I1191*H1191,2)</f>
        <v>0</v>
      </c>
      <c r="BL1191" s="18" t="s">
        <v>406</v>
      </c>
      <c r="BM1191" s="183" t="s">
        <v>1805</v>
      </c>
    </row>
    <row r="1192" spans="1:65" s="15" customFormat="1">
      <c r="B1192" s="202"/>
      <c r="D1192" s="185" t="s">
        <v>323</v>
      </c>
      <c r="E1192" s="203" t="s">
        <v>1</v>
      </c>
      <c r="F1192" s="204" t="s">
        <v>1806</v>
      </c>
      <c r="H1192" s="205">
        <v>11.61</v>
      </c>
      <c r="I1192" s="206"/>
      <c r="L1192" s="202"/>
      <c r="M1192" s="207"/>
      <c r="N1192" s="208"/>
      <c r="O1192" s="208"/>
      <c r="P1192" s="208"/>
      <c r="Q1192" s="208"/>
      <c r="R1192" s="208"/>
      <c r="S1192" s="208"/>
      <c r="T1192" s="209"/>
      <c r="AT1192" s="203" t="s">
        <v>323</v>
      </c>
      <c r="AU1192" s="203" t="s">
        <v>88</v>
      </c>
      <c r="AV1192" s="15" t="s">
        <v>88</v>
      </c>
      <c r="AW1192" s="15" t="s">
        <v>30</v>
      </c>
      <c r="AX1192" s="15" t="s">
        <v>75</v>
      </c>
      <c r="AY1192" s="203" t="s">
        <v>317</v>
      </c>
    </row>
    <row r="1193" spans="1:65" s="14" customFormat="1">
      <c r="B1193" s="192"/>
      <c r="D1193" s="185" t="s">
        <v>323</v>
      </c>
      <c r="E1193" s="193" t="s">
        <v>1</v>
      </c>
      <c r="F1193" s="194" t="s">
        <v>334</v>
      </c>
      <c r="H1193" s="195">
        <v>11.61</v>
      </c>
      <c r="I1193" s="196"/>
      <c r="L1193" s="192"/>
      <c r="M1193" s="197"/>
      <c r="N1193" s="198"/>
      <c r="O1193" s="198"/>
      <c r="P1193" s="198"/>
      <c r="Q1193" s="198"/>
      <c r="R1193" s="198"/>
      <c r="S1193" s="198"/>
      <c r="T1193" s="199"/>
      <c r="AT1193" s="193" t="s">
        <v>323</v>
      </c>
      <c r="AU1193" s="193" t="s">
        <v>88</v>
      </c>
      <c r="AV1193" s="14" t="s">
        <v>321</v>
      </c>
      <c r="AW1193" s="14" t="s">
        <v>30</v>
      </c>
      <c r="AX1193" s="14" t="s">
        <v>82</v>
      </c>
      <c r="AY1193" s="193" t="s">
        <v>317</v>
      </c>
    </row>
    <row r="1194" spans="1:65" s="2" customFormat="1" ht="24.2" customHeight="1">
      <c r="A1194" s="35"/>
      <c r="B1194" s="141"/>
      <c r="C1194" s="171" t="s">
        <v>1807</v>
      </c>
      <c r="D1194" s="171" t="s">
        <v>318</v>
      </c>
      <c r="E1194" s="172" t="s">
        <v>1808</v>
      </c>
      <c r="F1194" s="173" t="s">
        <v>1809</v>
      </c>
      <c r="G1194" s="174" t="s">
        <v>441</v>
      </c>
      <c r="H1194" s="175">
        <v>6.5</v>
      </c>
      <c r="I1194" s="176"/>
      <c r="J1194" s="177">
        <f>ROUND(I1194*H1194,2)</f>
        <v>0</v>
      </c>
      <c r="K1194" s="178"/>
      <c r="L1194" s="36"/>
      <c r="M1194" s="179" t="s">
        <v>1</v>
      </c>
      <c r="N1194" s="180" t="s">
        <v>41</v>
      </c>
      <c r="O1194" s="61"/>
      <c r="P1194" s="181">
        <f>O1194*H1194</f>
        <v>0</v>
      </c>
      <c r="Q1194" s="181">
        <v>1.9300000000000001E-3</v>
      </c>
      <c r="R1194" s="181">
        <f>Q1194*H1194</f>
        <v>1.2545000000000001E-2</v>
      </c>
      <c r="S1194" s="181">
        <v>0</v>
      </c>
      <c r="T1194" s="182">
        <f>S1194*H1194</f>
        <v>0</v>
      </c>
      <c r="U1194" s="35"/>
      <c r="V1194" s="35"/>
      <c r="W1194" s="35"/>
      <c r="X1194" s="35"/>
      <c r="Y1194" s="35"/>
      <c r="Z1194" s="35"/>
      <c r="AA1194" s="35"/>
      <c r="AB1194" s="35"/>
      <c r="AC1194" s="35"/>
      <c r="AD1194" s="35"/>
      <c r="AE1194" s="35"/>
      <c r="AR1194" s="183" t="s">
        <v>406</v>
      </c>
      <c r="AT1194" s="183" t="s">
        <v>318</v>
      </c>
      <c r="AU1194" s="183" t="s">
        <v>88</v>
      </c>
      <c r="AY1194" s="18" t="s">
        <v>317</v>
      </c>
      <c r="BE1194" s="105">
        <f>IF(N1194="základná",J1194,0)</f>
        <v>0</v>
      </c>
      <c r="BF1194" s="105">
        <f>IF(N1194="znížená",J1194,0)</f>
        <v>0</v>
      </c>
      <c r="BG1194" s="105">
        <f>IF(N1194="zákl. prenesená",J1194,0)</f>
        <v>0</v>
      </c>
      <c r="BH1194" s="105">
        <f>IF(N1194="zníž. prenesená",J1194,0)</f>
        <v>0</v>
      </c>
      <c r="BI1194" s="105">
        <f>IF(N1194="nulová",J1194,0)</f>
        <v>0</v>
      </c>
      <c r="BJ1194" s="18" t="s">
        <v>88</v>
      </c>
      <c r="BK1194" s="105">
        <f>ROUND(I1194*H1194,2)</f>
        <v>0</v>
      </c>
      <c r="BL1194" s="18" t="s">
        <v>406</v>
      </c>
      <c r="BM1194" s="183" t="s">
        <v>1810</v>
      </c>
    </row>
    <row r="1195" spans="1:65" s="15" customFormat="1">
      <c r="B1195" s="202"/>
      <c r="D1195" s="185" t="s">
        <v>323</v>
      </c>
      <c r="E1195" s="203" t="s">
        <v>1</v>
      </c>
      <c r="F1195" s="204" t="s">
        <v>1811</v>
      </c>
      <c r="H1195" s="205">
        <v>6.5</v>
      </c>
      <c r="I1195" s="206"/>
      <c r="L1195" s="202"/>
      <c r="M1195" s="207"/>
      <c r="N1195" s="208"/>
      <c r="O1195" s="208"/>
      <c r="P1195" s="208"/>
      <c r="Q1195" s="208"/>
      <c r="R1195" s="208"/>
      <c r="S1195" s="208"/>
      <c r="T1195" s="209"/>
      <c r="AT1195" s="203" t="s">
        <v>323</v>
      </c>
      <c r="AU1195" s="203" t="s">
        <v>88</v>
      </c>
      <c r="AV1195" s="15" t="s">
        <v>88</v>
      </c>
      <c r="AW1195" s="15" t="s">
        <v>30</v>
      </c>
      <c r="AX1195" s="15" t="s">
        <v>75</v>
      </c>
      <c r="AY1195" s="203" t="s">
        <v>317</v>
      </c>
    </row>
    <row r="1196" spans="1:65" s="14" customFormat="1">
      <c r="B1196" s="192"/>
      <c r="D1196" s="185" t="s">
        <v>323</v>
      </c>
      <c r="E1196" s="193" t="s">
        <v>1</v>
      </c>
      <c r="F1196" s="194" t="s">
        <v>334</v>
      </c>
      <c r="H1196" s="195">
        <v>6.5</v>
      </c>
      <c r="I1196" s="196"/>
      <c r="L1196" s="192"/>
      <c r="M1196" s="197"/>
      <c r="N1196" s="198"/>
      <c r="O1196" s="198"/>
      <c r="P1196" s="198"/>
      <c r="Q1196" s="198"/>
      <c r="R1196" s="198"/>
      <c r="S1196" s="198"/>
      <c r="T1196" s="199"/>
      <c r="AT1196" s="193" t="s">
        <v>323</v>
      </c>
      <c r="AU1196" s="193" t="s">
        <v>88</v>
      </c>
      <c r="AV1196" s="14" t="s">
        <v>321</v>
      </c>
      <c r="AW1196" s="14" t="s">
        <v>30</v>
      </c>
      <c r="AX1196" s="14" t="s">
        <v>82</v>
      </c>
      <c r="AY1196" s="193" t="s">
        <v>317</v>
      </c>
    </row>
    <row r="1197" spans="1:65" s="2" customFormat="1" ht="24.2" customHeight="1">
      <c r="A1197" s="35"/>
      <c r="B1197" s="141"/>
      <c r="C1197" s="171" t="s">
        <v>1812</v>
      </c>
      <c r="D1197" s="171" t="s">
        <v>318</v>
      </c>
      <c r="E1197" s="172" t="s">
        <v>1813</v>
      </c>
      <c r="F1197" s="173" t="s">
        <v>1814</v>
      </c>
      <c r="G1197" s="174" t="s">
        <v>441</v>
      </c>
      <c r="H1197" s="175">
        <v>158.93799999999999</v>
      </c>
      <c r="I1197" s="176"/>
      <c r="J1197" s="177">
        <f>ROUND(I1197*H1197,2)</f>
        <v>0</v>
      </c>
      <c r="K1197" s="178"/>
      <c r="L1197" s="36"/>
      <c r="M1197" s="179" t="s">
        <v>1</v>
      </c>
      <c r="N1197" s="180" t="s">
        <v>41</v>
      </c>
      <c r="O1197" s="61"/>
      <c r="P1197" s="181">
        <f>O1197*H1197</f>
        <v>0</v>
      </c>
      <c r="Q1197" s="181">
        <v>2.8700000000000002E-3</v>
      </c>
      <c r="R1197" s="181">
        <f>Q1197*H1197</f>
        <v>0.45615205999999997</v>
      </c>
      <c r="S1197" s="181">
        <v>0</v>
      </c>
      <c r="T1197" s="182">
        <f>S1197*H1197</f>
        <v>0</v>
      </c>
      <c r="U1197" s="35"/>
      <c r="V1197" s="35"/>
      <c r="W1197" s="35"/>
      <c r="X1197" s="35"/>
      <c r="Y1197" s="35"/>
      <c r="Z1197" s="35"/>
      <c r="AA1197" s="35"/>
      <c r="AB1197" s="35"/>
      <c r="AC1197" s="35"/>
      <c r="AD1197" s="35"/>
      <c r="AE1197" s="35"/>
      <c r="AR1197" s="183" t="s">
        <v>406</v>
      </c>
      <c r="AT1197" s="183" t="s">
        <v>318</v>
      </c>
      <c r="AU1197" s="183" t="s">
        <v>88</v>
      </c>
      <c r="AY1197" s="18" t="s">
        <v>317</v>
      </c>
      <c r="BE1197" s="105">
        <f>IF(N1197="základná",J1197,0)</f>
        <v>0</v>
      </c>
      <c r="BF1197" s="105">
        <f>IF(N1197="znížená",J1197,0)</f>
        <v>0</v>
      </c>
      <c r="BG1197" s="105">
        <f>IF(N1197="zákl. prenesená",J1197,0)</f>
        <v>0</v>
      </c>
      <c r="BH1197" s="105">
        <f>IF(N1197="zníž. prenesená",J1197,0)</f>
        <v>0</v>
      </c>
      <c r="BI1197" s="105">
        <f>IF(N1197="nulová",J1197,0)</f>
        <v>0</v>
      </c>
      <c r="BJ1197" s="18" t="s">
        <v>88</v>
      </c>
      <c r="BK1197" s="105">
        <f>ROUND(I1197*H1197,2)</f>
        <v>0</v>
      </c>
      <c r="BL1197" s="18" t="s">
        <v>406</v>
      </c>
      <c r="BM1197" s="183" t="s">
        <v>1815</v>
      </c>
    </row>
    <row r="1198" spans="1:65" s="15" customFormat="1">
      <c r="B1198" s="202"/>
      <c r="D1198" s="185" t="s">
        <v>323</v>
      </c>
      <c r="E1198" s="203" t="s">
        <v>1</v>
      </c>
      <c r="F1198" s="204" t="s">
        <v>1816</v>
      </c>
      <c r="H1198" s="205">
        <v>130.30000000000001</v>
      </c>
      <c r="I1198" s="206"/>
      <c r="L1198" s="202"/>
      <c r="M1198" s="207"/>
      <c r="N1198" s="208"/>
      <c r="O1198" s="208"/>
      <c r="P1198" s="208"/>
      <c r="Q1198" s="208"/>
      <c r="R1198" s="208"/>
      <c r="S1198" s="208"/>
      <c r="T1198" s="209"/>
      <c r="AT1198" s="203" t="s">
        <v>323</v>
      </c>
      <c r="AU1198" s="203" t="s">
        <v>88</v>
      </c>
      <c r="AV1198" s="15" t="s">
        <v>88</v>
      </c>
      <c r="AW1198" s="15" t="s">
        <v>30</v>
      </c>
      <c r="AX1198" s="15" t="s">
        <v>75</v>
      </c>
      <c r="AY1198" s="203" t="s">
        <v>317</v>
      </c>
    </row>
    <row r="1199" spans="1:65" s="15" customFormat="1">
      <c r="B1199" s="202"/>
      <c r="D1199" s="185" t="s">
        <v>323</v>
      </c>
      <c r="E1199" s="203" t="s">
        <v>1</v>
      </c>
      <c r="F1199" s="204" t="s">
        <v>1806</v>
      </c>
      <c r="H1199" s="205">
        <v>11.61</v>
      </c>
      <c r="I1199" s="206"/>
      <c r="L1199" s="202"/>
      <c r="M1199" s="207"/>
      <c r="N1199" s="208"/>
      <c r="O1199" s="208"/>
      <c r="P1199" s="208"/>
      <c r="Q1199" s="208"/>
      <c r="R1199" s="208"/>
      <c r="S1199" s="208"/>
      <c r="T1199" s="209"/>
      <c r="AT1199" s="203" t="s">
        <v>323</v>
      </c>
      <c r="AU1199" s="203" t="s">
        <v>88</v>
      </c>
      <c r="AV1199" s="15" t="s">
        <v>88</v>
      </c>
      <c r="AW1199" s="15" t="s">
        <v>30</v>
      </c>
      <c r="AX1199" s="15" t="s">
        <v>75</v>
      </c>
      <c r="AY1199" s="203" t="s">
        <v>317</v>
      </c>
    </row>
    <row r="1200" spans="1:65" s="15" customFormat="1">
      <c r="B1200" s="202"/>
      <c r="D1200" s="185" t="s">
        <v>323</v>
      </c>
      <c r="E1200" s="203" t="s">
        <v>1</v>
      </c>
      <c r="F1200" s="204" t="s">
        <v>1817</v>
      </c>
      <c r="H1200" s="205">
        <v>17.027999999999999</v>
      </c>
      <c r="I1200" s="206"/>
      <c r="L1200" s="202"/>
      <c r="M1200" s="207"/>
      <c r="N1200" s="208"/>
      <c r="O1200" s="208"/>
      <c r="P1200" s="208"/>
      <c r="Q1200" s="208"/>
      <c r="R1200" s="208"/>
      <c r="S1200" s="208"/>
      <c r="T1200" s="209"/>
      <c r="AT1200" s="203" t="s">
        <v>323</v>
      </c>
      <c r="AU1200" s="203" t="s">
        <v>88</v>
      </c>
      <c r="AV1200" s="15" t="s">
        <v>88</v>
      </c>
      <c r="AW1200" s="15" t="s">
        <v>30</v>
      </c>
      <c r="AX1200" s="15" t="s">
        <v>75</v>
      </c>
      <c r="AY1200" s="203" t="s">
        <v>317</v>
      </c>
    </row>
    <row r="1201" spans="1:65" s="14" customFormat="1">
      <c r="B1201" s="192"/>
      <c r="D1201" s="185" t="s">
        <v>323</v>
      </c>
      <c r="E1201" s="193" t="s">
        <v>1</v>
      </c>
      <c r="F1201" s="194" t="s">
        <v>334</v>
      </c>
      <c r="H1201" s="195">
        <v>158.93799999999999</v>
      </c>
      <c r="I1201" s="196"/>
      <c r="L1201" s="192"/>
      <c r="M1201" s="197"/>
      <c r="N1201" s="198"/>
      <c r="O1201" s="198"/>
      <c r="P1201" s="198"/>
      <c r="Q1201" s="198"/>
      <c r="R1201" s="198"/>
      <c r="S1201" s="198"/>
      <c r="T1201" s="199"/>
      <c r="AT1201" s="193" t="s">
        <v>323</v>
      </c>
      <c r="AU1201" s="193" t="s">
        <v>88</v>
      </c>
      <c r="AV1201" s="14" t="s">
        <v>321</v>
      </c>
      <c r="AW1201" s="14" t="s">
        <v>30</v>
      </c>
      <c r="AX1201" s="14" t="s">
        <v>82</v>
      </c>
      <c r="AY1201" s="193" t="s">
        <v>317</v>
      </c>
    </row>
    <row r="1202" spans="1:65" s="2" customFormat="1" ht="24.2" customHeight="1">
      <c r="A1202" s="35"/>
      <c r="B1202" s="141"/>
      <c r="C1202" s="171" t="s">
        <v>1818</v>
      </c>
      <c r="D1202" s="171" t="s">
        <v>318</v>
      </c>
      <c r="E1202" s="172" t="s">
        <v>1819</v>
      </c>
      <c r="F1202" s="173" t="s">
        <v>1820</v>
      </c>
      <c r="G1202" s="174" t="s">
        <v>441</v>
      </c>
      <c r="H1202" s="175">
        <v>57.276000000000003</v>
      </c>
      <c r="I1202" s="176"/>
      <c r="J1202" s="177">
        <f>ROUND(I1202*H1202,2)</f>
        <v>0</v>
      </c>
      <c r="K1202" s="178"/>
      <c r="L1202" s="36"/>
      <c r="M1202" s="179" t="s">
        <v>1</v>
      </c>
      <c r="N1202" s="180" t="s">
        <v>41</v>
      </c>
      <c r="O1202" s="61"/>
      <c r="P1202" s="181">
        <f>O1202*H1202</f>
        <v>0</v>
      </c>
      <c r="Q1202" s="181">
        <v>1.08E-3</v>
      </c>
      <c r="R1202" s="181">
        <f>Q1202*H1202</f>
        <v>6.1858080000000003E-2</v>
      </c>
      <c r="S1202" s="181">
        <v>0</v>
      </c>
      <c r="T1202" s="182">
        <f>S1202*H1202</f>
        <v>0</v>
      </c>
      <c r="U1202" s="35"/>
      <c r="V1202" s="35"/>
      <c r="W1202" s="35"/>
      <c r="X1202" s="35"/>
      <c r="Y1202" s="35"/>
      <c r="Z1202" s="35"/>
      <c r="AA1202" s="35"/>
      <c r="AB1202" s="35"/>
      <c r="AC1202" s="35"/>
      <c r="AD1202" s="35"/>
      <c r="AE1202" s="35"/>
      <c r="AR1202" s="183" t="s">
        <v>406</v>
      </c>
      <c r="AT1202" s="183" t="s">
        <v>318</v>
      </c>
      <c r="AU1202" s="183" t="s">
        <v>88</v>
      </c>
      <c r="AY1202" s="18" t="s">
        <v>317</v>
      </c>
      <c r="BE1202" s="105">
        <f>IF(N1202="základná",J1202,0)</f>
        <v>0</v>
      </c>
      <c r="BF1202" s="105">
        <f>IF(N1202="znížená",J1202,0)</f>
        <v>0</v>
      </c>
      <c r="BG1202" s="105">
        <f>IF(N1202="zákl. prenesená",J1202,0)</f>
        <v>0</v>
      </c>
      <c r="BH1202" s="105">
        <f>IF(N1202="zníž. prenesená",J1202,0)</f>
        <v>0</v>
      </c>
      <c r="BI1202" s="105">
        <f>IF(N1202="nulová",J1202,0)</f>
        <v>0</v>
      </c>
      <c r="BJ1202" s="18" t="s">
        <v>88</v>
      </c>
      <c r="BK1202" s="105">
        <f>ROUND(I1202*H1202,2)</f>
        <v>0</v>
      </c>
      <c r="BL1202" s="18" t="s">
        <v>406</v>
      </c>
      <c r="BM1202" s="183" t="s">
        <v>1821</v>
      </c>
    </row>
    <row r="1203" spans="1:65" s="15" customFormat="1">
      <c r="B1203" s="202"/>
      <c r="D1203" s="185" t="s">
        <v>323</v>
      </c>
      <c r="E1203" s="203" t="s">
        <v>1</v>
      </c>
      <c r="F1203" s="204" t="s">
        <v>1822</v>
      </c>
      <c r="H1203" s="205">
        <v>23.22</v>
      </c>
      <c r="I1203" s="206"/>
      <c r="L1203" s="202"/>
      <c r="M1203" s="207"/>
      <c r="N1203" s="208"/>
      <c r="O1203" s="208"/>
      <c r="P1203" s="208"/>
      <c r="Q1203" s="208"/>
      <c r="R1203" s="208"/>
      <c r="S1203" s="208"/>
      <c r="T1203" s="209"/>
      <c r="AT1203" s="203" t="s">
        <v>323</v>
      </c>
      <c r="AU1203" s="203" t="s">
        <v>88</v>
      </c>
      <c r="AV1203" s="15" t="s">
        <v>88</v>
      </c>
      <c r="AW1203" s="15" t="s">
        <v>30</v>
      </c>
      <c r="AX1203" s="15" t="s">
        <v>75</v>
      </c>
      <c r="AY1203" s="203" t="s">
        <v>317</v>
      </c>
    </row>
    <row r="1204" spans="1:65" s="15" customFormat="1">
      <c r="B1204" s="202"/>
      <c r="D1204" s="185" t="s">
        <v>323</v>
      </c>
      <c r="E1204" s="203" t="s">
        <v>1</v>
      </c>
      <c r="F1204" s="204" t="s">
        <v>1823</v>
      </c>
      <c r="H1204" s="205">
        <v>34.055999999999997</v>
      </c>
      <c r="I1204" s="206"/>
      <c r="L1204" s="202"/>
      <c r="M1204" s="207"/>
      <c r="N1204" s="208"/>
      <c r="O1204" s="208"/>
      <c r="P1204" s="208"/>
      <c r="Q1204" s="208"/>
      <c r="R1204" s="208"/>
      <c r="S1204" s="208"/>
      <c r="T1204" s="209"/>
      <c r="AT1204" s="203" t="s">
        <v>323</v>
      </c>
      <c r="AU1204" s="203" t="s">
        <v>88</v>
      </c>
      <c r="AV1204" s="15" t="s">
        <v>88</v>
      </c>
      <c r="AW1204" s="15" t="s">
        <v>30</v>
      </c>
      <c r="AX1204" s="15" t="s">
        <v>75</v>
      </c>
      <c r="AY1204" s="203" t="s">
        <v>317</v>
      </c>
    </row>
    <row r="1205" spans="1:65" s="14" customFormat="1">
      <c r="B1205" s="192"/>
      <c r="D1205" s="185" t="s">
        <v>323</v>
      </c>
      <c r="E1205" s="193" t="s">
        <v>1</v>
      </c>
      <c r="F1205" s="194" t="s">
        <v>334</v>
      </c>
      <c r="H1205" s="195">
        <v>57.276000000000003</v>
      </c>
      <c r="I1205" s="196"/>
      <c r="L1205" s="192"/>
      <c r="M1205" s="197"/>
      <c r="N1205" s="198"/>
      <c r="O1205" s="198"/>
      <c r="P1205" s="198"/>
      <c r="Q1205" s="198"/>
      <c r="R1205" s="198"/>
      <c r="S1205" s="198"/>
      <c r="T1205" s="199"/>
      <c r="AT1205" s="193" t="s">
        <v>323</v>
      </c>
      <c r="AU1205" s="193" t="s">
        <v>88</v>
      </c>
      <c r="AV1205" s="14" t="s">
        <v>321</v>
      </c>
      <c r="AW1205" s="14" t="s">
        <v>30</v>
      </c>
      <c r="AX1205" s="14" t="s">
        <v>82</v>
      </c>
      <c r="AY1205" s="193" t="s">
        <v>317</v>
      </c>
    </row>
    <row r="1206" spans="1:65" s="2" customFormat="1" ht="24.2" customHeight="1">
      <c r="A1206" s="35"/>
      <c r="B1206" s="141"/>
      <c r="C1206" s="171" t="s">
        <v>1824</v>
      </c>
      <c r="D1206" s="171" t="s">
        <v>318</v>
      </c>
      <c r="E1206" s="172" t="s">
        <v>1825</v>
      </c>
      <c r="F1206" s="173" t="s">
        <v>1826</v>
      </c>
      <c r="G1206" s="174" t="s">
        <v>441</v>
      </c>
      <c r="H1206" s="175">
        <v>11.61</v>
      </c>
      <c r="I1206" s="176"/>
      <c r="J1206" s="177">
        <f>ROUND(I1206*H1206,2)</f>
        <v>0</v>
      </c>
      <c r="K1206" s="178"/>
      <c r="L1206" s="36"/>
      <c r="M1206" s="179" t="s">
        <v>1</v>
      </c>
      <c r="N1206" s="180" t="s">
        <v>41</v>
      </c>
      <c r="O1206" s="61"/>
      <c r="P1206" s="181">
        <f>O1206*H1206</f>
        <v>0</v>
      </c>
      <c r="Q1206" s="181">
        <v>1.33E-3</v>
      </c>
      <c r="R1206" s="181">
        <f>Q1206*H1206</f>
        <v>1.54413E-2</v>
      </c>
      <c r="S1206" s="181">
        <v>0</v>
      </c>
      <c r="T1206" s="182">
        <f>S1206*H1206</f>
        <v>0</v>
      </c>
      <c r="U1206" s="35"/>
      <c r="V1206" s="35"/>
      <c r="W1206" s="35"/>
      <c r="X1206" s="35"/>
      <c r="Y1206" s="35"/>
      <c r="Z1206" s="35"/>
      <c r="AA1206" s="35"/>
      <c r="AB1206" s="35"/>
      <c r="AC1206" s="35"/>
      <c r="AD1206" s="35"/>
      <c r="AE1206" s="35"/>
      <c r="AR1206" s="183" t="s">
        <v>406</v>
      </c>
      <c r="AT1206" s="183" t="s">
        <v>318</v>
      </c>
      <c r="AU1206" s="183" t="s">
        <v>88</v>
      </c>
      <c r="AY1206" s="18" t="s">
        <v>317</v>
      </c>
      <c r="BE1206" s="105">
        <f>IF(N1206="základná",J1206,0)</f>
        <v>0</v>
      </c>
      <c r="BF1206" s="105">
        <f>IF(N1206="znížená",J1206,0)</f>
        <v>0</v>
      </c>
      <c r="BG1206" s="105">
        <f>IF(N1206="zákl. prenesená",J1206,0)</f>
        <v>0</v>
      </c>
      <c r="BH1206" s="105">
        <f>IF(N1206="zníž. prenesená",J1206,0)</f>
        <v>0</v>
      </c>
      <c r="BI1206" s="105">
        <f>IF(N1206="nulová",J1206,0)</f>
        <v>0</v>
      </c>
      <c r="BJ1206" s="18" t="s">
        <v>88</v>
      </c>
      <c r="BK1206" s="105">
        <f>ROUND(I1206*H1206,2)</f>
        <v>0</v>
      </c>
      <c r="BL1206" s="18" t="s">
        <v>406</v>
      </c>
      <c r="BM1206" s="183" t="s">
        <v>1827</v>
      </c>
    </row>
    <row r="1207" spans="1:65" s="15" customFormat="1">
      <c r="B1207" s="202"/>
      <c r="D1207" s="185" t="s">
        <v>323</v>
      </c>
      <c r="E1207" s="203" t="s">
        <v>1</v>
      </c>
      <c r="F1207" s="204" t="s">
        <v>1828</v>
      </c>
      <c r="H1207" s="205">
        <v>11.61</v>
      </c>
      <c r="I1207" s="206"/>
      <c r="L1207" s="202"/>
      <c r="M1207" s="207"/>
      <c r="N1207" s="208"/>
      <c r="O1207" s="208"/>
      <c r="P1207" s="208"/>
      <c r="Q1207" s="208"/>
      <c r="R1207" s="208"/>
      <c r="S1207" s="208"/>
      <c r="T1207" s="209"/>
      <c r="AT1207" s="203" t="s">
        <v>323</v>
      </c>
      <c r="AU1207" s="203" t="s">
        <v>88</v>
      </c>
      <c r="AV1207" s="15" t="s">
        <v>88</v>
      </c>
      <c r="AW1207" s="15" t="s">
        <v>30</v>
      </c>
      <c r="AX1207" s="15" t="s">
        <v>82</v>
      </c>
      <c r="AY1207" s="203" t="s">
        <v>317</v>
      </c>
    </row>
    <row r="1208" spans="1:65" s="2" customFormat="1" ht="37.9" customHeight="1">
      <c r="A1208" s="35"/>
      <c r="B1208" s="141"/>
      <c r="C1208" s="171" t="s">
        <v>1829</v>
      </c>
      <c r="D1208" s="171" t="s">
        <v>318</v>
      </c>
      <c r="E1208" s="172" t="s">
        <v>1830</v>
      </c>
      <c r="F1208" s="173" t="s">
        <v>1831</v>
      </c>
      <c r="G1208" s="174" t="s">
        <v>378</v>
      </c>
      <c r="H1208" s="175">
        <v>592.93399999999997</v>
      </c>
      <c r="I1208" s="176"/>
      <c r="J1208" s="177">
        <f>ROUND(I1208*H1208,2)</f>
        <v>0</v>
      </c>
      <c r="K1208" s="178"/>
      <c r="L1208" s="36"/>
      <c r="M1208" s="179" t="s">
        <v>1</v>
      </c>
      <c r="N1208" s="180" t="s">
        <v>41</v>
      </c>
      <c r="O1208" s="61"/>
      <c r="P1208" s="181">
        <f>O1208*H1208</f>
        <v>0</v>
      </c>
      <c r="Q1208" s="181">
        <v>0</v>
      </c>
      <c r="R1208" s="181">
        <f>Q1208*H1208</f>
        <v>0</v>
      </c>
      <c r="S1208" s="181">
        <v>0</v>
      </c>
      <c r="T1208" s="182">
        <f>S1208*H1208</f>
        <v>0</v>
      </c>
      <c r="U1208" s="35"/>
      <c r="V1208" s="35"/>
      <c r="W1208" s="35"/>
      <c r="X1208" s="35"/>
      <c r="Y1208" s="35"/>
      <c r="Z1208" s="35"/>
      <c r="AA1208" s="35"/>
      <c r="AB1208" s="35"/>
      <c r="AC1208" s="35"/>
      <c r="AD1208" s="35"/>
      <c r="AE1208" s="35"/>
      <c r="AR1208" s="183" t="s">
        <v>406</v>
      </c>
      <c r="AT1208" s="183" t="s">
        <v>318</v>
      </c>
      <c r="AU1208" s="183" t="s">
        <v>88</v>
      </c>
      <c r="AY1208" s="18" t="s">
        <v>317</v>
      </c>
      <c r="BE1208" s="105">
        <f>IF(N1208="základná",J1208,0)</f>
        <v>0</v>
      </c>
      <c r="BF1208" s="105">
        <f>IF(N1208="znížená",J1208,0)</f>
        <v>0</v>
      </c>
      <c r="BG1208" s="105">
        <f>IF(N1208="zákl. prenesená",J1208,0)</f>
        <v>0</v>
      </c>
      <c r="BH1208" s="105">
        <f>IF(N1208="zníž. prenesená",J1208,0)</f>
        <v>0</v>
      </c>
      <c r="BI1208" s="105">
        <f>IF(N1208="nulová",J1208,0)</f>
        <v>0</v>
      </c>
      <c r="BJ1208" s="18" t="s">
        <v>88</v>
      </c>
      <c r="BK1208" s="105">
        <f>ROUND(I1208*H1208,2)</f>
        <v>0</v>
      </c>
      <c r="BL1208" s="18" t="s">
        <v>406</v>
      </c>
      <c r="BM1208" s="183" t="s">
        <v>1832</v>
      </c>
    </row>
    <row r="1209" spans="1:65" s="15" customFormat="1">
      <c r="B1209" s="202"/>
      <c r="D1209" s="185" t="s">
        <v>323</v>
      </c>
      <c r="E1209" s="203" t="s">
        <v>1</v>
      </c>
      <c r="F1209" s="204" t="s">
        <v>1833</v>
      </c>
      <c r="H1209" s="205">
        <v>211.4</v>
      </c>
      <c r="I1209" s="206"/>
      <c r="L1209" s="202"/>
      <c r="M1209" s="207"/>
      <c r="N1209" s="208"/>
      <c r="O1209" s="208"/>
      <c r="P1209" s="208"/>
      <c r="Q1209" s="208"/>
      <c r="R1209" s="208"/>
      <c r="S1209" s="208"/>
      <c r="T1209" s="209"/>
      <c r="AT1209" s="203" t="s">
        <v>323</v>
      </c>
      <c r="AU1209" s="203" t="s">
        <v>88</v>
      </c>
      <c r="AV1209" s="15" t="s">
        <v>88</v>
      </c>
      <c r="AW1209" s="15" t="s">
        <v>30</v>
      </c>
      <c r="AX1209" s="15" t="s">
        <v>75</v>
      </c>
      <c r="AY1209" s="203" t="s">
        <v>317</v>
      </c>
    </row>
    <row r="1210" spans="1:65" s="15" customFormat="1">
      <c r="B1210" s="202"/>
      <c r="D1210" s="185" t="s">
        <v>323</v>
      </c>
      <c r="E1210" s="203" t="s">
        <v>1</v>
      </c>
      <c r="F1210" s="204" t="s">
        <v>1834</v>
      </c>
      <c r="H1210" s="205">
        <v>173.89</v>
      </c>
      <c r="I1210" s="206"/>
      <c r="L1210" s="202"/>
      <c r="M1210" s="207"/>
      <c r="N1210" s="208"/>
      <c r="O1210" s="208"/>
      <c r="P1210" s="208"/>
      <c r="Q1210" s="208"/>
      <c r="R1210" s="208"/>
      <c r="S1210" s="208"/>
      <c r="T1210" s="209"/>
      <c r="AT1210" s="203" t="s">
        <v>323</v>
      </c>
      <c r="AU1210" s="203" t="s">
        <v>88</v>
      </c>
      <c r="AV1210" s="15" t="s">
        <v>88</v>
      </c>
      <c r="AW1210" s="15" t="s">
        <v>30</v>
      </c>
      <c r="AX1210" s="15" t="s">
        <v>75</v>
      </c>
      <c r="AY1210" s="203" t="s">
        <v>317</v>
      </c>
    </row>
    <row r="1211" spans="1:65" s="16" customFormat="1">
      <c r="B1211" s="210"/>
      <c r="D1211" s="185" t="s">
        <v>323</v>
      </c>
      <c r="E1211" s="211" t="s">
        <v>200</v>
      </c>
      <c r="F1211" s="212" t="s">
        <v>412</v>
      </c>
      <c r="H1211" s="213">
        <v>385.29</v>
      </c>
      <c r="I1211" s="214"/>
      <c r="L1211" s="210"/>
      <c r="M1211" s="215"/>
      <c r="N1211" s="216"/>
      <c r="O1211" s="216"/>
      <c r="P1211" s="216"/>
      <c r="Q1211" s="216"/>
      <c r="R1211" s="216"/>
      <c r="S1211" s="216"/>
      <c r="T1211" s="217"/>
      <c r="AT1211" s="211" t="s">
        <v>323</v>
      </c>
      <c r="AU1211" s="211" t="s">
        <v>88</v>
      </c>
      <c r="AV1211" s="16" t="s">
        <v>105</v>
      </c>
      <c r="AW1211" s="16" t="s">
        <v>30</v>
      </c>
      <c r="AX1211" s="16" t="s">
        <v>75</v>
      </c>
      <c r="AY1211" s="211" t="s">
        <v>317</v>
      </c>
    </row>
    <row r="1212" spans="1:65" s="15" customFormat="1">
      <c r="B1212" s="202"/>
      <c r="D1212" s="185" t="s">
        <v>323</v>
      </c>
      <c r="E1212" s="203" t="s">
        <v>1</v>
      </c>
      <c r="F1212" s="204" t="s">
        <v>1835</v>
      </c>
      <c r="H1212" s="205">
        <v>5.617</v>
      </c>
      <c r="I1212" s="206"/>
      <c r="L1212" s="202"/>
      <c r="M1212" s="207"/>
      <c r="N1212" s="208"/>
      <c r="O1212" s="208"/>
      <c r="P1212" s="208"/>
      <c r="Q1212" s="208"/>
      <c r="R1212" s="208"/>
      <c r="S1212" s="208"/>
      <c r="T1212" s="209"/>
      <c r="AT1212" s="203" t="s">
        <v>323</v>
      </c>
      <c r="AU1212" s="203" t="s">
        <v>88</v>
      </c>
      <c r="AV1212" s="15" t="s">
        <v>88</v>
      </c>
      <c r="AW1212" s="15" t="s">
        <v>30</v>
      </c>
      <c r="AX1212" s="15" t="s">
        <v>75</v>
      </c>
      <c r="AY1212" s="203" t="s">
        <v>317</v>
      </c>
    </row>
    <row r="1213" spans="1:65" s="15" customFormat="1">
      <c r="B1213" s="202"/>
      <c r="D1213" s="185" t="s">
        <v>323</v>
      </c>
      <c r="E1213" s="203" t="s">
        <v>1</v>
      </c>
      <c r="F1213" s="204" t="s">
        <v>1836</v>
      </c>
      <c r="H1213" s="205">
        <v>26.8</v>
      </c>
      <c r="I1213" s="206"/>
      <c r="L1213" s="202"/>
      <c r="M1213" s="207"/>
      <c r="N1213" s="208"/>
      <c r="O1213" s="208"/>
      <c r="P1213" s="208"/>
      <c r="Q1213" s="208"/>
      <c r="R1213" s="208"/>
      <c r="S1213" s="208"/>
      <c r="T1213" s="209"/>
      <c r="AT1213" s="203" t="s">
        <v>323</v>
      </c>
      <c r="AU1213" s="203" t="s">
        <v>88</v>
      </c>
      <c r="AV1213" s="15" t="s">
        <v>88</v>
      </c>
      <c r="AW1213" s="15" t="s">
        <v>30</v>
      </c>
      <c r="AX1213" s="15" t="s">
        <v>75</v>
      </c>
      <c r="AY1213" s="203" t="s">
        <v>317</v>
      </c>
    </row>
    <row r="1214" spans="1:65" s="15" customFormat="1">
      <c r="B1214" s="202"/>
      <c r="D1214" s="185" t="s">
        <v>323</v>
      </c>
      <c r="E1214" s="203" t="s">
        <v>1</v>
      </c>
      <c r="F1214" s="204" t="s">
        <v>1837</v>
      </c>
      <c r="H1214" s="205">
        <v>50.82</v>
      </c>
      <c r="I1214" s="206"/>
      <c r="L1214" s="202"/>
      <c r="M1214" s="207"/>
      <c r="N1214" s="208"/>
      <c r="O1214" s="208"/>
      <c r="P1214" s="208"/>
      <c r="Q1214" s="208"/>
      <c r="R1214" s="208"/>
      <c r="S1214" s="208"/>
      <c r="T1214" s="209"/>
      <c r="AT1214" s="203" t="s">
        <v>323</v>
      </c>
      <c r="AU1214" s="203" t="s">
        <v>88</v>
      </c>
      <c r="AV1214" s="15" t="s">
        <v>88</v>
      </c>
      <c r="AW1214" s="15" t="s">
        <v>30</v>
      </c>
      <c r="AX1214" s="15" t="s">
        <v>75</v>
      </c>
      <c r="AY1214" s="203" t="s">
        <v>317</v>
      </c>
    </row>
    <row r="1215" spans="1:65" s="16" customFormat="1">
      <c r="B1215" s="210"/>
      <c r="D1215" s="185" t="s">
        <v>323</v>
      </c>
      <c r="E1215" s="211" t="s">
        <v>202</v>
      </c>
      <c r="F1215" s="212" t="s">
        <v>412</v>
      </c>
      <c r="H1215" s="213">
        <v>83.236999999999995</v>
      </c>
      <c r="I1215" s="214"/>
      <c r="L1215" s="210"/>
      <c r="M1215" s="215"/>
      <c r="N1215" s="216"/>
      <c r="O1215" s="216"/>
      <c r="P1215" s="216"/>
      <c r="Q1215" s="216"/>
      <c r="R1215" s="216"/>
      <c r="S1215" s="216"/>
      <c r="T1215" s="217"/>
      <c r="AT1215" s="211" t="s">
        <v>323</v>
      </c>
      <c r="AU1215" s="211" t="s">
        <v>88</v>
      </c>
      <c r="AV1215" s="16" t="s">
        <v>105</v>
      </c>
      <c r="AW1215" s="16" t="s">
        <v>30</v>
      </c>
      <c r="AX1215" s="16" t="s">
        <v>75</v>
      </c>
      <c r="AY1215" s="211" t="s">
        <v>317</v>
      </c>
    </row>
    <row r="1216" spans="1:65" s="15" customFormat="1">
      <c r="B1216" s="202"/>
      <c r="D1216" s="185" t="s">
        <v>323</v>
      </c>
      <c r="E1216" s="203" t="s">
        <v>1</v>
      </c>
      <c r="F1216" s="204" t="s">
        <v>1838</v>
      </c>
      <c r="H1216" s="205">
        <v>119.46</v>
      </c>
      <c r="I1216" s="206"/>
      <c r="L1216" s="202"/>
      <c r="M1216" s="207"/>
      <c r="N1216" s="208"/>
      <c r="O1216" s="208"/>
      <c r="P1216" s="208"/>
      <c r="Q1216" s="208"/>
      <c r="R1216" s="208"/>
      <c r="S1216" s="208"/>
      <c r="T1216" s="209"/>
      <c r="AT1216" s="203" t="s">
        <v>323</v>
      </c>
      <c r="AU1216" s="203" t="s">
        <v>88</v>
      </c>
      <c r="AV1216" s="15" t="s">
        <v>88</v>
      </c>
      <c r="AW1216" s="15" t="s">
        <v>30</v>
      </c>
      <c r="AX1216" s="15" t="s">
        <v>75</v>
      </c>
      <c r="AY1216" s="203" t="s">
        <v>317</v>
      </c>
    </row>
    <row r="1217" spans="1:65" s="15" customFormat="1">
      <c r="B1217" s="202"/>
      <c r="D1217" s="185" t="s">
        <v>323</v>
      </c>
      <c r="E1217" s="203" t="s">
        <v>1</v>
      </c>
      <c r="F1217" s="204" t="s">
        <v>1839</v>
      </c>
      <c r="H1217" s="205">
        <v>2.4769999999999999</v>
      </c>
      <c r="I1217" s="206"/>
      <c r="L1217" s="202"/>
      <c r="M1217" s="207"/>
      <c r="N1217" s="208"/>
      <c r="O1217" s="208"/>
      <c r="P1217" s="208"/>
      <c r="Q1217" s="208"/>
      <c r="R1217" s="208"/>
      <c r="S1217" s="208"/>
      <c r="T1217" s="209"/>
      <c r="AT1217" s="203" t="s">
        <v>323</v>
      </c>
      <c r="AU1217" s="203" t="s">
        <v>88</v>
      </c>
      <c r="AV1217" s="15" t="s">
        <v>88</v>
      </c>
      <c r="AW1217" s="15" t="s">
        <v>30</v>
      </c>
      <c r="AX1217" s="15" t="s">
        <v>75</v>
      </c>
      <c r="AY1217" s="203" t="s">
        <v>317</v>
      </c>
    </row>
    <row r="1218" spans="1:65" s="15" customFormat="1">
      <c r="B1218" s="202"/>
      <c r="D1218" s="185" t="s">
        <v>323</v>
      </c>
      <c r="E1218" s="203" t="s">
        <v>1</v>
      </c>
      <c r="F1218" s="204" t="s">
        <v>1840</v>
      </c>
      <c r="H1218" s="205">
        <v>2.4700000000000002</v>
      </c>
      <c r="I1218" s="206"/>
      <c r="L1218" s="202"/>
      <c r="M1218" s="207"/>
      <c r="N1218" s="208"/>
      <c r="O1218" s="208"/>
      <c r="P1218" s="208"/>
      <c r="Q1218" s="208"/>
      <c r="R1218" s="208"/>
      <c r="S1218" s="208"/>
      <c r="T1218" s="209"/>
      <c r="AT1218" s="203" t="s">
        <v>323</v>
      </c>
      <c r="AU1218" s="203" t="s">
        <v>88</v>
      </c>
      <c r="AV1218" s="15" t="s">
        <v>88</v>
      </c>
      <c r="AW1218" s="15" t="s">
        <v>30</v>
      </c>
      <c r="AX1218" s="15" t="s">
        <v>75</v>
      </c>
      <c r="AY1218" s="203" t="s">
        <v>317</v>
      </c>
    </row>
    <row r="1219" spans="1:65" s="16" customFormat="1">
      <c r="B1219" s="210"/>
      <c r="D1219" s="185" t="s">
        <v>323</v>
      </c>
      <c r="E1219" s="211" t="s">
        <v>204</v>
      </c>
      <c r="F1219" s="212" t="s">
        <v>412</v>
      </c>
      <c r="H1219" s="213">
        <v>124.407</v>
      </c>
      <c r="I1219" s="214"/>
      <c r="L1219" s="210"/>
      <c r="M1219" s="215"/>
      <c r="N1219" s="216"/>
      <c r="O1219" s="216"/>
      <c r="P1219" s="216"/>
      <c r="Q1219" s="216"/>
      <c r="R1219" s="216"/>
      <c r="S1219" s="216"/>
      <c r="T1219" s="217"/>
      <c r="AT1219" s="211" t="s">
        <v>323</v>
      </c>
      <c r="AU1219" s="211" t="s">
        <v>88</v>
      </c>
      <c r="AV1219" s="16" t="s">
        <v>105</v>
      </c>
      <c r="AW1219" s="16" t="s">
        <v>30</v>
      </c>
      <c r="AX1219" s="16" t="s">
        <v>75</v>
      </c>
      <c r="AY1219" s="211" t="s">
        <v>317</v>
      </c>
    </row>
    <row r="1220" spans="1:65" s="14" customFormat="1">
      <c r="B1220" s="192"/>
      <c r="D1220" s="185" t="s">
        <v>323</v>
      </c>
      <c r="E1220" s="193" t="s">
        <v>206</v>
      </c>
      <c r="F1220" s="194" t="s">
        <v>334</v>
      </c>
      <c r="H1220" s="195">
        <v>592.93399999999997</v>
      </c>
      <c r="I1220" s="196"/>
      <c r="L1220" s="192"/>
      <c r="M1220" s="197"/>
      <c r="N1220" s="198"/>
      <c r="O1220" s="198"/>
      <c r="P1220" s="198"/>
      <c r="Q1220" s="198"/>
      <c r="R1220" s="198"/>
      <c r="S1220" s="198"/>
      <c r="T1220" s="199"/>
      <c r="AT1220" s="193" t="s">
        <v>323</v>
      </c>
      <c r="AU1220" s="193" t="s">
        <v>88</v>
      </c>
      <c r="AV1220" s="14" t="s">
        <v>321</v>
      </c>
      <c r="AW1220" s="14" t="s">
        <v>30</v>
      </c>
      <c r="AX1220" s="14" t="s">
        <v>82</v>
      </c>
      <c r="AY1220" s="193" t="s">
        <v>317</v>
      </c>
    </row>
    <row r="1221" spans="1:65" s="2" customFormat="1" ht="24.2" customHeight="1">
      <c r="A1221" s="35"/>
      <c r="B1221" s="141"/>
      <c r="C1221" s="171" t="s">
        <v>1841</v>
      </c>
      <c r="D1221" s="171" t="s">
        <v>318</v>
      </c>
      <c r="E1221" s="172" t="s">
        <v>1842</v>
      </c>
      <c r="F1221" s="173" t="s">
        <v>1843</v>
      </c>
      <c r="G1221" s="174" t="s">
        <v>441</v>
      </c>
      <c r="H1221" s="175">
        <v>2.9</v>
      </c>
      <c r="I1221" s="176"/>
      <c r="J1221" s="177">
        <f>ROUND(I1221*H1221,2)</f>
        <v>0</v>
      </c>
      <c r="K1221" s="178"/>
      <c r="L1221" s="36"/>
      <c r="M1221" s="179" t="s">
        <v>1</v>
      </c>
      <c r="N1221" s="180" t="s">
        <v>41</v>
      </c>
      <c r="O1221" s="61"/>
      <c r="P1221" s="181">
        <f>O1221*H1221</f>
        <v>0</v>
      </c>
      <c r="Q1221" s="181">
        <v>0</v>
      </c>
      <c r="R1221" s="181">
        <f>Q1221*H1221</f>
        <v>0</v>
      </c>
      <c r="S1221" s="181">
        <v>2.2599999999999999E-3</v>
      </c>
      <c r="T1221" s="182">
        <f>S1221*H1221</f>
        <v>6.5539999999999991E-3</v>
      </c>
      <c r="U1221" s="35"/>
      <c r="V1221" s="35"/>
      <c r="W1221" s="35"/>
      <c r="X1221" s="35"/>
      <c r="Y1221" s="35"/>
      <c r="Z1221" s="35"/>
      <c r="AA1221" s="35"/>
      <c r="AB1221" s="35"/>
      <c r="AC1221" s="35"/>
      <c r="AD1221" s="35"/>
      <c r="AE1221" s="35"/>
      <c r="AR1221" s="183" t="s">
        <v>406</v>
      </c>
      <c r="AT1221" s="183" t="s">
        <v>318</v>
      </c>
      <c r="AU1221" s="183" t="s">
        <v>88</v>
      </c>
      <c r="AY1221" s="18" t="s">
        <v>317</v>
      </c>
      <c r="BE1221" s="105">
        <f>IF(N1221="základná",J1221,0)</f>
        <v>0</v>
      </c>
      <c r="BF1221" s="105">
        <f>IF(N1221="znížená",J1221,0)</f>
        <v>0</v>
      </c>
      <c r="BG1221" s="105">
        <f>IF(N1221="zákl. prenesená",J1221,0)</f>
        <v>0</v>
      </c>
      <c r="BH1221" s="105">
        <f>IF(N1221="zníž. prenesená",J1221,0)</f>
        <v>0</v>
      </c>
      <c r="BI1221" s="105">
        <f>IF(N1221="nulová",J1221,0)</f>
        <v>0</v>
      </c>
      <c r="BJ1221" s="18" t="s">
        <v>88</v>
      </c>
      <c r="BK1221" s="105">
        <f>ROUND(I1221*H1221,2)</f>
        <v>0</v>
      </c>
      <c r="BL1221" s="18" t="s">
        <v>406</v>
      </c>
      <c r="BM1221" s="183" t="s">
        <v>1844</v>
      </c>
    </row>
    <row r="1222" spans="1:65" s="15" customFormat="1">
      <c r="B1222" s="202"/>
      <c r="D1222" s="185" t="s">
        <v>323</v>
      </c>
      <c r="E1222" s="203" t="s">
        <v>1</v>
      </c>
      <c r="F1222" s="204" t="s">
        <v>1845</v>
      </c>
      <c r="H1222" s="205">
        <v>2.9</v>
      </c>
      <c r="I1222" s="206"/>
      <c r="L1222" s="202"/>
      <c r="M1222" s="207"/>
      <c r="N1222" s="208"/>
      <c r="O1222" s="208"/>
      <c r="P1222" s="208"/>
      <c r="Q1222" s="208"/>
      <c r="R1222" s="208"/>
      <c r="S1222" s="208"/>
      <c r="T1222" s="209"/>
      <c r="AT1222" s="203" t="s">
        <v>323</v>
      </c>
      <c r="AU1222" s="203" t="s">
        <v>88</v>
      </c>
      <c r="AV1222" s="15" t="s">
        <v>88</v>
      </c>
      <c r="AW1222" s="15" t="s">
        <v>30</v>
      </c>
      <c r="AX1222" s="15" t="s">
        <v>82</v>
      </c>
      <c r="AY1222" s="203" t="s">
        <v>317</v>
      </c>
    </row>
    <row r="1223" spans="1:65" s="2" customFormat="1" ht="24.2" customHeight="1">
      <c r="A1223" s="35"/>
      <c r="B1223" s="141"/>
      <c r="C1223" s="171" t="s">
        <v>1846</v>
      </c>
      <c r="D1223" s="171" t="s">
        <v>318</v>
      </c>
      <c r="E1223" s="172" t="s">
        <v>1847</v>
      </c>
      <c r="F1223" s="173" t="s">
        <v>1848</v>
      </c>
      <c r="G1223" s="174" t="s">
        <v>441</v>
      </c>
      <c r="H1223" s="175">
        <v>12.55</v>
      </c>
      <c r="I1223" s="176"/>
      <c r="J1223" s="177">
        <f>ROUND(I1223*H1223,2)</f>
        <v>0</v>
      </c>
      <c r="K1223" s="178"/>
      <c r="L1223" s="36"/>
      <c r="M1223" s="179" t="s">
        <v>1</v>
      </c>
      <c r="N1223" s="180" t="s">
        <v>41</v>
      </c>
      <c r="O1223" s="61"/>
      <c r="P1223" s="181">
        <f>O1223*H1223</f>
        <v>0</v>
      </c>
      <c r="Q1223" s="181">
        <v>0</v>
      </c>
      <c r="R1223" s="181">
        <f>Q1223*H1223</f>
        <v>0</v>
      </c>
      <c r="S1223" s="181">
        <v>3.3E-3</v>
      </c>
      <c r="T1223" s="182">
        <f>S1223*H1223</f>
        <v>4.1415E-2</v>
      </c>
      <c r="U1223" s="35"/>
      <c r="V1223" s="35"/>
      <c r="W1223" s="35"/>
      <c r="X1223" s="35"/>
      <c r="Y1223" s="35"/>
      <c r="Z1223" s="35"/>
      <c r="AA1223" s="35"/>
      <c r="AB1223" s="35"/>
      <c r="AC1223" s="35"/>
      <c r="AD1223" s="35"/>
      <c r="AE1223" s="35"/>
      <c r="AR1223" s="183" t="s">
        <v>406</v>
      </c>
      <c r="AT1223" s="183" t="s">
        <v>318</v>
      </c>
      <c r="AU1223" s="183" t="s">
        <v>88</v>
      </c>
      <c r="AY1223" s="18" t="s">
        <v>317</v>
      </c>
      <c r="BE1223" s="105">
        <f>IF(N1223="základná",J1223,0)</f>
        <v>0</v>
      </c>
      <c r="BF1223" s="105">
        <f>IF(N1223="znížená",J1223,0)</f>
        <v>0</v>
      </c>
      <c r="BG1223" s="105">
        <f>IF(N1223="zákl. prenesená",J1223,0)</f>
        <v>0</v>
      </c>
      <c r="BH1223" s="105">
        <f>IF(N1223="zníž. prenesená",J1223,0)</f>
        <v>0</v>
      </c>
      <c r="BI1223" s="105">
        <f>IF(N1223="nulová",J1223,0)</f>
        <v>0</v>
      </c>
      <c r="BJ1223" s="18" t="s">
        <v>88</v>
      </c>
      <c r="BK1223" s="105">
        <f>ROUND(I1223*H1223,2)</f>
        <v>0</v>
      </c>
      <c r="BL1223" s="18" t="s">
        <v>406</v>
      </c>
      <c r="BM1223" s="183" t="s">
        <v>1849</v>
      </c>
    </row>
    <row r="1224" spans="1:65" s="15" customFormat="1">
      <c r="B1224" s="202"/>
      <c r="D1224" s="185" t="s">
        <v>323</v>
      </c>
      <c r="E1224" s="203" t="s">
        <v>1</v>
      </c>
      <c r="F1224" s="204" t="s">
        <v>1850</v>
      </c>
      <c r="H1224" s="205">
        <v>6.2</v>
      </c>
      <c r="I1224" s="206"/>
      <c r="L1224" s="202"/>
      <c r="M1224" s="207"/>
      <c r="N1224" s="208"/>
      <c r="O1224" s="208"/>
      <c r="P1224" s="208"/>
      <c r="Q1224" s="208"/>
      <c r="R1224" s="208"/>
      <c r="S1224" s="208"/>
      <c r="T1224" s="209"/>
      <c r="AT1224" s="203" t="s">
        <v>323</v>
      </c>
      <c r="AU1224" s="203" t="s">
        <v>88</v>
      </c>
      <c r="AV1224" s="15" t="s">
        <v>88</v>
      </c>
      <c r="AW1224" s="15" t="s">
        <v>30</v>
      </c>
      <c r="AX1224" s="15" t="s">
        <v>75</v>
      </c>
      <c r="AY1224" s="203" t="s">
        <v>317</v>
      </c>
    </row>
    <row r="1225" spans="1:65" s="15" customFormat="1">
      <c r="B1225" s="202"/>
      <c r="D1225" s="185" t="s">
        <v>323</v>
      </c>
      <c r="E1225" s="203" t="s">
        <v>1</v>
      </c>
      <c r="F1225" s="204" t="s">
        <v>1851</v>
      </c>
      <c r="H1225" s="205">
        <v>6.35</v>
      </c>
      <c r="I1225" s="206"/>
      <c r="L1225" s="202"/>
      <c r="M1225" s="207"/>
      <c r="N1225" s="208"/>
      <c r="O1225" s="208"/>
      <c r="P1225" s="208"/>
      <c r="Q1225" s="208"/>
      <c r="R1225" s="208"/>
      <c r="S1225" s="208"/>
      <c r="T1225" s="209"/>
      <c r="AT1225" s="203" t="s">
        <v>323</v>
      </c>
      <c r="AU1225" s="203" t="s">
        <v>88</v>
      </c>
      <c r="AV1225" s="15" t="s">
        <v>88</v>
      </c>
      <c r="AW1225" s="15" t="s">
        <v>30</v>
      </c>
      <c r="AX1225" s="15" t="s">
        <v>75</v>
      </c>
      <c r="AY1225" s="203" t="s">
        <v>317</v>
      </c>
    </row>
    <row r="1226" spans="1:65" s="14" customFormat="1">
      <c r="B1226" s="192"/>
      <c r="D1226" s="185" t="s">
        <v>323</v>
      </c>
      <c r="E1226" s="193" t="s">
        <v>1</v>
      </c>
      <c r="F1226" s="194" t="s">
        <v>334</v>
      </c>
      <c r="H1226" s="195">
        <v>12.55</v>
      </c>
      <c r="I1226" s="196"/>
      <c r="L1226" s="192"/>
      <c r="M1226" s="197"/>
      <c r="N1226" s="198"/>
      <c r="O1226" s="198"/>
      <c r="P1226" s="198"/>
      <c r="Q1226" s="198"/>
      <c r="R1226" s="198"/>
      <c r="S1226" s="198"/>
      <c r="T1226" s="199"/>
      <c r="AT1226" s="193" t="s">
        <v>323</v>
      </c>
      <c r="AU1226" s="193" t="s">
        <v>88</v>
      </c>
      <c r="AV1226" s="14" t="s">
        <v>321</v>
      </c>
      <c r="AW1226" s="14" t="s">
        <v>30</v>
      </c>
      <c r="AX1226" s="14" t="s">
        <v>82</v>
      </c>
      <c r="AY1226" s="193" t="s">
        <v>317</v>
      </c>
    </row>
    <row r="1227" spans="1:65" s="2" customFormat="1" ht="24.2" customHeight="1">
      <c r="A1227" s="35"/>
      <c r="B1227" s="141"/>
      <c r="C1227" s="171" t="s">
        <v>1852</v>
      </c>
      <c r="D1227" s="171" t="s">
        <v>318</v>
      </c>
      <c r="E1227" s="172" t="s">
        <v>1853</v>
      </c>
      <c r="F1227" s="173" t="s">
        <v>1854</v>
      </c>
      <c r="G1227" s="174" t="s">
        <v>441</v>
      </c>
      <c r="H1227" s="175">
        <v>190.3</v>
      </c>
      <c r="I1227" s="176"/>
      <c r="J1227" s="177">
        <f>ROUND(I1227*H1227,2)</f>
        <v>0</v>
      </c>
      <c r="K1227" s="178"/>
      <c r="L1227" s="36"/>
      <c r="M1227" s="179" t="s">
        <v>1</v>
      </c>
      <c r="N1227" s="180" t="s">
        <v>41</v>
      </c>
      <c r="O1227" s="61"/>
      <c r="P1227" s="181">
        <f>O1227*H1227</f>
        <v>0</v>
      </c>
      <c r="Q1227" s="181">
        <v>0</v>
      </c>
      <c r="R1227" s="181">
        <f>Q1227*H1227</f>
        <v>0</v>
      </c>
      <c r="S1227" s="181">
        <v>2.3E-3</v>
      </c>
      <c r="T1227" s="182">
        <f>S1227*H1227</f>
        <v>0.43769000000000002</v>
      </c>
      <c r="U1227" s="35"/>
      <c r="V1227" s="35"/>
      <c r="W1227" s="35"/>
      <c r="X1227" s="35"/>
      <c r="Y1227" s="35"/>
      <c r="Z1227" s="35"/>
      <c r="AA1227" s="35"/>
      <c r="AB1227" s="35"/>
      <c r="AC1227" s="35"/>
      <c r="AD1227" s="35"/>
      <c r="AE1227" s="35"/>
      <c r="AR1227" s="183" t="s">
        <v>406</v>
      </c>
      <c r="AT1227" s="183" t="s">
        <v>318</v>
      </c>
      <c r="AU1227" s="183" t="s">
        <v>88</v>
      </c>
      <c r="AY1227" s="18" t="s">
        <v>317</v>
      </c>
      <c r="BE1227" s="105">
        <f>IF(N1227="základná",J1227,0)</f>
        <v>0</v>
      </c>
      <c r="BF1227" s="105">
        <f>IF(N1227="znížená",J1227,0)</f>
        <v>0</v>
      </c>
      <c r="BG1227" s="105">
        <f>IF(N1227="zákl. prenesená",J1227,0)</f>
        <v>0</v>
      </c>
      <c r="BH1227" s="105">
        <f>IF(N1227="zníž. prenesená",J1227,0)</f>
        <v>0</v>
      </c>
      <c r="BI1227" s="105">
        <f>IF(N1227="nulová",J1227,0)</f>
        <v>0</v>
      </c>
      <c r="BJ1227" s="18" t="s">
        <v>88</v>
      </c>
      <c r="BK1227" s="105">
        <f>ROUND(I1227*H1227,2)</f>
        <v>0</v>
      </c>
      <c r="BL1227" s="18" t="s">
        <v>406</v>
      </c>
      <c r="BM1227" s="183" t="s">
        <v>1855</v>
      </c>
    </row>
    <row r="1228" spans="1:65" s="15" customFormat="1">
      <c r="B1228" s="202"/>
      <c r="D1228" s="185" t="s">
        <v>323</v>
      </c>
      <c r="E1228" s="203" t="s">
        <v>1</v>
      </c>
      <c r="F1228" s="204" t="s">
        <v>1856</v>
      </c>
      <c r="H1228" s="205">
        <v>33.1</v>
      </c>
      <c r="I1228" s="206"/>
      <c r="L1228" s="202"/>
      <c r="M1228" s="207"/>
      <c r="N1228" s="208"/>
      <c r="O1228" s="208"/>
      <c r="P1228" s="208"/>
      <c r="Q1228" s="208"/>
      <c r="R1228" s="208"/>
      <c r="S1228" s="208"/>
      <c r="T1228" s="209"/>
      <c r="AT1228" s="203" t="s">
        <v>323</v>
      </c>
      <c r="AU1228" s="203" t="s">
        <v>88</v>
      </c>
      <c r="AV1228" s="15" t="s">
        <v>88</v>
      </c>
      <c r="AW1228" s="15" t="s">
        <v>30</v>
      </c>
      <c r="AX1228" s="15" t="s">
        <v>75</v>
      </c>
      <c r="AY1228" s="203" t="s">
        <v>317</v>
      </c>
    </row>
    <row r="1229" spans="1:65" s="15" customFormat="1">
      <c r="B1229" s="202"/>
      <c r="D1229" s="185" t="s">
        <v>323</v>
      </c>
      <c r="E1229" s="203" t="s">
        <v>1</v>
      </c>
      <c r="F1229" s="204" t="s">
        <v>1857</v>
      </c>
      <c r="H1229" s="205">
        <v>157.19999999999999</v>
      </c>
      <c r="I1229" s="206"/>
      <c r="L1229" s="202"/>
      <c r="M1229" s="207"/>
      <c r="N1229" s="208"/>
      <c r="O1229" s="208"/>
      <c r="P1229" s="208"/>
      <c r="Q1229" s="208"/>
      <c r="R1229" s="208"/>
      <c r="S1229" s="208"/>
      <c r="T1229" s="209"/>
      <c r="AT1229" s="203" t="s">
        <v>323</v>
      </c>
      <c r="AU1229" s="203" t="s">
        <v>88</v>
      </c>
      <c r="AV1229" s="15" t="s">
        <v>88</v>
      </c>
      <c r="AW1229" s="15" t="s">
        <v>30</v>
      </c>
      <c r="AX1229" s="15" t="s">
        <v>75</v>
      </c>
      <c r="AY1229" s="203" t="s">
        <v>317</v>
      </c>
    </row>
    <row r="1230" spans="1:65" s="14" customFormat="1">
      <c r="B1230" s="192"/>
      <c r="D1230" s="185" t="s">
        <v>323</v>
      </c>
      <c r="E1230" s="193" t="s">
        <v>1</v>
      </c>
      <c r="F1230" s="194" t="s">
        <v>334</v>
      </c>
      <c r="H1230" s="195">
        <v>190.3</v>
      </c>
      <c r="I1230" s="196"/>
      <c r="L1230" s="192"/>
      <c r="M1230" s="197"/>
      <c r="N1230" s="198"/>
      <c r="O1230" s="198"/>
      <c r="P1230" s="198"/>
      <c r="Q1230" s="198"/>
      <c r="R1230" s="198"/>
      <c r="S1230" s="198"/>
      <c r="T1230" s="199"/>
      <c r="AT1230" s="193" t="s">
        <v>323</v>
      </c>
      <c r="AU1230" s="193" t="s">
        <v>88</v>
      </c>
      <c r="AV1230" s="14" t="s">
        <v>321</v>
      </c>
      <c r="AW1230" s="14" t="s">
        <v>30</v>
      </c>
      <c r="AX1230" s="14" t="s">
        <v>82</v>
      </c>
      <c r="AY1230" s="193" t="s">
        <v>317</v>
      </c>
    </row>
    <row r="1231" spans="1:65" s="2" customFormat="1" ht="24.2" customHeight="1">
      <c r="A1231" s="35"/>
      <c r="B1231" s="141"/>
      <c r="C1231" s="171" t="s">
        <v>1858</v>
      </c>
      <c r="D1231" s="171" t="s">
        <v>318</v>
      </c>
      <c r="E1231" s="172" t="s">
        <v>1859</v>
      </c>
      <c r="F1231" s="173" t="s">
        <v>1860</v>
      </c>
      <c r="G1231" s="174" t="s">
        <v>441</v>
      </c>
      <c r="H1231" s="175">
        <v>123.48</v>
      </c>
      <c r="I1231" s="176"/>
      <c r="J1231" s="177">
        <f>ROUND(I1231*H1231,2)</f>
        <v>0</v>
      </c>
      <c r="K1231" s="178"/>
      <c r="L1231" s="36"/>
      <c r="M1231" s="179" t="s">
        <v>1</v>
      </c>
      <c r="N1231" s="180" t="s">
        <v>41</v>
      </c>
      <c r="O1231" s="61"/>
      <c r="P1231" s="181">
        <f>O1231*H1231</f>
        <v>0</v>
      </c>
      <c r="Q1231" s="181">
        <v>0</v>
      </c>
      <c r="R1231" s="181">
        <f>Q1231*H1231</f>
        <v>0</v>
      </c>
      <c r="S1231" s="181">
        <v>3.5599999999999998E-3</v>
      </c>
      <c r="T1231" s="182">
        <f>S1231*H1231</f>
        <v>0.4395888</v>
      </c>
      <c r="U1231" s="35"/>
      <c r="V1231" s="35"/>
      <c r="W1231" s="35"/>
      <c r="X1231" s="35"/>
      <c r="Y1231" s="35"/>
      <c r="Z1231" s="35"/>
      <c r="AA1231" s="35"/>
      <c r="AB1231" s="35"/>
      <c r="AC1231" s="35"/>
      <c r="AD1231" s="35"/>
      <c r="AE1231" s="35"/>
      <c r="AR1231" s="183" t="s">
        <v>406</v>
      </c>
      <c r="AT1231" s="183" t="s">
        <v>318</v>
      </c>
      <c r="AU1231" s="183" t="s">
        <v>88</v>
      </c>
      <c r="AY1231" s="18" t="s">
        <v>317</v>
      </c>
      <c r="BE1231" s="105">
        <f>IF(N1231="základná",J1231,0)</f>
        <v>0</v>
      </c>
      <c r="BF1231" s="105">
        <f>IF(N1231="znížená",J1231,0)</f>
        <v>0</v>
      </c>
      <c r="BG1231" s="105">
        <f>IF(N1231="zákl. prenesená",J1231,0)</f>
        <v>0</v>
      </c>
      <c r="BH1231" s="105">
        <f>IF(N1231="zníž. prenesená",J1231,0)</f>
        <v>0</v>
      </c>
      <c r="BI1231" s="105">
        <f>IF(N1231="nulová",J1231,0)</f>
        <v>0</v>
      </c>
      <c r="BJ1231" s="18" t="s">
        <v>88</v>
      </c>
      <c r="BK1231" s="105">
        <f>ROUND(I1231*H1231,2)</f>
        <v>0</v>
      </c>
      <c r="BL1231" s="18" t="s">
        <v>406</v>
      </c>
      <c r="BM1231" s="183" t="s">
        <v>1861</v>
      </c>
    </row>
    <row r="1232" spans="1:65" s="15" customFormat="1">
      <c r="B1232" s="202"/>
      <c r="D1232" s="185" t="s">
        <v>323</v>
      </c>
      <c r="E1232" s="203" t="s">
        <v>1</v>
      </c>
      <c r="F1232" s="204" t="s">
        <v>1862</v>
      </c>
      <c r="H1232" s="205">
        <v>123.48</v>
      </c>
      <c r="I1232" s="206"/>
      <c r="L1232" s="202"/>
      <c r="M1232" s="207"/>
      <c r="N1232" s="208"/>
      <c r="O1232" s="208"/>
      <c r="P1232" s="208"/>
      <c r="Q1232" s="208"/>
      <c r="R1232" s="208"/>
      <c r="S1232" s="208"/>
      <c r="T1232" s="209"/>
      <c r="AT1232" s="203" t="s">
        <v>323</v>
      </c>
      <c r="AU1232" s="203" t="s">
        <v>88</v>
      </c>
      <c r="AV1232" s="15" t="s">
        <v>88</v>
      </c>
      <c r="AW1232" s="15" t="s">
        <v>30</v>
      </c>
      <c r="AX1232" s="15" t="s">
        <v>82</v>
      </c>
      <c r="AY1232" s="203" t="s">
        <v>317</v>
      </c>
    </row>
    <row r="1233" spans="1:65" s="2" customFormat="1" ht="24.2" customHeight="1">
      <c r="A1233" s="35"/>
      <c r="B1233" s="141"/>
      <c r="C1233" s="171" t="s">
        <v>1863</v>
      </c>
      <c r="D1233" s="171" t="s">
        <v>318</v>
      </c>
      <c r="E1233" s="172" t="s">
        <v>1864</v>
      </c>
      <c r="F1233" s="173" t="s">
        <v>1865</v>
      </c>
      <c r="G1233" s="174" t="s">
        <v>810</v>
      </c>
      <c r="H1233" s="229"/>
      <c r="I1233" s="176"/>
      <c r="J1233" s="177">
        <f>ROUND(I1233*H1233,2)</f>
        <v>0</v>
      </c>
      <c r="K1233" s="178"/>
      <c r="L1233" s="36"/>
      <c r="M1233" s="179" t="s">
        <v>1</v>
      </c>
      <c r="N1233" s="180" t="s">
        <v>41</v>
      </c>
      <c r="O1233" s="61"/>
      <c r="P1233" s="181">
        <f>O1233*H1233</f>
        <v>0</v>
      </c>
      <c r="Q1233" s="181">
        <v>0</v>
      </c>
      <c r="R1233" s="181">
        <f>Q1233*H1233</f>
        <v>0</v>
      </c>
      <c r="S1233" s="181">
        <v>0</v>
      </c>
      <c r="T1233" s="182">
        <f>S1233*H1233</f>
        <v>0</v>
      </c>
      <c r="U1233" s="35"/>
      <c r="V1233" s="35"/>
      <c r="W1233" s="35"/>
      <c r="X1233" s="35"/>
      <c r="Y1233" s="35"/>
      <c r="Z1233" s="35"/>
      <c r="AA1233" s="35"/>
      <c r="AB1233" s="35"/>
      <c r="AC1233" s="35"/>
      <c r="AD1233" s="35"/>
      <c r="AE1233" s="35"/>
      <c r="AR1233" s="183" t="s">
        <v>406</v>
      </c>
      <c r="AT1233" s="183" t="s">
        <v>318</v>
      </c>
      <c r="AU1233" s="183" t="s">
        <v>88</v>
      </c>
      <c r="AY1233" s="18" t="s">
        <v>317</v>
      </c>
      <c r="BE1233" s="105">
        <f>IF(N1233="základná",J1233,0)</f>
        <v>0</v>
      </c>
      <c r="BF1233" s="105">
        <f>IF(N1233="znížená",J1233,0)</f>
        <v>0</v>
      </c>
      <c r="BG1233" s="105">
        <f>IF(N1233="zákl. prenesená",J1233,0)</f>
        <v>0</v>
      </c>
      <c r="BH1233" s="105">
        <f>IF(N1233="zníž. prenesená",J1233,0)</f>
        <v>0</v>
      </c>
      <c r="BI1233" s="105">
        <f>IF(N1233="nulová",J1233,0)</f>
        <v>0</v>
      </c>
      <c r="BJ1233" s="18" t="s">
        <v>88</v>
      </c>
      <c r="BK1233" s="105">
        <f>ROUND(I1233*H1233,2)</f>
        <v>0</v>
      </c>
      <c r="BL1233" s="18" t="s">
        <v>406</v>
      </c>
      <c r="BM1233" s="183" t="s">
        <v>1866</v>
      </c>
    </row>
    <row r="1234" spans="1:65" s="12" customFormat="1" ht="22.9" customHeight="1">
      <c r="B1234" s="160"/>
      <c r="D1234" s="161" t="s">
        <v>74</v>
      </c>
      <c r="E1234" s="200" t="s">
        <v>1867</v>
      </c>
      <c r="F1234" s="200" t="s">
        <v>1868</v>
      </c>
      <c r="I1234" s="163"/>
      <c r="J1234" s="201">
        <f>BK1234</f>
        <v>0</v>
      </c>
      <c r="L1234" s="160"/>
      <c r="M1234" s="165"/>
      <c r="N1234" s="166"/>
      <c r="O1234" s="166"/>
      <c r="P1234" s="167">
        <f>SUM(P1235:P1287)</f>
        <v>0</v>
      </c>
      <c r="Q1234" s="166"/>
      <c r="R1234" s="167">
        <f>SUM(R1235:R1287)</f>
        <v>2.44379736</v>
      </c>
      <c r="S1234" s="166"/>
      <c r="T1234" s="168">
        <f>SUM(T1235:T1287)</f>
        <v>0</v>
      </c>
      <c r="AR1234" s="161" t="s">
        <v>88</v>
      </c>
      <c r="AT1234" s="169" t="s">
        <v>74</v>
      </c>
      <c r="AU1234" s="169" t="s">
        <v>82</v>
      </c>
      <c r="AY1234" s="161" t="s">
        <v>317</v>
      </c>
      <c r="BK1234" s="170">
        <f>SUM(BK1235:BK1287)</f>
        <v>0</v>
      </c>
    </row>
    <row r="1235" spans="1:65" s="2" customFormat="1" ht="24.2" customHeight="1">
      <c r="A1235" s="35"/>
      <c r="B1235" s="141"/>
      <c r="C1235" s="171" t="s">
        <v>1869</v>
      </c>
      <c r="D1235" s="171" t="s">
        <v>318</v>
      </c>
      <c r="E1235" s="172" t="s">
        <v>1870</v>
      </c>
      <c r="F1235" s="173" t="s">
        <v>1871</v>
      </c>
      <c r="G1235" s="174" t="s">
        <v>441</v>
      </c>
      <c r="H1235" s="175">
        <v>107.605</v>
      </c>
      <c r="I1235" s="176"/>
      <c r="J1235" s="177">
        <f>ROUND(I1235*H1235,2)</f>
        <v>0</v>
      </c>
      <c r="K1235" s="178"/>
      <c r="L1235" s="36"/>
      <c r="M1235" s="179" t="s">
        <v>1</v>
      </c>
      <c r="N1235" s="180" t="s">
        <v>41</v>
      </c>
      <c r="O1235" s="61"/>
      <c r="P1235" s="181">
        <f>O1235*H1235</f>
        <v>0</v>
      </c>
      <c r="Q1235" s="181">
        <v>1.6000000000000001E-4</v>
      </c>
      <c r="R1235" s="181">
        <f>Q1235*H1235</f>
        <v>1.7216800000000001E-2</v>
      </c>
      <c r="S1235" s="181">
        <v>0</v>
      </c>
      <c r="T1235" s="182">
        <f>S1235*H1235</f>
        <v>0</v>
      </c>
      <c r="U1235" s="35"/>
      <c r="V1235" s="35"/>
      <c r="W1235" s="35"/>
      <c r="X1235" s="35"/>
      <c r="Y1235" s="35"/>
      <c r="Z1235" s="35"/>
      <c r="AA1235" s="35"/>
      <c r="AB1235" s="35"/>
      <c r="AC1235" s="35"/>
      <c r="AD1235" s="35"/>
      <c r="AE1235" s="35"/>
      <c r="AR1235" s="183" t="s">
        <v>406</v>
      </c>
      <c r="AT1235" s="183" t="s">
        <v>318</v>
      </c>
      <c r="AU1235" s="183" t="s">
        <v>88</v>
      </c>
      <c r="AY1235" s="18" t="s">
        <v>317</v>
      </c>
      <c r="BE1235" s="105">
        <f>IF(N1235="základná",J1235,0)</f>
        <v>0</v>
      </c>
      <c r="BF1235" s="105">
        <f>IF(N1235="znížená",J1235,0)</f>
        <v>0</v>
      </c>
      <c r="BG1235" s="105">
        <f>IF(N1235="zákl. prenesená",J1235,0)</f>
        <v>0</v>
      </c>
      <c r="BH1235" s="105">
        <f>IF(N1235="zníž. prenesená",J1235,0)</f>
        <v>0</v>
      </c>
      <c r="BI1235" s="105">
        <f>IF(N1235="nulová",J1235,0)</f>
        <v>0</v>
      </c>
      <c r="BJ1235" s="18" t="s">
        <v>88</v>
      </c>
      <c r="BK1235" s="105">
        <f>ROUND(I1235*H1235,2)</f>
        <v>0</v>
      </c>
      <c r="BL1235" s="18" t="s">
        <v>406</v>
      </c>
      <c r="BM1235" s="183" t="s">
        <v>1872</v>
      </c>
    </row>
    <row r="1236" spans="1:65" s="2" customFormat="1" ht="24.2" customHeight="1">
      <c r="A1236" s="35"/>
      <c r="B1236" s="141"/>
      <c r="C1236" s="171" t="s">
        <v>1873</v>
      </c>
      <c r="D1236" s="171" t="s">
        <v>318</v>
      </c>
      <c r="E1236" s="172" t="s">
        <v>1874</v>
      </c>
      <c r="F1236" s="173" t="s">
        <v>1875</v>
      </c>
      <c r="G1236" s="174" t="s">
        <v>441</v>
      </c>
      <c r="H1236" s="175">
        <v>531.33600000000001</v>
      </c>
      <c r="I1236" s="176"/>
      <c r="J1236" s="177">
        <f>ROUND(I1236*H1236,2)</f>
        <v>0</v>
      </c>
      <c r="K1236" s="178"/>
      <c r="L1236" s="36"/>
      <c r="M1236" s="179" t="s">
        <v>1</v>
      </c>
      <c r="N1236" s="180" t="s">
        <v>41</v>
      </c>
      <c r="O1236" s="61"/>
      <c r="P1236" s="181">
        <f>O1236*H1236</f>
        <v>0</v>
      </c>
      <c r="Q1236" s="181">
        <v>2.1000000000000001E-4</v>
      </c>
      <c r="R1236" s="181">
        <f>Q1236*H1236</f>
        <v>0.11158056000000001</v>
      </c>
      <c r="S1236" s="181">
        <v>0</v>
      </c>
      <c r="T1236" s="182">
        <f>S1236*H1236</f>
        <v>0</v>
      </c>
      <c r="U1236" s="35"/>
      <c r="V1236" s="35"/>
      <c r="W1236" s="35"/>
      <c r="X1236" s="35"/>
      <c r="Y1236" s="35"/>
      <c r="Z1236" s="35"/>
      <c r="AA1236" s="35"/>
      <c r="AB1236" s="35"/>
      <c r="AC1236" s="35"/>
      <c r="AD1236" s="35"/>
      <c r="AE1236" s="35"/>
      <c r="AR1236" s="183" t="s">
        <v>406</v>
      </c>
      <c r="AT1236" s="183" t="s">
        <v>318</v>
      </c>
      <c r="AU1236" s="183" t="s">
        <v>88</v>
      </c>
      <c r="AY1236" s="18" t="s">
        <v>317</v>
      </c>
      <c r="BE1236" s="105">
        <f>IF(N1236="základná",J1236,0)</f>
        <v>0</v>
      </c>
      <c r="BF1236" s="105">
        <f>IF(N1236="znížená",J1236,0)</f>
        <v>0</v>
      </c>
      <c r="BG1236" s="105">
        <f>IF(N1236="zákl. prenesená",J1236,0)</f>
        <v>0</v>
      </c>
      <c r="BH1236" s="105">
        <f>IF(N1236="zníž. prenesená",J1236,0)</f>
        <v>0</v>
      </c>
      <c r="BI1236" s="105">
        <f>IF(N1236="nulová",J1236,0)</f>
        <v>0</v>
      </c>
      <c r="BJ1236" s="18" t="s">
        <v>88</v>
      </c>
      <c r="BK1236" s="105">
        <f>ROUND(I1236*H1236,2)</f>
        <v>0</v>
      </c>
      <c r="BL1236" s="18" t="s">
        <v>406</v>
      </c>
      <c r="BM1236" s="183" t="s">
        <v>1876</v>
      </c>
    </row>
    <row r="1237" spans="1:65" s="15" customFormat="1">
      <c r="B1237" s="202"/>
      <c r="D1237" s="185" t="s">
        <v>323</v>
      </c>
      <c r="E1237" s="203" t="s">
        <v>1</v>
      </c>
      <c r="F1237" s="204" t="s">
        <v>1877</v>
      </c>
      <c r="H1237" s="205">
        <v>55.5</v>
      </c>
      <c r="I1237" s="206"/>
      <c r="L1237" s="202"/>
      <c r="M1237" s="207"/>
      <c r="N1237" s="208"/>
      <c r="O1237" s="208"/>
      <c r="P1237" s="208"/>
      <c r="Q1237" s="208"/>
      <c r="R1237" s="208"/>
      <c r="S1237" s="208"/>
      <c r="T1237" s="209"/>
      <c r="AT1237" s="203" t="s">
        <v>323</v>
      </c>
      <c r="AU1237" s="203" t="s">
        <v>88</v>
      </c>
      <c r="AV1237" s="15" t="s">
        <v>88</v>
      </c>
      <c r="AW1237" s="15" t="s">
        <v>30</v>
      </c>
      <c r="AX1237" s="15" t="s">
        <v>75</v>
      </c>
      <c r="AY1237" s="203" t="s">
        <v>317</v>
      </c>
    </row>
    <row r="1238" spans="1:65" s="15" customFormat="1">
      <c r="B1238" s="202"/>
      <c r="D1238" s="185" t="s">
        <v>323</v>
      </c>
      <c r="E1238" s="203" t="s">
        <v>1</v>
      </c>
      <c r="F1238" s="204" t="s">
        <v>1878</v>
      </c>
      <c r="H1238" s="205">
        <v>222.48</v>
      </c>
      <c r="I1238" s="206"/>
      <c r="L1238" s="202"/>
      <c r="M1238" s="207"/>
      <c r="N1238" s="208"/>
      <c r="O1238" s="208"/>
      <c r="P1238" s="208"/>
      <c r="Q1238" s="208"/>
      <c r="R1238" s="208"/>
      <c r="S1238" s="208"/>
      <c r="T1238" s="209"/>
      <c r="AT1238" s="203" t="s">
        <v>323</v>
      </c>
      <c r="AU1238" s="203" t="s">
        <v>88</v>
      </c>
      <c r="AV1238" s="15" t="s">
        <v>88</v>
      </c>
      <c r="AW1238" s="15" t="s">
        <v>30</v>
      </c>
      <c r="AX1238" s="15" t="s">
        <v>75</v>
      </c>
      <c r="AY1238" s="203" t="s">
        <v>317</v>
      </c>
    </row>
    <row r="1239" spans="1:65" s="15" customFormat="1">
      <c r="B1239" s="202"/>
      <c r="D1239" s="185" t="s">
        <v>323</v>
      </c>
      <c r="E1239" s="203" t="s">
        <v>1</v>
      </c>
      <c r="F1239" s="204" t="s">
        <v>1879</v>
      </c>
      <c r="H1239" s="205">
        <v>36.28</v>
      </c>
      <c r="I1239" s="206"/>
      <c r="L1239" s="202"/>
      <c r="M1239" s="207"/>
      <c r="N1239" s="208"/>
      <c r="O1239" s="208"/>
      <c r="P1239" s="208"/>
      <c r="Q1239" s="208"/>
      <c r="R1239" s="208"/>
      <c r="S1239" s="208"/>
      <c r="T1239" s="209"/>
      <c r="AT1239" s="203" t="s">
        <v>323</v>
      </c>
      <c r="AU1239" s="203" t="s">
        <v>88</v>
      </c>
      <c r="AV1239" s="15" t="s">
        <v>88</v>
      </c>
      <c r="AW1239" s="15" t="s">
        <v>30</v>
      </c>
      <c r="AX1239" s="15" t="s">
        <v>75</v>
      </c>
      <c r="AY1239" s="203" t="s">
        <v>317</v>
      </c>
    </row>
    <row r="1240" spans="1:65" s="15" customFormat="1">
      <c r="B1240" s="202"/>
      <c r="D1240" s="185" t="s">
        <v>323</v>
      </c>
      <c r="E1240" s="203" t="s">
        <v>1</v>
      </c>
      <c r="F1240" s="204" t="s">
        <v>1880</v>
      </c>
      <c r="H1240" s="205">
        <v>18.52</v>
      </c>
      <c r="I1240" s="206"/>
      <c r="L1240" s="202"/>
      <c r="M1240" s="207"/>
      <c r="N1240" s="208"/>
      <c r="O1240" s="208"/>
      <c r="P1240" s="208"/>
      <c r="Q1240" s="208"/>
      <c r="R1240" s="208"/>
      <c r="S1240" s="208"/>
      <c r="T1240" s="209"/>
      <c r="AT1240" s="203" t="s">
        <v>323</v>
      </c>
      <c r="AU1240" s="203" t="s">
        <v>88</v>
      </c>
      <c r="AV1240" s="15" t="s">
        <v>88</v>
      </c>
      <c r="AW1240" s="15" t="s">
        <v>30</v>
      </c>
      <c r="AX1240" s="15" t="s">
        <v>75</v>
      </c>
      <c r="AY1240" s="203" t="s">
        <v>317</v>
      </c>
    </row>
    <row r="1241" spans="1:65" s="15" customFormat="1">
      <c r="B1241" s="202"/>
      <c r="D1241" s="185" t="s">
        <v>323</v>
      </c>
      <c r="E1241" s="203" t="s">
        <v>1</v>
      </c>
      <c r="F1241" s="204" t="s">
        <v>1881</v>
      </c>
      <c r="H1241" s="205">
        <v>12.09</v>
      </c>
      <c r="I1241" s="206"/>
      <c r="L1241" s="202"/>
      <c r="M1241" s="207"/>
      <c r="N1241" s="208"/>
      <c r="O1241" s="208"/>
      <c r="P1241" s="208"/>
      <c r="Q1241" s="208"/>
      <c r="R1241" s="208"/>
      <c r="S1241" s="208"/>
      <c r="T1241" s="209"/>
      <c r="AT1241" s="203" t="s">
        <v>323</v>
      </c>
      <c r="AU1241" s="203" t="s">
        <v>88</v>
      </c>
      <c r="AV1241" s="15" t="s">
        <v>88</v>
      </c>
      <c r="AW1241" s="15" t="s">
        <v>30</v>
      </c>
      <c r="AX1241" s="15" t="s">
        <v>75</v>
      </c>
      <c r="AY1241" s="203" t="s">
        <v>317</v>
      </c>
    </row>
    <row r="1242" spans="1:65" s="15" customFormat="1">
      <c r="B1242" s="202"/>
      <c r="D1242" s="185" t="s">
        <v>323</v>
      </c>
      <c r="E1242" s="203" t="s">
        <v>1</v>
      </c>
      <c r="F1242" s="204" t="s">
        <v>1882</v>
      </c>
      <c r="H1242" s="205">
        <v>34.68</v>
      </c>
      <c r="I1242" s="206"/>
      <c r="L1242" s="202"/>
      <c r="M1242" s="207"/>
      <c r="N1242" s="208"/>
      <c r="O1242" s="208"/>
      <c r="P1242" s="208"/>
      <c r="Q1242" s="208"/>
      <c r="R1242" s="208"/>
      <c r="S1242" s="208"/>
      <c r="T1242" s="209"/>
      <c r="AT1242" s="203" t="s">
        <v>323</v>
      </c>
      <c r="AU1242" s="203" t="s">
        <v>88</v>
      </c>
      <c r="AV1242" s="15" t="s">
        <v>88</v>
      </c>
      <c r="AW1242" s="15" t="s">
        <v>30</v>
      </c>
      <c r="AX1242" s="15" t="s">
        <v>75</v>
      </c>
      <c r="AY1242" s="203" t="s">
        <v>317</v>
      </c>
    </row>
    <row r="1243" spans="1:65" s="15" customFormat="1">
      <c r="B1243" s="202"/>
      <c r="D1243" s="185" t="s">
        <v>323</v>
      </c>
      <c r="E1243" s="203" t="s">
        <v>1</v>
      </c>
      <c r="F1243" s="204" t="s">
        <v>1883</v>
      </c>
      <c r="H1243" s="205">
        <v>11.54</v>
      </c>
      <c r="I1243" s="206"/>
      <c r="L1243" s="202"/>
      <c r="M1243" s="207"/>
      <c r="N1243" s="208"/>
      <c r="O1243" s="208"/>
      <c r="P1243" s="208"/>
      <c r="Q1243" s="208"/>
      <c r="R1243" s="208"/>
      <c r="S1243" s="208"/>
      <c r="T1243" s="209"/>
      <c r="AT1243" s="203" t="s">
        <v>323</v>
      </c>
      <c r="AU1243" s="203" t="s">
        <v>88</v>
      </c>
      <c r="AV1243" s="15" t="s">
        <v>88</v>
      </c>
      <c r="AW1243" s="15" t="s">
        <v>30</v>
      </c>
      <c r="AX1243" s="15" t="s">
        <v>75</v>
      </c>
      <c r="AY1243" s="203" t="s">
        <v>317</v>
      </c>
    </row>
    <row r="1244" spans="1:65" s="15" customFormat="1">
      <c r="B1244" s="202"/>
      <c r="D1244" s="185" t="s">
        <v>323</v>
      </c>
      <c r="E1244" s="203" t="s">
        <v>1</v>
      </c>
      <c r="F1244" s="204" t="s">
        <v>1884</v>
      </c>
      <c r="H1244" s="205">
        <v>8.66</v>
      </c>
      <c r="I1244" s="206"/>
      <c r="L1244" s="202"/>
      <c r="M1244" s="207"/>
      <c r="N1244" s="208"/>
      <c r="O1244" s="208"/>
      <c r="P1244" s="208"/>
      <c r="Q1244" s="208"/>
      <c r="R1244" s="208"/>
      <c r="S1244" s="208"/>
      <c r="T1244" s="209"/>
      <c r="AT1244" s="203" t="s">
        <v>323</v>
      </c>
      <c r="AU1244" s="203" t="s">
        <v>88</v>
      </c>
      <c r="AV1244" s="15" t="s">
        <v>88</v>
      </c>
      <c r="AW1244" s="15" t="s">
        <v>30</v>
      </c>
      <c r="AX1244" s="15" t="s">
        <v>75</v>
      </c>
      <c r="AY1244" s="203" t="s">
        <v>317</v>
      </c>
    </row>
    <row r="1245" spans="1:65" s="15" customFormat="1">
      <c r="B1245" s="202"/>
      <c r="D1245" s="185" t="s">
        <v>323</v>
      </c>
      <c r="E1245" s="203" t="s">
        <v>1</v>
      </c>
      <c r="F1245" s="204" t="s">
        <v>1885</v>
      </c>
      <c r="H1245" s="205">
        <v>121.786</v>
      </c>
      <c r="I1245" s="206"/>
      <c r="L1245" s="202"/>
      <c r="M1245" s="207"/>
      <c r="N1245" s="208"/>
      <c r="O1245" s="208"/>
      <c r="P1245" s="208"/>
      <c r="Q1245" s="208"/>
      <c r="R1245" s="208"/>
      <c r="S1245" s="208"/>
      <c r="T1245" s="209"/>
      <c r="AT1245" s="203" t="s">
        <v>323</v>
      </c>
      <c r="AU1245" s="203" t="s">
        <v>88</v>
      </c>
      <c r="AV1245" s="15" t="s">
        <v>88</v>
      </c>
      <c r="AW1245" s="15" t="s">
        <v>30</v>
      </c>
      <c r="AX1245" s="15" t="s">
        <v>75</v>
      </c>
      <c r="AY1245" s="203" t="s">
        <v>317</v>
      </c>
    </row>
    <row r="1246" spans="1:65" s="15" customFormat="1">
      <c r="B1246" s="202"/>
      <c r="D1246" s="185" t="s">
        <v>323</v>
      </c>
      <c r="E1246" s="203" t="s">
        <v>1</v>
      </c>
      <c r="F1246" s="204" t="s">
        <v>1886</v>
      </c>
      <c r="H1246" s="205">
        <v>9.8000000000000007</v>
      </c>
      <c r="I1246" s="206"/>
      <c r="L1246" s="202"/>
      <c r="M1246" s="207"/>
      <c r="N1246" s="208"/>
      <c r="O1246" s="208"/>
      <c r="P1246" s="208"/>
      <c r="Q1246" s="208"/>
      <c r="R1246" s="208"/>
      <c r="S1246" s="208"/>
      <c r="T1246" s="209"/>
      <c r="AT1246" s="203" t="s">
        <v>323</v>
      </c>
      <c r="AU1246" s="203" t="s">
        <v>88</v>
      </c>
      <c r="AV1246" s="15" t="s">
        <v>88</v>
      </c>
      <c r="AW1246" s="15" t="s">
        <v>30</v>
      </c>
      <c r="AX1246" s="15" t="s">
        <v>75</v>
      </c>
      <c r="AY1246" s="203" t="s">
        <v>317</v>
      </c>
    </row>
    <row r="1247" spans="1:65" s="14" customFormat="1">
      <c r="B1247" s="192"/>
      <c r="D1247" s="185" t="s">
        <v>323</v>
      </c>
      <c r="E1247" s="193" t="s">
        <v>1</v>
      </c>
      <c r="F1247" s="194" t="s">
        <v>334</v>
      </c>
      <c r="H1247" s="195">
        <v>531.33600000000001</v>
      </c>
      <c r="I1247" s="196"/>
      <c r="L1247" s="192"/>
      <c r="M1247" s="197"/>
      <c r="N1247" s="198"/>
      <c r="O1247" s="198"/>
      <c r="P1247" s="198"/>
      <c r="Q1247" s="198"/>
      <c r="R1247" s="198"/>
      <c r="S1247" s="198"/>
      <c r="T1247" s="199"/>
      <c r="AT1247" s="193" t="s">
        <v>323</v>
      </c>
      <c r="AU1247" s="193" t="s">
        <v>88</v>
      </c>
      <c r="AV1247" s="14" t="s">
        <v>321</v>
      </c>
      <c r="AW1247" s="14" t="s">
        <v>30</v>
      </c>
      <c r="AX1247" s="14" t="s">
        <v>82</v>
      </c>
      <c r="AY1247" s="193" t="s">
        <v>317</v>
      </c>
    </row>
    <row r="1248" spans="1:65" s="2" customFormat="1" ht="37.9" customHeight="1">
      <c r="A1248" s="35"/>
      <c r="B1248" s="141"/>
      <c r="C1248" s="218" t="s">
        <v>1887</v>
      </c>
      <c r="D1248" s="218" t="s">
        <v>419</v>
      </c>
      <c r="E1248" s="219" t="s">
        <v>1888</v>
      </c>
      <c r="F1248" s="220" t="s">
        <v>1889</v>
      </c>
      <c r="G1248" s="221" t="s">
        <v>441</v>
      </c>
      <c r="H1248" s="222">
        <v>535</v>
      </c>
      <c r="I1248" s="223"/>
      <c r="J1248" s="224">
        <f t="shared" ref="J1248:J1268" si="5">ROUND(I1248*H1248,2)</f>
        <v>0</v>
      </c>
      <c r="K1248" s="225"/>
      <c r="L1248" s="226"/>
      <c r="M1248" s="227" t="s">
        <v>1</v>
      </c>
      <c r="N1248" s="228" t="s">
        <v>41</v>
      </c>
      <c r="O1248" s="61"/>
      <c r="P1248" s="181">
        <f t="shared" ref="P1248:P1268" si="6">O1248*H1248</f>
        <v>0</v>
      </c>
      <c r="Q1248" s="181">
        <v>1E-4</v>
      </c>
      <c r="R1248" s="181">
        <f t="shared" ref="R1248:R1268" si="7">Q1248*H1248</f>
        <v>5.3500000000000006E-2</v>
      </c>
      <c r="S1248" s="181">
        <v>0</v>
      </c>
      <c r="T1248" s="182">
        <f t="shared" ref="T1248:T1268" si="8">S1248*H1248</f>
        <v>0</v>
      </c>
      <c r="U1248" s="35"/>
      <c r="V1248" s="35"/>
      <c r="W1248" s="35"/>
      <c r="X1248" s="35"/>
      <c r="Y1248" s="35"/>
      <c r="Z1248" s="35"/>
      <c r="AA1248" s="35"/>
      <c r="AB1248" s="35"/>
      <c r="AC1248" s="35"/>
      <c r="AD1248" s="35"/>
      <c r="AE1248" s="35"/>
      <c r="AR1248" s="183" t="s">
        <v>494</v>
      </c>
      <c r="AT1248" s="183" t="s">
        <v>419</v>
      </c>
      <c r="AU1248" s="183" t="s">
        <v>88</v>
      </c>
      <c r="AY1248" s="18" t="s">
        <v>317</v>
      </c>
      <c r="BE1248" s="105">
        <f t="shared" ref="BE1248:BE1268" si="9">IF(N1248="základná",J1248,0)</f>
        <v>0</v>
      </c>
      <c r="BF1248" s="105">
        <f t="shared" ref="BF1248:BF1268" si="10">IF(N1248="znížená",J1248,0)</f>
        <v>0</v>
      </c>
      <c r="BG1248" s="105">
        <f t="shared" ref="BG1248:BG1268" si="11">IF(N1248="zákl. prenesená",J1248,0)</f>
        <v>0</v>
      </c>
      <c r="BH1248" s="105">
        <f t="shared" ref="BH1248:BH1268" si="12">IF(N1248="zníž. prenesená",J1248,0)</f>
        <v>0</v>
      </c>
      <c r="BI1248" s="105">
        <f t="shared" ref="BI1248:BI1268" si="13">IF(N1248="nulová",J1248,0)</f>
        <v>0</v>
      </c>
      <c r="BJ1248" s="18" t="s">
        <v>88</v>
      </c>
      <c r="BK1248" s="105">
        <f t="shared" ref="BK1248:BK1268" si="14">ROUND(I1248*H1248,2)</f>
        <v>0</v>
      </c>
      <c r="BL1248" s="18" t="s">
        <v>406</v>
      </c>
      <c r="BM1248" s="183" t="s">
        <v>1890</v>
      </c>
    </row>
    <row r="1249" spans="1:65" s="2" customFormat="1" ht="37.9" customHeight="1">
      <c r="A1249" s="35"/>
      <c r="B1249" s="141"/>
      <c r="C1249" s="218" t="s">
        <v>1891</v>
      </c>
      <c r="D1249" s="218" t="s">
        <v>419</v>
      </c>
      <c r="E1249" s="219" t="s">
        <v>1892</v>
      </c>
      <c r="F1249" s="220" t="s">
        <v>1893</v>
      </c>
      <c r="G1249" s="221" t="s">
        <v>441</v>
      </c>
      <c r="H1249" s="222">
        <v>535</v>
      </c>
      <c r="I1249" s="223"/>
      <c r="J1249" s="224">
        <f t="shared" si="5"/>
        <v>0</v>
      </c>
      <c r="K1249" s="225"/>
      <c r="L1249" s="226"/>
      <c r="M1249" s="227" t="s">
        <v>1</v>
      </c>
      <c r="N1249" s="228" t="s">
        <v>41</v>
      </c>
      <c r="O1249" s="61"/>
      <c r="P1249" s="181">
        <f t="shared" si="6"/>
        <v>0</v>
      </c>
      <c r="Q1249" s="181">
        <v>1E-4</v>
      </c>
      <c r="R1249" s="181">
        <f t="shared" si="7"/>
        <v>5.3500000000000006E-2</v>
      </c>
      <c r="S1249" s="181">
        <v>0</v>
      </c>
      <c r="T1249" s="182">
        <f t="shared" si="8"/>
        <v>0</v>
      </c>
      <c r="U1249" s="35"/>
      <c r="V1249" s="35"/>
      <c r="W1249" s="35"/>
      <c r="X1249" s="35"/>
      <c r="Y1249" s="35"/>
      <c r="Z1249" s="35"/>
      <c r="AA1249" s="35"/>
      <c r="AB1249" s="35"/>
      <c r="AC1249" s="35"/>
      <c r="AD1249" s="35"/>
      <c r="AE1249" s="35"/>
      <c r="AR1249" s="183" t="s">
        <v>494</v>
      </c>
      <c r="AT1249" s="183" t="s">
        <v>419</v>
      </c>
      <c r="AU1249" s="183" t="s">
        <v>88</v>
      </c>
      <c r="AY1249" s="18" t="s">
        <v>317</v>
      </c>
      <c r="BE1249" s="105">
        <f t="shared" si="9"/>
        <v>0</v>
      </c>
      <c r="BF1249" s="105">
        <f t="shared" si="10"/>
        <v>0</v>
      </c>
      <c r="BG1249" s="105">
        <f t="shared" si="11"/>
        <v>0</v>
      </c>
      <c r="BH1249" s="105">
        <f t="shared" si="12"/>
        <v>0</v>
      </c>
      <c r="BI1249" s="105">
        <f t="shared" si="13"/>
        <v>0</v>
      </c>
      <c r="BJ1249" s="18" t="s">
        <v>88</v>
      </c>
      <c r="BK1249" s="105">
        <f t="shared" si="14"/>
        <v>0</v>
      </c>
      <c r="BL1249" s="18" t="s">
        <v>406</v>
      </c>
      <c r="BM1249" s="183" t="s">
        <v>1894</v>
      </c>
    </row>
    <row r="1250" spans="1:65" s="2" customFormat="1" ht="24.2" customHeight="1">
      <c r="A1250" s="35"/>
      <c r="B1250" s="141"/>
      <c r="C1250" s="218" t="s">
        <v>1895</v>
      </c>
      <c r="D1250" s="218" t="s">
        <v>419</v>
      </c>
      <c r="E1250" s="219" t="s">
        <v>1896</v>
      </c>
      <c r="F1250" s="220" t="s">
        <v>1897</v>
      </c>
      <c r="G1250" s="221" t="s">
        <v>388</v>
      </c>
      <c r="H1250" s="222">
        <v>6</v>
      </c>
      <c r="I1250" s="223"/>
      <c r="J1250" s="224">
        <f t="shared" si="5"/>
        <v>0</v>
      </c>
      <c r="K1250" s="225"/>
      <c r="L1250" s="226"/>
      <c r="M1250" s="227" t="s">
        <v>1</v>
      </c>
      <c r="N1250" s="228" t="s">
        <v>41</v>
      </c>
      <c r="O1250" s="61"/>
      <c r="P1250" s="181">
        <f t="shared" si="6"/>
        <v>0</v>
      </c>
      <c r="Q1250" s="181">
        <v>2.1999999999999999E-2</v>
      </c>
      <c r="R1250" s="181">
        <f t="shared" si="7"/>
        <v>0.13200000000000001</v>
      </c>
      <c r="S1250" s="181">
        <v>0</v>
      </c>
      <c r="T1250" s="182">
        <f t="shared" si="8"/>
        <v>0</v>
      </c>
      <c r="U1250" s="35"/>
      <c r="V1250" s="35"/>
      <c r="W1250" s="35"/>
      <c r="X1250" s="35"/>
      <c r="Y1250" s="35"/>
      <c r="Z1250" s="35"/>
      <c r="AA1250" s="35"/>
      <c r="AB1250" s="35"/>
      <c r="AC1250" s="35"/>
      <c r="AD1250" s="35"/>
      <c r="AE1250" s="35"/>
      <c r="AR1250" s="183" t="s">
        <v>494</v>
      </c>
      <c r="AT1250" s="183" t="s">
        <v>419</v>
      </c>
      <c r="AU1250" s="183" t="s">
        <v>88</v>
      </c>
      <c r="AY1250" s="18" t="s">
        <v>317</v>
      </c>
      <c r="BE1250" s="105">
        <f t="shared" si="9"/>
        <v>0</v>
      </c>
      <c r="BF1250" s="105">
        <f t="shared" si="10"/>
        <v>0</v>
      </c>
      <c r="BG1250" s="105">
        <f t="shared" si="11"/>
        <v>0</v>
      </c>
      <c r="BH1250" s="105">
        <f t="shared" si="12"/>
        <v>0</v>
      </c>
      <c r="BI1250" s="105">
        <f t="shared" si="13"/>
        <v>0</v>
      </c>
      <c r="BJ1250" s="18" t="s">
        <v>88</v>
      </c>
      <c r="BK1250" s="105">
        <f t="shared" si="14"/>
        <v>0</v>
      </c>
      <c r="BL1250" s="18" t="s">
        <v>406</v>
      </c>
      <c r="BM1250" s="183" t="s">
        <v>1898</v>
      </c>
    </row>
    <row r="1251" spans="1:65" s="2" customFormat="1" ht="24.2" customHeight="1">
      <c r="A1251" s="35"/>
      <c r="B1251" s="141"/>
      <c r="C1251" s="218" t="s">
        <v>1899</v>
      </c>
      <c r="D1251" s="218" t="s">
        <v>419</v>
      </c>
      <c r="E1251" s="219" t="s">
        <v>1900</v>
      </c>
      <c r="F1251" s="220" t="s">
        <v>1901</v>
      </c>
      <c r="G1251" s="221" t="s">
        <v>388</v>
      </c>
      <c r="H1251" s="222">
        <v>24</v>
      </c>
      <c r="I1251" s="223"/>
      <c r="J1251" s="224">
        <f t="shared" si="5"/>
        <v>0</v>
      </c>
      <c r="K1251" s="225"/>
      <c r="L1251" s="226"/>
      <c r="M1251" s="227" t="s">
        <v>1</v>
      </c>
      <c r="N1251" s="228" t="s">
        <v>41</v>
      </c>
      <c r="O1251" s="61"/>
      <c r="P1251" s="181">
        <f t="shared" si="6"/>
        <v>0</v>
      </c>
      <c r="Q1251" s="181">
        <v>2.1999999999999999E-2</v>
      </c>
      <c r="R1251" s="181">
        <f t="shared" si="7"/>
        <v>0.52800000000000002</v>
      </c>
      <c r="S1251" s="181">
        <v>0</v>
      </c>
      <c r="T1251" s="182">
        <f t="shared" si="8"/>
        <v>0</v>
      </c>
      <c r="U1251" s="35"/>
      <c r="V1251" s="35"/>
      <c r="W1251" s="35"/>
      <c r="X1251" s="35"/>
      <c r="Y1251" s="35"/>
      <c r="Z1251" s="35"/>
      <c r="AA1251" s="35"/>
      <c r="AB1251" s="35"/>
      <c r="AC1251" s="35"/>
      <c r="AD1251" s="35"/>
      <c r="AE1251" s="35"/>
      <c r="AR1251" s="183" t="s">
        <v>494</v>
      </c>
      <c r="AT1251" s="183" t="s">
        <v>419</v>
      </c>
      <c r="AU1251" s="183" t="s">
        <v>88</v>
      </c>
      <c r="AY1251" s="18" t="s">
        <v>317</v>
      </c>
      <c r="BE1251" s="105">
        <f t="shared" si="9"/>
        <v>0</v>
      </c>
      <c r="BF1251" s="105">
        <f t="shared" si="10"/>
        <v>0</v>
      </c>
      <c r="BG1251" s="105">
        <f t="shared" si="11"/>
        <v>0</v>
      </c>
      <c r="BH1251" s="105">
        <f t="shared" si="12"/>
        <v>0</v>
      </c>
      <c r="BI1251" s="105">
        <f t="shared" si="13"/>
        <v>0</v>
      </c>
      <c r="BJ1251" s="18" t="s">
        <v>88</v>
      </c>
      <c r="BK1251" s="105">
        <f t="shared" si="14"/>
        <v>0</v>
      </c>
      <c r="BL1251" s="18" t="s">
        <v>406</v>
      </c>
      <c r="BM1251" s="183" t="s">
        <v>1902</v>
      </c>
    </row>
    <row r="1252" spans="1:65" s="2" customFormat="1" ht="24.2" customHeight="1">
      <c r="A1252" s="35"/>
      <c r="B1252" s="141"/>
      <c r="C1252" s="218" t="s">
        <v>1903</v>
      </c>
      <c r="D1252" s="218" t="s">
        <v>419</v>
      </c>
      <c r="E1252" s="219" t="s">
        <v>1904</v>
      </c>
      <c r="F1252" s="220" t="s">
        <v>1905</v>
      </c>
      <c r="G1252" s="221" t="s">
        <v>388</v>
      </c>
      <c r="H1252" s="222">
        <v>2</v>
      </c>
      <c r="I1252" s="223"/>
      <c r="J1252" s="224">
        <f t="shared" si="5"/>
        <v>0</v>
      </c>
      <c r="K1252" s="225"/>
      <c r="L1252" s="226"/>
      <c r="M1252" s="227" t="s">
        <v>1</v>
      </c>
      <c r="N1252" s="228" t="s">
        <v>41</v>
      </c>
      <c r="O1252" s="61"/>
      <c r="P1252" s="181">
        <f t="shared" si="6"/>
        <v>0</v>
      </c>
      <c r="Q1252" s="181">
        <v>2.1999999999999999E-2</v>
      </c>
      <c r="R1252" s="181">
        <f t="shared" si="7"/>
        <v>4.3999999999999997E-2</v>
      </c>
      <c r="S1252" s="181">
        <v>0</v>
      </c>
      <c r="T1252" s="182">
        <f t="shared" si="8"/>
        <v>0</v>
      </c>
      <c r="U1252" s="35"/>
      <c r="V1252" s="35"/>
      <c r="W1252" s="35"/>
      <c r="X1252" s="35"/>
      <c r="Y1252" s="35"/>
      <c r="Z1252" s="35"/>
      <c r="AA1252" s="35"/>
      <c r="AB1252" s="35"/>
      <c r="AC1252" s="35"/>
      <c r="AD1252" s="35"/>
      <c r="AE1252" s="35"/>
      <c r="AR1252" s="183" t="s">
        <v>494</v>
      </c>
      <c r="AT1252" s="183" t="s">
        <v>419</v>
      </c>
      <c r="AU1252" s="183" t="s">
        <v>88</v>
      </c>
      <c r="AY1252" s="18" t="s">
        <v>317</v>
      </c>
      <c r="BE1252" s="105">
        <f t="shared" si="9"/>
        <v>0</v>
      </c>
      <c r="BF1252" s="105">
        <f t="shared" si="10"/>
        <v>0</v>
      </c>
      <c r="BG1252" s="105">
        <f t="shared" si="11"/>
        <v>0</v>
      </c>
      <c r="BH1252" s="105">
        <f t="shared" si="12"/>
        <v>0</v>
      </c>
      <c r="BI1252" s="105">
        <f t="shared" si="13"/>
        <v>0</v>
      </c>
      <c r="BJ1252" s="18" t="s">
        <v>88</v>
      </c>
      <c r="BK1252" s="105">
        <f t="shared" si="14"/>
        <v>0</v>
      </c>
      <c r="BL1252" s="18" t="s">
        <v>406</v>
      </c>
      <c r="BM1252" s="183" t="s">
        <v>1906</v>
      </c>
    </row>
    <row r="1253" spans="1:65" s="2" customFormat="1" ht="24.2" customHeight="1">
      <c r="A1253" s="35"/>
      <c r="B1253" s="141"/>
      <c r="C1253" s="218" t="s">
        <v>1907</v>
      </c>
      <c r="D1253" s="218" t="s">
        <v>419</v>
      </c>
      <c r="E1253" s="219" t="s">
        <v>1908</v>
      </c>
      <c r="F1253" s="220" t="s">
        <v>1909</v>
      </c>
      <c r="G1253" s="221" t="s">
        <v>388</v>
      </c>
      <c r="H1253" s="222">
        <v>2</v>
      </c>
      <c r="I1253" s="223"/>
      <c r="J1253" s="224">
        <f t="shared" si="5"/>
        <v>0</v>
      </c>
      <c r="K1253" s="225"/>
      <c r="L1253" s="226"/>
      <c r="M1253" s="227" t="s">
        <v>1</v>
      </c>
      <c r="N1253" s="228" t="s">
        <v>41</v>
      </c>
      <c r="O1253" s="61"/>
      <c r="P1253" s="181">
        <f t="shared" si="6"/>
        <v>0</v>
      </c>
      <c r="Q1253" s="181">
        <v>2.1999999999999999E-2</v>
      </c>
      <c r="R1253" s="181">
        <f t="shared" si="7"/>
        <v>4.3999999999999997E-2</v>
      </c>
      <c r="S1253" s="181">
        <v>0</v>
      </c>
      <c r="T1253" s="182">
        <f t="shared" si="8"/>
        <v>0</v>
      </c>
      <c r="U1253" s="35"/>
      <c r="V1253" s="35"/>
      <c r="W1253" s="35"/>
      <c r="X1253" s="35"/>
      <c r="Y1253" s="35"/>
      <c r="Z1253" s="35"/>
      <c r="AA1253" s="35"/>
      <c r="AB1253" s="35"/>
      <c r="AC1253" s="35"/>
      <c r="AD1253" s="35"/>
      <c r="AE1253" s="35"/>
      <c r="AR1253" s="183" t="s">
        <v>494</v>
      </c>
      <c r="AT1253" s="183" t="s">
        <v>419</v>
      </c>
      <c r="AU1253" s="183" t="s">
        <v>88</v>
      </c>
      <c r="AY1253" s="18" t="s">
        <v>317</v>
      </c>
      <c r="BE1253" s="105">
        <f t="shared" si="9"/>
        <v>0</v>
      </c>
      <c r="BF1253" s="105">
        <f t="shared" si="10"/>
        <v>0</v>
      </c>
      <c r="BG1253" s="105">
        <f t="shared" si="11"/>
        <v>0</v>
      </c>
      <c r="BH1253" s="105">
        <f t="shared" si="12"/>
        <v>0</v>
      </c>
      <c r="BI1253" s="105">
        <f t="shared" si="13"/>
        <v>0</v>
      </c>
      <c r="BJ1253" s="18" t="s">
        <v>88</v>
      </c>
      <c r="BK1253" s="105">
        <f t="shared" si="14"/>
        <v>0</v>
      </c>
      <c r="BL1253" s="18" t="s">
        <v>406</v>
      </c>
      <c r="BM1253" s="183" t="s">
        <v>1910</v>
      </c>
    </row>
    <row r="1254" spans="1:65" s="2" customFormat="1" ht="24.2" customHeight="1">
      <c r="A1254" s="35"/>
      <c r="B1254" s="141"/>
      <c r="C1254" s="218" t="s">
        <v>1911</v>
      </c>
      <c r="D1254" s="218" t="s">
        <v>419</v>
      </c>
      <c r="E1254" s="219" t="s">
        <v>1912</v>
      </c>
      <c r="F1254" s="220" t="s">
        <v>1913</v>
      </c>
      <c r="G1254" s="221" t="s">
        <v>388</v>
      </c>
      <c r="H1254" s="222">
        <v>2</v>
      </c>
      <c r="I1254" s="223"/>
      <c r="J1254" s="224">
        <f t="shared" si="5"/>
        <v>0</v>
      </c>
      <c r="K1254" s="225"/>
      <c r="L1254" s="226"/>
      <c r="M1254" s="227" t="s">
        <v>1</v>
      </c>
      <c r="N1254" s="228" t="s">
        <v>41</v>
      </c>
      <c r="O1254" s="61"/>
      <c r="P1254" s="181">
        <f t="shared" si="6"/>
        <v>0</v>
      </c>
      <c r="Q1254" s="181">
        <v>2.1999999999999999E-2</v>
      </c>
      <c r="R1254" s="181">
        <f t="shared" si="7"/>
        <v>4.3999999999999997E-2</v>
      </c>
      <c r="S1254" s="181">
        <v>0</v>
      </c>
      <c r="T1254" s="182">
        <f t="shared" si="8"/>
        <v>0</v>
      </c>
      <c r="U1254" s="35"/>
      <c r="V1254" s="35"/>
      <c r="W1254" s="35"/>
      <c r="X1254" s="35"/>
      <c r="Y1254" s="35"/>
      <c r="Z1254" s="35"/>
      <c r="AA1254" s="35"/>
      <c r="AB1254" s="35"/>
      <c r="AC1254" s="35"/>
      <c r="AD1254" s="35"/>
      <c r="AE1254" s="35"/>
      <c r="AR1254" s="183" t="s">
        <v>494</v>
      </c>
      <c r="AT1254" s="183" t="s">
        <v>419</v>
      </c>
      <c r="AU1254" s="183" t="s">
        <v>88</v>
      </c>
      <c r="AY1254" s="18" t="s">
        <v>317</v>
      </c>
      <c r="BE1254" s="105">
        <f t="shared" si="9"/>
        <v>0</v>
      </c>
      <c r="BF1254" s="105">
        <f t="shared" si="10"/>
        <v>0</v>
      </c>
      <c r="BG1254" s="105">
        <f t="shared" si="11"/>
        <v>0</v>
      </c>
      <c r="BH1254" s="105">
        <f t="shared" si="12"/>
        <v>0</v>
      </c>
      <c r="BI1254" s="105">
        <f t="shared" si="13"/>
        <v>0</v>
      </c>
      <c r="BJ1254" s="18" t="s">
        <v>88</v>
      </c>
      <c r="BK1254" s="105">
        <f t="shared" si="14"/>
        <v>0</v>
      </c>
      <c r="BL1254" s="18" t="s">
        <v>406</v>
      </c>
      <c r="BM1254" s="183" t="s">
        <v>1914</v>
      </c>
    </row>
    <row r="1255" spans="1:65" s="2" customFormat="1" ht="24.2" customHeight="1">
      <c r="A1255" s="35"/>
      <c r="B1255" s="141"/>
      <c r="C1255" s="218" t="s">
        <v>1915</v>
      </c>
      <c r="D1255" s="218" t="s">
        <v>419</v>
      </c>
      <c r="E1255" s="219" t="s">
        <v>1916</v>
      </c>
      <c r="F1255" s="220" t="s">
        <v>1917</v>
      </c>
      <c r="G1255" s="221" t="s">
        <v>388</v>
      </c>
      <c r="H1255" s="222">
        <v>1</v>
      </c>
      <c r="I1255" s="223"/>
      <c r="J1255" s="224">
        <f t="shared" si="5"/>
        <v>0</v>
      </c>
      <c r="K1255" s="225"/>
      <c r="L1255" s="226"/>
      <c r="M1255" s="227" t="s">
        <v>1</v>
      </c>
      <c r="N1255" s="228" t="s">
        <v>41</v>
      </c>
      <c r="O1255" s="61"/>
      <c r="P1255" s="181">
        <f t="shared" si="6"/>
        <v>0</v>
      </c>
      <c r="Q1255" s="181">
        <v>2.1999999999999999E-2</v>
      </c>
      <c r="R1255" s="181">
        <f t="shared" si="7"/>
        <v>2.1999999999999999E-2</v>
      </c>
      <c r="S1255" s="181">
        <v>0</v>
      </c>
      <c r="T1255" s="182">
        <f t="shared" si="8"/>
        <v>0</v>
      </c>
      <c r="U1255" s="35"/>
      <c r="V1255" s="35"/>
      <c r="W1255" s="35"/>
      <c r="X1255" s="35"/>
      <c r="Y1255" s="35"/>
      <c r="Z1255" s="35"/>
      <c r="AA1255" s="35"/>
      <c r="AB1255" s="35"/>
      <c r="AC1255" s="35"/>
      <c r="AD1255" s="35"/>
      <c r="AE1255" s="35"/>
      <c r="AR1255" s="183" t="s">
        <v>494</v>
      </c>
      <c r="AT1255" s="183" t="s">
        <v>419</v>
      </c>
      <c r="AU1255" s="183" t="s">
        <v>88</v>
      </c>
      <c r="AY1255" s="18" t="s">
        <v>317</v>
      </c>
      <c r="BE1255" s="105">
        <f t="shared" si="9"/>
        <v>0</v>
      </c>
      <c r="BF1255" s="105">
        <f t="shared" si="10"/>
        <v>0</v>
      </c>
      <c r="BG1255" s="105">
        <f t="shared" si="11"/>
        <v>0</v>
      </c>
      <c r="BH1255" s="105">
        <f t="shared" si="12"/>
        <v>0</v>
      </c>
      <c r="BI1255" s="105">
        <f t="shared" si="13"/>
        <v>0</v>
      </c>
      <c r="BJ1255" s="18" t="s">
        <v>88</v>
      </c>
      <c r="BK1255" s="105">
        <f t="shared" si="14"/>
        <v>0</v>
      </c>
      <c r="BL1255" s="18" t="s">
        <v>406</v>
      </c>
      <c r="BM1255" s="183" t="s">
        <v>1918</v>
      </c>
    </row>
    <row r="1256" spans="1:65" s="2" customFormat="1" ht="24.2" customHeight="1">
      <c r="A1256" s="35"/>
      <c r="B1256" s="141"/>
      <c r="C1256" s="218" t="s">
        <v>1919</v>
      </c>
      <c r="D1256" s="218" t="s">
        <v>419</v>
      </c>
      <c r="E1256" s="219" t="s">
        <v>1920</v>
      </c>
      <c r="F1256" s="220" t="s">
        <v>1921</v>
      </c>
      <c r="G1256" s="221" t="s">
        <v>388</v>
      </c>
      <c r="H1256" s="222">
        <v>4</v>
      </c>
      <c r="I1256" s="223"/>
      <c r="J1256" s="224">
        <f t="shared" si="5"/>
        <v>0</v>
      </c>
      <c r="K1256" s="225"/>
      <c r="L1256" s="226"/>
      <c r="M1256" s="227" t="s">
        <v>1</v>
      </c>
      <c r="N1256" s="228" t="s">
        <v>41</v>
      </c>
      <c r="O1256" s="61"/>
      <c r="P1256" s="181">
        <f t="shared" si="6"/>
        <v>0</v>
      </c>
      <c r="Q1256" s="181">
        <v>2.1999999999999999E-2</v>
      </c>
      <c r="R1256" s="181">
        <f t="shared" si="7"/>
        <v>8.7999999999999995E-2</v>
      </c>
      <c r="S1256" s="181">
        <v>0</v>
      </c>
      <c r="T1256" s="182">
        <f t="shared" si="8"/>
        <v>0</v>
      </c>
      <c r="U1256" s="35"/>
      <c r="V1256" s="35"/>
      <c r="W1256" s="35"/>
      <c r="X1256" s="35"/>
      <c r="Y1256" s="35"/>
      <c r="Z1256" s="35"/>
      <c r="AA1256" s="35"/>
      <c r="AB1256" s="35"/>
      <c r="AC1256" s="35"/>
      <c r="AD1256" s="35"/>
      <c r="AE1256" s="35"/>
      <c r="AR1256" s="183" t="s">
        <v>494</v>
      </c>
      <c r="AT1256" s="183" t="s">
        <v>419</v>
      </c>
      <c r="AU1256" s="183" t="s">
        <v>88</v>
      </c>
      <c r="AY1256" s="18" t="s">
        <v>317</v>
      </c>
      <c r="BE1256" s="105">
        <f t="shared" si="9"/>
        <v>0</v>
      </c>
      <c r="BF1256" s="105">
        <f t="shared" si="10"/>
        <v>0</v>
      </c>
      <c r="BG1256" s="105">
        <f t="shared" si="11"/>
        <v>0</v>
      </c>
      <c r="BH1256" s="105">
        <f t="shared" si="12"/>
        <v>0</v>
      </c>
      <c r="BI1256" s="105">
        <f t="shared" si="13"/>
        <v>0</v>
      </c>
      <c r="BJ1256" s="18" t="s">
        <v>88</v>
      </c>
      <c r="BK1256" s="105">
        <f t="shared" si="14"/>
        <v>0</v>
      </c>
      <c r="BL1256" s="18" t="s">
        <v>406</v>
      </c>
      <c r="BM1256" s="183" t="s">
        <v>1922</v>
      </c>
    </row>
    <row r="1257" spans="1:65" s="2" customFormat="1" ht="24.2" customHeight="1">
      <c r="A1257" s="35"/>
      <c r="B1257" s="141"/>
      <c r="C1257" s="218" t="s">
        <v>1923</v>
      </c>
      <c r="D1257" s="218" t="s">
        <v>419</v>
      </c>
      <c r="E1257" s="219" t="s">
        <v>1924</v>
      </c>
      <c r="F1257" s="220" t="s">
        <v>1925</v>
      </c>
      <c r="G1257" s="221" t="s">
        <v>388</v>
      </c>
      <c r="H1257" s="222">
        <v>2</v>
      </c>
      <c r="I1257" s="223"/>
      <c r="J1257" s="224">
        <f t="shared" si="5"/>
        <v>0</v>
      </c>
      <c r="K1257" s="225"/>
      <c r="L1257" s="226"/>
      <c r="M1257" s="227" t="s">
        <v>1</v>
      </c>
      <c r="N1257" s="228" t="s">
        <v>41</v>
      </c>
      <c r="O1257" s="61"/>
      <c r="P1257" s="181">
        <f t="shared" si="6"/>
        <v>0</v>
      </c>
      <c r="Q1257" s="181">
        <v>2.1999999999999999E-2</v>
      </c>
      <c r="R1257" s="181">
        <f t="shared" si="7"/>
        <v>4.3999999999999997E-2</v>
      </c>
      <c r="S1257" s="181">
        <v>0</v>
      </c>
      <c r="T1257" s="182">
        <f t="shared" si="8"/>
        <v>0</v>
      </c>
      <c r="U1257" s="35"/>
      <c r="V1257" s="35"/>
      <c r="W1257" s="35"/>
      <c r="X1257" s="35"/>
      <c r="Y1257" s="35"/>
      <c r="Z1257" s="35"/>
      <c r="AA1257" s="35"/>
      <c r="AB1257" s="35"/>
      <c r="AC1257" s="35"/>
      <c r="AD1257" s="35"/>
      <c r="AE1257" s="35"/>
      <c r="AR1257" s="183" t="s">
        <v>494</v>
      </c>
      <c r="AT1257" s="183" t="s">
        <v>419</v>
      </c>
      <c r="AU1257" s="183" t="s">
        <v>88</v>
      </c>
      <c r="AY1257" s="18" t="s">
        <v>317</v>
      </c>
      <c r="BE1257" s="105">
        <f t="shared" si="9"/>
        <v>0</v>
      </c>
      <c r="BF1257" s="105">
        <f t="shared" si="10"/>
        <v>0</v>
      </c>
      <c r="BG1257" s="105">
        <f t="shared" si="11"/>
        <v>0</v>
      </c>
      <c r="BH1257" s="105">
        <f t="shared" si="12"/>
        <v>0</v>
      </c>
      <c r="BI1257" s="105">
        <f t="shared" si="13"/>
        <v>0</v>
      </c>
      <c r="BJ1257" s="18" t="s">
        <v>88</v>
      </c>
      <c r="BK1257" s="105">
        <f t="shared" si="14"/>
        <v>0</v>
      </c>
      <c r="BL1257" s="18" t="s">
        <v>406</v>
      </c>
      <c r="BM1257" s="183" t="s">
        <v>1926</v>
      </c>
    </row>
    <row r="1258" spans="1:65" s="2" customFormat="1" ht="24.2" customHeight="1">
      <c r="A1258" s="35"/>
      <c r="B1258" s="141"/>
      <c r="C1258" s="218" t="s">
        <v>1927</v>
      </c>
      <c r="D1258" s="218" t="s">
        <v>419</v>
      </c>
      <c r="E1258" s="219" t="s">
        <v>1928</v>
      </c>
      <c r="F1258" s="220" t="s">
        <v>1929</v>
      </c>
      <c r="G1258" s="221" t="s">
        <v>388</v>
      </c>
      <c r="H1258" s="222">
        <v>1</v>
      </c>
      <c r="I1258" s="223"/>
      <c r="J1258" s="224">
        <f t="shared" si="5"/>
        <v>0</v>
      </c>
      <c r="K1258" s="225"/>
      <c r="L1258" s="226"/>
      <c r="M1258" s="227" t="s">
        <v>1</v>
      </c>
      <c r="N1258" s="228" t="s">
        <v>41</v>
      </c>
      <c r="O1258" s="61"/>
      <c r="P1258" s="181">
        <f t="shared" si="6"/>
        <v>0</v>
      </c>
      <c r="Q1258" s="181">
        <v>2.1999999999999999E-2</v>
      </c>
      <c r="R1258" s="181">
        <f t="shared" si="7"/>
        <v>2.1999999999999999E-2</v>
      </c>
      <c r="S1258" s="181">
        <v>0</v>
      </c>
      <c r="T1258" s="182">
        <f t="shared" si="8"/>
        <v>0</v>
      </c>
      <c r="U1258" s="35"/>
      <c r="V1258" s="35"/>
      <c r="W1258" s="35"/>
      <c r="X1258" s="35"/>
      <c r="Y1258" s="35"/>
      <c r="Z1258" s="35"/>
      <c r="AA1258" s="35"/>
      <c r="AB1258" s="35"/>
      <c r="AC1258" s="35"/>
      <c r="AD1258" s="35"/>
      <c r="AE1258" s="35"/>
      <c r="AR1258" s="183" t="s">
        <v>494</v>
      </c>
      <c r="AT1258" s="183" t="s">
        <v>419</v>
      </c>
      <c r="AU1258" s="183" t="s">
        <v>88</v>
      </c>
      <c r="AY1258" s="18" t="s">
        <v>317</v>
      </c>
      <c r="BE1258" s="105">
        <f t="shared" si="9"/>
        <v>0</v>
      </c>
      <c r="BF1258" s="105">
        <f t="shared" si="10"/>
        <v>0</v>
      </c>
      <c r="BG1258" s="105">
        <f t="shared" si="11"/>
        <v>0</v>
      </c>
      <c r="BH1258" s="105">
        <f t="shared" si="12"/>
        <v>0</v>
      </c>
      <c r="BI1258" s="105">
        <f t="shared" si="13"/>
        <v>0</v>
      </c>
      <c r="BJ1258" s="18" t="s">
        <v>88</v>
      </c>
      <c r="BK1258" s="105">
        <f t="shared" si="14"/>
        <v>0</v>
      </c>
      <c r="BL1258" s="18" t="s">
        <v>406</v>
      </c>
      <c r="BM1258" s="183" t="s">
        <v>1930</v>
      </c>
    </row>
    <row r="1259" spans="1:65" s="2" customFormat="1" ht="24.2" customHeight="1">
      <c r="A1259" s="35"/>
      <c r="B1259" s="141"/>
      <c r="C1259" s="218" t="s">
        <v>1931</v>
      </c>
      <c r="D1259" s="218" t="s">
        <v>419</v>
      </c>
      <c r="E1259" s="219" t="s">
        <v>1932</v>
      </c>
      <c r="F1259" s="220" t="s">
        <v>1933</v>
      </c>
      <c r="G1259" s="221" t="s">
        <v>388</v>
      </c>
      <c r="H1259" s="222">
        <v>2</v>
      </c>
      <c r="I1259" s="223"/>
      <c r="J1259" s="224">
        <f t="shared" si="5"/>
        <v>0</v>
      </c>
      <c r="K1259" s="225"/>
      <c r="L1259" s="226"/>
      <c r="M1259" s="227" t="s">
        <v>1</v>
      </c>
      <c r="N1259" s="228" t="s">
        <v>41</v>
      </c>
      <c r="O1259" s="61"/>
      <c r="P1259" s="181">
        <f t="shared" si="6"/>
        <v>0</v>
      </c>
      <c r="Q1259" s="181">
        <v>2.1999999999999999E-2</v>
      </c>
      <c r="R1259" s="181">
        <f t="shared" si="7"/>
        <v>4.3999999999999997E-2</v>
      </c>
      <c r="S1259" s="181">
        <v>0</v>
      </c>
      <c r="T1259" s="182">
        <f t="shared" si="8"/>
        <v>0</v>
      </c>
      <c r="U1259" s="35"/>
      <c r="V1259" s="35"/>
      <c r="W1259" s="35"/>
      <c r="X1259" s="35"/>
      <c r="Y1259" s="35"/>
      <c r="Z1259" s="35"/>
      <c r="AA1259" s="35"/>
      <c r="AB1259" s="35"/>
      <c r="AC1259" s="35"/>
      <c r="AD1259" s="35"/>
      <c r="AE1259" s="35"/>
      <c r="AR1259" s="183" t="s">
        <v>494</v>
      </c>
      <c r="AT1259" s="183" t="s">
        <v>419</v>
      </c>
      <c r="AU1259" s="183" t="s">
        <v>88</v>
      </c>
      <c r="AY1259" s="18" t="s">
        <v>317</v>
      </c>
      <c r="BE1259" s="105">
        <f t="shared" si="9"/>
        <v>0</v>
      </c>
      <c r="BF1259" s="105">
        <f t="shared" si="10"/>
        <v>0</v>
      </c>
      <c r="BG1259" s="105">
        <f t="shared" si="11"/>
        <v>0</v>
      </c>
      <c r="BH1259" s="105">
        <f t="shared" si="12"/>
        <v>0</v>
      </c>
      <c r="BI1259" s="105">
        <f t="shared" si="13"/>
        <v>0</v>
      </c>
      <c r="BJ1259" s="18" t="s">
        <v>88</v>
      </c>
      <c r="BK1259" s="105">
        <f t="shared" si="14"/>
        <v>0</v>
      </c>
      <c r="BL1259" s="18" t="s">
        <v>406</v>
      </c>
      <c r="BM1259" s="183" t="s">
        <v>1934</v>
      </c>
    </row>
    <row r="1260" spans="1:65" s="2" customFormat="1" ht="24.2" customHeight="1">
      <c r="A1260" s="35"/>
      <c r="B1260" s="141"/>
      <c r="C1260" s="218" t="s">
        <v>1935</v>
      </c>
      <c r="D1260" s="218" t="s">
        <v>419</v>
      </c>
      <c r="E1260" s="219" t="s">
        <v>1936</v>
      </c>
      <c r="F1260" s="220" t="s">
        <v>1937</v>
      </c>
      <c r="G1260" s="221" t="s">
        <v>388</v>
      </c>
      <c r="H1260" s="222">
        <v>1</v>
      </c>
      <c r="I1260" s="223"/>
      <c r="J1260" s="224">
        <f t="shared" si="5"/>
        <v>0</v>
      </c>
      <c r="K1260" s="225"/>
      <c r="L1260" s="226"/>
      <c r="M1260" s="227" t="s">
        <v>1</v>
      </c>
      <c r="N1260" s="228" t="s">
        <v>41</v>
      </c>
      <c r="O1260" s="61"/>
      <c r="P1260" s="181">
        <f t="shared" si="6"/>
        <v>0</v>
      </c>
      <c r="Q1260" s="181">
        <v>2.1999999999999999E-2</v>
      </c>
      <c r="R1260" s="181">
        <f t="shared" si="7"/>
        <v>2.1999999999999999E-2</v>
      </c>
      <c r="S1260" s="181">
        <v>0</v>
      </c>
      <c r="T1260" s="182">
        <f t="shared" si="8"/>
        <v>0</v>
      </c>
      <c r="U1260" s="35"/>
      <c r="V1260" s="35"/>
      <c r="W1260" s="35"/>
      <c r="X1260" s="35"/>
      <c r="Y1260" s="35"/>
      <c r="Z1260" s="35"/>
      <c r="AA1260" s="35"/>
      <c r="AB1260" s="35"/>
      <c r="AC1260" s="35"/>
      <c r="AD1260" s="35"/>
      <c r="AE1260" s="35"/>
      <c r="AR1260" s="183" t="s">
        <v>494</v>
      </c>
      <c r="AT1260" s="183" t="s">
        <v>419</v>
      </c>
      <c r="AU1260" s="183" t="s">
        <v>88</v>
      </c>
      <c r="AY1260" s="18" t="s">
        <v>317</v>
      </c>
      <c r="BE1260" s="105">
        <f t="shared" si="9"/>
        <v>0</v>
      </c>
      <c r="BF1260" s="105">
        <f t="shared" si="10"/>
        <v>0</v>
      </c>
      <c r="BG1260" s="105">
        <f t="shared" si="11"/>
        <v>0</v>
      </c>
      <c r="BH1260" s="105">
        <f t="shared" si="12"/>
        <v>0</v>
      </c>
      <c r="BI1260" s="105">
        <f t="shared" si="13"/>
        <v>0</v>
      </c>
      <c r="BJ1260" s="18" t="s">
        <v>88</v>
      </c>
      <c r="BK1260" s="105">
        <f t="shared" si="14"/>
        <v>0</v>
      </c>
      <c r="BL1260" s="18" t="s">
        <v>406</v>
      </c>
      <c r="BM1260" s="183" t="s">
        <v>1938</v>
      </c>
    </row>
    <row r="1261" spans="1:65" s="2" customFormat="1" ht="24.2" customHeight="1">
      <c r="A1261" s="35"/>
      <c r="B1261" s="141"/>
      <c r="C1261" s="218" t="s">
        <v>1939</v>
      </c>
      <c r="D1261" s="218" t="s">
        <v>419</v>
      </c>
      <c r="E1261" s="219" t="s">
        <v>1940</v>
      </c>
      <c r="F1261" s="220" t="s">
        <v>1941</v>
      </c>
      <c r="G1261" s="221" t="s">
        <v>388</v>
      </c>
      <c r="H1261" s="222">
        <v>4</v>
      </c>
      <c r="I1261" s="223"/>
      <c r="J1261" s="224">
        <f t="shared" si="5"/>
        <v>0</v>
      </c>
      <c r="K1261" s="225"/>
      <c r="L1261" s="226"/>
      <c r="M1261" s="227" t="s">
        <v>1</v>
      </c>
      <c r="N1261" s="228" t="s">
        <v>41</v>
      </c>
      <c r="O1261" s="61"/>
      <c r="P1261" s="181">
        <f t="shared" si="6"/>
        <v>0</v>
      </c>
      <c r="Q1261" s="181">
        <v>2.1999999999999999E-2</v>
      </c>
      <c r="R1261" s="181">
        <f t="shared" si="7"/>
        <v>8.7999999999999995E-2</v>
      </c>
      <c r="S1261" s="181">
        <v>0</v>
      </c>
      <c r="T1261" s="182">
        <f t="shared" si="8"/>
        <v>0</v>
      </c>
      <c r="U1261" s="35"/>
      <c r="V1261" s="35"/>
      <c r="W1261" s="35"/>
      <c r="X1261" s="35"/>
      <c r="Y1261" s="35"/>
      <c r="Z1261" s="35"/>
      <c r="AA1261" s="35"/>
      <c r="AB1261" s="35"/>
      <c r="AC1261" s="35"/>
      <c r="AD1261" s="35"/>
      <c r="AE1261" s="35"/>
      <c r="AR1261" s="183" t="s">
        <v>494</v>
      </c>
      <c r="AT1261" s="183" t="s">
        <v>419</v>
      </c>
      <c r="AU1261" s="183" t="s">
        <v>88</v>
      </c>
      <c r="AY1261" s="18" t="s">
        <v>317</v>
      </c>
      <c r="BE1261" s="105">
        <f t="shared" si="9"/>
        <v>0</v>
      </c>
      <c r="BF1261" s="105">
        <f t="shared" si="10"/>
        <v>0</v>
      </c>
      <c r="BG1261" s="105">
        <f t="shared" si="11"/>
        <v>0</v>
      </c>
      <c r="BH1261" s="105">
        <f t="shared" si="12"/>
        <v>0</v>
      </c>
      <c r="BI1261" s="105">
        <f t="shared" si="13"/>
        <v>0</v>
      </c>
      <c r="BJ1261" s="18" t="s">
        <v>88</v>
      </c>
      <c r="BK1261" s="105">
        <f t="shared" si="14"/>
        <v>0</v>
      </c>
      <c r="BL1261" s="18" t="s">
        <v>406</v>
      </c>
      <c r="BM1261" s="183" t="s">
        <v>1942</v>
      </c>
    </row>
    <row r="1262" spans="1:65" s="2" customFormat="1" ht="24.2" customHeight="1">
      <c r="A1262" s="35"/>
      <c r="B1262" s="141"/>
      <c r="C1262" s="218" t="s">
        <v>1943</v>
      </c>
      <c r="D1262" s="218" t="s">
        <v>419</v>
      </c>
      <c r="E1262" s="219" t="s">
        <v>1944</v>
      </c>
      <c r="F1262" s="220" t="s">
        <v>1945</v>
      </c>
      <c r="G1262" s="221" t="s">
        <v>388</v>
      </c>
      <c r="H1262" s="222">
        <v>1</v>
      </c>
      <c r="I1262" s="223"/>
      <c r="J1262" s="224">
        <f t="shared" si="5"/>
        <v>0</v>
      </c>
      <c r="K1262" s="225"/>
      <c r="L1262" s="226"/>
      <c r="M1262" s="227" t="s">
        <v>1</v>
      </c>
      <c r="N1262" s="228" t="s">
        <v>41</v>
      </c>
      <c r="O1262" s="61"/>
      <c r="P1262" s="181">
        <f t="shared" si="6"/>
        <v>0</v>
      </c>
      <c r="Q1262" s="181">
        <v>2.1999999999999999E-2</v>
      </c>
      <c r="R1262" s="181">
        <f t="shared" si="7"/>
        <v>2.1999999999999999E-2</v>
      </c>
      <c r="S1262" s="181">
        <v>0</v>
      </c>
      <c r="T1262" s="182">
        <f t="shared" si="8"/>
        <v>0</v>
      </c>
      <c r="U1262" s="35"/>
      <c r="V1262" s="35"/>
      <c r="W1262" s="35"/>
      <c r="X1262" s="35"/>
      <c r="Y1262" s="35"/>
      <c r="Z1262" s="35"/>
      <c r="AA1262" s="35"/>
      <c r="AB1262" s="35"/>
      <c r="AC1262" s="35"/>
      <c r="AD1262" s="35"/>
      <c r="AE1262" s="35"/>
      <c r="AR1262" s="183" t="s">
        <v>494</v>
      </c>
      <c r="AT1262" s="183" t="s">
        <v>419</v>
      </c>
      <c r="AU1262" s="183" t="s">
        <v>88</v>
      </c>
      <c r="AY1262" s="18" t="s">
        <v>317</v>
      </c>
      <c r="BE1262" s="105">
        <f t="shared" si="9"/>
        <v>0</v>
      </c>
      <c r="BF1262" s="105">
        <f t="shared" si="10"/>
        <v>0</v>
      </c>
      <c r="BG1262" s="105">
        <f t="shared" si="11"/>
        <v>0</v>
      </c>
      <c r="BH1262" s="105">
        <f t="shared" si="12"/>
        <v>0</v>
      </c>
      <c r="BI1262" s="105">
        <f t="shared" si="13"/>
        <v>0</v>
      </c>
      <c r="BJ1262" s="18" t="s">
        <v>88</v>
      </c>
      <c r="BK1262" s="105">
        <f t="shared" si="14"/>
        <v>0</v>
      </c>
      <c r="BL1262" s="18" t="s">
        <v>406</v>
      </c>
      <c r="BM1262" s="183" t="s">
        <v>1946</v>
      </c>
    </row>
    <row r="1263" spans="1:65" s="2" customFormat="1" ht="24.2" customHeight="1">
      <c r="A1263" s="35"/>
      <c r="B1263" s="141"/>
      <c r="C1263" s="218" t="s">
        <v>1947</v>
      </c>
      <c r="D1263" s="218" t="s">
        <v>419</v>
      </c>
      <c r="E1263" s="219" t="s">
        <v>1948</v>
      </c>
      <c r="F1263" s="220" t="s">
        <v>1949</v>
      </c>
      <c r="G1263" s="221" t="s">
        <v>388</v>
      </c>
      <c r="H1263" s="222">
        <v>29</v>
      </c>
      <c r="I1263" s="223"/>
      <c r="J1263" s="224">
        <f t="shared" si="5"/>
        <v>0</v>
      </c>
      <c r="K1263" s="225"/>
      <c r="L1263" s="226"/>
      <c r="M1263" s="227" t="s">
        <v>1</v>
      </c>
      <c r="N1263" s="228" t="s">
        <v>41</v>
      </c>
      <c r="O1263" s="61"/>
      <c r="P1263" s="181">
        <f t="shared" si="6"/>
        <v>0</v>
      </c>
      <c r="Q1263" s="181">
        <v>2.1999999999999999E-2</v>
      </c>
      <c r="R1263" s="181">
        <f t="shared" si="7"/>
        <v>0.63800000000000001</v>
      </c>
      <c r="S1263" s="181">
        <v>0</v>
      </c>
      <c r="T1263" s="182">
        <f t="shared" si="8"/>
        <v>0</v>
      </c>
      <c r="U1263" s="35"/>
      <c r="V1263" s="35"/>
      <c r="W1263" s="35"/>
      <c r="X1263" s="35"/>
      <c r="Y1263" s="35"/>
      <c r="Z1263" s="35"/>
      <c r="AA1263" s="35"/>
      <c r="AB1263" s="35"/>
      <c r="AC1263" s="35"/>
      <c r="AD1263" s="35"/>
      <c r="AE1263" s="35"/>
      <c r="AR1263" s="183" t="s">
        <v>494</v>
      </c>
      <c r="AT1263" s="183" t="s">
        <v>419</v>
      </c>
      <c r="AU1263" s="183" t="s">
        <v>88</v>
      </c>
      <c r="AY1263" s="18" t="s">
        <v>317</v>
      </c>
      <c r="BE1263" s="105">
        <f t="shared" si="9"/>
        <v>0</v>
      </c>
      <c r="BF1263" s="105">
        <f t="shared" si="10"/>
        <v>0</v>
      </c>
      <c r="BG1263" s="105">
        <f t="shared" si="11"/>
        <v>0</v>
      </c>
      <c r="BH1263" s="105">
        <f t="shared" si="12"/>
        <v>0</v>
      </c>
      <c r="BI1263" s="105">
        <f t="shared" si="13"/>
        <v>0</v>
      </c>
      <c r="BJ1263" s="18" t="s">
        <v>88</v>
      </c>
      <c r="BK1263" s="105">
        <f t="shared" si="14"/>
        <v>0</v>
      </c>
      <c r="BL1263" s="18" t="s">
        <v>406</v>
      </c>
      <c r="BM1263" s="183" t="s">
        <v>1950</v>
      </c>
    </row>
    <row r="1264" spans="1:65" s="2" customFormat="1" ht="24.2" customHeight="1">
      <c r="A1264" s="35"/>
      <c r="B1264" s="141"/>
      <c r="C1264" s="218" t="s">
        <v>1951</v>
      </c>
      <c r="D1264" s="218" t="s">
        <v>419</v>
      </c>
      <c r="E1264" s="219" t="s">
        <v>1952</v>
      </c>
      <c r="F1264" s="220" t="s">
        <v>1953</v>
      </c>
      <c r="G1264" s="221" t="s">
        <v>388</v>
      </c>
      <c r="H1264" s="222">
        <v>4</v>
      </c>
      <c r="I1264" s="223"/>
      <c r="J1264" s="224">
        <f t="shared" si="5"/>
        <v>0</v>
      </c>
      <c r="K1264" s="225"/>
      <c r="L1264" s="226"/>
      <c r="M1264" s="227" t="s">
        <v>1</v>
      </c>
      <c r="N1264" s="228" t="s">
        <v>41</v>
      </c>
      <c r="O1264" s="61"/>
      <c r="P1264" s="181">
        <f t="shared" si="6"/>
        <v>0</v>
      </c>
      <c r="Q1264" s="181">
        <v>2.1999999999999999E-2</v>
      </c>
      <c r="R1264" s="181">
        <f t="shared" si="7"/>
        <v>8.7999999999999995E-2</v>
      </c>
      <c r="S1264" s="181">
        <v>0</v>
      </c>
      <c r="T1264" s="182">
        <f t="shared" si="8"/>
        <v>0</v>
      </c>
      <c r="U1264" s="35"/>
      <c r="V1264" s="35"/>
      <c r="W1264" s="35"/>
      <c r="X1264" s="35"/>
      <c r="Y1264" s="35"/>
      <c r="Z1264" s="35"/>
      <c r="AA1264" s="35"/>
      <c r="AB1264" s="35"/>
      <c r="AC1264" s="35"/>
      <c r="AD1264" s="35"/>
      <c r="AE1264" s="35"/>
      <c r="AR1264" s="183" t="s">
        <v>494</v>
      </c>
      <c r="AT1264" s="183" t="s">
        <v>419</v>
      </c>
      <c r="AU1264" s="183" t="s">
        <v>88</v>
      </c>
      <c r="AY1264" s="18" t="s">
        <v>317</v>
      </c>
      <c r="BE1264" s="105">
        <f t="shared" si="9"/>
        <v>0</v>
      </c>
      <c r="BF1264" s="105">
        <f t="shared" si="10"/>
        <v>0</v>
      </c>
      <c r="BG1264" s="105">
        <f t="shared" si="11"/>
        <v>0</v>
      </c>
      <c r="BH1264" s="105">
        <f t="shared" si="12"/>
        <v>0</v>
      </c>
      <c r="BI1264" s="105">
        <f t="shared" si="13"/>
        <v>0</v>
      </c>
      <c r="BJ1264" s="18" t="s">
        <v>88</v>
      </c>
      <c r="BK1264" s="105">
        <f t="shared" si="14"/>
        <v>0</v>
      </c>
      <c r="BL1264" s="18" t="s">
        <v>406</v>
      </c>
      <c r="BM1264" s="183" t="s">
        <v>1954</v>
      </c>
    </row>
    <row r="1265" spans="1:65" s="2" customFormat="1" ht="24.2" customHeight="1">
      <c r="A1265" s="35"/>
      <c r="B1265" s="141"/>
      <c r="C1265" s="218" t="s">
        <v>1955</v>
      </c>
      <c r="D1265" s="218" t="s">
        <v>419</v>
      </c>
      <c r="E1265" s="219" t="s">
        <v>1956</v>
      </c>
      <c r="F1265" s="220" t="s">
        <v>1957</v>
      </c>
      <c r="G1265" s="221" t="s">
        <v>388</v>
      </c>
      <c r="H1265" s="222">
        <v>4</v>
      </c>
      <c r="I1265" s="223"/>
      <c r="J1265" s="224">
        <f t="shared" si="5"/>
        <v>0</v>
      </c>
      <c r="K1265" s="225"/>
      <c r="L1265" s="226"/>
      <c r="M1265" s="227" t="s">
        <v>1</v>
      </c>
      <c r="N1265" s="228" t="s">
        <v>41</v>
      </c>
      <c r="O1265" s="61"/>
      <c r="P1265" s="181">
        <f t="shared" si="6"/>
        <v>0</v>
      </c>
      <c r="Q1265" s="181">
        <v>2.1999999999999999E-2</v>
      </c>
      <c r="R1265" s="181">
        <f t="shared" si="7"/>
        <v>8.7999999999999995E-2</v>
      </c>
      <c r="S1265" s="181">
        <v>0</v>
      </c>
      <c r="T1265" s="182">
        <f t="shared" si="8"/>
        <v>0</v>
      </c>
      <c r="U1265" s="35"/>
      <c r="V1265" s="35"/>
      <c r="W1265" s="35"/>
      <c r="X1265" s="35"/>
      <c r="Y1265" s="35"/>
      <c r="Z1265" s="35"/>
      <c r="AA1265" s="35"/>
      <c r="AB1265" s="35"/>
      <c r="AC1265" s="35"/>
      <c r="AD1265" s="35"/>
      <c r="AE1265" s="35"/>
      <c r="AR1265" s="183" t="s">
        <v>494</v>
      </c>
      <c r="AT1265" s="183" t="s">
        <v>419</v>
      </c>
      <c r="AU1265" s="183" t="s">
        <v>88</v>
      </c>
      <c r="AY1265" s="18" t="s">
        <v>317</v>
      </c>
      <c r="BE1265" s="105">
        <f t="shared" si="9"/>
        <v>0</v>
      </c>
      <c r="BF1265" s="105">
        <f t="shared" si="10"/>
        <v>0</v>
      </c>
      <c r="BG1265" s="105">
        <f t="shared" si="11"/>
        <v>0</v>
      </c>
      <c r="BH1265" s="105">
        <f t="shared" si="12"/>
        <v>0</v>
      </c>
      <c r="BI1265" s="105">
        <f t="shared" si="13"/>
        <v>0</v>
      </c>
      <c r="BJ1265" s="18" t="s">
        <v>88</v>
      </c>
      <c r="BK1265" s="105">
        <f t="shared" si="14"/>
        <v>0</v>
      </c>
      <c r="BL1265" s="18" t="s">
        <v>406</v>
      </c>
      <c r="BM1265" s="183" t="s">
        <v>1958</v>
      </c>
    </row>
    <row r="1266" spans="1:65" s="2" customFormat="1" ht="24.2" customHeight="1">
      <c r="A1266" s="35"/>
      <c r="B1266" s="141"/>
      <c r="C1266" s="218" t="s">
        <v>1959</v>
      </c>
      <c r="D1266" s="218" t="s">
        <v>419</v>
      </c>
      <c r="E1266" s="219" t="s">
        <v>1960</v>
      </c>
      <c r="F1266" s="220" t="s">
        <v>1961</v>
      </c>
      <c r="G1266" s="221" t="s">
        <v>388</v>
      </c>
      <c r="H1266" s="222">
        <v>4</v>
      </c>
      <c r="I1266" s="223"/>
      <c r="J1266" s="224">
        <f t="shared" si="5"/>
        <v>0</v>
      </c>
      <c r="K1266" s="225"/>
      <c r="L1266" s="226"/>
      <c r="M1266" s="227" t="s">
        <v>1</v>
      </c>
      <c r="N1266" s="228" t="s">
        <v>41</v>
      </c>
      <c r="O1266" s="61"/>
      <c r="P1266" s="181">
        <f t="shared" si="6"/>
        <v>0</v>
      </c>
      <c r="Q1266" s="181">
        <v>2.1999999999999999E-2</v>
      </c>
      <c r="R1266" s="181">
        <f t="shared" si="7"/>
        <v>8.7999999999999995E-2</v>
      </c>
      <c r="S1266" s="181">
        <v>0</v>
      </c>
      <c r="T1266" s="182">
        <f t="shared" si="8"/>
        <v>0</v>
      </c>
      <c r="U1266" s="35"/>
      <c r="V1266" s="35"/>
      <c r="W1266" s="35"/>
      <c r="X1266" s="35"/>
      <c r="Y1266" s="35"/>
      <c r="Z1266" s="35"/>
      <c r="AA1266" s="35"/>
      <c r="AB1266" s="35"/>
      <c r="AC1266" s="35"/>
      <c r="AD1266" s="35"/>
      <c r="AE1266" s="35"/>
      <c r="AR1266" s="183" t="s">
        <v>494</v>
      </c>
      <c r="AT1266" s="183" t="s">
        <v>419</v>
      </c>
      <c r="AU1266" s="183" t="s">
        <v>88</v>
      </c>
      <c r="AY1266" s="18" t="s">
        <v>317</v>
      </c>
      <c r="BE1266" s="105">
        <f t="shared" si="9"/>
        <v>0</v>
      </c>
      <c r="BF1266" s="105">
        <f t="shared" si="10"/>
        <v>0</v>
      </c>
      <c r="BG1266" s="105">
        <f t="shared" si="11"/>
        <v>0</v>
      </c>
      <c r="BH1266" s="105">
        <f t="shared" si="12"/>
        <v>0</v>
      </c>
      <c r="BI1266" s="105">
        <f t="shared" si="13"/>
        <v>0</v>
      </c>
      <c r="BJ1266" s="18" t="s">
        <v>88</v>
      </c>
      <c r="BK1266" s="105">
        <f t="shared" si="14"/>
        <v>0</v>
      </c>
      <c r="BL1266" s="18" t="s">
        <v>406</v>
      </c>
      <c r="BM1266" s="183" t="s">
        <v>1962</v>
      </c>
    </row>
    <row r="1267" spans="1:65" s="2" customFormat="1" ht="24.2" customHeight="1">
      <c r="A1267" s="35"/>
      <c r="B1267" s="141"/>
      <c r="C1267" s="171" t="s">
        <v>1963</v>
      </c>
      <c r="D1267" s="171" t="s">
        <v>318</v>
      </c>
      <c r="E1267" s="172" t="s">
        <v>1964</v>
      </c>
      <c r="F1267" s="173" t="s">
        <v>1965</v>
      </c>
      <c r="G1267" s="174" t="s">
        <v>388</v>
      </c>
      <c r="H1267" s="175">
        <v>19</v>
      </c>
      <c r="I1267" s="176"/>
      <c r="J1267" s="177">
        <f t="shared" si="5"/>
        <v>0</v>
      </c>
      <c r="K1267" s="178"/>
      <c r="L1267" s="36"/>
      <c r="M1267" s="179" t="s">
        <v>1</v>
      </c>
      <c r="N1267" s="180" t="s">
        <v>41</v>
      </c>
      <c r="O1267" s="61"/>
      <c r="P1267" s="181">
        <f t="shared" si="6"/>
        <v>0</v>
      </c>
      <c r="Q1267" s="181">
        <v>0</v>
      </c>
      <c r="R1267" s="181">
        <f t="shared" si="7"/>
        <v>0</v>
      </c>
      <c r="S1267" s="181">
        <v>0</v>
      </c>
      <c r="T1267" s="182">
        <f t="shared" si="8"/>
        <v>0</v>
      </c>
      <c r="U1267" s="35"/>
      <c r="V1267" s="35"/>
      <c r="W1267" s="35"/>
      <c r="X1267" s="35"/>
      <c r="Y1267" s="35"/>
      <c r="Z1267" s="35"/>
      <c r="AA1267" s="35"/>
      <c r="AB1267" s="35"/>
      <c r="AC1267" s="35"/>
      <c r="AD1267" s="35"/>
      <c r="AE1267" s="35"/>
      <c r="AR1267" s="183" t="s">
        <v>406</v>
      </c>
      <c r="AT1267" s="183" t="s">
        <v>318</v>
      </c>
      <c r="AU1267" s="183" t="s">
        <v>88</v>
      </c>
      <c r="AY1267" s="18" t="s">
        <v>317</v>
      </c>
      <c r="BE1267" s="105">
        <f t="shared" si="9"/>
        <v>0</v>
      </c>
      <c r="BF1267" s="105">
        <f t="shared" si="10"/>
        <v>0</v>
      </c>
      <c r="BG1267" s="105">
        <f t="shared" si="11"/>
        <v>0</v>
      </c>
      <c r="BH1267" s="105">
        <f t="shared" si="12"/>
        <v>0</v>
      </c>
      <c r="BI1267" s="105">
        <f t="shared" si="13"/>
        <v>0</v>
      </c>
      <c r="BJ1267" s="18" t="s">
        <v>88</v>
      </c>
      <c r="BK1267" s="105">
        <f t="shared" si="14"/>
        <v>0</v>
      </c>
      <c r="BL1267" s="18" t="s">
        <v>406</v>
      </c>
      <c r="BM1267" s="183" t="s">
        <v>1966</v>
      </c>
    </row>
    <row r="1268" spans="1:65" s="2" customFormat="1" ht="37.9" customHeight="1">
      <c r="A1268" s="35"/>
      <c r="B1268" s="141"/>
      <c r="C1268" s="218" t="s">
        <v>1967</v>
      </c>
      <c r="D1268" s="218" t="s">
        <v>419</v>
      </c>
      <c r="E1268" s="219" t="s">
        <v>1968</v>
      </c>
      <c r="F1268" s="220" t="s">
        <v>1969</v>
      </c>
      <c r="G1268" s="221" t="s">
        <v>388</v>
      </c>
      <c r="H1268" s="222">
        <v>5</v>
      </c>
      <c r="I1268" s="223"/>
      <c r="J1268" s="224">
        <f t="shared" si="5"/>
        <v>0</v>
      </c>
      <c r="K1268" s="225"/>
      <c r="L1268" s="226"/>
      <c r="M1268" s="227" t="s">
        <v>1</v>
      </c>
      <c r="N1268" s="228" t="s">
        <v>41</v>
      </c>
      <c r="O1268" s="61"/>
      <c r="P1268" s="181">
        <f t="shared" si="6"/>
        <v>0</v>
      </c>
      <c r="Q1268" s="181">
        <v>0</v>
      </c>
      <c r="R1268" s="181">
        <f t="shared" si="7"/>
        <v>0</v>
      </c>
      <c r="S1268" s="181">
        <v>0</v>
      </c>
      <c r="T1268" s="182">
        <f t="shared" si="8"/>
        <v>0</v>
      </c>
      <c r="U1268" s="35"/>
      <c r="V1268" s="35"/>
      <c r="W1268" s="35"/>
      <c r="X1268" s="35"/>
      <c r="Y1268" s="35"/>
      <c r="Z1268" s="35"/>
      <c r="AA1268" s="35"/>
      <c r="AB1268" s="35"/>
      <c r="AC1268" s="35"/>
      <c r="AD1268" s="35"/>
      <c r="AE1268" s="35"/>
      <c r="AR1268" s="183" t="s">
        <v>494</v>
      </c>
      <c r="AT1268" s="183" t="s">
        <v>419</v>
      </c>
      <c r="AU1268" s="183" t="s">
        <v>88</v>
      </c>
      <c r="AY1268" s="18" t="s">
        <v>317</v>
      </c>
      <c r="BE1268" s="105">
        <f t="shared" si="9"/>
        <v>0</v>
      </c>
      <c r="BF1268" s="105">
        <f t="shared" si="10"/>
        <v>0</v>
      </c>
      <c r="BG1268" s="105">
        <f t="shared" si="11"/>
        <v>0</v>
      </c>
      <c r="BH1268" s="105">
        <f t="shared" si="12"/>
        <v>0</v>
      </c>
      <c r="BI1268" s="105">
        <f t="shared" si="13"/>
        <v>0</v>
      </c>
      <c r="BJ1268" s="18" t="s">
        <v>88</v>
      </c>
      <c r="BK1268" s="105">
        <f t="shared" si="14"/>
        <v>0</v>
      </c>
      <c r="BL1268" s="18" t="s">
        <v>406</v>
      </c>
      <c r="BM1268" s="183" t="s">
        <v>1970</v>
      </c>
    </row>
    <row r="1269" spans="1:65" s="15" customFormat="1">
      <c r="B1269" s="202"/>
      <c r="D1269" s="185" t="s">
        <v>323</v>
      </c>
      <c r="E1269" s="203" t="s">
        <v>1</v>
      </c>
      <c r="F1269" s="204" t="s">
        <v>1971</v>
      </c>
      <c r="H1269" s="205">
        <v>5</v>
      </c>
      <c r="I1269" s="206"/>
      <c r="L1269" s="202"/>
      <c r="M1269" s="207"/>
      <c r="N1269" s="208"/>
      <c r="O1269" s="208"/>
      <c r="P1269" s="208"/>
      <c r="Q1269" s="208"/>
      <c r="R1269" s="208"/>
      <c r="S1269" s="208"/>
      <c r="T1269" s="209"/>
      <c r="AT1269" s="203" t="s">
        <v>323</v>
      </c>
      <c r="AU1269" s="203" t="s">
        <v>88</v>
      </c>
      <c r="AV1269" s="15" t="s">
        <v>88</v>
      </c>
      <c r="AW1269" s="15" t="s">
        <v>30</v>
      </c>
      <c r="AX1269" s="15" t="s">
        <v>82</v>
      </c>
      <c r="AY1269" s="203" t="s">
        <v>317</v>
      </c>
    </row>
    <row r="1270" spans="1:65" s="2" customFormat="1" ht="37.9" customHeight="1">
      <c r="A1270" s="35"/>
      <c r="B1270" s="141"/>
      <c r="C1270" s="218" t="s">
        <v>1972</v>
      </c>
      <c r="D1270" s="218" t="s">
        <v>419</v>
      </c>
      <c r="E1270" s="219" t="s">
        <v>1973</v>
      </c>
      <c r="F1270" s="220" t="s">
        <v>1974</v>
      </c>
      <c r="G1270" s="221" t="s">
        <v>388</v>
      </c>
      <c r="H1270" s="222">
        <v>3</v>
      </c>
      <c r="I1270" s="223"/>
      <c r="J1270" s="224">
        <f>ROUND(I1270*H1270,2)</f>
        <v>0</v>
      </c>
      <c r="K1270" s="225"/>
      <c r="L1270" s="226"/>
      <c r="M1270" s="227" t="s">
        <v>1</v>
      </c>
      <c r="N1270" s="228" t="s">
        <v>41</v>
      </c>
      <c r="O1270" s="61"/>
      <c r="P1270" s="181">
        <f>O1270*H1270</f>
        <v>0</v>
      </c>
      <c r="Q1270" s="181">
        <v>0</v>
      </c>
      <c r="R1270" s="181">
        <f>Q1270*H1270</f>
        <v>0</v>
      </c>
      <c r="S1270" s="181">
        <v>0</v>
      </c>
      <c r="T1270" s="182">
        <f>S1270*H1270</f>
        <v>0</v>
      </c>
      <c r="U1270" s="35"/>
      <c r="V1270" s="35"/>
      <c r="W1270" s="35"/>
      <c r="X1270" s="35"/>
      <c r="Y1270" s="35"/>
      <c r="Z1270" s="35"/>
      <c r="AA1270" s="35"/>
      <c r="AB1270" s="35"/>
      <c r="AC1270" s="35"/>
      <c r="AD1270" s="35"/>
      <c r="AE1270" s="35"/>
      <c r="AR1270" s="183" t="s">
        <v>494</v>
      </c>
      <c r="AT1270" s="183" t="s">
        <v>419</v>
      </c>
      <c r="AU1270" s="183" t="s">
        <v>88</v>
      </c>
      <c r="AY1270" s="18" t="s">
        <v>317</v>
      </c>
      <c r="BE1270" s="105">
        <f>IF(N1270="základná",J1270,0)</f>
        <v>0</v>
      </c>
      <c r="BF1270" s="105">
        <f>IF(N1270="znížená",J1270,0)</f>
        <v>0</v>
      </c>
      <c r="BG1270" s="105">
        <f>IF(N1270="zákl. prenesená",J1270,0)</f>
        <v>0</v>
      </c>
      <c r="BH1270" s="105">
        <f>IF(N1270="zníž. prenesená",J1270,0)</f>
        <v>0</v>
      </c>
      <c r="BI1270" s="105">
        <f>IF(N1270="nulová",J1270,0)</f>
        <v>0</v>
      </c>
      <c r="BJ1270" s="18" t="s">
        <v>88</v>
      </c>
      <c r="BK1270" s="105">
        <f>ROUND(I1270*H1270,2)</f>
        <v>0</v>
      </c>
      <c r="BL1270" s="18" t="s">
        <v>406</v>
      </c>
      <c r="BM1270" s="183" t="s">
        <v>1975</v>
      </c>
    </row>
    <row r="1271" spans="1:65" s="2" customFormat="1" ht="37.9" customHeight="1">
      <c r="A1271" s="35"/>
      <c r="B1271" s="141"/>
      <c r="C1271" s="218" t="s">
        <v>1976</v>
      </c>
      <c r="D1271" s="218" t="s">
        <v>419</v>
      </c>
      <c r="E1271" s="219" t="s">
        <v>1977</v>
      </c>
      <c r="F1271" s="220" t="s">
        <v>1978</v>
      </c>
      <c r="G1271" s="221" t="s">
        <v>388</v>
      </c>
      <c r="H1271" s="222">
        <v>3</v>
      </c>
      <c r="I1271" s="223"/>
      <c r="J1271" s="224">
        <f>ROUND(I1271*H1271,2)</f>
        <v>0</v>
      </c>
      <c r="K1271" s="225"/>
      <c r="L1271" s="226"/>
      <c r="M1271" s="227" t="s">
        <v>1</v>
      </c>
      <c r="N1271" s="228" t="s">
        <v>41</v>
      </c>
      <c r="O1271" s="61"/>
      <c r="P1271" s="181">
        <f>O1271*H1271</f>
        <v>0</v>
      </c>
      <c r="Q1271" s="181">
        <v>0</v>
      </c>
      <c r="R1271" s="181">
        <f>Q1271*H1271</f>
        <v>0</v>
      </c>
      <c r="S1271" s="181">
        <v>0</v>
      </c>
      <c r="T1271" s="182">
        <f>S1271*H1271</f>
        <v>0</v>
      </c>
      <c r="U1271" s="35"/>
      <c r="V1271" s="35"/>
      <c r="W1271" s="35"/>
      <c r="X1271" s="35"/>
      <c r="Y1271" s="35"/>
      <c r="Z1271" s="35"/>
      <c r="AA1271" s="35"/>
      <c r="AB1271" s="35"/>
      <c r="AC1271" s="35"/>
      <c r="AD1271" s="35"/>
      <c r="AE1271" s="35"/>
      <c r="AR1271" s="183" t="s">
        <v>494</v>
      </c>
      <c r="AT1271" s="183" t="s">
        <v>419</v>
      </c>
      <c r="AU1271" s="183" t="s">
        <v>88</v>
      </c>
      <c r="AY1271" s="18" t="s">
        <v>317</v>
      </c>
      <c r="BE1271" s="105">
        <f>IF(N1271="základná",J1271,0)</f>
        <v>0</v>
      </c>
      <c r="BF1271" s="105">
        <f>IF(N1271="znížená",J1271,0)</f>
        <v>0</v>
      </c>
      <c r="BG1271" s="105">
        <f>IF(N1271="zákl. prenesená",J1271,0)</f>
        <v>0</v>
      </c>
      <c r="BH1271" s="105">
        <f>IF(N1271="zníž. prenesená",J1271,0)</f>
        <v>0</v>
      </c>
      <c r="BI1271" s="105">
        <f>IF(N1271="nulová",J1271,0)</f>
        <v>0</v>
      </c>
      <c r="BJ1271" s="18" t="s">
        <v>88</v>
      </c>
      <c r="BK1271" s="105">
        <f>ROUND(I1271*H1271,2)</f>
        <v>0</v>
      </c>
      <c r="BL1271" s="18" t="s">
        <v>406</v>
      </c>
      <c r="BM1271" s="183" t="s">
        <v>1979</v>
      </c>
    </row>
    <row r="1272" spans="1:65" s="2" customFormat="1" ht="37.9" customHeight="1">
      <c r="A1272" s="35"/>
      <c r="B1272" s="141"/>
      <c r="C1272" s="218" t="s">
        <v>1980</v>
      </c>
      <c r="D1272" s="218" t="s">
        <v>419</v>
      </c>
      <c r="E1272" s="219" t="s">
        <v>1981</v>
      </c>
      <c r="F1272" s="220" t="s">
        <v>1982</v>
      </c>
      <c r="G1272" s="221" t="s">
        <v>388</v>
      </c>
      <c r="H1272" s="222">
        <v>7</v>
      </c>
      <c r="I1272" s="223"/>
      <c r="J1272" s="224">
        <f>ROUND(I1272*H1272,2)</f>
        <v>0</v>
      </c>
      <c r="K1272" s="225"/>
      <c r="L1272" s="226"/>
      <c r="M1272" s="227" t="s">
        <v>1</v>
      </c>
      <c r="N1272" s="228" t="s">
        <v>41</v>
      </c>
      <c r="O1272" s="61"/>
      <c r="P1272" s="181">
        <f>O1272*H1272</f>
        <v>0</v>
      </c>
      <c r="Q1272" s="181">
        <v>0</v>
      </c>
      <c r="R1272" s="181">
        <f>Q1272*H1272</f>
        <v>0</v>
      </c>
      <c r="S1272" s="181">
        <v>0</v>
      </c>
      <c r="T1272" s="182">
        <f>S1272*H1272</f>
        <v>0</v>
      </c>
      <c r="U1272" s="35"/>
      <c r="V1272" s="35"/>
      <c r="W1272" s="35"/>
      <c r="X1272" s="35"/>
      <c r="Y1272" s="35"/>
      <c r="Z1272" s="35"/>
      <c r="AA1272" s="35"/>
      <c r="AB1272" s="35"/>
      <c r="AC1272" s="35"/>
      <c r="AD1272" s="35"/>
      <c r="AE1272" s="35"/>
      <c r="AR1272" s="183" t="s">
        <v>494</v>
      </c>
      <c r="AT1272" s="183" t="s">
        <v>419</v>
      </c>
      <c r="AU1272" s="183" t="s">
        <v>88</v>
      </c>
      <c r="AY1272" s="18" t="s">
        <v>317</v>
      </c>
      <c r="BE1272" s="105">
        <f>IF(N1272="základná",J1272,0)</f>
        <v>0</v>
      </c>
      <c r="BF1272" s="105">
        <f>IF(N1272="znížená",J1272,0)</f>
        <v>0</v>
      </c>
      <c r="BG1272" s="105">
        <f>IF(N1272="zákl. prenesená",J1272,0)</f>
        <v>0</v>
      </c>
      <c r="BH1272" s="105">
        <f>IF(N1272="zníž. prenesená",J1272,0)</f>
        <v>0</v>
      </c>
      <c r="BI1272" s="105">
        <f>IF(N1272="nulová",J1272,0)</f>
        <v>0</v>
      </c>
      <c r="BJ1272" s="18" t="s">
        <v>88</v>
      </c>
      <c r="BK1272" s="105">
        <f>ROUND(I1272*H1272,2)</f>
        <v>0</v>
      </c>
      <c r="BL1272" s="18" t="s">
        <v>406</v>
      </c>
      <c r="BM1272" s="183" t="s">
        <v>1983</v>
      </c>
    </row>
    <row r="1273" spans="1:65" s="2" customFormat="1" ht="37.9" customHeight="1">
      <c r="A1273" s="35"/>
      <c r="B1273" s="141"/>
      <c r="C1273" s="218" t="s">
        <v>1984</v>
      </c>
      <c r="D1273" s="218" t="s">
        <v>419</v>
      </c>
      <c r="E1273" s="219" t="s">
        <v>1985</v>
      </c>
      <c r="F1273" s="220" t="s">
        <v>1986</v>
      </c>
      <c r="G1273" s="221" t="s">
        <v>388</v>
      </c>
      <c r="H1273" s="222">
        <v>1</v>
      </c>
      <c r="I1273" s="223"/>
      <c r="J1273" s="224">
        <f>ROUND(I1273*H1273,2)</f>
        <v>0</v>
      </c>
      <c r="K1273" s="225"/>
      <c r="L1273" s="226"/>
      <c r="M1273" s="227" t="s">
        <v>1</v>
      </c>
      <c r="N1273" s="228" t="s">
        <v>41</v>
      </c>
      <c r="O1273" s="61"/>
      <c r="P1273" s="181">
        <f>O1273*H1273</f>
        <v>0</v>
      </c>
      <c r="Q1273" s="181">
        <v>0</v>
      </c>
      <c r="R1273" s="181">
        <f>Q1273*H1273</f>
        <v>0</v>
      </c>
      <c r="S1273" s="181">
        <v>0</v>
      </c>
      <c r="T1273" s="182">
        <f>S1273*H1273</f>
        <v>0</v>
      </c>
      <c r="U1273" s="35"/>
      <c r="V1273" s="35"/>
      <c r="W1273" s="35"/>
      <c r="X1273" s="35"/>
      <c r="Y1273" s="35"/>
      <c r="Z1273" s="35"/>
      <c r="AA1273" s="35"/>
      <c r="AB1273" s="35"/>
      <c r="AC1273" s="35"/>
      <c r="AD1273" s="35"/>
      <c r="AE1273" s="35"/>
      <c r="AR1273" s="183" t="s">
        <v>494</v>
      </c>
      <c r="AT1273" s="183" t="s">
        <v>419</v>
      </c>
      <c r="AU1273" s="183" t="s">
        <v>88</v>
      </c>
      <c r="AY1273" s="18" t="s">
        <v>317</v>
      </c>
      <c r="BE1273" s="105">
        <f>IF(N1273="základná",J1273,0)</f>
        <v>0</v>
      </c>
      <c r="BF1273" s="105">
        <f>IF(N1273="znížená",J1273,0)</f>
        <v>0</v>
      </c>
      <c r="BG1273" s="105">
        <f>IF(N1273="zákl. prenesená",J1273,0)</f>
        <v>0</v>
      </c>
      <c r="BH1273" s="105">
        <f>IF(N1273="zníž. prenesená",J1273,0)</f>
        <v>0</v>
      </c>
      <c r="BI1273" s="105">
        <f>IF(N1273="nulová",J1273,0)</f>
        <v>0</v>
      </c>
      <c r="BJ1273" s="18" t="s">
        <v>88</v>
      </c>
      <c r="BK1273" s="105">
        <f>ROUND(I1273*H1273,2)</f>
        <v>0</v>
      </c>
      <c r="BL1273" s="18" t="s">
        <v>406</v>
      </c>
      <c r="BM1273" s="183" t="s">
        <v>1987</v>
      </c>
    </row>
    <row r="1274" spans="1:65" s="2" customFormat="1" ht="24.2" customHeight="1">
      <c r="A1274" s="35"/>
      <c r="B1274" s="141"/>
      <c r="C1274" s="171" t="s">
        <v>1988</v>
      </c>
      <c r="D1274" s="171" t="s">
        <v>318</v>
      </c>
      <c r="E1274" s="172" t="s">
        <v>1989</v>
      </c>
      <c r="F1274" s="173" t="s">
        <v>1990</v>
      </c>
      <c r="G1274" s="174" t="s">
        <v>441</v>
      </c>
      <c r="H1274" s="175">
        <v>101.76</v>
      </c>
      <c r="I1274" s="176"/>
      <c r="J1274" s="177">
        <f>ROUND(I1274*H1274,2)</f>
        <v>0</v>
      </c>
      <c r="K1274" s="178"/>
      <c r="L1274" s="36"/>
      <c r="M1274" s="179" t="s">
        <v>1</v>
      </c>
      <c r="N1274" s="180" t="s">
        <v>41</v>
      </c>
      <c r="O1274" s="61"/>
      <c r="P1274" s="181">
        <f>O1274*H1274</f>
        <v>0</v>
      </c>
      <c r="Q1274" s="181">
        <v>0</v>
      </c>
      <c r="R1274" s="181">
        <f>Q1274*H1274</f>
        <v>0</v>
      </c>
      <c r="S1274" s="181">
        <v>0</v>
      </c>
      <c r="T1274" s="182">
        <f>S1274*H1274</f>
        <v>0</v>
      </c>
      <c r="U1274" s="35"/>
      <c r="V1274" s="35"/>
      <c r="W1274" s="35"/>
      <c r="X1274" s="35"/>
      <c r="Y1274" s="35"/>
      <c r="Z1274" s="35"/>
      <c r="AA1274" s="35"/>
      <c r="AB1274" s="35"/>
      <c r="AC1274" s="35"/>
      <c r="AD1274" s="35"/>
      <c r="AE1274" s="35"/>
      <c r="AR1274" s="183" t="s">
        <v>406</v>
      </c>
      <c r="AT1274" s="183" t="s">
        <v>318</v>
      </c>
      <c r="AU1274" s="183" t="s">
        <v>88</v>
      </c>
      <c r="AY1274" s="18" t="s">
        <v>317</v>
      </c>
      <c r="BE1274" s="105">
        <f>IF(N1274="základná",J1274,0)</f>
        <v>0</v>
      </c>
      <c r="BF1274" s="105">
        <f>IF(N1274="znížená",J1274,0)</f>
        <v>0</v>
      </c>
      <c r="BG1274" s="105">
        <f>IF(N1274="zákl. prenesená",J1274,0)</f>
        <v>0</v>
      </c>
      <c r="BH1274" s="105">
        <f>IF(N1274="zníž. prenesená",J1274,0)</f>
        <v>0</v>
      </c>
      <c r="BI1274" s="105">
        <f>IF(N1274="nulová",J1274,0)</f>
        <v>0</v>
      </c>
      <c r="BJ1274" s="18" t="s">
        <v>88</v>
      </c>
      <c r="BK1274" s="105">
        <f>ROUND(I1274*H1274,2)</f>
        <v>0</v>
      </c>
      <c r="BL1274" s="18" t="s">
        <v>406</v>
      </c>
      <c r="BM1274" s="183" t="s">
        <v>1991</v>
      </c>
    </row>
    <row r="1275" spans="1:65" s="13" customFormat="1">
      <c r="B1275" s="184"/>
      <c r="D1275" s="185" t="s">
        <v>323</v>
      </c>
      <c r="E1275" s="186" t="s">
        <v>1</v>
      </c>
      <c r="F1275" s="187" t="s">
        <v>1992</v>
      </c>
      <c r="H1275" s="186" t="s">
        <v>1</v>
      </c>
      <c r="I1275" s="188"/>
      <c r="L1275" s="184"/>
      <c r="M1275" s="189"/>
      <c r="N1275" s="190"/>
      <c r="O1275" s="190"/>
      <c r="P1275" s="190"/>
      <c r="Q1275" s="190"/>
      <c r="R1275" s="190"/>
      <c r="S1275" s="190"/>
      <c r="T1275" s="191"/>
      <c r="AT1275" s="186" t="s">
        <v>323</v>
      </c>
      <c r="AU1275" s="186" t="s">
        <v>88</v>
      </c>
      <c r="AV1275" s="13" t="s">
        <v>82</v>
      </c>
      <c r="AW1275" s="13" t="s">
        <v>30</v>
      </c>
      <c r="AX1275" s="13" t="s">
        <v>75</v>
      </c>
      <c r="AY1275" s="186" t="s">
        <v>317</v>
      </c>
    </row>
    <row r="1276" spans="1:65" s="15" customFormat="1">
      <c r="B1276" s="202"/>
      <c r="D1276" s="185" t="s">
        <v>323</v>
      </c>
      <c r="E1276" s="203" t="s">
        <v>1</v>
      </c>
      <c r="F1276" s="204" t="s">
        <v>1993</v>
      </c>
      <c r="H1276" s="205">
        <v>101.76</v>
      </c>
      <c r="I1276" s="206"/>
      <c r="L1276" s="202"/>
      <c r="M1276" s="207"/>
      <c r="N1276" s="208"/>
      <c r="O1276" s="208"/>
      <c r="P1276" s="208"/>
      <c r="Q1276" s="208"/>
      <c r="R1276" s="208"/>
      <c r="S1276" s="208"/>
      <c r="T1276" s="209"/>
      <c r="AT1276" s="203" t="s">
        <v>323</v>
      </c>
      <c r="AU1276" s="203" t="s">
        <v>88</v>
      </c>
      <c r="AV1276" s="15" t="s">
        <v>88</v>
      </c>
      <c r="AW1276" s="15" t="s">
        <v>30</v>
      </c>
      <c r="AX1276" s="15" t="s">
        <v>75</v>
      </c>
      <c r="AY1276" s="203" t="s">
        <v>317</v>
      </c>
    </row>
    <row r="1277" spans="1:65" s="14" customFormat="1">
      <c r="B1277" s="192"/>
      <c r="D1277" s="185" t="s">
        <v>323</v>
      </c>
      <c r="E1277" s="193" t="s">
        <v>1</v>
      </c>
      <c r="F1277" s="194" t="s">
        <v>334</v>
      </c>
      <c r="H1277" s="195">
        <v>101.76</v>
      </c>
      <c r="I1277" s="196"/>
      <c r="L1277" s="192"/>
      <c r="M1277" s="197"/>
      <c r="N1277" s="198"/>
      <c r="O1277" s="198"/>
      <c r="P1277" s="198"/>
      <c r="Q1277" s="198"/>
      <c r="R1277" s="198"/>
      <c r="S1277" s="198"/>
      <c r="T1277" s="199"/>
      <c r="AT1277" s="193" t="s">
        <v>323</v>
      </c>
      <c r="AU1277" s="193" t="s">
        <v>88</v>
      </c>
      <c r="AV1277" s="14" t="s">
        <v>321</v>
      </c>
      <c r="AW1277" s="14" t="s">
        <v>30</v>
      </c>
      <c r="AX1277" s="14" t="s">
        <v>82</v>
      </c>
      <c r="AY1277" s="193" t="s">
        <v>317</v>
      </c>
    </row>
    <row r="1278" spans="1:65" s="2" customFormat="1" ht="14.45" customHeight="1">
      <c r="A1278" s="35"/>
      <c r="B1278" s="141"/>
      <c r="C1278" s="171" t="s">
        <v>1994</v>
      </c>
      <c r="D1278" s="171" t="s">
        <v>318</v>
      </c>
      <c r="E1278" s="172" t="s">
        <v>1995</v>
      </c>
      <c r="F1278" s="173" t="s">
        <v>1996</v>
      </c>
      <c r="G1278" s="174" t="s">
        <v>388</v>
      </c>
      <c r="H1278" s="175">
        <v>2</v>
      </c>
      <c r="I1278" s="176"/>
      <c r="J1278" s="177">
        <f t="shared" ref="J1278:J1287" si="15">ROUND(I1278*H1278,2)</f>
        <v>0</v>
      </c>
      <c r="K1278" s="178"/>
      <c r="L1278" s="36"/>
      <c r="M1278" s="179" t="s">
        <v>1</v>
      </c>
      <c r="N1278" s="180" t="s">
        <v>41</v>
      </c>
      <c r="O1278" s="61"/>
      <c r="P1278" s="181">
        <f t="shared" ref="P1278:P1287" si="16">O1278*H1278</f>
        <v>0</v>
      </c>
      <c r="Q1278" s="181">
        <v>0</v>
      </c>
      <c r="R1278" s="181">
        <f t="shared" ref="R1278:R1287" si="17">Q1278*H1278</f>
        <v>0</v>
      </c>
      <c r="S1278" s="181">
        <v>0</v>
      </c>
      <c r="T1278" s="182">
        <f t="shared" ref="T1278:T1287" si="18">S1278*H1278</f>
        <v>0</v>
      </c>
      <c r="U1278" s="35"/>
      <c r="V1278" s="35"/>
      <c r="W1278" s="35"/>
      <c r="X1278" s="35"/>
      <c r="Y1278" s="35"/>
      <c r="Z1278" s="35"/>
      <c r="AA1278" s="35"/>
      <c r="AB1278" s="35"/>
      <c r="AC1278" s="35"/>
      <c r="AD1278" s="35"/>
      <c r="AE1278" s="35"/>
      <c r="AR1278" s="183" t="s">
        <v>406</v>
      </c>
      <c r="AT1278" s="183" t="s">
        <v>318</v>
      </c>
      <c r="AU1278" s="183" t="s">
        <v>88</v>
      </c>
      <c r="AY1278" s="18" t="s">
        <v>317</v>
      </c>
      <c r="BE1278" s="105">
        <f t="shared" ref="BE1278:BE1287" si="19">IF(N1278="základná",J1278,0)</f>
        <v>0</v>
      </c>
      <c r="BF1278" s="105">
        <f t="shared" ref="BF1278:BF1287" si="20">IF(N1278="znížená",J1278,0)</f>
        <v>0</v>
      </c>
      <c r="BG1278" s="105">
        <f t="shared" ref="BG1278:BG1287" si="21">IF(N1278="zákl. prenesená",J1278,0)</f>
        <v>0</v>
      </c>
      <c r="BH1278" s="105">
        <f t="shared" ref="BH1278:BH1287" si="22">IF(N1278="zníž. prenesená",J1278,0)</f>
        <v>0</v>
      </c>
      <c r="BI1278" s="105">
        <f t="shared" ref="BI1278:BI1287" si="23">IF(N1278="nulová",J1278,0)</f>
        <v>0</v>
      </c>
      <c r="BJ1278" s="18" t="s">
        <v>88</v>
      </c>
      <c r="BK1278" s="105">
        <f t="shared" ref="BK1278:BK1287" si="24">ROUND(I1278*H1278,2)</f>
        <v>0</v>
      </c>
      <c r="BL1278" s="18" t="s">
        <v>406</v>
      </c>
      <c r="BM1278" s="183" t="s">
        <v>1997</v>
      </c>
    </row>
    <row r="1279" spans="1:65" s="2" customFormat="1" ht="24.2" customHeight="1">
      <c r="A1279" s="35"/>
      <c r="B1279" s="141"/>
      <c r="C1279" s="218" t="s">
        <v>1998</v>
      </c>
      <c r="D1279" s="218" t="s">
        <v>419</v>
      </c>
      <c r="E1279" s="219" t="s">
        <v>1999</v>
      </c>
      <c r="F1279" s="220" t="s">
        <v>2000</v>
      </c>
      <c r="G1279" s="221" t="s">
        <v>388</v>
      </c>
      <c r="H1279" s="222">
        <v>2</v>
      </c>
      <c r="I1279" s="223"/>
      <c r="J1279" s="224">
        <f t="shared" si="15"/>
        <v>0</v>
      </c>
      <c r="K1279" s="225"/>
      <c r="L1279" s="226"/>
      <c r="M1279" s="227" t="s">
        <v>1</v>
      </c>
      <c r="N1279" s="228" t="s">
        <v>41</v>
      </c>
      <c r="O1279" s="61"/>
      <c r="P1279" s="181">
        <f t="shared" si="16"/>
        <v>0</v>
      </c>
      <c r="Q1279" s="181">
        <v>0</v>
      </c>
      <c r="R1279" s="181">
        <f t="shared" si="17"/>
        <v>0</v>
      </c>
      <c r="S1279" s="181">
        <v>0</v>
      </c>
      <c r="T1279" s="182">
        <f t="shared" si="18"/>
        <v>0</v>
      </c>
      <c r="U1279" s="35"/>
      <c r="V1279" s="35"/>
      <c r="W1279" s="35"/>
      <c r="X1279" s="35"/>
      <c r="Y1279" s="35"/>
      <c r="Z1279" s="35"/>
      <c r="AA1279" s="35"/>
      <c r="AB1279" s="35"/>
      <c r="AC1279" s="35"/>
      <c r="AD1279" s="35"/>
      <c r="AE1279" s="35"/>
      <c r="AR1279" s="183" t="s">
        <v>494</v>
      </c>
      <c r="AT1279" s="183" t="s">
        <v>419</v>
      </c>
      <c r="AU1279" s="183" t="s">
        <v>88</v>
      </c>
      <c r="AY1279" s="18" t="s">
        <v>317</v>
      </c>
      <c r="BE1279" s="105">
        <f t="shared" si="19"/>
        <v>0</v>
      </c>
      <c r="BF1279" s="105">
        <f t="shared" si="20"/>
        <v>0</v>
      </c>
      <c r="BG1279" s="105">
        <f t="shared" si="21"/>
        <v>0</v>
      </c>
      <c r="BH1279" s="105">
        <f t="shared" si="22"/>
        <v>0</v>
      </c>
      <c r="BI1279" s="105">
        <f t="shared" si="23"/>
        <v>0</v>
      </c>
      <c r="BJ1279" s="18" t="s">
        <v>88</v>
      </c>
      <c r="BK1279" s="105">
        <f t="shared" si="24"/>
        <v>0</v>
      </c>
      <c r="BL1279" s="18" t="s">
        <v>406</v>
      </c>
      <c r="BM1279" s="183" t="s">
        <v>2001</v>
      </c>
    </row>
    <row r="1280" spans="1:65" s="2" customFormat="1" ht="24.2" customHeight="1">
      <c r="A1280" s="35"/>
      <c r="B1280" s="141"/>
      <c r="C1280" s="218" t="s">
        <v>2002</v>
      </c>
      <c r="D1280" s="218" t="s">
        <v>419</v>
      </c>
      <c r="E1280" s="219" t="s">
        <v>2003</v>
      </c>
      <c r="F1280" s="220" t="s">
        <v>2004</v>
      </c>
      <c r="G1280" s="221" t="s">
        <v>388</v>
      </c>
      <c r="H1280" s="222">
        <v>1</v>
      </c>
      <c r="I1280" s="223"/>
      <c r="J1280" s="224">
        <f t="shared" si="15"/>
        <v>0</v>
      </c>
      <c r="K1280" s="225"/>
      <c r="L1280" s="226"/>
      <c r="M1280" s="227" t="s">
        <v>1</v>
      </c>
      <c r="N1280" s="228" t="s">
        <v>41</v>
      </c>
      <c r="O1280" s="61"/>
      <c r="P1280" s="181">
        <f t="shared" si="16"/>
        <v>0</v>
      </c>
      <c r="Q1280" s="181">
        <v>0</v>
      </c>
      <c r="R1280" s="181">
        <f t="shared" si="17"/>
        <v>0</v>
      </c>
      <c r="S1280" s="181">
        <v>0</v>
      </c>
      <c r="T1280" s="182">
        <f t="shared" si="18"/>
        <v>0</v>
      </c>
      <c r="U1280" s="35"/>
      <c r="V1280" s="35"/>
      <c r="W1280" s="35"/>
      <c r="X1280" s="35"/>
      <c r="Y1280" s="35"/>
      <c r="Z1280" s="35"/>
      <c r="AA1280" s="35"/>
      <c r="AB1280" s="35"/>
      <c r="AC1280" s="35"/>
      <c r="AD1280" s="35"/>
      <c r="AE1280" s="35"/>
      <c r="AR1280" s="183" t="s">
        <v>494</v>
      </c>
      <c r="AT1280" s="183" t="s">
        <v>419</v>
      </c>
      <c r="AU1280" s="183" t="s">
        <v>88</v>
      </c>
      <c r="AY1280" s="18" t="s">
        <v>317</v>
      </c>
      <c r="BE1280" s="105">
        <f t="shared" si="19"/>
        <v>0</v>
      </c>
      <c r="BF1280" s="105">
        <f t="shared" si="20"/>
        <v>0</v>
      </c>
      <c r="BG1280" s="105">
        <f t="shared" si="21"/>
        <v>0</v>
      </c>
      <c r="BH1280" s="105">
        <f t="shared" si="22"/>
        <v>0</v>
      </c>
      <c r="BI1280" s="105">
        <f t="shared" si="23"/>
        <v>0</v>
      </c>
      <c r="BJ1280" s="18" t="s">
        <v>88</v>
      </c>
      <c r="BK1280" s="105">
        <f t="shared" si="24"/>
        <v>0</v>
      </c>
      <c r="BL1280" s="18" t="s">
        <v>406</v>
      </c>
      <c r="BM1280" s="183" t="s">
        <v>2005</v>
      </c>
    </row>
    <row r="1281" spans="1:65" s="2" customFormat="1" ht="24.2" customHeight="1">
      <c r="A1281" s="35"/>
      <c r="B1281" s="141"/>
      <c r="C1281" s="218" t="s">
        <v>2006</v>
      </c>
      <c r="D1281" s="218" t="s">
        <v>419</v>
      </c>
      <c r="E1281" s="219" t="s">
        <v>2007</v>
      </c>
      <c r="F1281" s="220" t="s">
        <v>2008</v>
      </c>
      <c r="G1281" s="221" t="s">
        <v>388</v>
      </c>
      <c r="H1281" s="222">
        <v>2</v>
      </c>
      <c r="I1281" s="223"/>
      <c r="J1281" s="224">
        <f t="shared" si="15"/>
        <v>0</v>
      </c>
      <c r="K1281" s="225"/>
      <c r="L1281" s="226"/>
      <c r="M1281" s="227" t="s">
        <v>1</v>
      </c>
      <c r="N1281" s="228" t="s">
        <v>41</v>
      </c>
      <c r="O1281" s="61"/>
      <c r="P1281" s="181">
        <f t="shared" si="16"/>
        <v>0</v>
      </c>
      <c r="Q1281" s="181">
        <v>0</v>
      </c>
      <c r="R1281" s="181">
        <f t="shared" si="17"/>
        <v>0</v>
      </c>
      <c r="S1281" s="181">
        <v>0</v>
      </c>
      <c r="T1281" s="182">
        <f t="shared" si="18"/>
        <v>0</v>
      </c>
      <c r="U1281" s="35"/>
      <c r="V1281" s="35"/>
      <c r="W1281" s="35"/>
      <c r="X1281" s="35"/>
      <c r="Y1281" s="35"/>
      <c r="Z1281" s="35"/>
      <c r="AA1281" s="35"/>
      <c r="AB1281" s="35"/>
      <c r="AC1281" s="35"/>
      <c r="AD1281" s="35"/>
      <c r="AE1281" s="35"/>
      <c r="AR1281" s="183" t="s">
        <v>494</v>
      </c>
      <c r="AT1281" s="183" t="s">
        <v>419</v>
      </c>
      <c r="AU1281" s="183" t="s">
        <v>88</v>
      </c>
      <c r="AY1281" s="18" t="s">
        <v>317</v>
      </c>
      <c r="BE1281" s="105">
        <f t="shared" si="19"/>
        <v>0</v>
      </c>
      <c r="BF1281" s="105">
        <f t="shared" si="20"/>
        <v>0</v>
      </c>
      <c r="BG1281" s="105">
        <f t="shared" si="21"/>
        <v>0</v>
      </c>
      <c r="BH1281" s="105">
        <f t="shared" si="22"/>
        <v>0</v>
      </c>
      <c r="BI1281" s="105">
        <f t="shared" si="23"/>
        <v>0</v>
      </c>
      <c r="BJ1281" s="18" t="s">
        <v>88</v>
      </c>
      <c r="BK1281" s="105">
        <f t="shared" si="24"/>
        <v>0</v>
      </c>
      <c r="BL1281" s="18" t="s">
        <v>406</v>
      </c>
      <c r="BM1281" s="183" t="s">
        <v>2009</v>
      </c>
    </row>
    <row r="1282" spans="1:65" s="2" customFormat="1" ht="24.2" customHeight="1">
      <c r="A1282" s="35"/>
      <c r="B1282" s="141"/>
      <c r="C1282" s="171" t="s">
        <v>2010</v>
      </c>
      <c r="D1282" s="171" t="s">
        <v>318</v>
      </c>
      <c r="E1282" s="172" t="s">
        <v>2011</v>
      </c>
      <c r="F1282" s="173" t="s">
        <v>2012</v>
      </c>
      <c r="G1282" s="174" t="s">
        <v>388</v>
      </c>
      <c r="H1282" s="175">
        <v>9</v>
      </c>
      <c r="I1282" s="176"/>
      <c r="J1282" s="177">
        <f t="shared" si="15"/>
        <v>0</v>
      </c>
      <c r="K1282" s="178"/>
      <c r="L1282" s="36"/>
      <c r="M1282" s="179" t="s">
        <v>1</v>
      </c>
      <c r="N1282" s="180" t="s">
        <v>41</v>
      </c>
      <c r="O1282" s="61"/>
      <c r="P1282" s="181">
        <f t="shared" si="16"/>
        <v>0</v>
      </c>
      <c r="Q1282" s="181">
        <v>0</v>
      </c>
      <c r="R1282" s="181">
        <f t="shared" si="17"/>
        <v>0</v>
      </c>
      <c r="S1282" s="181">
        <v>0</v>
      </c>
      <c r="T1282" s="182">
        <f t="shared" si="18"/>
        <v>0</v>
      </c>
      <c r="U1282" s="35"/>
      <c r="V1282" s="35"/>
      <c r="W1282" s="35"/>
      <c r="X1282" s="35"/>
      <c r="Y1282" s="35"/>
      <c r="Z1282" s="35"/>
      <c r="AA1282" s="35"/>
      <c r="AB1282" s="35"/>
      <c r="AC1282" s="35"/>
      <c r="AD1282" s="35"/>
      <c r="AE1282" s="35"/>
      <c r="AR1282" s="183" t="s">
        <v>406</v>
      </c>
      <c r="AT1282" s="183" t="s">
        <v>318</v>
      </c>
      <c r="AU1282" s="183" t="s">
        <v>88</v>
      </c>
      <c r="AY1282" s="18" t="s">
        <v>317</v>
      </c>
      <c r="BE1282" s="105">
        <f t="shared" si="19"/>
        <v>0</v>
      </c>
      <c r="BF1282" s="105">
        <f t="shared" si="20"/>
        <v>0</v>
      </c>
      <c r="BG1282" s="105">
        <f t="shared" si="21"/>
        <v>0</v>
      </c>
      <c r="BH1282" s="105">
        <f t="shared" si="22"/>
        <v>0</v>
      </c>
      <c r="BI1282" s="105">
        <f t="shared" si="23"/>
        <v>0</v>
      </c>
      <c r="BJ1282" s="18" t="s">
        <v>88</v>
      </c>
      <c r="BK1282" s="105">
        <f t="shared" si="24"/>
        <v>0</v>
      </c>
      <c r="BL1282" s="18" t="s">
        <v>406</v>
      </c>
      <c r="BM1282" s="183" t="s">
        <v>2013</v>
      </c>
    </row>
    <row r="1283" spans="1:65" s="2" customFormat="1" ht="37.9" customHeight="1">
      <c r="A1283" s="35"/>
      <c r="B1283" s="141"/>
      <c r="C1283" s="218" t="s">
        <v>2014</v>
      </c>
      <c r="D1283" s="218" t="s">
        <v>419</v>
      </c>
      <c r="E1283" s="219" t="s">
        <v>2015</v>
      </c>
      <c r="F1283" s="220" t="s">
        <v>2016</v>
      </c>
      <c r="G1283" s="221" t="s">
        <v>891</v>
      </c>
      <c r="H1283" s="222">
        <v>5</v>
      </c>
      <c r="I1283" s="223"/>
      <c r="J1283" s="224">
        <f t="shared" si="15"/>
        <v>0</v>
      </c>
      <c r="K1283" s="225"/>
      <c r="L1283" s="226"/>
      <c r="M1283" s="227" t="s">
        <v>1</v>
      </c>
      <c r="N1283" s="228" t="s">
        <v>41</v>
      </c>
      <c r="O1283" s="61"/>
      <c r="P1283" s="181">
        <f t="shared" si="16"/>
        <v>0</v>
      </c>
      <c r="Q1283" s="181">
        <v>1.7999999999999999E-2</v>
      </c>
      <c r="R1283" s="181">
        <f t="shared" si="17"/>
        <v>0.09</v>
      </c>
      <c r="S1283" s="181">
        <v>0</v>
      </c>
      <c r="T1283" s="182">
        <f t="shared" si="18"/>
        <v>0</v>
      </c>
      <c r="U1283" s="35"/>
      <c r="V1283" s="35"/>
      <c r="W1283" s="35"/>
      <c r="X1283" s="35"/>
      <c r="Y1283" s="35"/>
      <c r="Z1283" s="35"/>
      <c r="AA1283" s="35"/>
      <c r="AB1283" s="35"/>
      <c r="AC1283" s="35"/>
      <c r="AD1283" s="35"/>
      <c r="AE1283" s="35"/>
      <c r="AR1283" s="183" t="s">
        <v>494</v>
      </c>
      <c r="AT1283" s="183" t="s">
        <v>419</v>
      </c>
      <c r="AU1283" s="183" t="s">
        <v>88</v>
      </c>
      <c r="AY1283" s="18" t="s">
        <v>317</v>
      </c>
      <c r="BE1283" s="105">
        <f t="shared" si="19"/>
        <v>0</v>
      </c>
      <c r="BF1283" s="105">
        <f t="shared" si="20"/>
        <v>0</v>
      </c>
      <c r="BG1283" s="105">
        <f t="shared" si="21"/>
        <v>0</v>
      </c>
      <c r="BH1283" s="105">
        <f t="shared" si="22"/>
        <v>0</v>
      </c>
      <c r="BI1283" s="105">
        <f t="shared" si="23"/>
        <v>0</v>
      </c>
      <c r="BJ1283" s="18" t="s">
        <v>88</v>
      </c>
      <c r="BK1283" s="105">
        <f t="shared" si="24"/>
        <v>0</v>
      </c>
      <c r="BL1283" s="18" t="s">
        <v>406</v>
      </c>
      <c r="BM1283" s="183" t="s">
        <v>2017</v>
      </c>
    </row>
    <row r="1284" spans="1:65" s="2" customFormat="1" ht="24.2" customHeight="1">
      <c r="A1284" s="35"/>
      <c r="B1284" s="141"/>
      <c r="C1284" s="218" t="s">
        <v>2018</v>
      </c>
      <c r="D1284" s="218" t="s">
        <v>419</v>
      </c>
      <c r="E1284" s="219" t="s">
        <v>2019</v>
      </c>
      <c r="F1284" s="220" t="s">
        <v>2020</v>
      </c>
      <c r="G1284" s="221" t="s">
        <v>891</v>
      </c>
      <c r="H1284" s="222">
        <v>1</v>
      </c>
      <c r="I1284" s="223"/>
      <c r="J1284" s="224">
        <f t="shared" si="15"/>
        <v>0</v>
      </c>
      <c r="K1284" s="225"/>
      <c r="L1284" s="226"/>
      <c r="M1284" s="227" t="s">
        <v>1</v>
      </c>
      <c r="N1284" s="228" t="s">
        <v>41</v>
      </c>
      <c r="O1284" s="61"/>
      <c r="P1284" s="181">
        <f t="shared" si="16"/>
        <v>0</v>
      </c>
      <c r="Q1284" s="181">
        <v>1.7999999999999999E-2</v>
      </c>
      <c r="R1284" s="181">
        <f t="shared" si="17"/>
        <v>1.7999999999999999E-2</v>
      </c>
      <c r="S1284" s="181">
        <v>0</v>
      </c>
      <c r="T1284" s="182">
        <f t="shared" si="18"/>
        <v>0</v>
      </c>
      <c r="U1284" s="35"/>
      <c r="V1284" s="35"/>
      <c r="W1284" s="35"/>
      <c r="X1284" s="35"/>
      <c r="Y1284" s="35"/>
      <c r="Z1284" s="35"/>
      <c r="AA1284" s="35"/>
      <c r="AB1284" s="35"/>
      <c r="AC1284" s="35"/>
      <c r="AD1284" s="35"/>
      <c r="AE1284" s="35"/>
      <c r="AR1284" s="183" t="s">
        <v>494</v>
      </c>
      <c r="AT1284" s="183" t="s">
        <v>419</v>
      </c>
      <c r="AU1284" s="183" t="s">
        <v>88</v>
      </c>
      <c r="AY1284" s="18" t="s">
        <v>317</v>
      </c>
      <c r="BE1284" s="105">
        <f t="shared" si="19"/>
        <v>0</v>
      </c>
      <c r="BF1284" s="105">
        <f t="shared" si="20"/>
        <v>0</v>
      </c>
      <c r="BG1284" s="105">
        <f t="shared" si="21"/>
        <v>0</v>
      </c>
      <c r="BH1284" s="105">
        <f t="shared" si="22"/>
        <v>0</v>
      </c>
      <c r="BI1284" s="105">
        <f t="shared" si="23"/>
        <v>0</v>
      </c>
      <c r="BJ1284" s="18" t="s">
        <v>88</v>
      </c>
      <c r="BK1284" s="105">
        <f t="shared" si="24"/>
        <v>0</v>
      </c>
      <c r="BL1284" s="18" t="s">
        <v>406</v>
      </c>
      <c r="BM1284" s="183" t="s">
        <v>2021</v>
      </c>
    </row>
    <row r="1285" spans="1:65" s="2" customFormat="1" ht="24.2" customHeight="1">
      <c r="A1285" s="35"/>
      <c r="B1285" s="141"/>
      <c r="C1285" s="218" t="s">
        <v>2022</v>
      </c>
      <c r="D1285" s="218" t="s">
        <v>419</v>
      </c>
      <c r="E1285" s="219" t="s">
        <v>2023</v>
      </c>
      <c r="F1285" s="220" t="s">
        <v>2024</v>
      </c>
      <c r="G1285" s="221" t="s">
        <v>891</v>
      </c>
      <c r="H1285" s="222">
        <v>1</v>
      </c>
      <c r="I1285" s="223"/>
      <c r="J1285" s="224">
        <f t="shared" si="15"/>
        <v>0</v>
      </c>
      <c r="K1285" s="225"/>
      <c r="L1285" s="226"/>
      <c r="M1285" s="227" t="s">
        <v>1</v>
      </c>
      <c r="N1285" s="228" t="s">
        <v>41</v>
      </c>
      <c r="O1285" s="61"/>
      <c r="P1285" s="181">
        <f t="shared" si="16"/>
        <v>0</v>
      </c>
      <c r="Q1285" s="181">
        <v>1.7999999999999999E-2</v>
      </c>
      <c r="R1285" s="181">
        <f t="shared" si="17"/>
        <v>1.7999999999999999E-2</v>
      </c>
      <c r="S1285" s="181">
        <v>0</v>
      </c>
      <c r="T1285" s="182">
        <f t="shared" si="18"/>
        <v>0</v>
      </c>
      <c r="U1285" s="35"/>
      <c r="V1285" s="35"/>
      <c r="W1285" s="35"/>
      <c r="X1285" s="35"/>
      <c r="Y1285" s="35"/>
      <c r="Z1285" s="35"/>
      <c r="AA1285" s="35"/>
      <c r="AB1285" s="35"/>
      <c r="AC1285" s="35"/>
      <c r="AD1285" s="35"/>
      <c r="AE1285" s="35"/>
      <c r="AR1285" s="183" t="s">
        <v>494</v>
      </c>
      <c r="AT1285" s="183" t="s">
        <v>419</v>
      </c>
      <c r="AU1285" s="183" t="s">
        <v>88</v>
      </c>
      <c r="AY1285" s="18" t="s">
        <v>317</v>
      </c>
      <c r="BE1285" s="105">
        <f t="shared" si="19"/>
        <v>0</v>
      </c>
      <c r="BF1285" s="105">
        <f t="shared" si="20"/>
        <v>0</v>
      </c>
      <c r="BG1285" s="105">
        <f t="shared" si="21"/>
        <v>0</v>
      </c>
      <c r="BH1285" s="105">
        <f t="shared" si="22"/>
        <v>0</v>
      </c>
      <c r="BI1285" s="105">
        <f t="shared" si="23"/>
        <v>0</v>
      </c>
      <c r="BJ1285" s="18" t="s">
        <v>88</v>
      </c>
      <c r="BK1285" s="105">
        <f t="shared" si="24"/>
        <v>0</v>
      </c>
      <c r="BL1285" s="18" t="s">
        <v>406</v>
      </c>
      <c r="BM1285" s="183" t="s">
        <v>2025</v>
      </c>
    </row>
    <row r="1286" spans="1:65" s="2" customFormat="1" ht="24.2" customHeight="1">
      <c r="A1286" s="35"/>
      <c r="B1286" s="141"/>
      <c r="C1286" s="218" t="s">
        <v>2026</v>
      </c>
      <c r="D1286" s="218" t="s">
        <v>419</v>
      </c>
      <c r="E1286" s="219" t="s">
        <v>2027</v>
      </c>
      <c r="F1286" s="220" t="s">
        <v>2028</v>
      </c>
      <c r="G1286" s="221" t="s">
        <v>891</v>
      </c>
      <c r="H1286" s="222">
        <v>2</v>
      </c>
      <c r="I1286" s="223"/>
      <c r="J1286" s="224">
        <f t="shared" si="15"/>
        <v>0</v>
      </c>
      <c r="K1286" s="225"/>
      <c r="L1286" s="226"/>
      <c r="M1286" s="227" t="s">
        <v>1</v>
      </c>
      <c r="N1286" s="228" t="s">
        <v>41</v>
      </c>
      <c r="O1286" s="61"/>
      <c r="P1286" s="181">
        <f t="shared" si="16"/>
        <v>0</v>
      </c>
      <c r="Q1286" s="181">
        <v>1.7999999999999999E-2</v>
      </c>
      <c r="R1286" s="181">
        <f t="shared" si="17"/>
        <v>3.5999999999999997E-2</v>
      </c>
      <c r="S1286" s="181">
        <v>0</v>
      </c>
      <c r="T1286" s="182">
        <f t="shared" si="18"/>
        <v>0</v>
      </c>
      <c r="U1286" s="35"/>
      <c r="V1286" s="35"/>
      <c r="W1286" s="35"/>
      <c r="X1286" s="35"/>
      <c r="Y1286" s="35"/>
      <c r="Z1286" s="35"/>
      <c r="AA1286" s="35"/>
      <c r="AB1286" s="35"/>
      <c r="AC1286" s="35"/>
      <c r="AD1286" s="35"/>
      <c r="AE1286" s="35"/>
      <c r="AR1286" s="183" t="s">
        <v>494</v>
      </c>
      <c r="AT1286" s="183" t="s">
        <v>419</v>
      </c>
      <c r="AU1286" s="183" t="s">
        <v>88</v>
      </c>
      <c r="AY1286" s="18" t="s">
        <v>317</v>
      </c>
      <c r="BE1286" s="105">
        <f t="shared" si="19"/>
        <v>0</v>
      </c>
      <c r="BF1286" s="105">
        <f t="shared" si="20"/>
        <v>0</v>
      </c>
      <c r="BG1286" s="105">
        <f t="shared" si="21"/>
        <v>0</v>
      </c>
      <c r="BH1286" s="105">
        <f t="shared" si="22"/>
        <v>0</v>
      </c>
      <c r="BI1286" s="105">
        <f t="shared" si="23"/>
        <v>0</v>
      </c>
      <c r="BJ1286" s="18" t="s">
        <v>88</v>
      </c>
      <c r="BK1286" s="105">
        <f t="shared" si="24"/>
        <v>0</v>
      </c>
      <c r="BL1286" s="18" t="s">
        <v>406</v>
      </c>
      <c r="BM1286" s="183" t="s">
        <v>2029</v>
      </c>
    </row>
    <row r="1287" spans="1:65" s="2" customFormat="1" ht="24.2" customHeight="1">
      <c r="A1287" s="35"/>
      <c r="B1287" s="141"/>
      <c r="C1287" s="171" t="s">
        <v>2030</v>
      </c>
      <c r="D1287" s="171" t="s">
        <v>318</v>
      </c>
      <c r="E1287" s="172" t="s">
        <v>2031</v>
      </c>
      <c r="F1287" s="173" t="s">
        <v>2032</v>
      </c>
      <c r="G1287" s="174" t="s">
        <v>810</v>
      </c>
      <c r="H1287" s="229"/>
      <c r="I1287" s="176"/>
      <c r="J1287" s="177">
        <f t="shared" si="15"/>
        <v>0</v>
      </c>
      <c r="K1287" s="178"/>
      <c r="L1287" s="36"/>
      <c r="M1287" s="179" t="s">
        <v>1</v>
      </c>
      <c r="N1287" s="180" t="s">
        <v>41</v>
      </c>
      <c r="O1287" s="61"/>
      <c r="P1287" s="181">
        <f t="shared" si="16"/>
        <v>0</v>
      </c>
      <c r="Q1287" s="181">
        <v>0</v>
      </c>
      <c r="R1287" s="181">
        <f t="shared" si="17"/>
        <v>0</v>
      </c>
      <c r="S1287" s="181">
        <v>0</v>
      </c>
      <c r="T1287" s="182">
        <f t="shared" si="18"/>
        <v>0</v>
      </c>
      <c r="U1287" s="35"/>
      <c r="V1287" s="35"/>
      <c r="W1287" s="35"/>
      <c r="X1287" s="35"/>
      <c r="Y1287" s="35"/>
      <c r="Z1287" s="35"/>
      <c r="AA1287" s="35"/>
      <c r="AB1287" s="35"/>
      <c r="AC1287" s="35"/>
      <c r="AD1287" s="35"/>
      <c r="AE1287" s="35"/>
      <c r="AR1287" s="183" t="s">
        <v>406</v>
      </c>
      <c r="AT1287" s="183" t="s">
        <v>318</v>
      </c>
      <c r="AU1287" s="183" t="s">
        <v>88</v>
      </c>
      <c r="AY1287" s="18" t="s">
        <v>317</v>
      </c>
      <c r="BE1287" s="105">
        <f t="shared" si="19"/>
        <v>0</v>
      </c>
      <c r="BF1287" s="105">
        <f t="shared" si="20"/>
        <v>0</v>
      </c>
      <c r="BG1287" s="105">
        <f t="shared" si="21"/>
        <v>0</v>
      </c>
      <c r="BH1287" s="105">
        <f t="shared" si="22"/>
        <v>0</v>
      </c>
      <c r="BI1287" s="105">
        <f t="shared" si="23"/>
        <v>0</v>
      </c>
      <c r="BJ1287" s="18" t="s">
        <v>88</v>
      </c>
      <c r="BK1287" s="105">
        <f t="shared" si="24"/>
        <v>0</v>
      </c>
      <c r="BL1287" s="18" t="s">
        <v>406</v>
      </c>
      <c r="BM1287" s="183" t="s">
        <v>2033</v>
      </c>
    </row>
    <row r="1288" spans="1:65" s="12" customFormat="1" ht="22.9" customHeight="1">
      <c r="B1288" s="160"/>
      <c r="D1288" s="161" t="s">
        <v>74</v>
      </c>
      <c r="E1288" s="200" t="s">
        <v>2034</v>
      </c>
      <c r="F1288" s="200" t="s">
        <v>2035</v>
      </c>
      <c r="I1288" s="163"/>
      <c r="J1288" s="201">
        <f>BK1288</f>
        <v>0</v>
      </c>
      <c r="L1288" s="160"/>
      <c r="M1288" s="165"/>
      <c r="N1288" s="166"/>
      <c r="O1288" s="166"/>
      <c r="P1288" s="167">
        <f>SUM(P1289:P1385)</f>
        <v>0</v>
      </c>
      <c r="Q1288" s="166"/>
      <c r="R1288" s="167">
        <f>SUM(R1289:R1385)</f>
        <v>12.366265799999999</v>
      </c>
      <c r="S1288" s="166"/>
      <c r="T1288" s="168">
        <f>SUM(T1289:T1385)</f>
        <v>0.85729500000000003</v>
      </c>
      <c r="AR1288" s="161" t="s">
        <v>88</v>
      </c>
      <c r="AT1288" s="169" t="s">
        <v>74</v>
      </c>
      <c r="AU1288" s="169" t="s">
        <v>82</v>
      </c>
      <c r="AY1288" s="161" t="s">
        <v>317</v>
      </c>
      <c r="BK1288" s="170">
        <f>SUM(BK1289:BK1385)</f>
        <v>0</v>
      </c>
    </row>
    <row r="1289" spans="1:65" s="2" customFormat="1" ht="14.45" customHeight="1">
      <c r="A1289" s="35"/>
      <c r="B1289" s="141"/>
      <c r="C1289" s="171" t="s">
        <v>2036</v>
      </c>
      <c r="D1289" s="171" t="s">
        <v>318</v>
      </c>
      <c r="E1289" s="172" t="s">
        <v>2037</v>
      </c>
      <c r="F1289" s="173" t="s">
        <v>2038</v>
      </c>
      <c r="G1289" s="174" t="s">
        <v>388</v>
      </c>
      <c r="H1289" s="175">
        <v>1</v>
      </c>
      <c r="I1289" s="176"/>
      <c r="J1289" s="177">
        <f>ROUND(I1289*H1289,2)</f>
        <v>0</v>
      </c>
      <c r="K1289" s="178"/>
      <c r="L1289" s="36"/>
      <c r="M1289" s="179" t="s">
        <v>1</v>
      </c>
      <c r="N1289" s="180" t="s">
        <v>41</v>
      </c>
      <c r="O1289" s="61"/>
      <c r="P1289" s="181">
        <f>O1289*H1289</f>
        <v>0</v>
      </c>
      <c r="Q1289" s="181">
        <v>2.0000000000000002E-5</v>
      </c>
      <c r="R1289" s="181">
        <f>Q1289*H1289</f>
        <v>2.0000000000000002E-5</v>
      </c>
      <c r="S1289" s="181">
        <v>0</v>
      </c>
      <c r="T1289" s="182">
        <f>S1289*H1289</f>
        <v>0</v>
      </c>
      <c r="U1289" s="35"/>
      <c r="V1289" s="35"/>
      <c r="W1289" s="35"/>
      <c r="X1289" s="35"/>
      <c r="Y1289" s="35"/>
      <c r="Z1289" s="35"/>
      <c r="AA1289" s="35"/>
      <c r="AB1289" s="35"/>
      <c r="AC1289" s="35"/>
      <c r="AD1289" s="35"/>
      <c r="AE1289" s="35"/>
      <c r="AR1289" s="183" t="s">
        <v>406</v>
      </c>
      <c r="AT1289" s="183" t="s">
        <v>318</v>
      </c>
      <c r="AU1289" s="183" t="s">
        <v>88</v>
      </c>
      <c r="AY1289" s="18" t="s">
        <v>317</v>
      </c>
      <c r="BE1289" s="105">
        <f>IF(N1289="základná",J1289,0)</f>
        <v>0</v>
      </c>
      <c r="BF1289" s="105">
        <f>IF(N1289="znížená",J1289,0)</f>
        <v>0</v>
      </c>
      <c r="BG1289" s="105">
        <f>IF(N1289="zákl. prenesená",J1289,0)</f>
        <v>0</v>
      </c>
      <c r="BH1289" s="105">
        <f>IF(N1289="zníž. prenesená",J1289,0)</f>
        <v>0</v>
      </c>
      <c r="BI1289" s="105">
        <f>IF(N1289="nulová",J1289,0)</f>
        <v>0</v>
      </c>
      <c r="BJ1289" s="18" t="s">
        <v>88</v>
      </c>
      <c r="BK1289" s="105">
        <f>ROUND(I1289*H1289,2)</f>
        <v>0</v>
      </c>
      <c r="BL1289" s="18" t="s">
        <v>406</v>
      </c>
      <c r="BM1289" s="183" t="s">
        <v>2039</v>
      </c>
    </row>
    <row r="1290" spans="1:65" s="13" customFormat="1" ht="33.75">
      <c r="B1290" s="184"/>
      <c r="D1290" s="185" t="s">
        <v>323</v>
      </c>
      <c r="E1290" s="186" t="s">
        <v>1</v>
      </c>
      <c r="F1290" s="187" t="s">
        <v>2040</v>
      </c>
      <c r="H1290" s="186" t="s">
        <v>1</v>
      </c>
      <c r="I1290" s="188"/>
      <c r="L1290" s="184"/>
      <c r="M1290" s="189"/>
      <c r="N1290" s="190"/>
      <c r="O1290" s="190"/>
      <c r="P1290" s="190"/>
      <c r="Q1290" s="190"/>
      <c r="R1290" s="190"/>
      <c r="S1290" s="190"/>
      <c r="T1290" s="191"/>
      <c r="AT1290" s="186" t="s">
        <v>323</v>
      </c>
      <c r="AU1290" s="186" t="s">
        <v>88</v>
      </c>
      <c r="AV1290" s="13" t="s">
        <v>82</v>
      </c>
      <c r="AW1290" s="13" t="s">
        <v>30</v>
      </c>
      <c r="AX1290" s="13" t="s">
        <v>75</v>
      </c>
      <c r="AY1290" s="186" t="s">
        <v>317</v>
      </c>
    </row>
    <row r="1291" spans="1:65" s="13" customFormat="1" ht="22.5">
      <c r="B1291" s="184"/>
      <c r="D1291" s="185" t="s">
        <v>323</v>
      </c>
      <c r="E1291" s="186" t="s">
        <v>1</v>
      </c>
      <c r="F1291" s="187" t="s">
        <v>2041</v>
      </c>
      <c r="H1291" s="186" t="s">
        <v>1</v>
      </c>
      <c r="I1291" s="188"/>
      <c r="L1291" s="184"/>
      <c r="M1291" s="189"/>
      <c r="N1291" s="190"/>
      <c r="O1291" s="190"/>
      <c r="P1291" s="190"/>
      <c r="Q1291" s="190"/>
      <c r="R1291" s="190"/>
      <c r="S1291" s="190"/>
      <c r="T1291" s="191"/>
      <c r="AT1291" s="186" t="s">
        <v>323</v>
      </c>
      <c r="AU1291" s="186" t="s">
        <v>88</v>
      </c>
      <c r="AV1291" s="13" t="s">
        <v>82</v>
      </c>
      <c r="AW1291" s="13" t="s">
        <v>30</v>
      </c>
      <c r="AX1291" s="13" t="s">
        <v>75</v>
      </c>
      <c r="AY1291" s="186" t="s">
        <v>317</v>
      </c>
    </row>
    <row r="1292" spans="1:65" s="13" customFormat="1">
      <c r="B1292" s="184"/>
      <c r="D1292" s="185" t="s">
        <v>323</v>
      </c>
      <c r="E1292" s="186" t="s">
        <v>1</v>
      </c>
      <c r="F1292" s="187" t="s">
        <v>2042</v>
      </c>
      <c r="H1292" s="186" t="s">
        <v>1</v>
      </c>
      <c r="I1292" s="188"/>
      <c r="L1292" s="184"/>
      <c r="M1292" s="189"/>
      <c r="N1292" s="190"/>
      <c r="O1292" s="190"/>
      <c r="P1292" s="190"/>
      <c r="Q1292" s="190"/>
      <c r="R1292" s="190"/>
      <c r="S1292" s="190"/>
      <c r="T1292" s="191"/>
      <c r="AT1292" s="186" t="s">
        <v>323</v>
      </c>
      <c r="AU1292" s="186" t="s">
        <v>88</v>
      </c>
      <c r="AV1292" s="13" t="s">
        <v>82</v>
      </c>
      <c r="AW1292" s="13" t="s">
        <v>30</v>
      </c>
      <c r="AX1292" s="13" t="s">
        <v>75</v>
      </c>
      <c r="AY1292" s="186" t="s">
        <v>317</v>
      </c>
    </row>
    <row r="1293" spans="1:65" s="13" customFormat="1" ht="33.75">
      <c r="B1293" s="184"/>
      <c r="D1293" s="185" t="s">
        <v>323</v>
      </c>
      <c r="E1293" s="186" t="s">
        <v>1</v>
      </c>
      <c r="F1293" s="187" t="s">
        <v>2043</v>
      </c>
      <c r="H1293" s="186" t="s">
        <v>1</v>
      </c>
      <c r="I1293" s="188"/>
      <c r="L1293" s="184"/>
      <c r="M1293" s="189"/>
      <c r="N1293" s="190"/>
      <c r="O1293" s="190"/>
      <c r="P1293" s="190"/>
      <c r="Q1293" s="190"/>
      <c r="R1293" s="190"/>
      <c r="S1293" s="190"/>
      <c r="T1293" s="191"/>
      <c r="AT1293" s="186" t="s">
        <v>323</v>
      </c>
      <c r="AU1293" s="186" t="s">
        <v>88</v>
      </c>
      <c r="AV1293" s="13" t="s">
        <v>82</v>
      </c>
      <c r="AW1293" s="13" t="s">
        <v>30</v>
      </c>
      <c r="AX1293" s="13" t="s">
        <v>75</v>
      </c>
      <c r="AY1293" s="186" t="s">
        <v>317</v>
      </c>
    </row>
    <row r="1294" spans="1:65" s="13" customFormat="1">
      <c r="B1294" s="184"/>
      <c r="D1294" s="185" t="s">
        <v>323</v>
      </c>
      <c r="E1294" s="186" t="s">
        <v>1</v>
      </c>
      <c r="F1294" s="187" t="s">
        <v>2044</v>
      </c>
      <c r="H1294" s="186" t="s">
        <v>1</v>
      </c>
      <c r="I1294" s="188"/>
      <c r="L1294" s="184"/>
      <c r="M1294" s="189"/>
      <c r="N1294" s="190"/>
      <c r="O1294" s="190"/>
      <c r="P1294" s="190"/>
      <c r="Q1294" s="190"/>
      <c r="R1294" s="190"/>
      <c r="S1294" s="190"/>
      <c r="T1294" s="191"/>
      <c r="AT1294" s="186" t="s">
        <v>323</v>
      </c>
      <c r="AU1294" s="186" t="s">
        <v>88</v>
      </c>
      <c r="AV1294" s="13" t="s">
        <v>82</v>
      </c>
      <c r="AW1294" s="13" t="s">
        <v>30</v>
      </c>
      <c r="AX1294" s="13" t="s">
        <v>75</v>
      </c>
      <c r="AY1294" s="186" t="s">
        <v>317</v>
      </c>
    </row>
    <row r="1295" spans="1:65" s="15" customFormat="1">
      <c r="B1295" s="202"/>
      <c r="D1295" s="185" t="s">
        <v>323</v>
      </c>
      <c r="E1295" s="203" t="s">
        <v>1</v>
      </c>
      <c r="F1295" s="204" t="s">
        <v>82</v>
      </c>
      <c r="H1295" s="205">
        <v>1</v>
      </c>
      <c r="I1295" s="206"/>
      <c r="L1295" s="202"/>
      <c r="M1295" s="207"/>
      <c r="N1295" s="208"/>
      <c r="O1295" s="208"/>
      <c r="P1295" s="208"/>
      <c r="Q1295" s="208"/>
      <c r="R1295" s="208"/>
      <c r="S1295" s="208"/>
      <c r="T1295" s="209"/>
      <c r="AT1295" s="203" t="s">
        <v>323</v>
      </c>
      <c r="AU1295" s="203" t="s">
        <v>88</v>
      </c>
      <c r="AV1295" s="15" t="s">
        <v>88</v>
      </c>
      <c r="AW1295" s="15" t="s">
        <v>30</v>
      </c>
      <c r="AX1295" s="15" t="s">
        <v>75</v>
      </c>
      <c r="AY1295" s="203" t="s">
        <v>317</v>
      </c>
    </row>
    <row r="1296" spans="1:65" s="14" customFormat="1">
      <c r="B1296" s="192"/>
      <c r="D1296" s="185" t="s">
        <v>323</v>
      </c>
      <c r="E1296" s="193" t="s">
        <v>1</v>
      </c>
      <c r="F1296" s="194" t="s">
        <v>334</v>
      </c>
      <c r="H1296" s="195">
        <v>1</v>
      </c>
      <c r="I1296" s="196"/>
      <c r="L1296" s="192"/>
      <c r="M1296" s="197"/>
      <c r="N1296" s="198"/>
      <c r="O1296" s="198"/>
      <c r="P1296" s="198"/>
      <c r="Q1296" s="198"/>
      <c r="R1296" s="198"/>
      <c r="S1296" s="198"/>
      <c r="T1296" s="199"/>
      <c r="AT1296" s="193" t="s">
        <v>323</v>
      </c>
      <c r="AU1296" s="193" t="s">
        <v>88</v>
      </c>
      <c r="AV1296" s="14" t="s">
        <v>321</v>
      </c>
      <c r="AW1296" s="14" t="s">
        <v>30</v>
      </c>
      <c r="AX1296" s="14" t="s">
        <v>82</v>
      </c>
      <c r="AY1296" s="193" t="s">
        <v>317</v>
      </c>
    </row>
    <row r="1297" spans="1:65" s="2" customFormat="1" ht="24.2" customHeight="1">
      <c r="A1297" s="35"/>
      <c r="B1297" s="141"/>
      <c r="C1297" s="171" t="s">
        <v>2045</v>
      </c>
      <c r="D1297" s="171" t="s">
        <v>318</v>
      </c>
      <c r="E1297" s="172" t="s">
        <v>2046</v>
      </c>
      <c r="F1297" s="173" t="s">
        <v>2047</v>
      </c>
      <c r="G1297" s="174" t="s">
        <v>378</v>
      </c>
      <c r="H1297" s="175">
        <v>24.614999999999998</v>
      </c>
      <c r="I1297" s="176"/>
      <c r="J1297" s="177">
        <f>ROUND(I1297*H1297,2)</f>
        <v>0</v>
      </c>
      <c r="K1297" s="178"/>
      <c r="L1297" s="36"/>
      <c r="M1297" s="179" t="s">
        <v>1</v>
      </c>
      <c r="N1297" s="180" t="s">
        <v>41</v>
      </c>
      <c r="O1297" s="61"/>
      <c r="P1297" s="181">
        <f>O1297*H1297</f>
        <v>0</v>
      </c>
      <c r="Q1297" s="181">
        <v>0</v>
      </c>
      <c r="R1297" s="181">
        <f>Q1297*H1297</f>
        <v>0</v>
      </c>
      <c r="S1297" s="181">
        <v>3.3000000000000002E-2</v>
      </c>
      <c r="T1297" s="182">
        <f>S1297*H1297</f>
        <v>0.81229499999999999</v>
      </c>
      <c r="U1297" s="35"/>
      <c r="V1297" s="35"/>
      <c r="W1297" s="35"/>
      <c r="X1297" s="35"/>
      <c r="Y1297" s="35"/>
      <c r="Z1297" s="35"/>
      <c r="AA1297" s="35"/>
      <c r="AB1297" s="35"/>
      <c r="AC1297" s="35"/>
      <c r="AD1297" s="35"/>
      <c r="AE1297" s="35"/>
      <c r="AR1297" s="183" t="s">
        <v>321</v>
      </c>
      <c r="AT1297" s="183" t="s">
        <v>318</v>
      </c>
      <c r="AU1297" s="183" t="s">
        <v>88</v>
      </c>
      <c r="AY1297" s="18" t="s">
        <v>317</v>
      </c>
      <c r="BE1297" s="105">
        <f>IF(N1297="základná",J1297,0)</f>
        <v>0</v>
      </c>
      <c r="BF1297" s="105">
        <f>IF(N1297="znížená",J1297,0)</f>
        <v>0</v>
      </c>
      <c r="BG1297" s="105">
        <f>IF(N1297="zákl. prenesená",J1297,0)</f>
        <v>0</v>
      </c>
      <c r="BH1297" s="105">
        <f>IF(N1297="zníž. prenesená",J1297,0)</f>
        <v>0</v>
      </c>
      <c r="BI1297" s="105">
        <f>IF(N1297="nulová",J1297,0)</f>
        <v>0</v>
      </c>
      <c r="BJ1297" s="18" t="s">
        <v>88</v>
      </c>
      <c r="BK1297" s="105">
        <f>ROUND(I1297*H1297,2)</f>
        <v>0</v>
      </c>
      <c r="BL1297" s="18" t="s">
        <v>321</v>
      </c>
      <c r="BM1297" s="183" t="s">
        <v>2048</v>
      </c>
    </row>
    <row r="1298" spans="1:65" s="15" customFormat="1">
      <c r="B1298" s="202"/>
      <c r="D1298" s="185" t="s">
        <v>323</v>
      </c>
      <c r="E1298" s="203" t="s">
        <v>1</v>
      </c>
      <c r="F1298" s="204" t="s">
        <v>2049</v>
      </c>
      <c r="H1298" s="205">
        <v>24.614999999999998</v>
      </c>
      <c r="I1298" s="206"/>
      <c r="L1298" s="202"/>
      <c r="M1298" s="207"/>
      <c r="N1298" s="208"/>
      <c r="O1298" s="208"/>
      <c r="P1298" s="208"/>
      <c r="Q1298" s="208"/>
      <c r="R1298" s="208"/>
      <c r="S1298" s="208"/>
      <c r="T1298" s="209"/>
      <c r="AT1298" s="203" t="s">
        <v>323</v>
      </c>
      <c r="AU1298" s="203" t="s">
        <v>88</v>
      </c>
      <c r="AV1298" s="15" t="s">
        <v>88</v>
      </c>
      <c r="AW1298" s="15" t="s">
        <v>30</v>
      </c>
      <c r="AX1298" s="15" t="s">
        <v>82</v>
      </c>
      <c r="AY1298" s="203" t="s">
        <v>317</v>
      </c>
    </row>
    <row r="1299" spans="1:65" s="2" customFormat="1" ht="14.45" customHeight="1">
      <c r="A1299" s="35"/>
      <c r="B1299" s="141"/>
      <c r="C1299" s="171" t="s">
        <v>2050</v>
      </c>
      <c r="D1299" s="171" t="s">
        <v>318</v>
      </c>
      <c r="E1299" s="172" t="s">
        <v>2051</v>
      </c>
      <c r="F1299" s="173" t="s">
        <v>2052</v>
      </c>
      <c r="G1299" s="174" t="s">
        <v>378</v>
      </c>
      <c r="H1299" s="175">
        <v>1172</v>
      </c>
      <c r="I1299" s="176"/>
      <c r="J1299" s="177">
        <f>ROUND(I1299*H1299,2)</f>
        <v>0</v>
      </c>
      <c r="K1299" s="178"/>
      <c r="L1299" s="36"/>
      <c r="M1299" s="179" t="s">
        <v>1</v>
      </c>
      <c r="N1299" s="180" t="s">
        <v>41</v>
      </c>
      <c r="O1299" s="61"/>
      <c r="P1299" s="181">
        <f>O1299*H1299</f>
        <v>0</v>
      </c>
      <c r="Q1299" s="181">
        <v>9.0000000000000006E-5</v>
      </c>
      <c r="R1299" s="181">
        <f>Q1299*H1299</f>
        <v>0.10548</v>
      </c>
      <c r="S1299" s="181">
        <v>0</v>
      </c>
      <c r="T1299" s="182">
        <f>S1299*H1299</f>
        <v>0</v>
      </c>
      <c r="U1299" s="35"/>
      <c r="V1299" s="35"/>
      <c r="W1299" s="35"/>
      <c r="X1299" s="35"/>
      <c r="Y1299" s="35"/>
      <c r="Z1299" s="35"/>
      <c r="AA1299" s="35"/>
      <c r="AB1299" s="35"/>
      <c r="AC1299" s="35"/>
      <c r="AD1299" s="35"/>
      <c r="AE1299" s="35"/>
      <c r="AR1299" s="183" t="s">
        <v>406</v>
      </c>
      <c r="AT1299" s="183" t="s">
        <v>318</v>
      </c>
      <c r="AU1299" s="183" t="s">
        <v>88</v>
      </c>
      <c r="AY1299" s="18" t="s">
        <v>317</v>
      </c>
      <c r="BE1299" s="105">
        <f>IF(N1299="základná",J1299,0)</f>
        <v>0</v>
      </c>
      <c r="BF1299" s="105">
        <f>IF(N1299="znížená",J1299,0)</f>
        <v>0</v>
      </c>
      <c r="BG1299" s="105">
        <f>IF(N1299="zákl. prenesená",J1299,0)</f>
        <v>0</v>
      </c>
      <c r="BH1299" s="105">
        <f>IF(N1299="zníž. prenesená",J1299,0)</f>
        <v>0</v>
      </c>
      <c r="BI1299" s="105">
        <f>IF(N1299="nulová",J1299,0)</f>
        <v>0</v>
      </c>
      <c r="BJ1299" s="18" t="s">
        <v>88</v>
      </c>
      <c r="BK1299" s="105">
        <f>ROUND(I1299*H1299,2)</f>
        <v>0</v>
      </c>
      <c r="BL1299" s="18" t="s">
        <v>406</v>
      </c>
      <c r="BM1299" s="183" t="s">
        <v>2053</v>
      </c>
    </row>
    <row r="1300" spans="1:65" s="15" customFormat="1">
      <c r="B1300" s="202"/>
      <c r="D1300" s="185" t="s">
        <v>323</v>
      </c>
      <c r="E1300" s="203" t="s">
        <v>1</v>
      </c>
      <c r="F1300" s="204" t="s">
        <v>2054</v>
      </c>
      <c r="H1300" s="205">
        <v>1172</v>
      </c>
      <c r="I1300" s="206"/>
      <c r="L1300" s="202"/>
      <c r="M1300" s="207"/>
      <c r="N1300" s="208"/>
      <c r="O1300" s="208"/>
      <c r="P1300" s="208"/>
      <c r="Q1300" s="208"/>
      <c r="R1300" s="208"/>
      <c r="S1300" s="208"/>
      <c r="T1300" s="209"/>
      <c r="AT1300" s="203" t="s">
        <v>323</v>
      </c>
      <c r="AU1300" s="203" t="s">
        <v>88</v>
      </c>
      <c r="AV1300" s="15" t="s">
        <v>88</v>
      </c>
      <c r="AW1300" s="15" t="s">
        <v>30</v>
      </c>
      <c r="AX1300" s="15" t="s">
        <v>75</v>
      </c>
      <c r="AY1300" s="203" t="s">
        <v>317</v>
      </c>
    </row>
    <row r="1301" spans="1:65" s="14" customFormat="1">
      <c r="B1301" s="192"/>
      <c r="D1301" s="185" t="s">
        <v>323</v>
      </c>
      <c r="E1301" s="193" t="s">
        <v>1</v>
      </c>
      <c r="F1301" s="194" t="s">
        <v>334</v>
      </c>
      <c r="H1301" s="195">
        <v>1172</v>
      </c>
      <c r="I1301" s="196"/>
      <c r="L1301" s="192"/>
      <c r="M1301" s="197"/>
      <c r="N1301" s="198"/>
      <c r="O1301" s="198"/>
      <c r="P1301" s="198"/>
      <c r="Q1301" s="198"/>
      <c r="R1301" s="198"/>
      <c r="S1301" s="198"/>
      <c r="T1301" s="199"/>
      <c r="AT1301" s="193" t="s">
        <v>323</v>
      </c>
      <c r="AU1301" s="193" t="s">
        <v>88</v>
      </c>
      <c r="AV1301" s="14" t="s">
        <v>321</v>
      </c>
      <c r="AW1301" s="14" t="s">
        <v>30</v>
      </c>
      <c r="AX1301" s="14" t="s">
        <v>82</v>
      </c>
      <c r="AY1301" s="193" t="s">
        <v>317</v>
      </c>
    </row>
    <row r="1302" spans="1:65" s="2" customFormat="1" ht="14.45" customHeight="1">
      <c r="A1302" s="35"/>
      <c r="B1302" s="141"/>
      <c r="C1302" s="218" t="s">
        <v>2055</v>
      </c>
      <c r="D1302" s="218" t="s">
        <v>419</v>
      </c>
      <c r="E1302" s="219" t="s">
        <v>2056</v>
      </c>
      <c r="F1302" s="220" t="s">
        <v>2057</v>
      </c>
      <c r="G1302" s="221" t="s">
        <v>378</v>
      </c>
      <c r="H1302" s="222">
        <v>1172</v>
      </c>
      <c r="I1302" s="223"/>
      <c r="J1302" s="224">
        <f>ROUND(I1302*H1302,2)</f>
        <v>0</v>
      </c>
      <c r="K1302" s="225"/>
      <c r="L1302" s="226"/>
      <c r="M1302" s="227" t="s">
        <v>1</v>
      </c>
      <c r="N1302" s="228" t="s">
        <v>41</v>
      </c>
      <c r="O1302" s="61"/>
      <c r="P1302" s="181">
        <f>O1302*H1302</f>
        <v>0</v>
      </c>
      <c r="Q1302" s="181">
        <v>9.7000000000000003E-3</v>
      </c>
      <c r="R1302" s="181">
        <f>Q1302*H1302</f>
        <v>11.368400000000001</v>
      </c>
      <c r="S1302" s="181">
        <v>0</v>
      </c>
      <c r="T1302" s="182">
        <f>S1302*H1302</f>
        <v>0</v>
      </c>
      <c r="U1302" s="35"/>
      <c r="V1302" s="35"/>
      <c r="W1302" s="35"/>
      <c r="X1302" s="35"/>
      <c r="Y1302" s="35"/>
      <c r="Z1302" s="35"/>
      <c r="AA1302" s="35"/>
      <c r="AB1302" s="35"/>
      <c r="AC1302" s="35"/>
      <c r="AD1302" s="35"/>
      <c r="AE1302" s="35"/>
      <c r="AR1302" s="183" t="s">
        <v>494</v>
      </c>
      <c r="AT1302" s="183" t="s">
        <v>419</v>
      </c>
      <c r="AU1302" s="183" t="s">
        <v>88</v>
      </c>
      <c r="AY1302" s="18" t="s">
        <v>317</v>
      </c>
      <c r="BE1302" s="105">
        <f>IF(N1302="základná",J1302,0)</f>
        <v>0</v>
      </c>
      <c r="BF1302" s="105">
        <f>IF(N1302="znížená",J1302,0)</f>
        <v>0</v>
      </c>
      <c r="BG1302" s="105">
        <f>IF(N1302="zákl. prenesená",J1302,0)</f>
        <v>0</v>
      </c>
      <c r="BH1302" s="105">
        <f>IF(N1302="zníž. prenesená",J1302,0)</f>
        <v>0</v>
      </c>
      <c r="BI1302" s="105">
        <f>IF(N1302="nulová",J1302,0)</f>
        <v>0</v>
      </c>
      <c r="BJ1302" s="18" t="s">
        <v>88</v>
      </c>
      <c r="BK1302" s="105">
        <f>ROUND(I1302*H1302,2)</f>
        <v>0</v>
      </c>
      <c r="BL1302" s="18" t="s">
        <v>406</v>
      </c>
      <c r="BM1302" s="183" t="s">
        <v>2058</v>
      </c>
    </row>
    <row r="1303" spans="1:65" s="2" customFormat="1" ht="14.45" customHeight="1">
      <c r="A1303" s="35"/>
      <c r="B1303" s="141"/>
      <c r="C1303" s="171" t="s">
        <v>2059</v>
      </c>
      <c r="D1303" s="171" t="s">
        <v>318</v>
      </c>
      <c r="E1303" s="172" t="s">
        <v>2060</v>
      </c>
      <c r="F1303" s="173" t="s">
        <v>2061</v>
      </c>
      <c r="G1303" s="174" t="s">
        <v>378</v>
      </c>
      <c r="H1303" s="175">
        <v>17.126000000000001</v>
      </c>
      <c r="I1303" s="176"/>
      <c r="J1303" s="177">
        <f>ROUND(I1303*H1303,2)</f>
        <v>0</v>
      </c>
      <c r="K1303" s="178"/>
      <c r="L1303" s="36"/>
      <c r="M1303" s="179" t="s">
        <v>1</v>
      </c>
      <c r="N1303" s="180" t="s">
        <v>41</v>
      </c>
      <c r="O1303" s="61"/>
      <c r="P1303" s="181">
        <f>O1303*H1303</f>
        <v>0</v>
      </c>
      <c r="Q1303" s="181">
        <v>5.0000000000000002E-5</v>
      </c>
      <c r="R1303" s="181">
        <f>Q1303*H1303</f>
        <v>8.5630000000000005E-4</v>
      </c>
      <c r="S1303" s="181">
        <v>0</v>
      </c>
      <c r="T1303" s="182">
        <f>S1303*H1303</f>
        <v>0</v>
      </c>
      <c r="U1303" s="35"/>
      <c r="V1303" s="35"/>
      <c r="W1303" s="35"/>
      <c r="X1303" s="35"/>
      <c r="Y1303" s="35"/>
      <c r="Z1303" s="35"/>
      <c r="AA1303" s="35"/>
      <c r="AB1303" s="35"/>
      <c r="AC1303" s="35"/>
      <c r="AD1303" s="35"/>
      <c r="AE1303" s="35"/>
      <c r="AR1303" s="183" t="s">
        <v>406</v>
      </c>
      <c r="AT1303" s="183" t="s">
        <v>318</v>
      </c>
      <c r="AU1303" s="183" t="s">
        <v>88</v>
      </c>
      <c r="AY1303" s="18" t="s">
        <v>317</v>
      </c>
      <c r="BE1303" s="105">
        <f>IF(N1303="základná",J1303,0)</f>
        <v>0</v>
      </c>
      <c r="BF1303" s="105">
        <f>IF(N1303="znížená",J1303,0)</f>
        <v>0</v>
      </c>
      <c r="BG1303" s="105">
        <f>IF(N1303="zákl. prenesená",J1303,0)</f>
        <v>0</v>
      </c>
      <c r="BH1303" s="105">
        <f>IF(N1303="zníž. prenesená",J1303,0)</f>
        <v>0</v>
      </c>
      <c r="BI1303" s="105">
        <f>IF(N1303="nulová",J1303,0)</f>
        <v>0</v>
      </c>
      <c r="BJ1303" s="18" t="s">
        <v>88</v>
      </c>
      <c r="BK1303" s="105">
        <f>ROUND(I1303*H1303,2)</f>
        <v>0</v>
      </c>
      <c r="BL1303" s="18" t="s">
        <v>406</v>
      </c>
      <c r="BM1303" s="183" t="s">
        <v>2062</v>
      </c>
    </row>
    <row r="1304" spans="1:65" s="15" customFormat="1">
      <c r="B1304" s="202"/>
      <c r="D1304" s="185" t="s">
        <v>323</v>
      </c>
      <c r="E1304" s="203" t="s">
        <v>1</v>
      </c>
      <c r="F1304" s="204" t="s">
        <v>2063</v>
      </c>
      <c r="H1304" s="205">
        <v>1.2949999999999999</v>
      </c>
      <c r="I1304" s="206"/>
      <c r="L1304" s="202"/>
      <c r="M1304" s="207"/>
      <c r="N1304" s="208"/>
      <c r="O1304" s="208"/>
      <c r="P1304" s="208"/>
      <c r="Q1304" s="208"/>
      <c r="R1304" s="208"/>
      <c r="S1304" s="208"/>
      <c r="T1304" s="209"/>
      <c r="AT1304" s="203" t="s">
        <v>323</v>
      </c>
      <c r="AU1304" s="203" t="s">
        <v>88</v>
      </c>
      <c r="AV1304" s="15" t="s">
        <v>88</v>
      </c>
      <c r="AW1304" s="15" t="s">
        <v>30</v>
      </c>
      <c r="AX1304" s="15" t="s">
        <v>75</v>
      </c>
      <c r="AY1304" s="203" t="s">
        <v>317</v>
      </c>
    </row>
    <row r="1305" spans="1:65" s="15" customFormat="1">
      <c r="B1305" s="202"/>
      <c r="D1305" s="185" t="s">
        <v>323</v>
      </c>
      <c r="E1305" s="203" t="s">
        <v>1</v>
      </c>
      <c r="F1305" s="204" t="s">
        <v>2064</v>
      </c>
      <c r="H1305" s="205">
        <v>1</v>
      </c>
      <c r="I1305" s="206"/>
      <c r="L1305" s="202"/>
      <c r="M1305" s="207"/>
      <c r="N1305" s="208"/>
      <c r="O1305" s="208"/>
      <c r="P1305" s="208"/>
      <c r="Q1305" s="208"/>
      <c r="R1305" s="208"/>
      <c r="S1305" s="208"/>
      <c r="T1305" s="209"/>
      <c r="AT1305" s="203" t="s">
        <v>323</v>
      </c>
      <c r="AU1305" s="203" t="s">
        <v>88</v>
      </c>
      <c r="AV1305" s="15" t="s">
        <v>88</v>
      </c>
      <c r="AW1305" s="15" t="s">
        <v>30</v>
      </c>
      <c r="AX1305" s="15" t="s">
        <v>75</v>
      </c>
      <c r="AY1305" s="203" t="s">
        <v>317</v>
      </c>
    </row>
    <row r="1306" spans="1:65" s="15" customFormat="1">
      <c r="B1306" s="202"/>
      <c r="D1306" s="185" t="s">
        <v>323</v>
      </c>
      <c r="E1306" s="203" t="s">
        <v>1</v>
      </c>
      <c r="F1306" s="204" t="s">
        <v>2065</v>
      </c>
      <c r="H1306" s="205">
        <v>4.32</v>
      </c>
      <c r="I1306" s="206"/>
      <c r="L1306" s="202"/>
      <c r="M1306" s="207"/>
      <c r="N1306" s="208"/>
      <c r="O1306" s="208"/>
      <c r="P1306" s="208"/>
      <c r="Q1306" s="208"/>
      <c r="R1306" s="208"/>
      <c r="S1306" s="208"/>
      <c r="T1306" s="209"/>
      <c r="AT1306" s="203" t="s">
        <v>323</v>
      </c>
      <c r="AU1306" s="203" t="s">
        <v>88</v>
      </c>
      <c r="AV1306" s="15" t="s">
        <v>88</v>
      </c>
      <c r="AW1306" s="15" t="s">
        <v>30</v>
      </c>
      <c r="AX1306" s="15" t="s">
        <v>75</v>
      </c>
      <c r="AY1306" s="203" t="s">
        <v>317</v>
      </c>
    </row>
    <row r="1307" spans="1:65" s="16" customFormat="1">
      <c r="B1307" s="210"/>
      <c r="D1307" s="185" t="s">
        <v>323</v>
      </c>
      <c r="E1307" s="211" t="s">
        <v>1</v>
      </c>
      <c r="F1307" s="212" t="s">
        <v>2066</v>
      </c>
      <c r="H1307" s="213">
        <v>6.6150000000000002</v>
      </c>
      <c r="I1307" s="214"/>
      <c r="L1307" s="210"/>
      <c r="M1307" s="215"/>
      <c r="N1307" s="216"/>
      <c r="O1307" s="216"/>
      <c r="P1307" s="216"/>
      <c r="Q1307" s="216"/>
      <c r="R1307" s="216"/>
      <c r="S1307" s="216"/>
      <c r="T1307" s="217"/>
      <c r="AT1307" s="211" t="s">
        <v>323</v>
      </c>
      <c r="AU1307" s="211" t="s">
        <v>88</v>
      </c>
      <c r="AV1307" s="16" t="s">
        <v>105</v>
      </c>
      <c r="AW1307" s="16" t="s">
        <v>30</v>
      </c>
      <c r="AX1307" s="16" t="s">
        <v>75</v>
      </c>
      <c r="AY1307" s="211" t="s">
        <v>317</v>
      </c>
    </row>
    <row r="1308" spans="1:65" s="15" customFormat="1">
      <c r="B1308" s="202"/>
      <c r="D1308" s="185" t="s">
        <v>323</v>
      </c>
      <c r="E1308" s="203" t="s">
        <v>1</v>
      </c>
      <c r="F1308" s="204" t="s">
        <v>2067</v>
      </c>
      <c r="H1308" s="205">
        <v>1.84</v>
      </c>
      <c r="I1308" s="206"/>
      <c r="L1308" s="202"/>
      <c r="M1308" s="207"/>
      <c r="N1308" s="208"/>
      <c r="O1308" s="208"/>
      <c r="P1308" s="208"/>
      <c r="Q1308" s="208"/>
      <c r="R1308" s="208"/>
      <c r="S1308" s="208"/>
      <c r="T1308" s="209"/>
      <c r="AT1308" s="203" t="s">
        <v>323</v>
      </c>
      <c r="AU1308" s="203" t="s">
        <v>88</v>
      </c>
      <c r="AV1308" s="15" t="s">
        <v>88</v>
      </c>
      <c r="AW1308" s="15" t="s">
        <v>30</v>
      </c>
      <c r="AX1308" s="15" t="s">
        <v>75</v>
      </c>
      <c r="AY1308" s="203" t="s">
        <v>317</v>
      </c>
    </row>
    <row r="1309" spans="1:65" s="15" customFormat="1">
      <c r="B1309" s="202"/>
      <c r="D1309" s="185" t="s">
        <v>323</v>
      </c>
      <c r="E1309" s="203" t="s">
        <v>1</v>
      </c>
      <c r="F1309" s="204" t="s">
        <v>2068</v>
      </c>
      <c r="H1309" s="205">
        <v>1.921</v>
      </c>
      <c r="I1309" s="206"/>
      <c r="L1309" s="202"/>
      <c r="M1309" s="207"/>
      <c r="N1309" s="208"/>
      <c r="O1309" s="208"/>
      <c r="P1309" s="208"/>
      <c r="Q1309" s="208"/>
      <c r="R1309" s="208"/>
      <c r="S1309" s="208"/>
      <c r="T1309" s="209"/>
      <c r="AT1309" s="203" t="s">
        <v>323</v>
      </c>
      <c r="AU1309" s="203" t="s">
        <v>88</v>
      </c>
      <c r="AV1309" s="15" t="s">
        <v>88</v>
      </c>
      <c r="AW1309" s="15" t="s">
        <v>30</v>
      </c>
      <c r="AX1309" s="15" t="s">
        <v>75</v>
      </c>
      <c r="AY1309" s="203" t="s">
        <v>317</v>
      </c>
    </row>
    <row r="1310" spans="1:65" s="15" customFormat="1">
      <c r="B1310" s="202"/>
      <c r="D1310" s="185" t="s">
        <v>323</v>
      </c>
      <c r="E1310" s="203" t="s">
        <v>1</v>
      </c>
      <c r="F1310" s="204" t="s">
        <v>2069</v>
      </c>
      <c r="H1310" s="205">
        <v>6.75</v>
      </c>
      <c r="I1310" s="206"/>
      <c r="L1310" s="202"/>
      <c r="M1310" s="207"/>
      <c r="N1310" s="208"/>
      <c r="O1310" s="208"/>
      <c r="P1310" s="208"/>
      <c r="Q1310" s="208"/>
      <c r="R1310" s="208"/>
      <c r="S1310" s="208"/>
      <c r="T1310" s="209"/>
      <c r="AT1310" s="203" t="s">
        <v>323</v>
      </c>
      <c r="AU1310" s="203" t="s">
        <v>88</v>
      </c>
      <c r="AV1310" s="15" t="s">
        <v>88</v>
      </c>
      <c r="AW1310" s="15" t="s">
        <v>30</v>
      </c>
      <c r="AX1310" s="15" t="s">
        <v>75</v>
      </c>
      <c r="AY1310" s="203" t="s">
        <v>317</v>
      </c>
    </row>
    <row r="1311" spans="1:65" s="16" customFormat="1">
      <c r="B1311" s="210"/>
      <c r="D1311" s="185" t="s">
        <v>323</v>
      </c>
      <c r="E1311" s="211" t="s">
        <v>1</v>
      </c>
      <c r="F1311" s="212" t="s">
        <v>2070</v>
      </c>
      <c r="H1311" s="213">
        <v>10.510999999999999</v>
      </c>
      <c r="I1311" s="214"/>
      <c r="L1311" s="210"/>
      <c r="M1311" s="215"/>
      <c r="N1311" s="216"/>
      <c r="O1311" s="216"/>
      <c r="P1311" s="216"/>
      <c r="Q1311" s="216"/>
      <c r="R1311" s="216"/>
      <c r="S1311" s="216"/>
      <c r="T1311" s="217"/>
      <c r="AT1311" s="211" t="s">
        <v>323</v>
      </c>
      <c r="AU1311" s="211" t="s">
        <v>88</v>
      </c>
      <c r="AV1311" s="16" t="s">
        <v>105</v>
      </c>
      <c r="AW1311" s="16" t="s">
        <v>30</v>
      </c>
      <c r="AX1311" s="16" t="s">
        <v>75</v>
      </c>
      <c r="AY1311" s="211" t="s">
        <v>317</v>
      </c>
    </row>
    <row r="1312" spans="1:65" s="14" customFormat="1">
      <c r="B1312" s="192"/>
      <c r="D1312" s="185" t="s">
        <v>323</v>
      </c>
      <c r="E1312" s="193" t="s">
        <v>1</v>
      </c>
      <c r="F1312" s="194" t="s">
        <v>334</v>
      </c>
      <c r="H1312" s="195">
        <v>17.126000000000001</v>
      </c>
      <c r="I1312" s="196"/>
      <c r="L1312" s="192"/>
      <c r="M1312" s="197"/>
      <c r="N1312" s="198"/>
      <c r="O1312" s="198"/>
      <c r="P1312" s="198"/>
      <c r="Q1312" s="198"/>
      <c r="R1312" s="198"/>
      <c r="S1312" s="198"/>
      <c r="T1312" s="199"/>
      <c r="AT1312" s="193" t="s">
        <v>323</v>
      </c>
      <c r="AU1312" s="193" t="s">
        <v>88</v>
      </c>
      <c r="AV1312" s="14" t="s">
        <v>321</v>
      </c>
      <c r="AW1312" s="14" t="s">
        <v>30</v>
      </c>
      <c r="AX1312" s="14" t="s">
        <v>82</v>
      </c>
      <c r="AY1312" s="193" t="s">
        <v>317</v>
      </c>
    </row>
    <row r="1313" spans="1:65" s="2" customFormat="1" ht="24.2" customHeight="1">
      <c r="A1313" s="35"/>
      <c r="B1313" s="141"/>
      <c r="C1313" s="218" t="s">
        <v>2071</v>
      </c>
      <c r="D1313" s="218" t="s">
        <v>419</v>
      </c>
      <c r="E1313" s="219" t="s">
        <v>2072</v>
      </c>
      <c r="F1313" s="220" t="s">
        <v>2073</v>
      </c>
      <c r="G1313" s="221" t="s">
        <v>378</v>
      </c>
      <c r="H1313" s="222">
        <v>19.695</v>
      </c>
      <c r="I1313" s="223"/>
      <c r="J1313" s="224">
        <f>ROUND(I1313*H1313,2)</f>
        <v>0</v>
      </c>
      <c r="K1313" s="225"/>
      <c r="L1313" s="226"/>
      <c r="M1313" s="227" t="s">
        <v>1</v>
      </c>
      <c r="N1313" s="228" t="s">
        <v>41</v>
      </c>
      <c r="O1313" s="61"/>
      <c r="P1313" s="181">
        <f>O1313*H1313</f>
        <v>0</v>
      </c>
      <c r="Q1313" s="181">
        <v>4.0000000000000001E-3</v>
      </c>
      <c r="R1313" s="181">
        <f>Q1313*H1313</f>
        <v>7.8780000000000003E-2</v>
      </c>
      <c r="S1313" s="181">
        <v>0</v>
      </c>
      <c r="T1313" s="182">
        <f>S1313*H1313</f>
        <v>0</v>
      </c>
      <c r="U1313" s="35"/>
      <c r="V1313" s="35"/>
      <c r="W1313" s="35"/>
      <c r="X1313" s="35"/>
      <c r="Y1313" s="35"/>
      <c r="Z1313" s="35"/>
      <c r="AA1313" s="35"/>
      <c r="AB1313" s="35"/>
      <c r="AC1313" s="35"/>
      <c r="AD1313" s="35"/>
      <c r="AE1313" s="35"/>
      <c r="AR1313" s="183" t="s">
        <v>494</v>
      </c>
      <c r="AT1313" s="183" t="s">
        <v>419</v>
      </c>
      <c r="AU1313" s="183" t="s">
        <v>88</v>
      </c>
      <c r="AY1313" s="18" t="s">
        <v>317</v>
      </c>
      <c r="BE1313" s="105">
        <f>IF(N1313="základná",J1313,0)</f>
        <v>0</v>
      </c>
      <c r="BF1313" s="105">
        <f>IF(N1313="znížená",J1313,0)</f>
        <v>0</v>
      </c>
      <c r="BG1313" s="105">
        <f>IF(N1313="zákl. prenesená",J1313,0)</f>
        <v>0</v>
      </c>
      <c r="BH1313" s="105">
        <f>IF(N1313="zníž. prenesená",J1313,0)</f>
        <v>0</v>
      </c>
      <c r="BI1313" s="105">
        <f>IF(N1313="nulová",J1313,0)</f>
        <v>0</v>
      </c>
      <c r="BJ1313" s="18" t="s">
        <v>88</v>
      </c>
      <c r="BK1313" s="105">
        <f>ROUND(I1313*H1313,2)</f>
        <v>0</v>
      </c>
      <c r="BL1313" s="18" t="s">
        <v>406</v>
      </c>
      <c r="BM1313" s="183" t="s">
        <v>2074</v>
      </c>
    </row>
    <row r="1314" spans="1:65" s="15" customFormat="1">
      <c r="B1314" s="202"/>
      <c r="D1314" s="185" t="s">
        <v>323</v>
      </c>
      <c r="F1314" s="204" t="s">
        <v>2075</v>
      </c>
      <c r="H1314" s="205">
        <v>19.695</v>
      </c>
      <c r="I1314" s="206"/>
      <c r="L1314" s="202"/>
      <c r="M1314" s="207"/>
      <c r="N1314" s="208"/>
      <c r="O1314" s="208"/>
      <c r="P1314" s="208"/>
      <c r="Q1314" s="208"/>
      <c r="R1314" s="208"/>
      <c r="S1314" s="208"/>
      <c r="T1314" s="209"/>
      <c r="AT1314" s="203" t="s">
        <v>323</v>
      </c>
      <c r="AU1314" s="203" t="s">
        <v>88</v>
      </c>
      <c r="AV1314" s="15" t="s">
        <v>88</v>
      </c>
      <c r="AW1314" s="15" t="s">
        <v>3</v>
      </c>
      <c r="AX1314" s="15" t="s">
        <v>82</v>
      </c>
      <c r="AY1314" s="203" t="s">
        <v>317</v>
      </c>
    </row>
    <row r="1315" spans="1:65" s="2" customFormat="1" ht="24.2" customHeight="1">
      <c r="A1315" s="35"/>
      <c r="B1315" s="141"/>
      <c r="C1315" s="171" t="s">
        <v>2076</v>
      </c>
      <c r="D1315" s="171" t="s">
        <v>318</v>
      </c>
      <c r="E1315" s="172" t="s">
        <v>2077</v>
      </c>
      <c r="F1315" s="173" t="s">
        <v>2078</v>
      </c>
      <c r="G1315" s="174" t="s">
        <v>388</v>
      </c>
      <c r="H1315" s="175">
        <v>1</v>
      </c>
      <c r="I1315" s="176"/>
      <c r="J1315" s="177">
        <f t="shared" ref="J1315:J1323" si="25">ROUND(I1315*H1315,2)</f>
        <v>0</v>
      </c>
      <c r="K1315" s="178"/>
      <c r="L1315" s="36"/>
      <c r="M1315" s="179" t="s">
        <v>1</v>
      </c>
      <c r="N1315" s="180" t="s">
        <v>41</v>
      </c>
      <c r="O1315" s="61"/>
      <c r="P1315" s="181">
        <f t="shared" ref="P1315:P1323" si="26">O1315*H1315</f>
        <v>0</v>
      </c>
      <c r="Q1315" s="181">
        <v>0</v>
      </c>
      <c r="R1315" s="181">
        <f t="shared" ref="R1315:R1323" si="27">Q1315*H1315</f>
        <v>0</v>
      </c>
      <c r="S1315" s="181">
        <v>0</v>
      </c>
      <c r="T1315" s="182">
        <f t="shared" ref="T1315:T1323" si="28">S1315*H1315</f>
        <v>0</v>
      </c>
      <c r="U1315" s="35"/>
      <c r="V1315" s="35"/>
      <c r="W1315" s="35"/>
      <c r="X1315" s="35"/>
      <c r="Y1315" s="35"/>
      <c r="Z1315" s="35"/>
      <c r="AA1315" s="35"/>
      <c r="AB1315" s="35"/>
      <c r="AC1315" s="35"/>
      <c r="AD1315" s="35"/>
      <c r="AE1315" s="35"/>
      <c r="AR1315" s="183" t="s">
        <v>406</v>
      </c>
      <c r="AT1315" s="183" t="s">
        <v>318</v>
      </c>
      <c r="AU1315" s="183" t="s">
        <v>88</v>
      </c>
      <c r="AY1315" s="18" t="s">
        <v>317</v>
      </c>
      <c r="BE1315" s="105">
        <f t="shared" ref="BE1315:BE1323" si="29">IF(N1315="základná",J1315,0)</f>
        <v>0</v>
      </c>
      <c r="BF1315" s="105">
        <f t="shared" ref="BF1315:BF1323" si="30">IF(N1315="znížená",J1315,0)</f>
        <v>0</v>
      </c>
      <c r="BG1315" s="105">
        <f t="shared" ref="BG1315:BG1323" si="31">IF(N1315="zákl. prenesená",J1315,0)</f>
        <v>0</v>
      </c>
      <c r="BH1315" s="105">
        <f t="shared" ref="BH1315:BH1323" si="32">IF(N1315="zníž. prenesená",J1315,0)</f>
        <v>0</v>
      </c>
      <c r="BI1315" s="105">
        <f t="shared" ref="BI1315:BI1323" si="33">IF(N1315="nulová",J1315,0)</f>
        <v>0</v>
      </c>
      <c r="BJ1315" s="18" t="s">
        <v>88</v>
      </c>
      <c r="BK1315" s="105">
        <f t="shared" ref="BK1315:BK1323" si="34">ROUND(I1315*H1315,2)</f>
        <v>0</v>
      </c>
      <c r="BL1315" s="18" t="s">
        <v>406</v>
      </c>
      <c r="BM1315" s="183" t="s">
        <v>2079</v>
      </c>
    </row>
    <row r="1316" spans="1:65" s="2" customFormat="1" ht="37.9" customHeight="1">
      <c r="A1316" s="35"/>
      <c r="B1316" s="141"/>
      <c r="C1316" s="218" t="s">
        <v>2080</v>
      </c>
      <c r="D1316" s="218" t="s">
        <v>419</v>
      </c>
      <c r="E1316" s="219" t="s">
        <v>2081</v>
      </c>
      <c r="F1316" s="220" t="s">
        <v>2082</v>
      </c>
      <c r="G1316" s="221" t="s">
        <v>388</v>
      </c>
      <c r="H1316" s="222">
        <v>1</v>
      </c>
      <c r="I1316" s="223"/>
      <c r="J1316" s="224">
        <f t="shared" si="25"/>
        <v>0</v>
      </c>
      <c r="K1316" s="225"/>
      <c r="L1316" s="226"/>
      <c r="M1316" s="227" t="s">
        <v>1</v>
      </c>
      <c r="N1316" s="228" t="s">
        <v>41</v>
      </c>
      <c r="O1316" s="61"/>
      <c r="P1316" s="181">
        <f t="shared" si="26"/>
        <v>0</v>
      </c>
      <c r="Q1316" s="181">
        <v>8.1699999999999995E-2</v>
      </c>
      <c r="R1316" s="181">
        <f t="shared" si="27"/>
        <v>8.1699999999999995E-2</v>
      </c>
      <c r="S1316" s="181">
        <v>0</v>
      </c>
      <c r="T1316" s="182">
        <f t="shared" si="28"/>
        <v>0</v>
      </c>
      <c r="U1316" s="35"/>
      <c r="V1316" s="35"/>
      <c r="W1316" s="35"/>
      <c r="X1316" s="35"/>
      <c r="Y1316" s="35"/>
      <c r="Z1316" s="35"/>
      <c r="AA1316" s="35"/>
      <c r="AB1316" s="35"/>
      <c r="AC1316" s="35"/>
      <c r="AD1316" s="35"/>
      <c r="AE1316" s="35"/>
      <c r="AR1316" s="183" t="s">
        <v>494</v>
      </c>
      <c r="AT1316" s="183" t="s">
        <v>419</v>
      </c>
      <c r="AU1316" s="183" t="s">
        <v>88</v>
      </c>
      <c r="AY1316" s="18" t="s">
        <v>317</v>
      </c>
      <c r="BE1316" s="105">
        <f t="shared" si="29"/>
        <v>0</v>
      </c>
      <c r="BF1316" s="105">
        <f t="shared" si="30"/>
        <v>0</v>
      </c>
      <c r="BG1316" s="105">
        <f t="shared" si="31"/>
        <v>0</v>
      </c>
      <c r="BH1316" s="105">
        <f t="shared" si="32"/>
        <v>0</v>
      </c>
      <c r="BI1316" s="105">
        <f t="shared" si="33"/>
        <v>0</v>
      </c>
      <c r="BJ1316" s="18" t="s">
        <v>88</v>
      </c>
      <c r="BK1316" s="105">
        <f t="shared" si="34"/>
        <v>0</v>
      </c>
      <c r="BL1316" s="18" t="s">
        <v>406</v>
      </c>
      <c r="BM1316" s="183" t="s">
        <v>2083</v>
      </c>
    </row>
    <row r="1317" spans="1:65" s="2" customFormat="1" ht="14.45" customHeight="1">
      <c r="A1317" s="35"/>
      <c r="B1317" s="141"/>
      <c r="C1317" s="171" t="s">
        <v>2084</v>
      </c>
      <c r="D1317" s="171" t="s">
        <v>318</v>
      </c>
      <c r="E1317" s="172" t="s">
        <v>2085</v>
      </c>
      <c r="F1317" s="173" t="s">
        <v>2086</v>
      </c>
      <c r="G1317" s="174" t="s">
        <v>388</v>
      </c>
      <c r="H1317" s="175">
        <v>5</v>
      </c>
      <c r="I1317" s="176"/>
      <c r="J1317" s="177">
        <f t="shared" si="25"/>
        <v>0</v>
      </c>
      <c r="K1317" s="178"/>
      <c r="L1317" s="36"/>
      <c r="M1317" s="179" t="s">
        <v>1</v>
      </c>
      <c r="N1317" s="180" t="s">
        <v>41</v>
      </c>
      <c r="O1317" s="61"/>
      <c r="P1317" s="181">
        <f t="shared" si="26"/>
        <v>0</v>
      </c>
      <c r="Q1317" s="181">
        <v>0</v>
      </c>
      <c r="R1317" s="181">
        <f t="shared" si="27"/>
        <v>0</v>
      </c>
      <c r="S1317" s="181">
        <v>0</v>
      </c>
      <c r="T1317" s="182">
        <f t="shared" si="28"/>
        <v>0</v>
      </c>
      <c r="U1317" s="35"/>
      <c r="V1317" s="35"/>
      <c r="W1317" s="35"/>
      <c r="X1317" s="35"/>
      <c r="Y1317" s="35"/>
      <c r="Z1317" s="35"/>
      <c r="AA1317" s="35"/>
      <c r="AB1317" s="35"/>
      <c r="AC1317" s="35"/>
      <c r="AD1317" s="35"/>
      <c r="AE1317" s="35"/>
      <c r="AR1317" s="183" t="s">
        <v>406</v>
      </c>
      <c r="AT1317" s="183" t="s">
        <v>318</v>
      </c>
      <c r="AU1317" s="183" t="s">
        <v>88</v>
      </c>
      <c r="AY1317" s="18" t="s">
        <v>317</v>
      </c>
      <c r="BE1317" s="105">
        <f t="shared" si="29"/>
        <v>0</v>
      </c>
      <c r="BF1317" s="105">
        <f t="shared" si="30"/>
        <v>0</v>
      </c>
      <c r="BG1317" s="105">
        <f t="shared" si="31"/>
        <v>0</v>
      </c>
      <c r="BH1317" s="105">
        <f t="shared" si="32"/>
        <v>0</v>
      </c>
      <c r="BI1317" s="105">
        <f t="shared" si="33"/>
        <v>0</v>
      </c>
      <c r="BJ1317" s="18" t="s">
        <v>88</v>
      </c>
      <c r="BK1317" s="105">
        <f t="shared" si="34"/>
        <v>0</v>
      </c>
      <c r="BL1317" s="18" t="s">
        <v>406</v>
      </c>
      <c r="BM1317" s="183" t="s">
        <v>2087</v>
      </c>
    </row>
    <row r="1318" spans="1:65" s="2" customFormat="1" ht="24.2" customHeight="1">
      <c r="A1318" s="35"/>
      <c r="B1318" s="141"/>
      <c r="C1318" s="218" t="s">
        <v>2088</v>
      </c>
      <c r="D1318" s="218" t="s">
        <v>419</v>
      </c>
      <c r="E1318" s="219" t="s">
        <v>2089</v>
      </c>
      <c r="F1318" s="220" t="s">
        <v>2090</v>
      </c>
      <c r="G1318" s="221" t="s">
        <v>388</v>
      </c>
      <c r="H1318" s="222">
        <v>2</v>
      </c>
      <c r="I1318" s="223"/>
      <c r="J1318" s="224">
        <f t="shared" si="25"/>
        <v>0</v>
      </c>
      <c r="K1318" s="225"/>
      <c r="L1318" s="226"/>
      <c r="M1318" s="227" t="s">
        <v>1</v>
      </c>
      <c r="N1318" s="228" t="s">
        <v>41</v>
      </c>
      <c r="O1318" s="61"/>
      <c r="P1318" s="181">
        <f t="shared" si="26"/>
        <v>0</v>
      </c>
      <c r="Q1318" s="181">
        <v>8.1699999999999995E-2</v>
      </c>
      <c r="R1318" s="181">
        <f t="shared" si="27"/>
        <v>0.16339999999999999</v>
      </c>
      <c r="S1318" s="181">
        <v>0</v>
      </c>
      <c r="T1318" s="182">
        <f t="shared" si="28"/>
        <v>0</v>
      </c>
      <c r="U1318" s="35"/>
      <c r="V1318" s="35"/>
      <c r="W1318" s="35"/>
      <c r="X1318" s="35"/>
      <c r="Y1318" s="35"/>
      <c r="Z1318" s="35"/>
      <c r="AA1318" s="35"/>
      <c r="AB1318" s="35"/>
      <c r="AC1318" s="35"/>
      <c r="AD1318" s="35"/>
      <c r="AE1318" s="35"/>
      <c r="AR1318" s="183" t="s">
        <v>494</v>
      </c>
      <c r="AT1318" s="183" t="s">
        <v>419</v>
      </c>
      <c r="AU1318" s="183" t="s">
        <v>88</v>
      </c>
      <c r="AY1318" s="18" t="s">
        <v>317</v>
      </c>
      <c r="BE1318" s="105">
        <f t="shared" si="29"/>
        <v>0</v>
      </c>
      <c r="BF1318" s="105">
        <f t="shared" si="30"/>
        <v>0</v>
      </c>
      <c r="BG1318" s="105">
        <f t="shared" si="31"/>
        <v>0</v>
      </c>
      <c r="BH1318" s="105">
        <f t="shared" si="32"/>
        <v>0</v>
      </c>
      <c r="BI1318" s="105">
        <f t="shared" si="33"/>
        <v>0</v>
      </c>
      <c r="BJ1318" s="18" t="s">
        <v>88</v>
      </c>
      <c r="BK1318" s="105">
        <f t="shared" si="34"/>
        <v>0</v>
      </c>
      <c r="BL1318" s="18" t="s">
        <v>406</v>
      </c>
      <c r="BM1318" s="183" t="s">
        <v>2091</v>
      </c>
    </row>
    <row r="1319" spans="1:65" s="2" customFormat="1" ht="24.2" customHeight="1">
      <c r="A1319" s="35"/>
      <c r="B1319" s="141"/>
      <c r="C1319" s="218" t="s">
        <v>2092</v>
      </c>
      <c r="D1319" s="218" t="s">
        <v>419</v>
      </c>
      <c r="E1319" s="219" t="s">
        <v>2093</v>
      </c>
      <c r="F1319" s="220" t="s">
        <v>2094</v>
      </c>
      <c r="G1319" s="221" t="s">
        <v>388</v>
      </c>
      <c r="H1319" s="222">
        <v>1</v>
      </c>
      <c r="I1319" s="223"/>
      <c r="J1319" s="224">
        <f t="shared" si="25"/>
        <v>0</v>
      </c>
      <c r="K1319" s="225"/>
      <c r="L1319" s="226"/>
      <c r="M1319" s="227" t="s">
        <v>1</v>
      </c>
      <c r="N1319" s="228" t="s">
        <v>41</v>
      </c>
      <c r="O1319" s="61"/>
      <c r="P1319" s="181">
        <f t="shared" si="26"/>
        <v>0</v>
      </c>
      <c r="Q1319" s="181">
        <v>8.1699999999999995E-2</v>
      </c>
      <c r="R1319" s="181">
        <f t="shared" si="27"/>
        <v>8.1699999999999995E-2</v>
      </c>
      <c r="S1319" s="181">
        <v>0</v>
      </c>
      <c r="T1319" s="182">
        <f t="shared" si="28"/>
        <v>0</v>
      </c>
      <c r="U1319" s="35"/>
      <c r="V1319" s="35"/>
      <c r="W1319" s="35"/>
      <c r="X1319" s="35"/>
      <c r="Y1319" s="35"/>
      <c r="Z1319" s="35"/>
      <c r="AA1319" s="35"/>
      <c r="AB1319" s="35"/>
      <c r="AC1319" s="35"/>
      <c r="AD1319" s="35"/>
      <c r="AE1319" s="35"/>
      <c r="AR1319" s="183" t="s">
        <v>494</v>
      </c>
      <c r="AT1319" s="183" t="s">
        <v>419</v>
      </c>
      <c r="AU1319" s="183" t="s">
        <v>88</v>
      </c>
      <c r="AY1319" s="18" t="s">
        <v>317</v>
      </c>
      <c r="BE1319" s="105">
        <f t="shared" si="29"/>
        <v>0</v>
      </c>
      <c r="BF1319" s="105">
        <f t="shared" si="30"/>
        <v>0</v>
      </c>
      <c r="BG1319" s="105">
        <f t="shared" si="31"/>
        <v>0</v>
      </c>
      <c r="BH1319" s="105">
        <f t="shared" si="32"/>
        <v>0</v>
      </c>
      <c r="BI1319" s="105">
        <f t="shared" si="33"/>
        <v>0</v>
      </c>
      <c r="BJ1319" s="18" t="s">
        <v>88</v>
      </c>
      <c r="BK1319" s="105">
        <f t="shared" si="34"/>
        <v>0</v>
      </c>
      <c r="BL1319" s="18" t="s">
        <v>406</v>
      </c>
      <c r="BM1319" s="183" t="s">
        <v>2095</v>
      </c>
    </row>
    <row r="1320" spans="1:65" s="2" customFormat="1" ht="37.9" customHeight="1">
      <c r="A1320" s="35"/>
      <c r="B1320" s="141"/>
      <c r="C1320" s="218" t="s">
        <v>2096</v>
      </c>
      <c r="D1320" s="218" t="s">
        <v>419</v>
      </c>
      <c r="E1320" s="219" t="s">
        <v>2097</v>
      </c>
      <c r="F1320" s="220" t="s">
        <v>2098</v>
      </c>
      <c r="G1320" s="221" t="s">
        <v>388</v>
      </c>
      <c r="H1320" s="222">
        <v>1</v>
      </c>
      <c r="I1320" s="223"/>
      <c r="J1320" s="224">
        <f t="shared" si="25"/>
        <v>0</v>
      </c>
      <c r="K1320" s="225"/>
      <c r="L1320" s="226"/>
      <c r="M1320" s="227" t="s">
        <v>1</v>
      </c>
      <c r="N1320" s="228" t="s">
        <v>41</v>
      </c>
      <c r="O1320" s="61"/>
      <c r="P1320" s="181">
        <f t="shared" si="26"/>
        <v>0</v>
      </c>
      <c r="Q1320" s="181">
        <v>8.1699999999999995E-2</v>
      </c>
      <c r="R1320" s="181">
        <f t="shared" si="27"/>
        <v>8.1699999999999995E-2</v>
      </c>
      <c r="S1320" s="181">
        <v>0</v>
      </c>
      <c r="T1320" s="182">
        <f t="shared" si="28"/>
        <v>0</v>
      </c>
      <c r="U1320" s="35"/>
      <c r="V1320" s="35"/>
      <c r="W1320" s="35"/>
      <c r="X1320" s="35"/>
      <c r="Y1320" s="35"/>
      <c r="Z1320" s="35"/>
      <c r="AA1320" s="35"/>
      <c r="AB1320" s="35"/>
      <c r="AC1320" s="35"/>
      <c r="AD1320" s="35"/>
      <c r="AE1320" s="35"/>
      <c r="AR1320" s="183" t="s">
        <v>494</v>
      </c>
      <c r="AT1320" s="183" t="s">
        <v>419</v>
      </c>
      <c r="AU1320" s="183" t="s">
        <v>88</v>
      </c>
      <c r="AY1320" s="18" t="s">
        <v>317</v>
      </c>
      <c r="BE1320" s="105">
        <f t="shared" si="29"/>
        <v>0</v>
      </c>
      <c r="BF1320" s="105">
        <f t="shared" si="30"/>
        <v>0</v>
      </c>
      <c r="BG1320" s="105">
        <f t="shared" si="31"/>
        <v>0</v>
      </c>
      <c r="BH1320" s="105">
        <f t="shared" si="32"/>
        <v>0</v>
      </c>
      <c r="BI1320" s="105">
        <f t="shared" si="33"/>
        <v>0</v>
      </c>
      <c r="BJ1320" s="18" t="s">
        <v>88</v>
      </c>
      <c r="BK1320" s="105">
        <f t="shared" si="34"/>
        <v>0</v>
      </c>
      <c r="BL1320" s="18" t="s">
        <v>406</v>
      </c>
      <c r="BM1320" s="183" t="s">
        <v>2099</v>
      </c>
    </row>
    <row r="1321" spans="1:65" s="2" customFormat="1" ht="37.9" customHeight="1">
      <c r="A1321" s="35"/>
      <c r="B1321" s="141"/>
      <c r="C1321" s="218" t="s">
        <v>2100</v>
      </c>
      <c r="D1321" s="218" t="s">
        <v>419</v>
      </c>
      <c r="E1321" s="219" t="s">
        <v>2101</v>
      </c>
      <c r="F1321" s="220" t="s">
        <v>2102</v>
      </c>
      <c r="G1321" s="221" t="s">
        <v>388</v>
      </c>
      <c r="H1321" s="222">
        <v>1</v>
      </c>
      <c r="I1321" s="223"/>
      <c r="J1321" s="224">
        <f t="shared" si="25"/>
        <v>0</v>
      </c>
      <c r="K1321" s="225"/>
      <c r="L1321" s="226"/>
      <c r="M1321" s="227" t="s">
        <v>1</v>
      </c>
      <c r="N1321" s="228" t="s">
        <v>41</v>
      </c>
      <c r="O1321" s="61"/>
      <c r="P1321" s="181">
        <f t="shared" si="26"/>
        <v>0</v>
      </c>
      <c r="Q1321" s="181">
        <v>8.1699999999999995E-2</v>
      </c>
      <c r="R1321" s="181">
        <f t="shared" si="27"/>
        <v>8.1699999999999995E-2</v>
      </c>
      <c r="S1321" s="181">
        <v>0</v>
      </c>
      <c r="T1321" s="182">
        <f t="shared" si="28"/>
        <v>0</v>
      </c>
      <c r="U1321" s="35"/>
      <c r="V1321" s="35"/>
      <c r="W1321" s="35"/>
      <c r="X1321" s="35"/>
      <c r="Y1321" s="35"/>
      <c r="Z1321" s="35"/>
      <c r="AA1321" s="35"/>
      <c r="AB1321" s="35"/>
      <c r="AC1321" s="35"/>
      <c r="AD1321" s="35"/>
      <c r="AE1321" s="35"/>
      <c r="AR1321" s="183" t="s">
        <v>494</v>
      </c>
      <c r="AT1321" s="183" t="s">
        <v>419</v>
      </c>
      <c r="AU1321" s="183" t="s">
        <v>88</v>
      </c>
      <c r="AY1321" s="18" t="s">
        <v>317</v>
      </c>
      <c r="BE1321" s="105">
        <f t="shared" si="29"/>
        <v>0</v>
      </c>
      <c r="BF1321" s="105">
        <f t="shared" si="30"/>
        <v>0</v>
      </c>
      <c r="BG1321" s="105">
        <f t="shared" si="31"/>
        <v>0</v>
      </c>
      <c r="BH1321" s="105">
        <f t="shared" si="32"/>
        <v>0</v>
      </c>
      <c r="BI1321" s="105">
        <f t="shared" si="33"/>
        <v>0</v>
      </c>
      <c r="BJ1321" s="18" t="s">
        <v>88</v>
      </c>
      <c r="BK1321" s="105">
        <f t="shared" si="34"/>
        <v>0</v>
      </c>
      <c r="BL1321" s="18" t="s">
        <v>406</v>
      </c>
      <c r="BM1321" s="183" t="s">
        <v>2103</v>
      </c>
    </row>
    <row r="1322" spans="1:65" s="2" customFormat="1" ht="14.45" customHeight="1">
      <c r="A1322" s="35"/>
      <c r="B1322" s="141"/>
      <c r="C1322" s="171" t="s">
        <v>2104</v>
      </c>
      <c r="D1322" s="171" t="s">
        <v>318</v>
      </c>
      <c r="E1322" s="172" t="s">
        <v>2105</v>
      </c>
      <c r="F1322" s="173" t="s">
        <v>2106</v>
      </c>
      <c r="G1322" s="174" t="s">
        <v>388</v>
      </c>
      <c r="H1322" s="175">
        <v>2</v>
      </c>
      <c r="I1322" s="176"/>
      <c r="J1322" s="177">
        <f t="shared" si="25"/>
        <v>0</v>
      </c>
      <c r="K1322" s="178"/>
      <c r="L1322" s="36"/>
      <c r="M1322" s="179" t="s">
        <v>1</v>
      </c>
      <c r="N1322" s="180" t="s">
        <v>41</v>
      </c>
      <c r="O1322" s="61"/>
      <c r="P1322" s="181">
        <f t="shared" si="26"/>
        <v>0</v>
      </c>
      <c r="Q1322" s="181">
        <v>0</v>
      </c>
      <c r="R1322" s="181">
        <f t="shared" si="27"/>
        <v>0</v>
      </c>
      <c r="S1322" s="181">
        <v>0</v>
      </c>
      <c r="T1322" s="182">
        <f t="shared" si="28"/>
        <v>0</v>
      </c>
      <c r="U1322" s="35"/>
      <c r="V1322" s="35"/>
      <c r="W1322" s="35"/>
      <c r="X1322" s="35"/>
      <c r="Y1322" s="35"/>
      <c r="Z1322" s="35"/>
      <c r="AA1322" s="35"/>
      <c r="AB1322" s="35"/>
      <c r="AC1322" s="35"/>
      <c r="AD1322" s="35"/>
      <c r="AE1322" s="35"/>
      <c r="AR1322" s="183" t="s">
        <v>406</v>
      </c>
      <c r="AT1322" s="183" t="s">
        <v>318</v>
      </c>
      <c r="AU1322" s="183" t="s">
        <v>88</v>
      </c>
      <c r="AY1322" s="18" t="s">
        <v>317</v>
      </c>
      <c r="BE1322" s="105">
        <f t="shared" si="29"/>
        <v>0</v>
      </c>
      <c r="BF1322" s="105">
        <f t="shared" si="30"/>
        <v>0</v>
      </c>
      <c r="BG1322" s="105">
        <f t="shared" si="31"/>
        <v>0</v>
      </c>
      <c r="BH1322" s="105">
        <f t="shared" si="32"/>
        <v>0</v>
      </c>
      <c r="BI1322" s="105">
        <f t="shared" si="33"/>
        <v>0</v>
      </c>
      <c r="BJ1322" s="18" t="s">
        <v>88</v>
      </c>
      <c r="BK1322" s="105">
        <f t="shared" si="34"/>
        <v>0</v>
      </c>
      <c r="BL1322" s="18" t="s">
        <v>406</v>
      </c>
      <c r="BM1322" s="183" t="s">
        <v>2107</v>
      </c>
    </row>
    <row r="1323" spans="1:65" s="2" customFormat="1" ht="24.2" customHeight="1">
      <c r="A1323" s="35"/>
      <c r="B1323" s="141"/>
      <c r="C1323" s="218" t="s">
        <v>2108</v>
      </c>
      <c r="D1323" s="218" t="s">
        <v>419</v>
      </c>
      <c r="E1323" s="219" t="s">
        <v>2109</v>
      </c>
      <c r="F1323" s="220" t="s">
        <v>2110</v>
      </c>
      <c r="G1323" s="221" t="s">
        <v>388</v>
      </c>
      <c r="H1323" s="222">
        <v>1</v>
      </c>
      <c r="I1323" s="223"/>
      <c r="J1323" s="224">
        <f t="shared" si="25"/>
        <v>0</v>
      </c>
      <c r="K1323" s="225"/>
      <c r="L1323" s="226"/>
      <c r="M1323" s="227" t="s">
        <v>1</v>
      </c>
      <c r="N1323" s="228" t="s">
        <v>41</v>
      </c>
      <c r="O1323" s="61"/>
      <c r="P1323" s="181">
        <f t="shared" si="26"/>
        <v>0</v>
      </c>
      <c r="Q1323" s="181">
        <v>3.1300000000000001E-2</v>
      </c>
      <c r="R1323" s="181">
        <f t="shared" si="27"/>
        <v>3.1300000000000001E-2</v>
      </c>
      <c r="S1323" s="181">
        <v>0</v>
      </c>
      <c r="T1323" s="182">
        <f t="shared" si="28"/>
        <v>0</v>
      </c>
      <c r="U1323" s="35"/>
      <c r="V1323" s="35"/>
      <c r="W1323" s="35"/>
      <c r="X1323" s="35"/>
      <c r="Y1323" s="35"/>
      <c r="Z1323" s="35"/>
      <c r="AA1323" s="35"/>
      <c r="AB1323" s="35"/>
      <c r="AC1323" s="35"/>
      <c r="AD1323" s="35"/>
      <c r="AE1323" s="35"/>
      <c r="AR1323" s="183" t="s">
        <v>494</v>
      </c>
      <c r="AT1323" s="183" t="s">
        <v>419</v>
      </c>
      <c r="AU1323" s="183" t="s">
        <v>88</v>
      </c>
      <c r="AY1323" s="18" t="s">
        <v>317</v>
      </c>
      <c r="BE1323" s="105">
        <f t="shared" si="29"/>
        <v>0</v>
      </c>
      <c r="BF1323" s="105">
        <f t="shared" si="30"/>
        <v>0</v>
      </c>
      <c r="BG1323" s="105">
        <f t="shared" si="31"/>
        <v>0</v>
      </c>
      <c r="BH1323" s="105">
        <f t="shared" si="32"/>
        <v>0</v>
      </c>
      <c r="BI1323" s="105">
        <f t="shared" si="33"/>
        <v>0</v>
      </c>
      <c r="BJ1323" s="18" t="s">
        <v>88</v>
      </c>
      <c r="BK1323" s="105">
        <f t="shared" si="34"/>
        <v>0</v>
      </c>
      <c r="BL1323" s="18" t="s">
        <v>406</v>
      </c>
      <c r="BM1323" s="183" t="s">
        <v>2111</v>
      </c>
    </row>
    <row r="1324" spans="1:65" s="15" customFormat="1">
      <c r="B1324" s="202"/>
      <c r="D1324" s="185" t="s">
        <v>323</v>
      </c>
      <c r="E1324" s="203" t="s">
        <v>1</v>
      </c>
      <c r="F1324" s="204" t="s">
        <v>82</v>
      </c>
      <c r="H1324" s="205">
        <v>1</v>
      </c>
      <c r="I1324" s="206"/>
      <c r="L1324" s="202"/>
      <c r="M1324" s="207"/>
      <c r="N1324" s="208"/>
      <c r="O1324" s="208"/>
      <c r="P1324" s="208"/>
      <c r="Q1324" s="208"/>
      <c r="R1324" s="208"/>
      <c r="S1324" s="208"/>
      <c r="T1324" s="209"/>
      <c r="AT1324" s="203" t="s">
        <v>323</v>
      </c>
      <c r="AU1324" s="203" t="s">
        <v>88</v>
      </c>
      <c r="AV1324" s="15" t="s">
        <v>88</v>
      </c>
      <c r="AW1324" s="15" t="s">
        <v>30</v>
      </c>
      <c r="AX1324" s="15" t="s">
        <v>82</v>
      </c>
      <c r="AY1324" s="203" t="s">
        <v>317</v>
      </c>
    </row>
    <row r="1325" spans="1:65" s="2" customFormat="1" ht="24.2" customHeight="1">
      <c r="A1325" s="35"/>
      <c r="B1325" s="141"/>
      <c r="C1325" s="218" t="s">
        <v>2112</v>
      </c>
      <c r="D1325" s="218" t="s">
        <v>419</v>
      </c>
      <c r="E1325" s="219" t="s">
        <v>2113</v>
      </c>
      <c r="F1325" s="220" t="s">
        <v>2114</v>
      </c>
      <c r="G1325" s="221" t="s">
        <v>388</v>
      </c>
      <c r="H1325" s="222">
        <v>1</v>
      </c>
      <c r="I1325" s="223"/>
      <c r="J1325" s="224">
        <f>ROUND(I1325*H1325,2)</f>
        <v>0</v>
      </c>
      <c r="K1325" s="225"/>
      <c r="L1325" s="226"/>
      <c r="M1325" s="227" t="s">
        <v>1</v>
      </c>
      <c r="N1325" s="228" t="s">
        <v>41</v>
      </c>
      <c r="O1325" s="61"/>
      <c r="P1325" s="181">
        <f>O1325*H1325</f>
        <v>0</v>
      </c>
      <c r="Q1325" s="181">
        <v>3.1300000000000001E-2</v>
      </c>
      <c r="R1325" s="181">
        <f>Q1325*H1325</f>
        <v>3.1300000000000001E-2</v>
      </c>
      <c r="S1325" s="181">
        <v>0</v>
      </c>
      <c r="T1325" s="182">
        <f>S1325*H1325</f>
        <v>0</v>
      </c>
      <c r="U1325" s="35"/>
      <c r="V1325" s="35"/>
      <c r="W1325" s="35"/>
      <c r="X1325" s="35"/>
      <c r="Y1325" s="35"/>
      <c r="Z1325" s="35"/>
      <c r="AA1325" s="35"/>
      <c r="AB1325" s="35"/>
      <c r="AC1325" s="35"/>
      <c r="AD1325" s="35"/>
      <c r="AE1325" s="35"/>
      <c r="AR1325" s="183" t="s">
        <v>494</v>
      </c>
      <c r="AT1325" s="183" t="s">
        <v>419</v>
      </c>
      <c r="AU1325" s="183" t="s">
        <v>88</v>
      </c>
      <c r="AY1325" s="18" t="s">
        <v>317</v>
      </c>
      <c r="BE1325" s="105">
        <f>IF(N1325="základná",J1325,0)</f>
        <v>0</v>
      </c>
      <c r="BF1325" s="105">
        <f>IF(N1325="znížená",J1325,0)</f>
        <v>0</v>
      </c>
      <c r="BG1325" s="105">
        <f>IF(N1325="zákl. prenesená",J1325,0)</f>
        <v>0</v>
      </c>
      <c r="BH1325" s="105">
        <f>IF(N1325="zníž. prenesená",J1325,0)</f>
        <v>0</v>
      </c>
      <c r="BI1325" s="105">
        <f>IF(N1325="nulová",J1325,0)</f>
        <v>0</v>
      </c>
      <c r="BJ1325" s="18" t="s">
        <v>88</v>
      </c>
      <c r="BK1325" s="105">
        <f>ROUND(I1325*H1325,2)</f>
        <v>0</v>
      </c>
      <c r="BL1325" s="18" t="s">
        <v>406</v>
      </c>
      <c r="BM1325" s="183" t="s">
        <v>2115</v>
      </c>
    </row>
    <row r="1326" spans="1:65" s="15" customFormat="1">
      <c r="B1326" s="202"/>
      <c r="D1326" s="185" t="s">
        <v>323</v>
      </c>
      <c r="E1326" s="203" t="s">
        <v>1</v>
      </c>
      <c r="F1326" s="204" t="s">
        <v>82</v>
      </c>
      <c r="H1326" s="205">
        <v>1</v>
      </c>
      <c r="I1326" s="206"/>
      <c r="L1326" s="202"/>
      <c r="M1326" s="207"/>
      <c r="N1326" s="208"/>
      <c r="O1326" s="208"/>
      <c r="P1326" s="208"/>
      <c r="Q1326" s="208"/>
      <c r="R1326" s="208"/>
      <c r="S1326" s="208"/>
      <c r="T1326" s="209"/>
      <c r="AT1326" s="203" t="s">
        <v>323</v>
      </c>
      <c r="AU1326" s="203" t="s">
        <v>88</v>
      </c>
      <c r="AV1326" s="15" t="s">
        <v>88</v>
      </c>
      <c r="AW1326" s="15" t="s">
        <v>30</v>
      </c>
      <c r="AX1326" s="15" t="s">
        <v>82</v>
      </c>
      <c r="AY1326" s="203" t="s">
        <v>317</v>
      </c>
    </row>
    <row r="1327" spans="1:65" s="2" customFormat="1" ht="24.2" customHeight="1">
      <c r="A1327" s="35"/>
      <c r="B1327" s="141"/>
      <c r="C1327" s="171" t="s">
        <v>2116</v>
      </c>
      <c r="D1327" s="171" t="s">
        <v>318</v>
      </c>
      <c r="E1327" s="172" t="s">
        <v>2117</v>
      </c>
      <c r="F1327" s="173" t="s">
        <v>2118</v>
      </c>
      <c r="G1327" s="174" t="s">
        <v>378</v>
      </c>
      <c r="H1327" s="175">
        <v>217.345</v>
      </c>
      <c r="I1327" s="176"/>
      <c r="J1327" s="177">
        <f>ROUND(I1327*H1327,2)</f>
        <v>0</v>
      </c>
      <c r="K1327" s="178"/>
      <c r="L1327" s="36"/>
      <c r="M1327" s="179" t="s">
        <v>1</v>
      </c>
      <c r="N1327" s="180" t="s">
        <v>41</v>
      </c>
      <c r="O1327" s="61"/>
      <c r="P1327" s="181">
        <f>O1327*H1327</f>
        <v>0</v>
      </c>
      <c r="Q1327" s="181">
        <v>0</v>
      </c>
      <c r="R1327" s="181">
        <f>Q1327*H1327</f>
        <v>0</v>
      </c>
      <c r="S1327" s="181">
        <v>0</v>
      </c>
      <c r="T1327" s="182">
        <f>S1327*H1327</f>
        <v>0</v>
      </c>
      <c r="U1327" s="35"/>
      <c r="V1327" s="35"/>
      <c r="W1327" s="35"/>
      <c r="X1327" s="35"/>
      <c r="Y1327" s="35"/>
      <c r="Z1327" s="35"/>
      <c r="AA1327" s="35"/>
      <c r="AB1327" s="35"/>
      <c r="AC1327" s="35"/>
      <c r="AD1327" s="35"/>
      <c r="AE1327" s="35"/>
      <c r="AR1327" s="183" t="s">
        <v>406</v>
      </c>
      <c r="AT1327" s="183" t="s">
        <v>318</v>
      </c>
      <c r="AU1327" s="183" t="s">
        <v>88</v>
      </c>
      <c r="AY1327" s="18" t="s">
        <v>317</v>
      </c>
      <c r="BE1327" s="105">
        <f>IF(N1327="základná",J1327,0)</f>
        <v>0</v>
      </c>
      <c r="BF1327" s="105">
        <f>IF(N1327="znížená",J1327,0)</f>
        <v>0</v>
      </c>
      <c r="BG1327" s="105">
        <f>IF(N1327="zákl. prenesená",J1327,0)</f>
        <v>0</v>
      </c>
      <c r="BH1327" s="105">
        <f>IF(N1327="zníž. prenesená",J1327,0)</f>
        <v>0</v>
      </c>
      <c r="BI1327" s="105">
        <f>IF(N1327="nulová",J1327,0)</f>
        <v>0</v>
      </c>
      <c r="BJ1327" s="18" t="s">
        <v>88</v>
      </c>
      <c r="BK1327" s="105">
        <f>ROUND(I1327*H1327,2)</f>
        <v>0</v>
      </c>
      <c r="BL1327" s="18" t="s">
        <v>406</v>
      </c>
      <c r="BM1327" s="183" t="s">
        <v>2119</v>
      </c>
    </row>
    <row r="1328" spans="1:65" s="15" customFormat="1">
      <c r="B1328" s="202"/>
      <c r="D1328" s="185" t="s">
        <v>323</v>
      </c>
      <c r="E1328" s="203" t="s">
        <v>1</v>
      </c>
      <c r="F1328" s="204" t="s">
        <v>2120</v>
      </c>
      <c r="H1328" s="205">
        <v>40.479999999999997</v>
      </c>
      <c r="I1328" s="206"/>
      <c r="L1328" s="202"/>
      <c r="M1328" s="207"/>
      <c r="N1328" s="208"/>
      <c r="O1328" s="208"/>
      <c r="P1328" s="208"/>
      <c r="Q1328" s="208"/>
      <c r="R1328" s="208"/>
      <c r="S1328" s="208"/>
      <c r="T1328" s="209"/>
      <c r="AT1328" s="203" t="s">
        <v>323</v>
      </c>
      <c r="AU1328" s="203" t="s">
        <v>88</v>
      </c>
      <c r="AV1328" s="15" t="s">
        <v>88</v>
      </c>
      <c r="AW1328" s="15" t="s">
        <v>30</v>
      </c>
      <c r="AX1328" s="15" t="s">
        <v>75</v>
      </c>
      <c r="AY1328" s="203" t="s">
        <v>317</v>
      </c>
    </row>
    <row r="1329" spans="1:65" s="15" customFormat="1">
      <c r="B1329" s="202"/>
      <c r="D1329" s="185" t="s">
        <v>323</v>
      </c>
      <c r="E1329" s="203" t="s">
        <v>1</v>
      </c>
      <c r="F1329" s="204" t="s">
        <v>2121</v>
      </c>
      <c r="H1329" s="205">
        <v>137.779</v>
      </c>
      <c r="I1329" s="206"/>
      <c r="L1329" s="202"/>
      <c r="M1329" s="207"/>
      <c r="N1329" s="208"/>
      <c r="O1329" s="208"/>
      <c r="P1329" s="208"/>
      <c r="Q1329" s="208"/>
      <c r="R1329" s="208"/>
      <c r="S1329" s="208"/>
      <c r="T1329" s="209"/>
      <c r="AT1329" s="203" t="s">
        <v>323</v>
      </c>
      <c r="AU1329" s="203" t="s">
        <v>88</v>
      </c>
      <c r="AV1329" s="15" t="s">
        <v>88</v>
      </c>
      <c r="AW1329" s="15" t="s">
        <v>30</v>
      </c>
      <c r="AX1329" s="15" t="s">
        <v>75</v>
      </c>
      <c r="AY1329" s="203" t="s">
        <v>317</v>
      </c>
    </row>
    <row r="1330" spans="1:65" s="15" customFormat="1">
      <c r="B1330" s="202"/>
      <c r="D1330" s="185" t="s">
        <v>323</v>
      </c>
      <c r="E1330" s="203" t="s">
        <v>1</v>
      </c>
      <c r="F1330" s="204" t="s">
        <v>2122</v>
      </c>
      <c r="H1330" s="205">
        <v>9.6780000000000008</v>
      </c>
      <c r="I1330" s="206"/>
      <c r="L1330" s="202"/>
      <c r="M1330" s="207"/>
      <c r="N1330" s="208"/>
      <c r="O1330" s="208"/>
      <c r="P1330" s="208"/>
      <c r="Q1330" s="208"/>
      <c r="R1330" s="208"/>
      <c r="S1330" s="208"/>
      <c r="T1330" s="209"/>
      <c r="AT1330" s="203" t="s">
        <v>323</v>
      </c>
      <c r="AU1330" s="203" t="s">
        <v>88</v>
      </c>
      <c r="AV1330" s="15" t="s">
        <v>88</v>
      </c>
      <c r="AW1330" s="15" t="s">
        <v>30</v>
      </c>
      <c r="AX1330" s="15" t="s">
        <v>75</v>
      </c>
      <c r="AY1330" s="203" t="s">
        <v>317</v>
      </c>
    </row>
    <row r="1331" spans="1:65" s="15" customFormat="1">
      <c r="B1331" s="202"/>
      <c r="D1331" s="185" t="s">
        <v>323</v>
      </c>
      <c r="E1331" s="203" t="s">
        <v>1</v>
      </c>
      <c r="F1331" s="204" t="s">
        <v>2123</v>
      </c>
      <c r="H1331" s="205">
        <v>2.6110000000000002</v>
      </c>
      <c r="I1331" s="206"/>
      <c r="L1331" s="202"/>
      <c r="M1331" s="207"/>
      <c r="N1331" s="208"/>
      <c r="O1331" s="208"/>
      <c r="P1331" s="208"/>
      <c r="Q1331" s="208"/>
      <c r="R1331" s="208"/>
      <c r="S1331" s="208"/>
      <c r="T1331" s="209"/>
      <c r="AT1331" s="203" t="s">
        <v>323</v>
      </c>
      <c r="AU1331" s="203" t="s">
        <v>88</v>
      </c>
      <c r="AV1331" s="15" t="s">
        <v>88</v>
      </c>
      <c r="AW1331" s="15" t="s">
        <v>30</v>
      </c>
      <c r="AX1331" s="15" t="s">
        <v>75</v>
      </c>
      <c r="AY1331" s="203" t="s">
        <v>317</v>
      </c>
    </row>
    <row r="1332" spans="1:65" s="15" customFormat="1">
      <c r="B1332" s="202"/>
      <c r="D1332" s="185" t="s">
        <v>323</v>
      </c>
      <c r="E1332" s="203" t="s">
        <v>1</v>
      </c>
      <c r="F1332" s="204" t="s">
        <v>2124</v>
      </c>
      <c r="H1332" s="205">
        <v>0.79500000000000004</v>
      </c>
      <c r="I1332" s="206"/>
      <c r="L1332" s="202"/>
      <c r="M1332" s="207"/>
      <c r="N1332" s="208"/>
      <c r="O1332" s="208"/>
      <c r="P1332" s="208"/>
      <c r="Q1332" s="208"/>
      <c r="R1332" s="208"/>
      <c r="S1332" s="208"/>
      <c r="T1332" s="209"/>
      <c r="AT1332" s="203" t="s">
        <v>323</v>
      </c>
      <c r="AU1332" s="203" t="s">
        <v>88</v>
      </c>
      <c r="AV1332" s="15" t="s">
        <v>88</v>
      </c>
      <c r="AW1332" s="15" t="s">
        <v>30</v>
      </c>
      <c r="AX1332" s="15" t="s">
        <v>75</v>
      </c>
      <c r="AY1332" s="203" t="s">
        <v>317</v>
      </c>
    </row>
    <row r="1333" spans="1:65" s="15" customFormat="1">
      <c r="B1333" s="202"/>
      <c r="D1333" s="185" t="s">
        <v>323</v>
      </c>
      <c r="E1333" s="203" t="s">
        <v>1</v>
      </c>
      <c r="F1333" s="204" t="s">
        <v>2125</v>
      </c>
      <c r="H1333" s="205">
        <v>17.797999999999998</v>
      </c>
      <c r="I1333" s="206"/>
      <c r="L1333" s="202"/>
      <c r="M1333" s="207"/>
      <c r="N1333" s="208"/>
      <c r="O1333" s="208"/>
      <c r="P1333" s="208"/>
      <c r="Q1333" s="208"/>
      <c r="R1333" s="208"/>
      <c r="S1333" s="208"/>
      <c r="T1333" s="209"/>
      <c r="AT1333" s="203" t="s">
        <v>323</v>
      </c>
      <c r="AU1333" s="203" t="s">
        <v>88</v>
      </c>
      <c r="AV1333" s="15" t="s">
        <v>88</v>
      </c>
      <c r="AW1333" s="15" t="s">
        <v>30</v>
      </c>
      <c r="AX1333" s="15" t="s">
        <v>75</v>
      </c>
      <c r="AY1333" s="203" t="s">
        <v>317</v>
      </c>
    </row>
    <row r="1334" spans="1:65" s="15" customFormat="1">
      <c r="B1334" s="202"/>
      <c r="D1334" s="185" t="s">
        <v>323</v>
      </c>
      <c r="E1334" s="203" t="s">
        <v>1</v>
      </c>
      <c r="F1334" s="204" t="s">
        <v>2126</v>
      </c>
      <c r="H1334" s="205">
        <v>3.9550000000000001</v>
      </c>
      <c r="I1334" s="206"/>
      <c r="L1334" s="202"/>
      <c r="M1334" s="207"/>
      <c r="N1334" s="208"/>
      <c r="O1334" s="208"/>
      <c r="P1334" s="208"/>
      <c r="Q1334" s="208"/>
      <c r="R1334" s="208"/>
      <c r="S1334" s="208"/>
      <c r="T1334" s="209"/>
      <c r="AT1334" s="203" t="s">
        <v>323</v>
      </c>
      <c r="AU1334" s="203" t="s">
        <v>88</v>
      </c>
      <c r="AV1334" s="15" t="s">
        <v>88</v>
      </c>
      <c r="AW1334" s="15" t="s">
        <v>30</v>
      </c>
      <c r="AX1334" s="15" t="s">
        <v>75</v>
      </c>
      <c r="AY1334" s="203" t="s">
        <v>317</v>
      </c>
    </row>
    <row r="1335" spans="1:65" s="15" customFormat="1">
      <c r="B1335" s="202"/>
      <c r="D1335" s="185" t="s">
        <v>323</v>
      </c>
      <c r="E1335" s="203" t="s">
        <v>1</v>
      </c>
      <c r="F1335" s="204" t="s">
        <v>2127</v>
      </c>
      <c r="H1335" s="205">
        <v>4.2489999999999997</v>
      </c>
      <c r="I1335" s="206"/>
      <c r="L1335" s="202"/>
      <c r="M1335" s="207"/>
      <c r="N1335" s="208"/>
      <c r="O1335" s="208"/>
      <c r="P1335" s="208"/>
      <c r="Q1335" s="208"/>
      <c r="R1335" s="208"/>
      <c r="S1335" s="208"/>
      <c r="T1335" s="209"/>
      <c r="AT1335" s="203" t="s">
        <v>323</v>
      </c>
      <c r="AU1335" s="203" t="s">
        <v>88</v>
      </c>
      <c r="AV1335" s="15" t="s">
        <v>88</v>
      </c>
      <c r="AW1335" s="15" t="s">
        <v>30</v>
      </c>
      <c r="AX1335" s="15" t="s">
        <v>75</v>
      </c>
      <c r="AY1335" s="203" t="s">
        <v>317</v>
      </c>
    </row>
    <row r="1336" spans="1:65" s="14" customFormat="1">
      <c r="B1336" s="192"/>
      <c r="D1336" s="185" t="s">
        <v>323</v>
      </c>
      <c r="E1336" s="193" t="s">
        <v>2128</v>
      </c>
      <c r="F1336" s="194" t="s">
        <v>2129</v>
      </c>
      <c r="H1336" s="195">
        <v>217.345</v>
      </c>
      <c r="I1336" s="196"/>
      <c r="L1336" s="192"/>
      <c r="M1336" s="197"/>
      <c r="N1336" s="198"/>
      <c r="O1336" s="198"/>
      <c r="P1336" s="198"/>
      <c r="Q1336" s="198"/>
      <c r="R1336" s="198"/>
      <c r="S1336" s="198"/>
      <c r="T1336" s="199"/>
      <c r="AT1336" s="193" t="s">
        <v>323</v>
      </c>
      <c r="AU1336" s="193" t="s">
        <v>88</v>
      </c>
      <c r="AV1336" s="14" t="s">
        <v>321</v>
      </c>
      <c r="AW1336" s="14" t="s">
        <v>30</v>
      </c>
      <c r="AX1336" s="14" t="s">
        <v>82</v>
      </c>
      <c r="AY1336" s="193" t="s">
        <v>317</v>
      </c>
    </row>
    <row r="1337" spans="1:65" s="2" customFormat="1" ht="24.2" customHeight="1">
      <c r="A1337" s="35"/>
      <c r="B1337" s="141"/>
      <c r="C1337" s="171" t="s">
        <v>2130</v>
      </c>
      <c r="D1337" s="171" t="s">
        <v>318</v>
      </c>
      <c r="E1337" s="172" t="s">
        <v>2131</v>
      </c>
      <c r="F1337" s="173" t="s">
        <v>2132</v>
      </c>
      <c r="G1337" s="174" t="s">
        <v>378</v>
      </c>
      <c r="H1337" s="175">
        <v>83.26</v>
      </c>
      <c r="I1337" s="176"/>
      <c r="J1337" s="177">
        <f>ROUND(I1337*H1337,2)</f>
        <v>0</v>
      </c>
      <c r="K1337" s="178"/>
      <c r="L1337" s="36"/>
      <c r="M1337" s="179" t="s">
        <v>1</v>
      </c>
      <c r="N1337" s="180" t="s">
        <v>41</v>
      </c>
      <c r="O1337" s="61"/>
      <c r="P1337" s="181">
        <f>O1337*H1337</f>
        <v>0</v>
      </c>
      <c r="Q1337" s="181">
        <v>0</v>
      </c>
      <c r="R1337" s="181">
        <f>Q1337*H1337</f>
        <v>0</v>
      </c>
      <c r="S1337" s="181">
        <v>0</v>
      </c>
      <c r="T1337" s="182">
        <f>S1337*H1337</f>
        <v>0</v>
      </c>
      <c r="U1337" s="35"/>
      <c r="V1337" s="35"/>
      <c r="W1337" s="35"/>
      <c r="X1337" s="35"/>
      <c r="Y1337" s="35"/>
      <c r="Z1337" s="35"/>
      <c r="AA1337" s="35"/>
      <c r="AB1337" s="35"/>
      <c r="AC1337" s="35"/>
      <c r="AD1337" s="35"/>
      <c r="AE1337" s="35"/>
      <c r="AR1337" s="183" t="s">
        <v>406</v>
      </c>
      <c r="AT1337" s="183" t="s">
        <v>318</v>
      </c>
      <c r="AU1337" s="183" t="s">
        <v>88</v>
      </c>
      <c r="AY1337" s="18" t="s">
        <v>317</v>
      </c>
      <c r="BE1337" s="105">
        <f>IF(N1337="základná",J1337,0)</f>
        <v>0</v>
      </c>
      <c r="BF1337" s="105">
        <f>IF(N1337="znížená",J1337,0)</f>
        <v>0</v>
      </c>
      <c r="BG1337" s="105">
        <f>IF(N1337="zákl. prenesená",J1337,0)</f>
        <v>0</v>
      </c>
      <c r="BH1337" s="105">
        <f>IF(N1337="zníž. prenesená",J1337,0)</f>
        <v>0</v>
      </c>
      <c r="BI1337" s="105">
        <f>IF(N1337="nulová",J1337,0)</f>
        <v>0</v>
      </c>
      <c r="BJ1337" s="18" t="s">
        <v>88</v>
      </c>
      <c r="BK1337" s="105">
        <f>ROUND(I1337*H1337,2)</f>
        <v>0</v>
      </c>
      <c r="BL1337" s="18" t="s">
        <v>406</v>
      </c>
      <c r="BM1337" s="183" t="s">
        <v>2133</v>
      </c>
    </row>
    <row r="1338" spans="1:65" s="15" customFormat="1">
      <c r="B1338" s="202"/>
      <c r="D1338" s="185" t="s">
        <v>323</v>
      </c>
      <c r="E1338" s="203" t="s">
        <v>1</v>
      </c>
      <c r="F1338" s="204" t="s">
        <v>2134</v>
      </c>
      <c r="H1338" s="205">
        <v>27.6</v>
      </c>
      <c r="I1338" s="206"/>
      <c r="L1338" s="202"/>
      <c r="M1338" s="207"/>
      <c r="N1338" s="208"/>
      <c r="O1338" s="208"/>
      <c r="P1338" s="208"/>
      <c r="Q1338" s="208"/>
      <c r="R1338" s="208"/>
      <c r="S1338" s="208"/>
      <c r="T1338" s="209"/>
      <c r="AT1338" s="203" t="s">
        <v>323</v>
      </c>
      <c r="AU1338" s="203" t="s">
        <v>88</v>
      </c>
      <c r="AV1338" s="15" t="s">
        <v>88</v>
      </c>
      <c r="AW1338" s="15" t="s">
        <v>30</v>
      </c>
      <c r="AX1338" s="15" t="s">
        <v>75</v>
      </c>
      <c r="AY1338" s="203" t="s">
        <v>317</v>
      </c>
    </row>
    <row r="1339" spans="1:65" s="15" customFormat="1">
      <c r="B1339" s="202"/>
      <c r="D1339" s="185" t="s">
        <v>323</v>
      </c>
      <c r="E1339" s="203" t="s">
        <v>1</v>
      </c>
      <c r="F1339" s="204" t="s">
        <v>2135</v>
      </c>
      <c r="H1339" s="205">
        <v>26.68</v>
      </c>
      <c r="I1339" s="206"/>
      <c r="L1339" s="202"/>
      <c r="M1339" s="207"/>
      <c r="N1339" s="208"/>
      <c r="O1339" s="208"/>
      <c r="P1339" s="208"/>
      <c r="Q1339" s="208"/>
      <c r="R1339" s="208"/>
      <c r="S1339" s="208"/>
      <c r="T1339" s="209"/>
      <c r="AT1339" s="203" t="s">
        <v>323</v>
      </c>
      <c r="AU1339" s="203" t="s">
        <v>88</v>
      </c>
      <c r="AV1339" s="15" t="s">
        <v>88</v>
      </c>
      <c r="AW1339" s="15" t="s">
        <v>30</v>
      </c>
      <c r="AX1339" s="15" t="s">
        <v>75</v>
      </c>
      <c r="AY1339" s="203" t="s">
        <v>317</v>
      </c>
    </row>
    <row r="1340" spans="1:65" s="15" customFormat="1">
      <c r="B1340" s="202"/>
      <c r="D1340" s="185" t="s">
        <v>323</v>
      </c>
      <c r="E1340" s="203" t="s">
        <v>1</v>
      </c>
      <c r="F1340" s="204" t="s">
        <v>2136</v>
      </c>
      <c r="H1340" s="205">
        <v>23.92</v>
      </c>
      <c r="I1340" s="206"/>
      <c r="L1340" s="202"/>
      <c r="M1340" s="207"/>
      <c r="N1340" s="208"/>
      <c r="O1340" s="208"/>
      <c r="P1340" s="208"/>
      <c r="Q1340" s="208"/>
      <c r="R1340" s="208"/>
      <c r="S1340" s="208"/>
      <c r="T1340" s="209"/>
      <c r="AT1340" s="203" t="s">
        <v>323</v>
      </c>
      <c r="AU1340" s="203" t="s">
        <v>88</v>
      </c>
      <c r="AV1340" s="15" t="s">
        <v>88</v>
      </c>
      <c r="AW1340" s="15" t="s">
        <v>30</v>
      </c>
      <c r="AX1340" s="15" t="s">
        <v>75</v>
      </c>
      <c r="AY1340" s="203" t="s">
        <v>317</v>
      </c>
    </row>
    <row r="1341" spans="1:65" s="15" customFormat="1">
      <c r="B1341" s="202"/>
      <c r="D1341" s="185" t="s">
        <v>323</v>
      </c>
      <c r="E1341" s="203" t="s">
        <v>1</v>
      </c>
      <c r="F1341" s="204" t="s">
        <v>2137</v>
      </c>
      <c r="H1341" s="205">
        <v>5.0599999999999996</v>
      </c>
      <c r="I1341" s="206"/>
      <c r="L1341" s="202"/>
      <c r="M1341" s="207"/>
      <c r="N1341" s="208"/>
      <c r="O1341" s="208"/>
      <c r="P1341" s="208"/>
      <c r="Q1341" s="208"/>
      <c r="R1341" s="208"/>
      <c r="S1341" s="208"/>
      <c r="T1341" s="209"/>
      <c r="AT1341" s="203" t="s">
        <v>323</v>
      </c>
      <c r="AU1341" s="203" t="s">
        <v>88</v>
      </c>
      <c r="AV1341" s="15" t="s">
        <v>88</v>
      </c>
      <c r="AW1341" s="15" t="s">
        <v>30</v>
      </c>
      <c r="AX1341" s="15" t="s">
        <v>75</v>
      </c>
      <c r="AY1341" s="203" t="s">
        <v>317</v>
      </c>
    </row>
    <row r="1342" spans="1:65" s="14" customFormat="1">
      <c r="B1342" s="192"/>
      <c r="D1342" s="185" t="s">
        <v>323</v>
      </c>
      <c r="E1342" s="193" t="s">
        <v>1</v>
      </c>
      <c r="F1342" s="194" t="s">
        <v>2138</v>
      </c>
      <c r="H1342" s="195">
        <v>83.26</v>
      </c>
      <c r="I1342" s="196"/>
      <c r="L1342" s="192"/>
      <c r="M1342" s="197"/>
      <c r="N1342" s="198"/>
      <c r="O1342" s="198"/>
      <c r="P1342" s="198"/>
      <c r="Q1342" s="198"/>
      <c r="R1342" s="198"/>
      <c r="S1342" s="198"/>
      <c r="T1342" s="199"/>
      <c r="AT1342" s="193" t="s">
        <v>323</v>
      </c>
      <c r="AU1342" s="193" t="s">
        <v>88</v>
      </c>
      <c r="AV1342" s="14" t="s">
        <v>321</v>
      </c>
      <c r="AW1342" s="14" t="s">
        <v>30</v>
      </c>
      <c r="AX1342" s="14" t="s">
        <v>82</v>
      </c>
      <c r="AY1342" s="193" t="s">
        <v>317</v>
      </c>
    </row>
    <row r="1343" spans="1:65" s="2" customFormat="1" ht="14.45" customHeight="1">
      <c r="A1343" s="35"/>
      <c r="B1343" s="141"/>
      <c r="C1343" s="171" t="s">
        <v>2139</v>
      </c>
      <c r="D1343" s="171" t="s">
        <v>318</v>
      </c>
      <c r="E1343" s="172" t="s">
        <v>2140</v>
      </c>
      <c r="F1343" s="173" t="s">
        <v>2141</v>
      </c>
      <c r="G1343" s="174" t="s">
        <v>441</v>
      </c>
      <c r="H1343" s="175">
        <v>19.399999999999999</v>
      </c>
      <c r="I1343" s="176"/>
      <c r="J1343" s="177">
        <f>ROUND(I1343*H1343,2)</f>
        <v>0</v>
      </c>
      <c r="K1343" s="178"/>
      <c r="L1343" s="36"/>
      <c r="M1343" s="179" t="s">
        <v>1</v>
      </c>
      <c r="N1343" s="180" t="s">
        <v>41</v>
      </c>
      <c r="O1343" s="61"/>
      <c r="P1343" s="181">
        <f>O1343*H1343</f>
        <v>0</v>
      </c>
      <c r="Q1343" s="181">
        <v>0</v>
      </c>
      <c r="R1343" s="181">
        <f>Q1343*H1343</f>
        <v>0</v>
      </c>
      <c r="S1343" s="181">
        <v>0</v>
      </c>
      <c r="T1343" s="182">
        <f>S1343*H1343</f>
        <v>0</v>
      </c>
      <c r="U1343" s="35"/>
      <c r="V1343" s="35"/>
      <c r="W1343" s="35"/>
      <c r="X1343" s="35"/>
      <c r="Y1343" s="35"/>
      <c r="Z1343" s="35"/>
      <c r="AA1343" s="35"/>
      <c r="AB1343" s="35"/>
      <c r="AC1343" s="35"/>
      <c r="AD1343" s="35"/>
      <c r="AE1343" s="35"/>
      <c r="AR1343" s="183" t="s">
        <v>406</v>
      </c>
      <c r="AT1343" s="183" t="s">
        <v>318</v>
      </c>
      <c r="AU1343" s="183" t="s">
        <v>88</v>
      </c>
      <c r="AY1343" s="18" t="s">
        <v>317</v>
      </c>
      <c r="BE1343" s="105">
        <f>IF(N1343="základná",J1343,0)</f>
        <v>0</v>
      </c>
      <c r="BF1343" s="105">
        <f>IF(N1343="znížená",J1343,0)</f>
        <v>0</v>
      </c>
      <c r="BG1343" s="105">
        <f>IF(N1343="zákl. prenesená",J1343,0)</f>
        <v>0</v>
      </c>
      <c r="BH1343" s="105">
        <f>IF(N1343="zníž. prenesená",J1343,0)</f>
        <v>0</v>
      </c>
      <c r="BI1343" s="105">
        <f>IF(N1343="nulová",J1343,0)</f>
        <v>0</v>
      </c>
      <c r="BJ1343" s="18" t="s">
        <v>88</v>
      </c>
      <c r="BK1343" s="105">
        <f>ROUND(I1343*H1343,2)</f>
        <v>0</v>
      </c>
      <c r="BL1343" s="18" t="s">
        <v>406</v>
      </c>
      <c r="BM1343" s="183" t="s">
        <v>2142</v>
      </c>
    </row>
    <row r="1344" spans="1:65" s="14" customFormat="1">
      <c r="B1344" s="192"/>
      <c r="D1344" s="185" t="s">
        <v>323</v>
      </c>
      <c r="E1344" s="193" t="s">
        <v>1</v>
      </c>
      <c r="F1344" s="194" t="s">
        <v>2138</v>
      </c>
      <c r="H1344" s="195">
        <v>0</v>
      </c>
      <c r="I1344" s="196"/>
      <c r="L1344" s="192"/>
      <c r="M1344" s="197"/>
      <c r="N1344" s="198"/>
      <c r="O1344" s="198"/>
      <c r="P1344" s="198"/>
      <c r="Q1344" s="198"/>
      <c r="R1344" s="198"/>
      <c r="S1344" s="198"/>
      <c r="T1344" s="199"/>
      <c r="AT1344" s="193" t="s">
        <v>323</v>
      </c>
      <c r="AU1344" s="193" t="s">
        <v>88</v>
      </c>
      <c r="AV1344" s="14" t="s">
        <v>321</v>
      </c>
      <c r="AW1344" s="14" t="s">
        <v>30</v>
      </c>
      <c r="AX1344" s="14" t="s">
        <v>75</v>
      </c>
      <c r="AY1344" s="193" t="s">
        <v>317</v>
      </c>
    </row>
    <row r="1345" spans="1:65" s="15" customFormat="1">
      <c r="B1345" s="202"/>
      <c r="D1345" s="185" t="s">
        <v>323</v>
      </c>
      <c r="E1345" s="203" t="s">
        <v>1</v>
      </c>
      <c r="F1345" s="204" t="s">
        <v>2143</v>
      </c>
      <c r="H1345" s="205">
        <v>17.2</v>
      </c>
      <c r="I1345" s="206"/>
      <c r="L1345" s="202"/>
      <c r="M1345" s="207"/>
      <c r="N1345" s="208"/>
      <c r="O1345" s="208"/>
      <c r="P1345" s="208"/>
      <c r="Q1345" s="208"/>
      <c r="R1345" s="208"/>
      <c r="S1345" s="208"/>
      <c r="T1345" s="209"/>
      <c r="AT1345" s="203" t="s">
        <v>323</v>
      </c>
      <c r="AU1345" s="203" t="s">
        <v>88</v>
      </c>
      <c r="AV1345" s="15" t="s">
        <v>88</v>
      </c>
      <c r="AW1345" s="15" t="s">
        <v>30</v>
      </c>
      <c r="AX1345" s="15" t="s">
        <v>75</v>
      </c>
      <c r="AY1345" s="203" t="s">
        <v>317</v>
      </c>
    </row>
    <row r="1346" spans="1:65" s="15" customFormat="1">
      <c r="B1346" s="202"/>
      <c r="D1346" s="185" t="s">
        <v>323</v>
      </c>
      <c r="E1346" s="203" t="s">
        <v>1</v>
      </c>
      <c r="F1346" s="204" t="s">
        <v>2144</v>
      </c>
      <c r="H1346" s="205">
        <v>2.2000000000000002</v>
      </c>
      <c r="I1346" s="206"/>
      <c r="L1346" s="202"/>
      <c r="M1346" s="207"/>
      <c r="N1346" s="208"/>
      <c r="O1346" s="208"/>
      <c r="P1346" s="208"/>
      <c r="Q1346" s="208"/>
      <c r="R1346" s="208"/>
      <c r="S1346" s="208"/>
      <c r="T1346" s="209"/>
      <c r="AT1346" s="203" t="s">
        <v>323</v>
      </c>
      <c r="AU1346" s="203" t="s">
        <v>88</v>
      </c>
      <c r="AV1346" s="15" t="s">
        <v>88</v>
      </c>
      <c r="AW1346" s="15" t="s">
        <v>30</v>
      </c>
      <c r="AX1346" s="15" t="s">
        <v>75</v>
      </c>
      <c r="AY1346" s="203" t="s">
        <v>317</v>
      </c>
    </row>
    <row r="1347" spans="1:65" s="14" customFormat="1">
      <c r="B1347" s="192"/>
      <c r="D1347" s="185" t="s">
        <v>323</v>
      </c>
      <c r="E1347" s="193" t="s">
        <v>1</v>
      </c>
      <c r="F1347" s="194" t="s">
        <v>334</v>
      </c>
      <c r="H1347" s="195">
        <v>19.399999999999999</v>
      </c>
      <c r="I1347" s="196"/>
      <c r="L1347" s="192"/>
      <c r="M1347" s="197"/>
      <c r="N1347" s="198"/>
      <c r="O1347" s="198"/>
      <c r="P1347" s="198"/>
      <c r="Q1347" s="198"/>
      <c r="R1347" s="198"/>
      <c r="S1347" s="198"/>
      <c r="T1347" s="199"/>
      <c r="AT1347" s="193" t="s">
        <v>323</v>
      </c>
      <c r="AU1347" s="193" t="s">
        <v>88</v>
      </c>
      <c r="AV1347" s="14" t="s">
        <v>321</v>
      </c>
      <c r="AW1347" s="14" t="s">
        <v>30</v>
      </c>
      <c r="AX1347" s="14" t="s">
        <v>82</v>
      </c>
      <c r="AY1347" s="193" t="s">
        <v>317</v>
      </c>
    </row>
    <row r="1348" spans="1:65" s="2" customFormat="1" ht="24.2" customHeight="1">
      <c r="A1348" s="35"/>
      <c r="B1348" s="141"/>
      <c r="C1348" s="218" t="s">
        <v>2145</v>
      </c>
      <c r="D1348" s="218" t="s">
        <v>419</v>
      </c>
      <c r="E1348" s="219" t="s">
        <v>2146</v>
      </c>
      <c r="F1348" s="220" t="s">
        <v>2147</v>
      </c>
      <c r="G1348" s="221" t="s">
        <v>441</v>
      </c>
      <c r="H1348" s="222">
        <v>17.2</v>
      </c>
      <c r="I1348" s="223"/>
      <c r="J1348" s="224">
        <f>ROUND(I1348*H1348,2)</f>
        <v>0</v>
      </c>
      <c r="K1348" s="225"/>
      <c r="L1348" s="226"/>
      <c r="M1348" s="227" t="s">
        <v>1</v>
      </c>
      <c r="N1348" s="228" t="s">
        <v>41</v>
      </c>
      <c r="O1348" s="61"/>
      <c r="P1348" s="181">
        <f>O1348*H1348</f>
        <v>0</v>
      </c>
      <c r="Q1348" s="181">
        <v>9.5E-4</v>
      </c>
      <c r="R1348" s="181">
        <f>Q1348*H1348</f>
        <v>1.634E-2</v>
      </c>
      <c r="S1348" s="181">
        <v>0</v>
      </c>
      <c r="T1348" s="182">
        <f>S1348*H1348</f>
        <v>0</v>
      </c>
      <c r="U1348" s="35"/>
      <c r="V1348" s="35"/>
      <c r="W1348" s="35"/>
      <c r="X1348" s="35"/>
      <c r="Y1348" s="35"/>
      <c r="Z1348" s="35"/>
      <c r="AA1348" s="35"/>
      <c r="AB1348" s="35"/>
      <c r="AC1348" s="35"/>
      <c r="AD1348" s="35"/>
      <c r="AE1348" s="35"/>
      <c r="AR1348" s="183" t="s">
        <v>494</v>
      </c>
      <c r="AT1348" s="183" t="s">
        <v>419</v>
      </c>
      <c r="AU1348" s="183" t="s">
        <v>88</v>
      </c>
      <c r="AY1348" s="18" t="s">
        <v>317</v>
      </c>
      <c r="BE1348" s="105">
        <f>IF(N1348="základná",J1348,0)</f>
        <v>0</v>
      </c>
      <c r="BF1348" s="105">
        <f>IF(N1348="znížená",J1348,0)</f>
        <v>0</v>
      </c>
      <c r="BG1348" s="105">
        <f>IF(N1348="zákl. prenesená",J1348,0)</f>
        <v>0</v>
      </c>
      <c r="BH1348" s="105">
        <f>IF(N1348="zníž. prenesená",J1348,0)</f>
        <v>0</v>
      </c>
      <c r="BI1348" s="105">
        <f>IF(N1348="nulová",J1348,0)</f>
        <v>0</v>
      </c>
      <c r="BJ1348" s="18" t="s">
        <v>88</v>
      </c>
      <c r="BK1348" s="105">
        <f>ROUND(I1348*H1348,2)</f>
        <v>0</v>
      </c>
      <c r="BL1348" s="18" t="s">
        <v>406</v>
      </c>
      <c r="BM1348" s="183" t="s">
        <v>2148</v>
      </c>
    </row>
    <row r="1349" spans="1:65" s="2" customFormat="1" ht="14.45" customHeight="1">
      <c r="A1349" s="35"/>
      <c r="B1349" s="141"/>
      <c r="C1349" s="218" t="s">
        <v>2149</v>
      </c>
      <c r="D1349" s="218" t="s">
        <v>419</v>
      </c>
      <c r="E1349" s="219" t="s">
        <v>2150</v>
      </c>
      <c r="F1349" s="220" t="s">
        <v>2151</v>
      </c>
      <c r="G1349" s="221" t="s">
        <v>441</v>
      </c>
      <c r="H1349" s="222">
        <v>2.2000000000000002</v>
      </c>
      <c r="I1349" s="223"/>
      <c r="J1349" s="224">
        <f>ROUND(I1349*H1349,2)</f>
        <v>0</v>
      </c>
      <c r="K1349" s="225"/>
      <c r="L1349" s="226"/>
      <c r="M1349" s="227" t="s">
        <v>1</v>
      </c>
      <c r="N1349" s="228" t="s">
        <v>41</v>
      </c>
      <c r="O1349" s="61"/>
      <c r="P1349" s="181">
        <f>O1349*H1349</f>
        <v>0</v>
      </c>
      <c r="Q1349" s="181">
        <v>9.5E-4</v>
      </c>
      <c r="R1349" s="181">
        <f>Q1349*H1349</f>
        <v>2.0900000000000003E-3</v>
      </c>
      <c r="S1349" s="181">
        <v>0</v>
      </c>
      <c r="T1349" s="182">
        <f>S1349*H1349</f>
        <v>0</v>
      </c>
      <c r="U1349" s="35"/>
      <c r="V1349" s="35"/>
      <c r="W1349" s="35"/>
      <c r="X1349" s="35"/>
      <c r="Y1349" s="35"/>
      <c r="Z1349" s="35"/>
      <c r="AA1349" s="35"/>
      <c r="AB1349" s="35"/>
      <c r="AC1349" s="35"/>
      <c r="AD1349" s="35"/>
      <c r="AE1349" s="35"/>
      <c r="AR1349" s="183" t="s">
        <v>494</v>
      </c>
      <c r="AT1349" s="183" t="s">
        <v>419</v>
      </c>
      <c r="AU1349" s="183" t="s">
        <v>88</v>
      </c>
      <c r="AY1349" s="18" t="s">
        <v>317</v>
      </c>
      <c r="BE1349" s="105">
        <f>IF(N1349="základná",J1349,0)</f>
        <v>0</v>
      </c>
      <c r="BF1349" s="105">
        <f>IF(N1349="znížená",J1349,0)</f>
        <v>0</v>
      </c>
      <c r="BG1349" s="105">
        <f>IF(N1349="zákl. prenesená",J1349,0)</f>
        <v>0</v>
      </c>
      <c r="BH1349" s="105">
        <f>IF(N1349="zníž. prenesená",J1349,0)</f>
        <v>0</v>
      </c>
      <c r="BI1349" s="105">
        <f>IF(N1349="nulová",J1349,0)</f>
        <v>0</v>
      </c>
      <c r="BJ1349" s="18" t="s">
        <v>88</v>
      </c>
      <c r="BK1349" s="105">
        <f>ROUND(I1349*H1349,2)</f>
        <v>0</v>
      </c>
      <c r="BL1349" s="18" t="s">
        <v>406</v>
      </c>
      <c r="BM1349" s="183" t="s">
        <v>2152</v>
      </c>
    </row>
    <row r="1350" spans="1:65" s="2" customFormat="1" ht="24.2" customHeight="1">
      <c r="A1350" s="35"/>
      <c r="B1350" s="141"/>
      <c r="C1350" s="171" t="s">
        <v>2153</v>
      </c>
      <c r="D1350" s="171" t="s">
        <v>318</v>
      </c>
      <c r="E1350" s="172" t="s">
        <v>2154</v>
      </c>
      <c r="F1350" s="173" t="s">
        <v>2155</v>
      </c>
      <c r="G1350" s="174" t="s">
        <v>388</v>
      </c>
      <c r="H1350" s="175">
        <v>1</v>
      </c>
      <c r="I1350" s="176"/>
      <c r="J1350" s="177">
        <f>ROUND(I1350*H1350,2)</f>
        <v>0</v>
      </c>
      <c r="K1350" s="178"/>
      <c r="L1350" s="36"/>
      <c r="M1350" s="179" t="s">
        <v>1</v>
      </c>
      <c r="N1350" s="180" t="s">
        <v>41</v>
      </c>
      <c r="O1350" s="61"/>
      <c r="P1350" s="181">
        <f>O1350*H1350</f>
        <v>0</v>
      </c>
      <c r="Q1350" s="181">
        <v>0</v>
      </c>
      <c r="R1350" s="181">
        <f>Q1350*H1350</f>
        <v>0</v>
      </c>
      <c r="S1350" s="181">
        <v>0</v>
      </c>
      <c r="T1350" s="182">
        <f>S1350*H1350</f>
        <v>0</v>
      </c>
      <c r="U1350" s="35"/>
      <c r="V1350" s="35"/>
      <c r="W1350" s="35"/>
      <c r="X1350" s="35"/>
      <c r="Y1350" s="35"/>
      <c r="Z1350" s="35"/>
      <c r="AA1350" s="35"/>
      <c r="AB1350" s="35"/>
      <c r="AC1350" s="35"/>
      <c r="AD1350" s="35"/>
      <c r="AE1350" s="35"/>
      <c r="AR1350" s="183" t="s">
        <v>406</v>
      </c>
      <c r="AT1350" s="183" t="s">
        <v>318</v>
      </c>
      <c r="AU1350" s="183" t="s">
        <v>88</v>
      </c>
      <c r="AY1350" s="18" t="s">
        <v>317</v>
      </c>
      <c r="BE1350" s="105">
        <f>IF(N1350="základná",J1350,0)</f>
        <v>0</v>
      </c>
      <c r="BF1350" s="105">
        <f>IF(N1350="znížená",J1350,0)</f>
        <v>0</v>
      </c>
      <c r="BG1350" s="105">
        <f>IF(N1350="zákl. prenesená",J1350,0)</f>
        <v>0</v>
      </c>
      <c r="BH1350" s="105">
        <f>IF(N1350="zníž. prenesená",J1350,0)</f>
        <v>0</v>
      </c>
      <c r="BI1350" s="105">
        <f>IF(N1350="nulová",J1350,0)</f>
        <v>0</v>
      </c>
      <c r="BJ1350" s="18" t="s">
        <v>88</v>
      </c>
      <c r="BK1350" s="105">
        <f>ROUND(I1350*H1350,2)</f>
        <v>0</v>
      </c>
      <c r="BL1350" s="18" t="s">
        <v>406</v>
      </c>
      <c r="BM1350" s="183" t="s">
        <v>2156</v>
      </c>
    </row>
    <row r="1351" spans="1:65" s="2" customFormat="1" ht="14.45" customHeight="1">
      <c r="A1351" s="35"/>
      <c r="B1351" s="141"/>
      <c r="C1351" s="218" t="s">
        <v>2157</v>
      </c>
      <c r="D1351" s="218" t="s">
        <v>419</v>
      </c>
      <c r="E1351" s="219" t="s">
        <v>2158</v>
      </c>
      <c r="F1351" s="220" t="s">
        <v>2159</v>
      </c>
      <c r="G1351" s="221" t="s">
        <v>388</v>
      </c>
      <c r="H1351" s="222">
        <v>1</v>
      </c>
      <c r="I1351" s="223"/>
      <c r="J1351" s="224">
        <f>ROUND(I1351*H1351,2)</f>
        <v>0</v>
      </c>
      <c r="K1351" s="225"/>
      <c r="L1351" s="226"/>
      <c r="M1351" s="227" t="s">
        <v>1</v>
      </c>
      <c r="N1351" s="228" t="s">
        <v>41</v>
      </c>
      <c r="O1351" s="61"/>
      <c r="P1351" s="181">
        <f>O1351*H1351</f>
        <v>0</v>
      </c>
      <c r="Q1351" s="181">
        <v>3.3750000000000002E-2</v>
      </c>
      <c r="R1351" s="181">
        <f>Q1351*H1351</f>
        <v>3.3750000000000002E-2</v>
      </c>
      <c r="S1351" s="181">
        <v>0</v>
      </c>
      <c r="T1351" s="182">
        <f>S1351*H1351</f>
        <v>0</v>
      </c>
      <c r="U1351" s="35"/>
      <c r="V1351" s="35"/>
      <c r="W1351" s="35"/>
      <c r="X1351" s="35"/>
      <c r="Y1351" s="35"/>
      <c r="Z1351" s="35"/>
      <c r="AA1351" s="35"/>
      <c r="AB1351" s="35"/>
      <c r="AC1351" s="35"/>
      <c r="AD1351" s="35"/>
      <c r="AE1351" s="35"/>
      <c r="AR1351" s="183" t="s">
        <v>494</v>
      </c>
      <c r="AT1351" s="183" t="s">
        <v>419</v>
      </c>
      <c r="AU1351" s="183" t="s">
        <v>88</v>
      </c>
      <c r="AY1351" s="18" t="s">
        <v>317</v>
      </c>
      <c r="BE1351" s="105">
        <f>IF(N1351="základná",J1351,0)</f>
        <v>0</v>
      </c>
      <c r="BF1351" s="105">
        <f>IF(N1351="znížená",J1351,0)</f>
        <v>0</v>
      </c>
      <c r="BG1351" s="105">
        <f>IF(N1351="zákl. prenesená",J1351,0)</f>
        <v>0</v>
      </c>
      <c r="BH1351" s="105">
        <f>IF(N1351="zníž. prenesená",J1351,0)</f>
        <v>0</v>
      </c>
      <c r="BI1351" s="105">
        <f>IF(N1351="nulová",J1351,0)</f>
        <v>0</v>
      </c>
      <c r="BJ1351" s="18" t="s">
        <v>88</v>
      </c>
      <c r="BK1351" s="105">
        <f>ROUND(I1351*H1351,2)</f>
        <v>0</v>
      </c>
      <c r="BL1351" s="18" t="s">
        <v>406</v>
      </c>
      <c r="BM1351" s="183" t="s">
        <v>2160</v>
      </c>
    </row>
    <row r="1352" spans="1:65" s="2" customFormat="1" ht="24.2" customHeight="1">
      <c r="A1352" s="35"/>
      <c r="B1352" s="141"/>
      <c r="C1352" s="171" t="s">
        <v>2161</v>
      </c>
      <c r="D1352" s="171" t="s">
        <v>318</v>
      </c>
      <c r="E1352" s="172" t="s">
        <v>2162</v>
      </c>
      <c r="F1352" s="173" t="s">
        <v>2163</v>
      </c>
      <c r="G1352" s="174" t="s">
        <v>441</v>
      </c>
      <c r="H1352" s="175">
        <v>150</v>
      </c>
      <c r="I1352" s="176"/>
      <c r="J1352" s="177">
        <f>ROUND(I1352*H1352,2)</f>
        <v>0</v>
      </c>
      <c r="K1352" s="178"/>
      <c r="L1352" s="36"/>
      <c r="M1352" s="179" t="s">
        <v>1</v>
      </c>
      <c r="N1352" s="180" t="s">
        <v>41</v>
      </c>
      <c r="O1352" s="61"/>
      <c r="P1352" s="181">
        <f>O1352*H1352</f>
        <v>0</v>
      </c>
      <c r="Q1352" s="181">
        <v>6.9999999999999994E-5</v>
      </c>
      <c r="R1352" s="181">
        <f>Q1352*H1352</f>
        <v>1.0499999999999999E-2</v>
      </c>
      <c r="S1352" s="181">
        <v>0</v>
      </c>
      <c r="T1352" s="182">
        <f>S1352*H1352</f>
        <v>0</v>
      </c>
      <c r="U1352" s="35"/>
      <c r="V1352" s="35"/>
      <c r="W1352" s="35"/>
      <c r="X1352" s="35"/>
      <c r="Y1352" s="35"/>
      <c r="Z1352" s="35"/>
      <c r="AA1352" s="35"/>
      <c r="AB1352" s="35"/>
      <c r="AC1352" s="35"/>
      <c r="AD1352" s="35"/>
      <c r="AE1352" s="35"/>
      <c r="AR1352" s="183" t="s">
        <v>406</v>
      </c>
      <c r="AT1352" s="183" t="s">
        <v>318</v>
      </c>
      <c r="AU1352" s="183" t="s">
        <v>88</v>
      </c>
      <c r="AY1352" s="18" t="s">
        <v>317</v>
      </c>
      <c r="BE1352" s="105">
        <f>IF(N1352="základná",J1352,0)</f>
        <v>0</v>
      </c>
      <c r="BF1352" s="105">
        <f>IF(N1352="znížená",J1352,0)</f>
        <v>0</v>
      </c>
      <c r="BG1352" s="105">
        <f>IF(N1352="zákl. prenesená",J1352,0)</f>
        <v>0</v>
      </c>
      <c r="BH1352" s="105">
        <f>IF(N1352="zníž. prenesená",J1352,0)</f>
        <v>0</v>
      </c>
      <c r="BI1352" s="105">
        <f>IF(N1352="nulová",J1352,0)</f>
        <v>0</v>
      </c>
      <c r="BJ1352" s="18" t="s">
        <v>88</v>
      </c>
      <c r="BK1352" s="105">
        <f>ROUND(I1352*H1352,2)</f>
        <v>0</v>
      </c>
      <c r="BL1352" s="18" t="s">
        <v>406</v>
      </c>
      <c r="BM1352" s="183" t="s">
        <v>2164</v>
      </c>
    </row>
    <row r="1353" spans="1:65" s="15" customFormat="1">
      <c r="B1353" s="202"/>
      <c r="D1353" s="185" t="s">
        <v>323</v>
      </c>
      <c r="E1353" s="203" t="s">
        <v>1</v>
      </c>
      <c r="F1353" s="204" t="s">
        <v>2165</v>
      </c>
      <c r="H1353" s="205">
        <v>36</v>
      </c>
      <c r="I1353" s="206"/>
      <c r="L1353" s="202"/>
      <c r="M1353" s="207"/>
      <c r="N1353" s="208"/>
      <c r="O1353" s="208"/>
      <c r="P1353" s="208"/>
      <c r="Q1353" s="208"/>
      <c r="R1353" s="208"/>
      <c r="S1353" s="208"/>
      <c r="T1353" s="209"/>
      <c r="AT1353" s="203" t="s">
        <v>323</v>
      </c>
      <c r="AU1353" s="203" t="s">
        <v>88</v>
      </c>
      <c r="AV1353" s="15" t="s">
        <v>88</v>
      </c>
      <c r="AW1353" s="15" t="s">
        <v>30</v>
      </c>
      <c r="AX1353" s="15" t="s">
        <v>75</v>
      </c>
      <c r="AY1353" s="203" t="s">
        <v>317</v>
      </c>
    </row>
    <row r="1354" spans="1:65" s="15" customFormat="1">
      <c r="B1354" s="202"/>
      <c r="D1354" s="185" t="s">
        <v>323</v>
      </c>
      <c r="E1354" s="203" t="s">
        <v>1</v>
      </c>
      <c r="F1354" s="204" t="s">
        <v>2166</v>
      </c>
      <c r="H1354" s="205">
        <v>114</v>
      </c>
      <c r="I1354" s="206"/>
      <c r="L1354" s="202"/>
      <c r="M1354" s="207"/>
      <c r="N1354" s="208"/>
      <c r="O1354" s="208"/>
      <c r="P1354" s="208"/>
      <c r="Q1354" s="208"/>
      <c r="R1354" s="208"/>
      <c r="S1354" s="208"/>
      <c r="T1354" s="209"/>
      <c r="AT1354" s="203" t="s">
        <v>323</v>
      </c>
      <c r="AU1354" s="203" t="s">
        <v>88</v>
      </c>
      <c r="AV1354" s="15" t="s">
        <v>88</v>
      </c>
      <c r="AW1354" s="15" t="s">
        <v>30</v>
      </c>
      <c r="AX1354" s="15" t="s">
        <v>75</v>
      </c>
      <c r="AY1354" s="203" t="s">
        <v>317</v>
      </c>
    </row>
    <row r="1355" spans="1:65" s="14" customFormat="1">
      <c r="B1355" s="192"/>
      <c r="D1355" s="185" t="s">
        <v>323</v>
      </c>
      <c r="E1355" s="193" t="s">
        <v>1</v>
      </c>
      <c r="F1355" s="194" t="s">
        <v>334</v>
      </c>
      <c r="H1355" s="195">
        <v>150</v>
      </c>
      <c r="I1355" s="196"/>
      <c r="L1355" s="192"/>
      <c r="M1355" s="197"/>
      <c r="N1355" s="198"/>
      <c r="O1355" s="198"/>
      <c r="P1355" s="198"/>
      <c r="Q1355" s="198"/>
      <c r="R1355" s="198"/>
      <c r="S1355" s="198"/>
      <c r="T1355" s="199"/>
      <c r="AT1355" s="193" t="s">
        <v>323</v>
      </c>
      <c r="AU1355" s="193" t="s">
        <v>88</v>
      </c>
      <c r="AV1355" s="14" t="s">
        <v>321</v>
      </c>
      <c r="AW1355" s="14" t="s">
        <v>30</v>
      </c>
      <c r="AX1355" s="14" t="s">
        <v>82</v>
      </c>
      <c r="AY1355" s="193" t="s">
        <v>317</v>
      </c>
    </row>
    <row r="1356" spans="1:65" s="2" customFormat="1" ht="24.2" customHeight="1">
      <c r="A1356" s="35"/>
      <c r="B1356" s="141"/>
      <c r="C1356" s="171" t="s">
        <v>2167</v>
      </c>
      <c r="D1356" s="171" t="s">
        <v>318</v>
      </c>
      <c r="E1356" s="172" t="s">
        <v>2168</v>
      </c>
      <c r="F1356" s="173" t="s">
        <v>2169</v>
      </c>
      <c r="G1356" s="174" t="s">
        <v>388</v>
      </c>
      <c r="H1356" s="175">
        <v>29</v>
      </c>
      <c r="I1356" s="176"/>
      <c r="J1356" s="177">
        <f>ROUND(I1356*H1356,2)</f>
        <v>0</v>
      </c>
      <c r="K1356" s="178"/>
      <c r="L1356" s="36"/>
      <c r="M1356" s="179" t="s">
        <v>1</v>
      </c>
      <c r="N1356" s="180" t="s">
        <v>41</v>
      </c>
      <c r="O1356" s="61"/>
      <c r="P1356" s="181">
        <f>O1356*H1356</f>
        <v>0</v>
      </c>
      <c r="Q1356" s="181">
        <v>6.9999999999999994E-5</v>
      </c>
      <c r="R1356" s="181">
        <f>Q1356*H1356</f>
        <v>2.0299999999999997E-3</v>
      </c>
      <c r="S1356" s="181">
        <v>0</v>
      </c>
      <c r="T1356" s="182">
        <f>S1356*H1356</f>
        <v>0</v>
      </c>
      <c r="U1356" s="35"/>
      <c r="V1356" s="35"/>
      <c r="W1356" s="35"/>
      <c r="X1356" s="35"/>
      <c r="Y1356" s="35"/>
      <c r="Z1356" s="35"/>
      <c r="AA1356" s="35"/>
      <c r="AB1356" s="35"/>
      <c r="AC1356" s="35"/>
      <c r="AD1356" s="35"/>
      <c r="AE1356" s="35"/>
      <c r="AR1356" s="183" t="s">
        <v>406</v>
      </c>
      <c r="AT1356" s="183" t="s">
        <v>318</v>
      </c>
      <c r="AU1356" s="183" t="s">
        <v>88</v>
      </c>
      <c r="AY1356" s="18" t="s">
        <v>317</v>
      </c>
      <c r="BE1356" s="105">
        <f>IF(N1356="základná",J1356,0)</f>
        <v>0</v>
      </c>
      <c r="BF1356" s="105">
        <f>IF(N1356="znížená",J1356,0)</f>
        <v>0</v>
      </c>
      <c r="BG1356" s="105">
        <f>IF(N1356="zákl. prenesená",J1356,0)</f>
        <v>0</v>
      </c>
      <c r="BH1356" s="105">
        <f>IF(N1356="zníž. prenesená",J1356,0)</f>
        <v>0</v>
      </c>
      <c r="BI1356" s="105">
        <f>IF(N1356="nulová",J1356,0)</f>
        <v>0</v>
      </c>
      <c r="BJ1356" s="18" t="s">
        <v>88</v>
      </c>
      <c r="BK1356" s="105">
        <f>ROUND(I1356*H1356,2)</f>
        <v>0</v>
      </c>
      <c r="BL1356" s="18" t="s">
        <v>406</v>
      </c>
      <c r="BM1356" s="183" t="s">
        <v>2170</v>
      </c>
    </row>
    <row r="1357" spans="1:65" s="2" customFormat="1" ht="24.2" customHeight="1">
      <c r="A1357" s="35"/>
      <c r="B1357" s="141"/>
      <c r="C1357" s="218" t="s">
        <v>2171</v>
      </c>
      <c r="D1357" s="218" t="s">
        <v>419</v>
      </c>
      <c r="E1357" s="219" t="s">
        <v>2172</v>
      </c>
      <c r="F1357" s="220" t="s">
        <v>2173</v>
      </c>
      <c r="G1357" s="221" t="s">
        <v>388</v>
      </c>
      <c r="H1357" s="222">
        <v>2</v>
      </c>
      <c r="I1357" s="223"/>
      <c r="J1357" s="224">
        <f>ROUND(I1357*H1357,2)</f>
        <v>0</v>
      </c>
      <c r="K1357" s="225"/>
      <c r="L1357" s="226"/>
      <c r="M1357" s="227" t="s">
        <v>1</v>
      </c>
      <c r="N1357" s="228" t="s">
        <v>41</v>
      </c>
      <c r="O1357" s="61"/>
      <c r="P1357" s="181">
        <f>O1357*H1357</f>
        <v>0</v>
      </c>
      <c r="Q1357" s="181">
        <v>0</v>
      </c>
      <c r="R1357" s="181">
        <f>Q1357*H1357</f>
        <v>0</v>
      </c>
      <c r="S1357" s="181">
        <v>0</v>
      </c>
      <c r="T1357" s="182">
        <f>S1357*H1357</f>
        <v>0</v>
      </c>
      <c r="U1357" s="35"/>
      <c r="V1357" s="35"/>
      <c r="W1357" s="35"/>
      <c r="X1357" s="35"/>
      <c r="Y1357" s="35"/>
      <c r="Z1357" s="35"/>
      <c r="AA1357" s="35"/>
      <c r="AB1357" s="35"/>
      <c r="AC1357" s="35"/>
      <c r="AD1357" s="35"/>
      <c r="AE1357" s="35"/>
      <c r="AR1357" s="183" t="s">
        <v>359</v>
      </c>
      <c r="AT1357" s="183" t="s">
        <v>419</v>
      </c>
      <c r="AU1357" s="183" t="s">
        <v>88</v>
      </c>
      <c r="AY1357" s="18" t="s">
        <v>317</v>
      </c>
      <c r="BE1357" s="105">
        <f>IF(N1357="základná",J1357,0)</f>
        <v>0</v>
      </c>
      <c r="BF1357" s="105">
        <f>IF(N1357="znížená",J1357,0)</f>
        <v>0</v>
      </c>
      <c r="BG1357" s="105">
        <f>IF(N1357="zákl. prenesená",J1357,0)</f>
        <v>0</v>
      </c>
      <c r="BH1357" s="105">
        <f>IF(N1357="zníž. prenesená",J1357,0)</f>
        <v>0</v>
      </c>
      <c r="BI1357" s="105">
        <f>IF(N1357="nulová",J1357,0)</f>
        <v>0</v>
      </c>
      <c r="BJ1357" s="18" t="s">
        <v>88</v>
      </c>
      <c r="BK1357" s="105">
        <f>ROUND(I1357*H1357,2)</f>
        <v>0</v>
      </c>
      <c r="BL1357" s="18" t="s">
        <v>321</v>
      </c>
      <c r="BM1357" s="183" t="s">
        <v>2174</v>
      </c>
    </row>
    <row r="1358" spans="1:65" s="2" customFormat="1" ht="37.9" customHeight="1">
      <c r="A1358" s="35"/>
      <c r="B1358" s="141"/>
      <c r="C1358" s="218" t="s">
        <v>2175</v>
      </c>
      <c r="D1358" s="218" t="s">
        <v>419</v>
      </c>
      <c r="E1358" s="219" t="s">
        <v>2176</v>
      </c>
      <c r="F1358" s="220" t="s">
        <v>2177</v>
      </c>
      <c r="G1358" s="221" t="s">
        <v>388</v>
      </c>
      <c r="H1358" s="222">
        <v>2</v>
      </c>
      <c r="I1358" s="223"/>
      <c r="J1358" s="224">
        <f>ROUND(I1358*H1358,2)</f>
        <v>0</v>
      </c>
      <c r="K1358" s="225"/>
      <c r="L1358" s="226"/>
      <c r="M1358" s="227" t="s">
        <v>1</v>
      </c>
      <c r="N1358" s="228" t="s">
        <v>41</v>
      </c>
      <c r="O1358" s="61"/>
      <c r="P1358" s="181">
        <f>O1358*H1358</f>
        <v>0</v>
      </c>
      <c r="Q1358" s="181">
        <v>0</v>
      </c>
      <c r="R1358" s="181">
        <f>Q1358*H1358</f>
        <v>0</v>
      </c>
      <c r="S1358" s="181">
        <v>0</v>
      </c>
      <c r="T1358" s="182">
        <f>S1358*H1358</f>
        <v>0</v>
      </c>
      <c r="U1358" s="35"/>
      <c r="V1358" s="35"/>
      <c r="W1358" s="35"/>
      <c r="X1358" s="35"/>
      <c r="Y1358" s="35"/>
      <c r="Z1358" s="35"/>
      <c r="AA1358" s="35"/>
      <c r="AB1358" s="35"/>
      <c r="AC1358" s="35"/>
      <c r="AD1358" s="35"/>
      <c r="AE1358" s="35"/>
      <c r="AR1358" s="183" t="s">
        <v>359</v>
      </c>
      <c r="AT1358" s="183" t="s">
        <v>419</v>
      </c>
      <c r="AU1358" s="183" t="s">
        <v>88</v>
      </c>
      <c r="AY1358" s="18" t="s">
        <v>317</v>
      </c>
      <c r="BE1358" s="105">
        <f>IF(N1358="základná",J1358,0)</f>
        <v>0</v>
      </c>
      <c r="BF1358" s="105">
        <f>IF(N1358="znížená",J1358,0)</f>
        <v>0</v>
      </c>
      <c r="BG1358" s="105">
        <f>IF(N1358="zákl. prenesená",J1358,0)</f>
        <v>0</v>
      </c>
      <c r="BH1358" s="105">
        <f>IF(N1358="zníž. prenesená",J1358,0)</f>
        <v>0</v>
      </c>
      <c r="BI1358" s="105">
        <f>IF(N1358="nulová",J1358,0)</f>
        <v>0</v>
      </c>
      <c r="BJ1358" s="18" t="s">
        <v>88</v>
      </c>
      <c r="BK1358" s="105">
        <f>ROUND(I1358*H1358,2)</f>
        <v>0</v>
      </c>
      <c r="BL1358" s="18" t="s">
        <v>321</v>
      </c>
      <c r="BM1358" s="183" t="s">
        <v>2178</v>
      </c>
    </row>
    <row r="1359" spans="1:65" s="2" customFormat="1" ht="37.9" customHeight="1">
      <c r="A1359" s="35"/>
      <c r="B1359" s="141"/>
      <c r="C1359" s="218" t="s">
        <v>2179</v>
      </c>
      <c r="D1359" s="218" t="s">
        <v>419</v>
      </c>
      <c r="E1359" s="219" t="s">
        <v>2180</v>
      </c>
      <c r="F1359" s="220" t="s">
        <v>2181</v>
      </c>
      <c r="G1359" s="221" t="s">
        <v>388</v>
      </c>
      <c r="H1359" s="222">
        <v>2</v>
      </c>
      <c r="I1359" s="223"/>
      <c r="J1359" s="224">
        <f>ROUND(I1359*H1359,2)</f>
        <v>0</v>
      </c>
      <c r="K1359" s="225"/>
      <c r="L1359" s="226"/>
      <c r="M1359" s="227" t="s">
        <v>1</v>
      </c>
      <c r="N1359" s="228" t="s">
        <v>41</v>
      </c>
      <c r="O1359" s="61"/>
      <c r="P1359" s="181">
        <f>O1359*H1359</f>
        <v>0</v>
      </c>
      <c r="Q1359" s="181">
        <v>0</v>
      </c>
      <c r="R1359" s="181">
        <f>Q1359*H1359</f>
        <v>0</v>
      </c>
      <c r="S1359" s="181">
        <v>0</v>
      </c>
      <c r="T1359" s="182">
        <f>S1359*H1359</f>
        <v>0</v>
      </c>
      <c r="U1359" s="35"/>
      <c r="V1359" s="35"/>
      <c r="W1359" s="35"/>
      <c r="X1359" s="35"/>
      <c r="Y1359" s="35"/>
      <c r="Z1359" s="35"/>
      <c r="AA1359" s="35"/>
      <c r="AB1359" s="35"/>
      <c r="AC1359" s="35"/>
      <c r="AD1359" s="35"/>
      <c r="AE1359" s="35"/>
      <c r="AR1359" s="183" t="s">
        <v>359</v>
      </c>
      <c r="AT1359" s="183" t="s">
        <v>419</v>
      </c>
      <c r="AU1359" s="183" t="s">
        <v>88</v>
      </c>
      <c r="AY1359" s="18" t="s">
        <v>317</v>
      </c>
      <c r="BE1359" s="105">
        <f>IF(N1359="základná",J1359,0)</f>
        <v>0</v>
      </c>
      <c r="BF1359" s="105">
        <f>IF(N1359="znížená",J1359,0)</f>
        <v>0</v>
      </c>
      <c r="BG1359" s="105">
        <f>IF(N1359="zákl. prenesená",J1359,0)</f>
        <v>0</v>
      </c>
      <c r="BH1359" s="105">
        <f>IF(N1359="zníž. prenesená",J1359,0)</f>
        <v>0</v>
      </c>
      <c r="BI1359" s="105">
        <f>IF(N1359="nulová",J1359,0)</f>
        <v>0</v>
      </c>
      <c r="BJ1359" s="18" t="s">
        <v>88</v>
      </c>
      <c r="BK1359" s="105">
        <f>ROUND(I1359*H1359,2)</f>
        <v>0</v>
      </c>
      <c r="BL1359" s="18" t="s">
        <v>321</v>
      </c>
      <c r="BM1359" s="183" t="s">
        <v>2182</v>
      </c>
    </row>
    <row r="1360" spans="1:65" s="2" customFormat="1" ht="24.2" customHeight="1">
      <c r="A1360" s="35"/>
      <c r="B1360" s="141"/>
      <c r="C1360" s="171" t="s">
        <v>2183</v>
      </c>
      <c r="D1360" s="171" t="s">
        <v>318</v>
      </c>
      <c r="E1360" s="172" t="s">
        <v>2184</v>
      </c>
      <c r="F1360" s="173" t="s">
        <v>2185</v>
      </c>
      <c r="G1360" s="174" t="s">
        <v>2186</v>
      </c>
      <c r="H1360" s="175">
        <v>77.55</v>
      </c>
      <c r="I1360" s="176"/>
      <c r="J1360" s="177">
        <f>ROUND(I1360*H1360,2)</f>
        <v>0</v>
      </c>
      <c r="K1360" s="178"/>
      <c r="L1360" s="36"/>
      <c r="M1360" s="179" t="s">
        <v>1</v>
      </c>
      <c r="N1360" s="180" t="s">
        <v>41</v>
      </c>
      <c r="O1360" s="61"/>
      <c r="P1360" s="181">
        <f>O1360*H1360</f>
        <v>0</v>
      </c>
      <c r="Q1360" s="181">
        <v>5.0000000000000002E-5</v>
      </c>
      <c r="R1360" s="181">
        <f>Q1360*H1360</f>
        <v>3.8774999999999999E-3</v>
      </c>
      <c r="S1360" s="181">
        <v>0</v>
      </c>
      <c r="T1360" s="182">
        <f>S1360*H1360</f>
        <v>0</v>
      </c>
      <c r="U1360" s="35"/>
      <c r="V1360" s="35"/>
      <c r="W1360" s="35"/>
      <c r="X1360" s="35"/>
      <c r="Y1360" s="35"/>
      <c r="Z1360" s="35"/>
      <c r="AA1360" s="35"/>
      <c r="AB1360" s="35"/>
      <c r="AC1360" s="35"/>
      <c r="AD1360" s="35"/>
      <c r="AE1360" s="35"/>
      <c r="AR1360" s="183" t="s">
        <v>406</v>
      </c>
      <c r="AT1360" s="183" t="s">
        <v>318</v>
      </c>
      <c r="AU1360" s="183" t="s">
        <v>88</v>
      </c>
      <c r="AY1360" s="18" t="s">
        <v>317</v>
      </c>
      <c r="BE1360" s="105">
        <f>IF(N1360="základná",J1360,0)</f>
        <v>0</v>
      </c>
      <c r="BF1360" s="105">
        <f>IF(N1360="znížená",J1360,0)</f>
        <v>0</v>
      </c>
      <c r="BG1360" s="105">
        <f>IF(N1360="zákl. prenesená",J1360,0)</f>
        <v>0</v>
      </c>
      <c r="BH1360" s="105">
        <f>IF(N1360="zníž. prenesená",J1360,0)</f>
        <v>0</v>
      </c>
      <c r="BI1360" s="105">
        <f>IF(N1360="nulová",J1360,0)</f>
        <v>0</v>
      </c>
      <c r="BJ1360" s="18" t="s">
        <v>88</v>
      </c>
      <c r="BK1360" s="105">
        <f>ROUND(I1360*H1360,2)</f>
        <v>0</v>
      </c>
      <c r="BL1360" s="18" t="s">
        <v>406</v>
      </c>
      <c r="BM1360" s="183" t="s">
        <v>2187</v>
      </c>
    </row>
    <row r="1361" spans="1:65" s="15" customFormat="1">
      <c r="B1361" s="202"/>
      <c r="D1361" s="185" t="s">
        <v>323</v>
      </c>
      <c r="E1361" s="203" t="s">
        <v>1</v>
      </c>
      <c r="F1361" s="204" t="s">
        <v>2188</v>
      </c>
      <c r="H1361" s="205">
        <v>77.55</v>
      </c>
      <c r="I1361" s="206"/>
      <c r="L1361" s="202"/>
      <c r="M1361" s="207"/>
      <c r="N1361" s="208"/>
      <c r="O1361" s="208"/>
      <c r="P1361" s="208"/>
      <c r="Q1361" s="208"/>
      <c r="R1361" s="208"/>
      <c r="S1361" s="208"/>
      <c r="T1361" s="209"/>
      <c r="AT1361" s="203" t="s">
        <v>323</v>
      </c>
      <c r="AU1361" s="203" t="s">
        <v>88</v>
      </c>
      <c r="AV1361" s="15" t="s">
        <v>88</v>
      </c>
      <c r="AW1361" s="15" t="s">
        <v>30</v>
      </c>
      <c r="AX1361" s="15" t="s">
        <v>82</v>
      </c>
      <c r="AY1361" s="203" t="s">
        <v>317</v>
      </c>
    </row>
    <row r="1362" spans="1:65" s="2" customFormat="1" ht="24.2" customHeight="1">
      <c r="A1362" s="35"/>
      <c r="B1362" s="141"/>
      <c r="C1362" s="218" t="s">
        <v>2189</v>
      </c>
      <c r="D1362" s="218" t="s">
        <v>419</v>
      </c>
      <c r="E1362" s="219" t="s">
        <v>2190</v>
      </c>
      <c r="F1362" s="220" t="s">
        <v>2191</v>
      </c>
      <c r="G1362" s="221" t="s">
        <v>441</v>
      </c>
      <c r="H1362" s="222">
        <v>2.6</v>
      </c>
      <c r="I1362" s="223"/>
      <c r="J1362" s="224">
        <f>ROUND(I1362*H1362,2)</f>
        <v>0</v>
      </c>
      <c r="K1362" s="225"/>
      <c r="L1362" s="226"/>
      <c r="M1362" s="227" t="s">
        <v>1</v>
      </c>
      <c r="N1362" s="228" t="s">
        <v>41</v>
      </c>
      <c r="O1362" s="61"/>
      <c r="P1362" s="181">
        <f>O1362*H1362</f>
        <v>0</v>
      </c>
      <c r="Q1362" s="181">
        <v>2.53E-2</v>
      </c>
      <c r="R1362" s="181">
        <f>Q1362*H1362</f>
        <v>6.5780000000000005E-2</v>
      </c>
      <c r="S1362" s="181">
        <v>0</v>
      </c>
      <c r="T1362" s="182">
        <f>S1362*H1362</f>
        <v>0</v>
      </c>
      <c r="U1362" s="35"/>
      <c r="V1362" s="35"/>
      <c r="W1362" s="35"/>
      <c r="X1362" s="35"/>
      <c r="Y1362" s="35"/>
      <c r="Z1362" s="35"/>
      <c r="AA1362" s="35"/>
      <c r="AB1362" s="35"/>
      <c r="AC1362" s="35"/>
      <c r="AD1362" s="35"/>
      <c r="AE1362" s="35"/>
      <c r="AR1362" s="183" t="s">
        <v>359</v>
      </c>
      <c r="AT1362" s="183" t="s">
        <v>419</v>
      </c>
      <c r="AU1362" s="183" t="s">
        <v>88</v>
      </c>
      <c r="AY1362" s="18" t="s">
        <v>317</v>
      </c>
      <c r="BE1362" s="105">
        <f>IF(N1362="základná",J1362,0)</f>
        <v>0</v>
      </c>
      <c r="BF1362" s="105">
        <f>IF(N1362="znížená",J1362,0)</f>
        <v>0</v>
      </c>
      <c r="BG1362" s="105">
        <f>IF(N1362="zákl. prenesená",J1362,0)</f>
        <v>0</v>
      </c>
      <c r="BH1362" s="105">
        <f>IF(N1362="zníž. prenesená",J1362,0)</f>
        <v>0</v>
      </c>
      <c r="BI1362" s="105">
        <f>IF(N1362="nulová",J1362,0)</f>
        <v>0</v>
      </c>
      <c r="BJ1362" s="18" t="s">
        <v>88</v>
      </c>
      <c r="BK1362" s="105">
        <f>ROUND(I1362*H1362,2)</f>
        <v>0</v>
      </c>
      <c r="BL1362" s="18" t="s">
        <v>321</v>
      </c>
      <c r="BM1362" s="183" t="s">
        <v>2192</v>
      </c>
    </row>
    <row r="1363" spans="1:65" s="2" customFormat="1" ht="24.2" customHeight="1">
      <c r="A1363" s="35"/>
      <c r="B1363" s="141"/>
      <c r="C1363" s="171" t="s">
        <v>2193</v>
      </c>
      <c r="D1363" s="171" t="s">
        <v>318</v>
      </c>
      <c r="E1363" s="172" t="s">
        <v>2194</v>
      </c>
      <c r="F1363" s="173" t="s">
        <v>2195</v>
      </c>
      <c r="G1363" s="174" t="s">
        <v>2186</v>
      </c>
      <c r="H1363" s="175">
        <v>1761.6</v>
      </c>
      <c r="I1363" s="176"/>
      <c r="J1363" s="177">
        <f>ROUND(I1363*H1363,2)</f>
        <v>0</v>
      </c>
      <c r="K1363" s="178"/>
      <c r="L1363" s="36"/>
      <c r="M1363" s="179" t="s">
        <v>1</v>
      </c>
      <c r="N1363" s="180" t="s">
        <v>41</v>
      </c>
      <c r="O1363" s="61"/>
      <c r="P1363" s="181">
        <f>O1363*H1363</f>
        <v>0</v>
      </c>
      <c r="Q1363" s="181">
        <v>6.0000000000000002E-5</v>
      </c>
      <c r="R1363" s="181">
        <f>Q1363*H1363</f>
        <v>0.105696</v>
      </c>
      <c r="S1363" s="181">
        <v>0</v>
      </c>
      <c r="T1363" s="182">
        <f>S1363*H1363</f>
        <v>0</v>
      </c>
      <c r="U1363" s="35"/>
      <c r="V1363" s="35"/>
      <c r="W1363" s="35"/>
      <c r="X1363" s="35"/>
      <c r="Y1363" s="35"/>
      <c r="Z1363" s="35"/>
      <c r="AA1363" s="35"/>
      <c r="AB1363" s="35"/>
      <c r="AC1363" s="35"/>
      <c r="AD1363" s="35"/>
      <c r="AE1363" s="35"/>
      <c r="AR1363" s="183" t="s">
        <v>406</v>
      </c>
      <c r="AT1363" s="183" t="s">
        <v>318</v>
      </c>
      <c r="AU1363" s="183" t="s">
        <v>88</v>
      </c>
      <c r="AY1363" s="18" t="s">
        <v>317</v>
      </c>
      <c r="BE1363" s="105">
        <f>IF(N1363="základná",J1363,0)</f>
        <v>0</v>
      </c>
      <c r="BF1363" s="105">
        <f>IF(N1363="znížená",J1363,0)</f>
        <v>0</v>
      </c>
      <c r="BG1363" s="105">
        <f>IF(N1363="zákl. prenesená",J1363,0)</f>
        <v>0</v>
      </c>
      <c r="BH1363" s="105">
        <f>IF(N1363="zníž. prenesená",J1363,0)</f>
        <v>0</v>
      </c>
      <c r="BI1363" s="105">
        <f>IF(N1363="nulová",J1363,0)</f>
        <v>0</v>
      </c>
      <c r="BJ1363" s="18" t="s">
        <v>88</v>
      </c>
      <c r="BK1363" s="105">
        <f>ROUND(I1363*H1363,2)</f>
        <v>0</v>
      </c>
      <c r="BL1363" s="18" t="s">
        <v>406</v>
      </c>
      <c r="BM1363" s="183" t="s">
        <v>2196</v>
      </c>
    </row>
    <row r="1364" spans="1:65" s="13" customFormat="1">
      <c r="B1364" s="184"/>
      <c r="D1364" s="185" t="s">
        <v>323</v>
      </c>
      <c r="E1364" s="186" t="s">
        <v>1</v>
      </c>
      <c r="F1364" s="187" t="s">
        <v>2197</v>
      </c>
      <c r="H1364" s="186" t="s">
        <v>1</v>
      </c>
      <c r="I1364" s="188"/>
      <c r="L1364" s="184"/>
      <c r="M1364" s="189"/>
      <c r="N1364" s="190"/>
      <c r="O1364" s="190"/>
      <c r="P1364" s="190"/>
      <c r="Q1364" s="190"/>
      <c r="R1364" s="190"/>
      <c r="S1364" s="190"/>
      <c r="T1364" s="191"/>
      <c r="AT1364" s="186" t="s">
        <v>323</v>
      </c>
      <c r="AU1364" s="186" t="s">
        <v>88</v>
      </c>
      <c r="AV1364" s="13" t="s">
        <v>82</v>
      </c>
      <c r="AW1364" s="13" t="s">
        <v>30</v>
      </c>
      <c r="AX1364" s="13" t="s">
        <v>75</v>
      </c>
      <c r="AY1364" s="186" t="s">
        <v>317</v>
      </c>
    </row>
    <row r="1365" spans="1:65" s="15" customFormat="1">
      <c r="B1365" s="202"/>
      <c r="D1365" s="185" t="s">
        <v>323</v>
      </c>
      <c r="E1365" s="203" t="s">
        <v>1</v>
      </c>
      <c r="F1365" s="204" t="s">
        <v>2198</v>
      </c>
      <c r="H1365" s="205">
        <v>220.69</v>
      </c>
      <c r="I1365" s="206"/>
      <c r="L1365" s="202"/>
      <c r="M1365" s="207"/>
      <c r="N1365" s="208"/>
      <c r="O1365" s="208"/>
      <c r="P1365" s="208"/>
      <c r="Q1365" s="208"/>
      <c r="R1365" s="208"/>
      <c r="S1365" s="208"/>
      <c r="T1365" s="209"/>
      <c r="AT1365" s="203" t="s">
        <v>323</v>
      </c>
      <c r="AU1365" s="203" t="s">
        <v>88</v>
      </c>
      <c r="AV1365" s="15" t="s">
        <v>88</v>
      </c>
      <c r="AW1365" s="15" t="s">
        <v>30</v>
      </c>
      <c r="AX1365" s="15" t="s">
        <v>75</v>
      </c>
      <c r="AY1365" s="203" t="s">
        <v>317</v>
      </c>
    </row>
    <row r="1366" spans="1:65" s="15" customFormat="1">
      <c r="B1366" s="202"/>
      <c r="D1366" s="185" t="s">
        <v>323</v>
      </c>
      <c r="E1366" s="203" t="s">
        <v>1</v>
      </c>
      <c r="F1366" s="204" t="s">
        <v>2199</v>
      </c>
      <c r="H1366" s="205">
        <v>345.72</v>
      </c>
      <c r="I1366" s="206"/>
      <c r="L1366" s="202"/>
      <c r="M1366" s="207"/>
      <c r="N1366" s="208"/>
      <c r="O1366" s="208"/>
      <c r="P1366" s="208"/>
      <c r="Q1366" s="208"/>
      <c r="R1366" s="208"/>
      <c r="S1366" s="208"/>
      <c r="T1366" s="209"/>
      <c r="AT1366" s="203" t="s">
        <v>323</v>
      </c>
      <c r="AU1366" s="203" t="s">
        <v>88</v>
      </c>
      <c r="AV1366" s="15" t="s">
        <v>88</v>
      </c>
      <c r="AW1366" s="15" t="s">
        <v>30</v>
      </c>
      <c r="AX1366" s="15" t="s">
        <v>75</v>
      </c>
      <c r="AY1366" s="203" t="s">
        <v>317</v>
      </c>
    </row>
    <row r="1367" spans="1:65" s="15" customFormat="1">
      <c r="B1367" s="202"/>
      <c r="D1367" s="185" t="s">
        <v>323</v>
      </c>
      <c r="E1367" s="203" t="s">
        <v>1</v>
      </c>
      <c r="F1367" s="204" t="s">
        <v>2200</v>
      </c>
      <c r="H1367" s="205">
        <v>21.15</v>
      </c>
      <c r="I1367" s="206"/>
      <c r="L1367" s="202"/>
      <c r="M1367" s="207"/>
      <c r="N1367" s="208"/>
      <c r="O1367" s="208"/>
      <c r="P1367" s="208"/>
      <c r="Q1367" s="208"/>
      <c r="R1367" s="208"/>
      <c r="S1367" s="208"/>
      <c r="T1367" s="209"/>
      <c r="AT1367" s="203" t="s">
        <v>323</v>
      </c>
      <c r="AU1367" s="203" t="s">
        <v>88</v>
      </c>
      <c r="AV1367" s="15" t="s">
        <v>88</v>
      </c>
      <c r="AW1367" s="15" t="s">
        <v>30</v>
      </c>
      <c r="AX1367" s="15" t="s">
        <v>75</v>
      </c>
      <c r="AY1367" s="203" t="s">
        <v>317</v>
      </c>
    </row>
    <row r="1368" spans="1:65" s="15" customFormat="1">
      <c r="B1368" s="202"/>
      <c r="D1368" s="185" t="s">
        <v>323</v>
      </c>
      <c r="E1368" s="203" t="s">
        <v>1</v>
      </c>
      <c r="F1368" s="204" t="s">
        <v>2201</v>
      </c>
      <c r="H1368" s="205">
        <v>17.88</v>
      </c>
      <c r="I1368" s="206"/>
      <c r="L1368" s="202"/>
      <c r="M1368" s="207"/>
      <c r="N1368" s="208"/>
      <c r="O1368" s="208"/>
      <c r="P1368" s="208"/>
      <c r="Q1368" s="208"/>
      <c r="R1368" s="208"/>
      <c r="S1368" s="208"/>
      <c r="T1368" s="209"/>
      <c r="AT1368" s="203" t="s">
        <v>323</v>
      </c>
      <c r="AU1368" s="203" t="s">
        <v>88</v>
      </c>
      <c r="AV1368" s="15" t="s">
        <v>88</v>
      </c>
      <c r="AW1368" s="15" t="s">
        <v>30</v>
      </c>
      <c r="AX1368" s="15" t="s">
        <v>75</v>
      </c>
      <c r="AY1368" s="203" t="s">
        <v>317</v>
      </c>
    </row>
    <row r="1369" spans="1:65" s="15" customFormat="1">
      <c r="B1369" s="202"/>
      <c r="D1369" s="185" t="s">
        <v>323</v>
      </c>
      <c r="E1369" s="203" t="s">
        <v>1</v>
      </c>
      <c r="F1369" s="204" t="s">
        <v>2202</v>
      </c>
      <c r="H1369" s="205">
        <v>55.59</v>
      </c>
      <c r="I1369" s="206"/>
      <c r="L1369" s="202"/>
      <c r="M1369" s="207"/>
      <c r="N1369" s="208"/>
      <c r="O1369" s="208"/>
      <c r="P1369" s="208"/>
      <c r="Q1369" s="208"/>
      <c r="R1369" s="208"/>
      <c r="S1369" s="208"/>
      <c r="T1369" s="209"/>
      <c r="AT1369" s="203" t="s">
        <v>323</v>
      </c>
      <c r="AU1369" s="203" t="s">
        <v>88</v>
      </c>
      <c r="AV1369" s="15" t="s">
        <v>88</v>
      </c>
      <c r="AW1369" s="15" t="s">
        <v>30</v>
      </c>
      <c r="AX1369" s="15" t="s">
        <v>75</v>
      </c>
      <c r="AY1369" s="203" t="s">
        <v>317</v>
      </c>
    </row>
    <row r="1370" spans="1:65" s="15" customFormat="1">
      <c r="B1370" s="202"/>
      <c r="D1370" s="185" t="s">
        <v>323</v>
      </c>
      <c r="E1370" s="203" t="s">
        <v>1</v>
      </c>
      <c r="F1370" s="204" t="s">
        <v>2203</v>
      </c>
      <c r="H1370" s="205">
        <v>42.4</v>
      </c>
      <c r="I1370" s="206"/>
      <c r="L1370" s="202"/>
      <c r="M1370" s="207"/>
      <c r="N1370" s="208"/>
      <c r="O1370" s="208"/>
      <c r="P1370" s="208"/>
      <c r="Q1370" s="208"/>
      <c r="R1370" s="208"/>
      <c r="S1370" s="208"/>
      <c r="T1370" s="209"/>
      <c r="AT1370" s="203" t="s">
        <v>323</v>
      </c>
      <c r="AU1370" s="203" t="s">
        <v>88</v>
      </c>
      <c r="AV1370" s="15" t="s">
        <v>88</v>
      </c>
      <c r="AW1370" s="15" t="s">
        <v>30</v>
      </c>
      <c r="AX1370" s="15" t="s">
        <v>75</v>
      </c>
      <c r="AY1370" s="203" t="s">
        <v>317</v>
      </c>
    </row>
    <row r="1371" spans="1:65" s="16" customFormat="1">
      <c r="B1371" s="210"/>
      <c r="D1371" s="185" t="s">
        <v>323</v>
      </c>
      <c r="E1371" s="211" t="s">
        <v>176</v>
      </c>
      <c r="F1371" s="212" t="s">
        <v>412</v>
      </c>
      <c r="H1371" s="213">
        <v>703.43</v>
      </c>
      <c r="I1371" s="214"/>
      <c r="L1371" s="210"/>
      <c r="M1371" s="215"/>
      <c r="N1371" s="216"/>
      <c r="O1371" s="216"/>
      <c r="P1371" s="216"/>
      <c r="Q1371" s="216"/>
      <c r="R1371" s="216"/>
      <c r="S1371" s="216"/>
      <c r="T1371" s="217"/>
      <c r="AT1371" s="211" t="s">
        <v>323</v>
      </c>
      <c r="AU1371" s="211" t="s">
        <v>88</v>
      </c>
      <c r="AV1371" s="16" t="s">
        <v>105</v>
      </c>
      <c r="AW1371" s="16" t="s">
        <v>30</v>
      </c>
      <c r="AX1371" s="16" t="s">
        <v>75</v>
      </c>
      <c r="AY1371" s="211" t="s">
        <v>317</v>
      </c>
    </row>
    <row r="1372" spans="1:65" s="15" customFormat="1">
      <c r="B1372" s="202"/>
      <c r="D1372" s="185" t="s">
        <v>323</v>
      </c>
      <c r="E1372" s="203" t="s">
        <v>1</v>
      </c>
      <c r="F1372" s="204" t="s">
        <v>2204</v>
      </c>
      <c r="H1372" s="205">
        <v>375.18</v>
      </c>
      <c r="I1372" s="206"/>
      <c r="L1372" s="202"/>
      <c r="M1372" s="207"/>
      <c r="N1372" s="208"/>
      <c r="O1372" s="208"/>
      <c r="P1372" s="208"/>
      <c r="Q1372" s="208"/>
      <c r="R1372" s="208"/>
      <c r="S1372" s="208"/>
      <c r="T1372" s="209"/>
      <c r="AT1372" s="203" t="s">
        <v>323</v>
      </c>
      <c r="AU1372" s="203" t="s">
        <v>88</v>
      </c>
      <c r="AV1372" s="15" t="s">
        <v>88</v>
      </c>
      <c r="AW1372" s="15" t="s">
        <v>30</v>
      </c>
      <c r="AX1372" s="15" t="s">
        <v>75</v>
      </c>
      <c r="AY1372" s="203" t="s">
        <v>317</v>
      </c>
    </row>
    <row r="1373" spans="1:65" s="15" customFormat="1">
      <c r="B1373" s="202"/>
      <c r="D1373" s="185" t="s">
        <v>323</v>
      </c>
      <c r="E1373" s="203" t="s">
        <v>1</v>
      </c>
      <c r="F1373" s="204" t="s">
        <v>2205</v>
      </c>
      <c r="H1373" s="205">
        <v>51.76</v>
      </c>
      <c r="I1373" s="206"/>
      <c r="L1373" s="202"/>
      <c r="M1373" s="207"/>
      <c r="N1373" s="208"/>
      <c r="O1373" s="208"/>
      <c r="P1373" s="208"/>
      <c r="Q1373" s="208"/>
      <c r="R1373" s="208"/>
      <c r="S1373" s="208"/>
      <c r="T1373" s="209"/>
      <c r="AT1373" s="203" t="s">
        <v>323</v>
      </c>
      <c r="AU1373" s="203" t="s">
        <v>88</v>
      </c>
      <c r="AV1373" s="15" t="s">
        <v>88</v>
      </c>
      <c r="AW1373" s="15" t="s">
        <v>30</v>
      </c>
      <c r="AX1373" s="15" t="s">
        <v>75</v>
      </c>
      <c r="AY1373" s="203" t="s">
        <v>317</v>
      </c>
    </row>
    <row r="1374" spans="1:65" s="15" customFormat="1">
      <c r="B1374" s="202"/>
      <c r="D1374" s="185" t="s">
        <v>323</v>
      </c>
      <c r="E1374" s="203" t="s">
        <v>1</v>
      </c>
      <c r="F1374" s="204" t="s">
        <v>2206</v>
      </c>
      <c r="H1374" s="205">
        <v>31.34</v>
      </c>
      <c r="I1374" s="206"/>
      <c r="L1374" s="202"/>
      <c r="M1374" s="207"/>
      <c r="N1374" s="208"/>
      <c r="O1374" s="208"/>
      <c r="P1374" s="208"/>
      <c r="Q1374" s="208"/>
      <c r="R1374" s="208"/>
      <c r="S1374" s="208"/>
      <c r="T1374" s="209"/>
      <c r="AT1374" s="203" t="s">
        <v>323</v>
      </c>
      <c r="AU1374" s="203" t="s">
        <v>88</v>
      </c>
      <c r="AV1374" s="15" t="s">
        <v>88</v>
      </c>
      <c r="AW1374" s="15" t="s">
        <v>30</v>
      </c>
      <c r="AX1374" s="15" t="s">
        <v>75</v>
      </c>
      <c r="AY1374" s="203" t="s">
        <v>317</v>
      </c>
    </row>
    <row r="1375" spans="1:65" s="15" customFormat="1">
      <c r="B1375" s="202"/>
      <c r="D1375" s="185" t="s">
        <v>323</v>
      </c>
      <c r="E1375" s="203" t="s">
        <v>1</v>
      </c>
      <c r="F1375" s="204" t="s">
        <v>2207</v>
      </c>
      <c r="H1375" s="205">
        <v>176.69</v>
      </c>
      <c r="I1375" s="206"/>
      <c r="L1375" s="202"/>
      <c r="M1375" s="207"/>
      <c r="N1375" s="208"/>
      <c r="O1375" s="208"/>
      <c r="P1375" s="208"/>
      <c r="Q1375" s="208"/>
      <c r="R1375" s="208"/>
      <c r="S1375" s="208"/>
      <c r="T1375" s="209"/>
      <c r="AT1375" s="203" t="s">
        <v>323</v>
      </c>
      <c r="AU1375" s="203" t="s">
        <v>88</v>
      </c>
      <c r="AV1375" s="15" t="s">
        <v>88</v>
      </c>
      <c r="AW1375" s="15" t="s">
        <v>30</v>
      </c>
      <c r="AX1375" s="15" t="s">
        <v>75</v>
      </c>
      <c r="AY1375" s="203" t="s">
        <v>317</v>
      </c>
    </row>
    <row r="1376" spans="1:65" s="15" customFormat="1">
      <c r="B1376" s="202"/>
      <c r="D1376" s="185" t="s">
        <v>323</v>
      </c>
      <c r="E1376" s="203" t="s">
        <v>1</v>
      </c>
      <c r="F1376" s="204" t="s">
        <v>2208</v>
      </c>
      <c r="H1376" s="205">
        <v>423.2</v>
      </c>
      <c r="I1376" s="206"/>
      <c r="L1376" s="202"/>
      <c r="M1376" s="207"/>
      <c r="N1376" s="208"/>
      <c r="O1376" s="208"/>
      <c r="P1376" s="208"/>
      <c r="Q1376" s="208"/>
      <c r="R1376" s="208"/>
      <c r="S1376" s="208"/>
      <c r="T1376" s="209"/>
      <c r="AT1376" s="203" t="s">
        <v>323</v>
      </c>
      <c r="AU1376" s="203" t="s">
        <v>88</v>
      </c>
      <c r="AV1376" s="15" t="s">
        <v>88</v>
      </c>
      <c r="AW1376" s="15" t="s">
        <v>30</v>
      </c>
      <c r="AX1376" s="15" t="s">
        <v>75</v>
      </c>
      <c r="AY1376" s="203" t="s">
        <v>317</v>
      </c>
    </row>
    <row r="1377" spans="1:65" s="16" customFormat="1">
      <c r="B1377" s="210"/>
      <c r="D1377" s="185" t="s">
        <v>323</v>
      </c>
      <c r="E1377" s="211" t="s">
        <v>178</v>
      </c>
      <c r="F1377" s="212" t="s">
        <v>412</v>
      </c>
      <c r="H1377" s="213">
        <v>1058.17</v>
      </c>
      <c r="I1377" s="214"/>
      <c r="L1377" s="210"/>
      <c r="M1377" s="215"/>
      <c r="N1377" s="216"/>
      <c r="O1377" s="216"/>
      <c r="P1377" s="216"/>
      <c r="Q1377" s="216"/>
      <c r="R1377" s="216"/>
      <c r="S1377" s="216"/>
      <c r="T1377" s="217"/>
      <c r="AT1377" s="211" t="s">
        <v>323</v>
      </c>
      <c r="AU1377" s="211" t="s">
        <v>88</v>
      </c>
      <c r="AV1377" s="16" t="s">
        <v>105</v>
      </c>
      <c r="AW1377" s="16" t="s">
        <v>30</v>
      </c>
      <c r="AX1377" s="16" t="s">
        <v>75</v>
      </c>
      <c r="AY1377" s="211" t="s">
        <v>317</v>
      </c>
    </row>
    <row r="1378" spans="1:65" s="14" customFormat="1">
      <c r="B1378" s="192"/>
      <c r="D1378" s="185" t="s">
        <v>323</v>
      </c>
      <c r="E1378" s="193" t="s">
        <v>1</v>
      </c>
      <c r="F1378" s="194" t="s">
        <v>334</v>
      </c>
      <c r="H1378" s="195">
        <v>1761.6</v>
      </c>
      <c r="I1378" s="196"/>
      <c r="L1378" s="192"/>
      <c r="M1378" s="197"/>
      <c r="N1378" s="198"/>
      <c r="O1378" s="198"/>
      <c r="P1378" s="198"/>
      <c r="Q1378" s="198"/>
      <c r="R1378" s="198"/>
      <c r="S1378" s="198"/>
      <c r="T1378" s="199"/>
      <c r="AT1378" s="193" t="s">
        <v>323</v>
      </c>
      <c r="AU1378" s="193" t="s">
        <v>88</v>
      </c>
      <c r="AV1378" s="14" t="s">
        <v>321</v>
      </c>
      <c r="AW1378" s="14" t="s">
        <v>30</v>
      </c>
      <c r="AX1378" s="14" t="s">
        <v>82</v>
      </c>
      <c r="AY1378" s="193" t="s">
        <v>317</v>
      </c>
    </row>
    <row r="1379" spans="1:65" s="2" customFormat="1" ht="24.2" customHeight="1">
      <c r="A1379" s="35"/>
      <c r="B1379" s="141"/>
      <c r="C1379" s="218" t="s">
        <v>2209</v>
      </c>
      <c r="D1379" s="218" t="s">
        <v>419</v>
      </c>
      <c r="E1379" s="219" t="s">
        <v>2210</v>
      </c>
      <c r="F1379" s="220" t="s">
        <v>2211</v>
      </c>
      <c r="G1379" s="221" t="s">
        <v>2186</v>
      </c>
      <c r="H1379" s="222">
        <v>703.43</v>
      </c>
      <c r="I1379" s="223"/>
      <c r="J1379" s="224">
        <f>ROUND(I1379*H1379,2)</f>
        <v>0</v>
      </c>
      <c r="K1379" s="225"/>
      <c r="L1379" s="226"/>
      <c r="M1379" s="227" t="s">
        <v>1</v>
      </c>
      <c r="N1379" s="228" t="s">
        <v>41</v>
      </c>
      <c r="O1379" s="61"/>
      <c r="P1379" s="181">
        <f>O1379*H1379</f>
        <v>0</v>
      </c>
      <c r="Q1379" s="181">
        <v>1.0000000000000001E-5</v>
      </c>
      <c r="R1379" s="181">
        <f>Q1379*H1379</f>
        <v>7.0343000000000003E-3</v>
      </c>
      <c r="S1379" s="181">
        <v>0</v>
      </c>
      <c r="T1379" s="182">
        <f>S1379*H1379</f>
        <v>0</v>
      </c>
      <c r="U1379" s="35"/>
      <c r="V1379" s="35"/>
      <c r="W1379" s="35"/>
      <c r="X1379" s="35"/>
      <c r="Y1379" s="35"/>
      <c r="Z1379" s="35"/>
      <c r="AA1379" s="35"/>
      <c r="AB1379" s="35"/>
      <c r="AC1379" s="35"/>
      <c r="AD1379" s="35"/>
      <c r="AE1379" s="35"/>
      <c r="AR1379" s="183" t="s">
        <v>494</v>
      </c>
      <c r="AT1379" s="183" t="s">
        <v>419</v>
      </c>
      <c r="AU1379" s="183" t="s">
        <v>88</v>
      </c>
      <c r="AY1379" s="18" t="s">
        <v>317</v>
      </c>
      <c r="BE1379" s="105">
        <f>IF(N1379="základná",J1379,0)</f>
        <v>0</v>
      </c>
      <c r="BF1379" s="105">
        <f>IF(N1379="znížená",J1379,0)</f>
        <v>0</v>
      </c>
      <c r="BG1379" s="105">
        <f>IF(N1379="zákl. prenesená",J1379,0)</f>
        <v>0</v>
      </c>
      <c r="BH1379" s="105">
        <f>IF(N1379="zníž. prenesená",J1379,0)</f>
        <v>0</v>
      </c>
      <c r="BI1379" s="105">
        <f>IF(N1379="nulová",J1379,0)</f>
        <v>0</v>
      </c>
      <c r="BJ1379" s="18" t="s">
        <v>88</v>
      </c>
      <c r="BK1379" s="105">
        <f>ROUND(I1379*H1379,2)</f>
        <v>0</v>
      </c>
      <c r="BL1379" s="18" t="s">
        <v>406</v>
      </c>
      <c r="BM1379" s="183" t="s">
        <v>2212</v>
      </c>
    </row>
    <row r="1380" spans="1:65" s="15" customFormat="1">
      <c r="B1380" s="202"/>
      <c r="D1380" s="185" t="s">
        <v>323</v>
      </c>
      <c r="E1380" s="203" t="s">
        <v>1</v>
      </c>
      <c r="F1380" s="204" t="s">
        <v>176</v>
      </c>
      <c r="H1380" s="205">
        <v>703.43</v>
      </c>
      <c r="I1380" s="206"/>
      <c r="L1380" s="202"/>
      <c r="M1380" s="207"/>
      <c r="N1380" s="208"/>
      <c r="O1380" s="208"/>
      <c r="P1380" s="208"/>
      <c r="Q1380" s="208"/>
      <c r="R1380" s="208"/>
      <c r="S1380" s="208"/>
      <c r="T1380" s="209"/>
      <c r="AT1380" s="203" t="s">
        <v>323</v>
      </c>
      <c r="AU1380" s="203" t="s">
        <v>88</v>
      </c>
      <c r="AV1380" s="15" t="s">
        <v>88</v>
      </c>
      <c r="AW1380" s="15" t="s">
        <v>30</v>
      </c>
      <c r="AX1380" s="15" t="s">
        <v>82</v>
      </c>
      <c r="AY1380" s="203" t="s">
        <v>317</v>
      </c>
    </row>
    <row r="1381" spans="1:65" s="2" customFormat="1" ht="24.2" customHeight="1">
      <c r="A1381" s="35"/>
      <c r="B1381" s="141"/>
      <c r="C1381" s="218" t="s">
        <v>2213</v>
      </c>
      <c r="D1381" s="218" t="s">
        <v>419</v>
      </c>
      <c r="E1381" s="219" t="s">
        <v>2214</v>
      </c>
      <c r="F1381" s="220" t="s">
        <v>2215</v>
      </c>
      <c r="G1381" s="221" t="s">
        <v>2186</v>
      </c>
      <c r="H1381" s="222">
        <v>1058.17</v>
      </c>
      <c r="I1381" s="223"/>
      <c r="J1381" s="224">
        <f>ROUND(I1381*H1381,2)</f>
        <v>0</v>
      </c>
      <c r="K1381" s="225"/>
      <c r="L1381" s="226"/>
      <c r="M1381" s="227" t="s">
        <v>1</v>
      </c>
      <c r="N1381" s="228" t="s">
        <v>41</v>
      </c>
      <c r="O1381" s="61"/>
      <c r="P1381" s="181">
        <f>O1381*H1381</f>
        <v>0</v>
      </c>
      <c r="Q1381" s="181">
        <v>1.0000000000000001E-5</v>
      </c>
      <c r="R1381" s="181">
        <f>Q1381*H1381</f>
        <v>1.0581700000000001E-2</v>
      </c>
      <c r="S1381" s="181">
        <v>0</v>
      </c>
      <c r="T1381" s="182">
        <f>S1381*H1381</f>
        <v>0</v>
      </c>
      <c r="U1381" s="35"/>
      <c r="V1381" s="35"/>
      <c r="W1381" s="35"/>
      <c r="X1381" s="35"/>
      <c r="Y1381" s="35"/>
      <c r="Z1381" s="35"/>
      <c r="AA1381" s="35"/>
      <c r="AB1381" s="35"/>
      <c r="AC1381" s="35"/>
      <c r="AD1381" s="35"/>
      <c r="AE1381" s="35"/>
      <c r="AR1381" s="183" t="s">
        <v>494</v>
      </c>
      <c r="AT1381" s="183" t="s">
        <v>419</v>
      </c>
      <c r="AU1381" s="183" t="s">
        <v>88</v>
      </c>
      <c r="AY1381" s="18" t="s">
        <v>317</v>
      </c>
      <c r="BE1381" s="105">
        <f>IF(N1381="základná",J1381,0)</f>
        <v>0</v>
      </c>
      <c r="BF1381" s="105">
        <f>IF(N1381="znížená",J1381,0)</f>
        <v>0</v>
      </c>
      <c r="BG1381" s="105">
        <f>IF(N1381="zákl. prenesená",J1381,0)</f>
        <v>0</v>
      </c>
      <c r="BH1381" s="105">
        <f>IF(N1381="zníž. prenesená",J1381,0)</f>
        <v>0</v>
      </c>
      <c r="BI1381" s="105">
        <f>IF(N1381="nulová",J1381,0)</f>
        <v>0</v>
      </c>
      <c r="BJ1381" s="18" t="s">
        <v>88</v>
      </c>
      <c r="BK1381" s="105">
        <f>ROUND(I1381*H1381,2)</f>
        <v>0</v>
      </c>
      <c r="BL1381" s="18" t="s">
        <v>406</v>
      </c>
      <c r="BM1381" s="183" t="s">
        <v>2216</v>
      </c>
    </row>
    <row r="1382" spans="1:65" s="15" customFormat="1">
      <c r="B1382" s="202"/>
      <c r="D1382" s="185" t="s">
        <v>323</v>
      </c>
      <c r="E1382" s="203" t="s">
        <v>1</v>
      </c>
      <c r="F1382" s="204" t="s">
        <v>178</v>
      </c>
      <c r="H1382" s="205">
        <v>1058.17</v>
      </c>
      <c r="I1382" s="206"/>
      <c r="L1382" s="202"/>
      <c r="M1382" s="207"/>
      <c r="N1382" s="208"/>
      <c r="O1382" s="208"/>
      <c r="P1382" s="208"/>
      <c r="Q1382" s="208"/>
      <c r="R1382" s="208"/>
      <c r="S1382" s="208"/>
      <c r="T1382" s="209"/>
      <c r="AT1382" s="203" t="s">
        <v>323</v>
      </c>
      <c r="AU1382" s="203" t="s">
        <v>88</v>
      </c>
      <c r="AV1382" s="15" t="s">
        <v>88</v>
      </c>
      <c r="AW1382" s="15" t="s">
        <v>30</v>
      </c>
      <c r="AX1382" s="15" t="s">
        <v>82</v>
      </c>
      <c r="AY1382" s="203" t="s">
        <v>317</v>
      </c>
    </row>
    <row r="1383" spans="1:65" s="2" customFormat="1" ht="24.2" customHeight="1">
      <c r="A1383" s="35"/>
      <c r="B1383" s="141"/>
      <c r="C1383" s="171" t="s">
        <v>2217</v>
      </c>
      <c r="D1383" s="171" t="s">
        <v>318</v>
      </c>
      <c r="E1383" s="172" t="s">
        <v>2218</v>
      </c>
      <c r="F1383" s="173" t="s">
        <v>2219</v>
      </c>
      <c r="G1383" s="174" t="s">
        <v>2186</v>
      </c>
      <c r="H1383" s="175">
        <v>45</v>
      </c>
      <c r="I1383" s="176"/>
      <c r="J1383" s="177">
        <f>ROUND(I1383*H1383,2)</f>
        <v>0</v>
      </c>
      <c r="K1383" s="178"/>
      <c r="L1383" s="36"/>
      <c r="M1383" s="179" t="s">
        <v>1</v>
      </c>
      <c r="N1383" s="180" t="s">
        <v>41</v>
      </c>
      <c r="O1383" s="61"/>
      <c r="P1383" s="181">
        <f>O1383*H1383</f>
        <v>0</v>
      </c>
      <c r="Q1383" s="181">
        <v>5.0000000000000002E-5</v>
      </c>
      <c r="R1383" s="181">
        <f>Q1383*H1383</f>
        <v>2.2500000000000003E-3</v>
      </c>
      <c r="S1383" s="181">
        <v>1E-3</v>
      </c>
      <c r="T1383" s="182">
        <f>S1383*H1383</f>
        <v>4.4999999999999998E-2</v>
      </c>
      <c r="U1383" s="35"/>
      <c r="V1383" s="35"/>
      <c r="W1383" s="35"/>
      <c r="X1383" s="35"/>
      <c r="Y1383" s="35"/>
      <c r="Z1383" s="35"/>
      <c r="AA1383" s="35"/>
      <c r="AB1383" s="35"/>
      <c r="AC1383" s="35"/>
      <c r="AD1383" s="35"/>
      <c r="AE1383" s="35"/>
      <c r="AR1383" s="183" t="s">
        <v>406</v>
      </c>
      <c r="AT1383" s="183" t="s">
        <v>318</v>
      </c>
      <c r="AU1383" s="183" t="s">
        <v>88</v>
      </c>
      <c r="AY1383" s="18" t="s">
        <v>317</v>
      </c>
      <c r="BE1383" s="105">
        <f>IF(N1383="základná",J1383,0)</f>
        <v>0</v>
      </c>
      <c r="BF1383" s="105">
        <f>IF(N1383="znížená",J1383,0)</f>
        <v>0</v>
      </c>
      <c r="BG1383" s="105">
        <f>IF(N1383="zákl. prenesená",J1383,0)</f>
        <v>0</v>
      </c>
      <c r="BH1383" s="105">
        <f>IF(N1383="zníž. prenesená",J1383,0)</f>
        <v>0</v>
      </c>
      <c r="BI1383" s="105">
        <f>IF(N1383="nulová",J1383,0)</f>
        <v>0</v>
      </c>
      <c r="BJ1383" s="18" t="s">
        <v>88</v>
      </c>
      <c r="BK1383" s="105">
        <f>ROUND(I1383*H1383,2)</f>
        <v>0</v>
      </c>
      <c r="BL1383" s="18" t="s">
        <v>406</v>
      </c>
      <c r="BM1383" s="183" t="s">
        <v>2220</v>
      </c>
    </row>
    <row r="1384" spans="1:65" s="15" customFormat="1">
      <c r="B1384" s="202"/>
      <c r="D1384" s="185" t="s">
        <v>323</v>
      </c>
      <c r="E1384" s="203" t="s">
        <v>1</v>
      </c>
      <c r="F1384" s="204" t="s">
        <v>2221</v>
      </c>
      <c r="H1384" s="205">
        <v>45</v>
      </c>
      <c r="I1384" s="206"/>
      <c r="L1384" s="202"/>
      <c r="M1384" s="207"/>
      <c r="N1384" s="208"/>
      <c r="O1384" s="208"/>
      <c r="P1384" s="208"/>
      <c r="Q1384" s="208"/>
      <c r="R1384" s="208"/>
      <c r="S1384" s="208"/>
      <c r="T1384" s="209"/>
      <c r="AT1384" s="203" t="s">
        <v>323</v>
      </c>
      <c r="AU1384" s="203" t="s">
        <v>88</v>
      </c>
      <c r="AV1384" s="15" t="s">
        <v>88</v>
      </c>
      <c r="AW1384" s="15" t="s">
        <v>30</v>
      </c>
      <c r="AX1384" s="15" t="s">
        <v>82</v>
      </c>
      <c r="AY1384" s="203" t="s">
        <v>317</v>
      </c>
    </row>
    <row r="1385" spans="1:65" s="2" customFormat="1" ht="24.2" customHeight="1">
      <c r="A1385" s="35"/>
      <c r="B1385" s="141"/>
      <c r="C1385" s="171" t="s">
        <v>2222</v>
      </c>
      <c r="D1385" s="171" t="s">
        <v>318</v>
      </c>
      <c r="E1385" s="172" t="s">
        <v>2223</v>
      </c>
      <c r="F1385" s="173" t="s">
        <v>2224</v>
      </c>
      <c r="G1385" s="174" t="s">
        <v>810</v>
      </c>
      <c r="H1385" s="229"/>
      <c r="I1385" s="176"/>
      <c r="J1385" s="177">
        <f>ROUND(I1385*H1385,2)</f>
        <v>0</v>
      </c>
      <c r="K1385" s="178"/>
      <c r="L1385" s="36"/>
      <c r="M1385" s="179" t="s">
        <v>1</v>
      </c>
      <c r="N1385" s="180" t="s">
        <v>41</v>
      </c>
      <c r="O1385" s="61"/>
      <c r="P1385" s="181">
        <f>O1385*H1385</f>
        <v>0</v>
      </c>
      <c r="Q1385" s="181">
        <v>0</v>
      </c>
      <c r="R1385" s="181">
        <f>Q1385*H1385</f>
        <v>0</v>
      </c>
      <c r="S1385" s="181">
        <v>0</v>
      </c>
      <c r="T1385" s="182">
        <f>S1385*H1385</f>
        <v>0</v>
      </c>
      <c r="U1385" s="35"/>
      <c r="V1385" s="35"/>
      <c r="W1385" s="35"/>
      <c r="X1385" s="35"/>
      <c r="Y1385" s="35"/>
      <c r="Z1385" s="35"/>
      <c r="AA1385" s="35"/>
      <c r="AB1385" s="35"/>
      <c r="AC1385" s="35"/>
      <c r="AD1385" s="35"/>
      <c r="AE1385" s="35"/>
      <c r="AR1385" s="183" t="s">
        <v>406</v>
      </c>
      <c r="AT1385" s="183" t="s">
        <v>318</v>
      </c>
      <c r="AU1385" s="183" t="s">
        <v>88</v>
      </c>
      <c r="AY1385" s="18" t="s">
        <v>317</v>
      </c>
      <c r="BE1385" s="105">
        <f>IF(N1385="základná",J1385,0)</f>
        <v>0</v>
      </c>
      <c r="BF1385" s="105">
        <f>IF(N1385="znížená",J1385,0)</f>
        <v>0</v>
      </c>
      <c r="BG1385" s="105">
        <f>IF(N1385="zákl. prenesená",J1385,0)</f>
        <v>0</v>
      </c>
      <c r="BH1385" s="105">
        <f>IF(N1385="zníž. prenesená",J1385,0)</f>
        <v>0</v>
      </c>
      <c r="BI1385" s="105">
        <f>IF(N1385="nulová",J1385,0)</f>
        <v>0</v>
      </c>
      <c r="BJ1385" s="18" t="s">
        <v>88</v>
      </c>
      <c r="BK1385" s="105">
        <f>ROUND(I1385*H1385,2)</f>
        <v>0</v>
      </c>
      <c r="BL1385" s="18" t="s">
        <v>406</v>
      </c>
      <c r="BM1385" s="183" t="s">
        <v>2225</v>
      </c>
    </row>
    <row r="1386" spans="1:65" s="12" customFormat="1" ht="22.9" customHeight="1">
      <c r="B1386" s="160"/>
      <c r="D1386" s="161" t="s">
        <v>74</v>
      </c>
      <c r="E1386" s="200" t="s">
        <v>2226</v>
      </c>
      <c r="F1386" s="200" t="s">
        <v>2227</v>
      </c>
      <c r="I1386" s="163"/>
      <c r="J1386" s="201">
        <f>BK1386</f>
        <v>0</v>
      </c>
      <c r="L1386" s="160"/>
      <c r="M1386" s="165"/>
      <c r="N1386" s="166"/>
      <c r="O1386" s="166"/>
      <c r="P1386" s="167">
        <f>SUM(P1387:P1433)</f>
        <v>0</v>
      </c>
      <c r="Q1386" s="166"/>
      <c r="R1386" s="167">
        <f>SUM(R1387:R1433)</f>
        <v>5.7625977399999986</v>
      </c>
      <c r="S1386" s="166"/>
      <c r="T1386" s="168">
        <f>SUM(T1387:T1433)</f>
        <v>1.77E-2</v>
      </c>
      <c r="AR1386" s="161" t="s">
        <v>88</v>
      </c>
      <c r="AT1386" s="169" t="s">
        <v>74</v>
      </c>
      <c r="AU1386" s="169" t="s">
        <v>82</v>
      </c>
      <c r="AY1386" s="161" t="s">
        <v>317</v>
      </c>
      <c r="BK1386" s="170">
        <f>SUM(BK1387:BK1433)</f>
        <v>0</v>
      </c>
    </row>
    <row r="1387" spans="1:65" s="2" customFormat="1" ht="24.2" customHeight="1">
      <c r="A1387" s="35"/>
      <c r="B1387" s="141"/>
      <c r="C1387" s="171" t="s">
        <v>2228</v>
      </c>
      <c r="D1387" s="171" t="s">
        <v>318</v>
      </c>
      <c r="E1387" s="172" t="s">
        <v>2229</v>
      </c>
      <c r="F1387" s="173" t="s">
        <v>2230</v>
      </c>
      <c r="G1387" s="174" t="s">
        <v>378</v>
      </c>
      <c r="H1387" s="175">
        <v>17.7</v>
      </c>
      <c r="I1387" s="176"/>
      <c r="J1387" s="177">
        <f>ROUND(I1387*H1387,2)</f>
        <v>0</v>
      </c>
      <c r="K1387" s="178"/>
      <c r="L1387" s="36"/>
      <c r="M1387" s="179" t="s">
        <v>1</v>
      </c>
      <c r="N1387" s="180" t="s">
        <v>41</v>
      </c>
      <c r="O1387" s="61"/>
      <c r="P1387" s="181">
        <f>O1387*H1387</f>
        <v>0</v>
      </c>
      <c r="Q1387" s="181">
        <v>0</v>
      </c>
      <c r="R1387" s="181">
        <f>Q1387*H1387</f>
        <v>0</v>
      </c>
      <c r="S1387" s="181">
        <v>1E-3</v>
      </c>
      <c r="T1387" s="182">
        <f>S1387*H1387</f>
        <v>1.77E-2</v>
      </c>
      <c r="U1387" s="35"/>
      <c r="V1387" s="35"/>
      <c r="W1387" s="35"/>
      <c r="X1387" s="35"/>
      <c r="Y1387" s="35"/>
      <c r="Z1387" s="35"/>
      <c r="AA1387" s="35"/>
      <c r="AB1387" s="35"/>
      <c r="AC1387" s="35"/>
      <c r="AD1387" s="35"/>
      <c r="AE1387" s="35"/>
      <c r="AR1387" s="183" t="s">
        <v>406</v>
      </c>
      <c r="AT1387" s="183" t="s">
        <v>318</v>
      </c>
      <c r="AU1387" s="183" t="s">
        <v>88</v>
      </c>
      <c r="AY1387" s="18" t="s">
        <v>317</v>
      </c>
      <c r="BE1387" s="105">
        <f>IF(N1387="základná",J1387,0)</f>
        <v>0</v>
      </c>
      <c r="BF1387" s="105">
        <f>IF(N1387="znížená",J1387,0)</f>
        <v>0</v>
      </c>
      <c r="BG1387" s="105">
        <f>IF(N1387="zákl. prenesená",J1387,0)</f>
        <v>0</v>
      </c>
      <c r="BH1387" s="105">
        <f>IF(N1387="zníž. prenesená",J1387,0)</f>
        <v>0</v>
      </c>
      <c r="BI1387" s="105">
        <f>IF(N1387="nulová",J1387,0)</f>
        <v>0</v>
      </c>
      <c r="BJ1387" s="18" t="s">
        <v>88</v>
      </c>
      <c r="BK1387" s="105">
        <f>ROUND(I1387*H1387,2)</f>
        <v>0</v>
      </c>
      <c r="BL1387" s="18" t="s">
        <v>406</v>
      </c>
      <c r="BM1387" s="183" t="s">
        <v>2231</v>
      </c>
    </row>
    <row r="1388" spans="1:65" s="15" customFormat="1">
      <c r="B1388" s="202"/>
      <c r="D1388" s="185" t="s">
        <v>323</v>
      </c>
      <c r="E1388" s="203" t="s">
        <v>2232</v>
      </c>
      <c r="F1388" s="204" t="s">
        <v>2233</v>
      </c>
      <c r="H1388" s="205">
        <v>17.7</v>
      </c>
      <c r="I1388" s="206"/>
      <c r="L1388" s="202"/>
      <c r="M1388" s="207"/>
      <c r="N1388" s="208"/>
      <c r="O1388" s="208"/>
      <c r="P1388" s="208"/>
      <c r="Q1388" s="208"/>
      <c r="R1388" s="208"/>
      <c r="S1388" s="208"/>
      <c r="T1388" s="209"/>
      <c r="AT1388" s="203" t="s">
        <v>323</v>
      </c>
      <c r="AU1388" s="203" t="s">
        <v>88</v>
      </c>
      <c r="AV1388" s="15" t="s">
        <v>88</v>
      </c>
      <c r="AW1388" s="15" t="s">
        <v>30</v>
      </c>
      <c r="AX1388" s="15" t="s">
        <v>75</v>
      </c>
      <c r="AY1388" s="203" t="s">
        <v>317</v>
      </c>
    </row>
    <row r="1389" spans="1:65" s="16" customFormat="1">
      <c r="B1389" s="210"/>
      <c r="D1389" s="185" t="s">
        <v>323</v>
      </c>
      <c r="E1389" s="211" t="s">
        <v>1</v>
      </c>
      <c r="F1389" s="212" t="s">
        <v>2234</v>
      </c>
      <c r="H1389" s="213">
        <v>17.7</v>
      </c>
      <c r="I1389" s="214"/>
      <c r="L1389" s="210"/>
      <c r="M1389" s="215"/>
      <c r="N1389" s="216"/>
      <c r="O1389" s="216"/>
      <c r="P1389" s="216"/>
      <c r="Q1389" s="216"/>
      <c r="R1389" s="216"/>
      <c r="S1389" s="216"/>
      <c r="T1389" s="217"/>
      <c r="AT1389" s="211" t="s">
        <v>323</v>
      </c>
      <c r="AU1389" s="211" t="s">
        <v>88</v>
      </c>
      <c r="AV1389" s="16" t="s">
        <v>105</v>
      </c>
      <c r="AW1389" s="16" t="s">
        <v>30</v>
      </c>
      <c r="AX1389" s="16" t="s">
        <v>75</v>
      </c>
      <c r="AY1389" s="211" t="s">
        <v>317</v>
      </c>
    </row>
    <row r="1390" spans="1:65" s="14" customFormat="1">
      <c r="B1390" s="192"/>
      <c r="D1390" s="185" t="s">
        <v>323</v>
      </c>
      <c r="E1390" s="193" t="s">
        <v>2235</v>
      </c>
      <c r="F1390" s="194" t="s">
        <v>334</v>
      </c>
      <c r="H1390" s="195">
        <v>17.7</v>
      </c>
      <c r="I1390" s="196"/>
      <c r="L1390" s="192"/>
      <c r="M1390" s="197"/>
      <c r="N1390" s="198"/>
      <c r="O1390" s="198"/>
      <c r="P1390" s="198"/>
      <c r="Q1390" s="198"/>
      <c r="R1390" s="198"/>
      <c r="S1390" s="198"/>
      <c r="T1390" s="199"/>
      <c r="AT1390" s="193" t="s">
        <v>323</v>
      </c>
      <c r="AU1390" s="193" t="s">
        <v>88</v>
      </c>
      <c r="AV1390" s="14" t="s">
        <v>321</v>
      </c>
      <c r="AW1390" s="14" t="s">
        <v>30</v>
      </c>
      <c r="AX1390" s="14" t="s">
        <v>82</v>
      </c>
      <c r="AY1390" s="193" t="s">
        <v>317</v>
      </c>
    </row>
    <row r="1391" spans="1:65" s="2" customFormat="1" ht="24.2" customHeight="1">
      <c r="A1391" s="35"/>
      <c r="B1391" s="141"/>
      <c r="C1391" s="171" t="s">
        <v>2236</v>
      </c>
      <c r="D1391" s="171" t="s">
        <v>318</v>
      </c>
      <c r="E1391" s="172" t="s">
        <v>2237</v>
      </c>
      <c r="F1391" s="173" t="s">
        <v>2238</v>
      </c>
      <c r="G1391" s="174" t="s">
        <v>441</v>
      </c>
      <c r="H1391" s="175">
        <v>1014.139</v>
      </c>
      <c r="I1391" s="176"/>
      <c r="J1391" s="177">
        <f>ROUND(I1391*H1391,2)</f>
        <v>0</v>
      </c>
      <c r="K1391" s="178"/>
      <c r="L1391" s="36"/>
      <c r="M1391" s="179" t="s">
        <v>1</v>
      </c>
      <c r="N1391" s="180" t="s">
        <v>41</v>
      </c>
      <c r="O1391" s="61"/>
      <c r="P1391" s="181">
        <f>O1391*H1391</f>
        <v>0</v>
      </c>
      <c r="Q1391" s="181">
        <v>1.0000000000000001E-5</v>
      </c>
      <c r="R1391" s="181">
        <f>Q1391*H1391</f>
        <v>1.014139E-2</v>
      </c>
      <c r="S1391" s="181">
        <v>0</v>
      </c>
      <c r="T1391" s="182">
        <f>S1391*H1391</f>
        <v>0</v>
      </c>
      <c r="U1391" s="35"/>
      <c r="V1391" s="35"/>
      <c r="W1391" s="35"/>
      <c r="X1391" s="35"/>
      <c r="Y1391" s="35"/>
      <c r="Z1391" s="35"/>
      <c r="AA1391" s="35"/>
      <c r="AB1391" s="35"/>
      <c r="AC1391" s="35"/>
      <c r="AD1391" s="35"/>
      <c r="AE1391" s="35"/>
      <c r="AR1391" s="183" t="s">
        <v>406</v>
      </c>
      <c r="AT1391" s="183" t="s">
        <v>318</v>
      </c>
      <c r="AU1391" s="183" t="s">
        <v>88</v>
      </c>
      <c r="AY1391" s="18" t="s">
        <v>317</v>
      </c>
      <c r="BE1391" s="105">
        <f>IF(N1391="základná",J1391,0)</f>
        <v>0</v>
      </c>
      <c r="BF1391" s="105">
        <f>IF(N1391="znížená",J1391,0)</f>
        <v>0</v>
      </c>
      <c r="BG1391" s="105">
        <f>IF(N1391="zákl. prenesená",J1391,0)</f>
        <v>0</v>
      </c>
      <c r="BH1391" s="105">
        <f>IF(N1391="zníž. prenesená",J1391,0)</f>
        <v>0</v>
      </c>
      <c r="BI1391" s="105">
        <f>IF(N1391="nulová",J1391,0)</f>
        <v>0</v>
      </c>
      <c r="BJ1391" s="18" t="s">
        <v>88</v>
      </c>
      <c r="BK1391" s="105">
        <f>ROUND(I1391*H1391,2)</f>
        <v>0</v>
      </c>
      <c r="BL1391" s="18" t="s">
        <v>406</v>
      </c>
      <c r="BM1391" s="183" t="s">
        <v>2239</v>
      </c>
    </row>
    <row r="1392" spans="1:65" s="15" customFormat="1">
      <c r="B1392" s="202"/>
      <c r="D1392" s="185" t="s">
        <v>323</v>
      </c>
      <c r="E1392" s="203" t="s">
        <v>1</v>
      </c>
      <c r="F1392" s="204" t="s">
        <v>2240</v>
      </c>
      <c r="H1392" s="205">
        <v>1014.139</v>
      </c>
      <c r="I1392" s="206"/>
      <c r="L1392" s="202"/>
      <c r="M1392" s="207"/>
      <c r="N1392" s="208"/>
      <c r="O1392" s="208"/>
      <c r="P1392" s="208"/>
      <c r="Q1392" s="208"/>
      <c r="R1392" s="208"/>
      <c r="S1392" s="208"/>
      <c r="T1392" s="209"/>
      <c r="AT1392" s="203" t="s">
        <v>323</v>
      </c>
      <c r="AU1392" s="203" t="s">
        <v>88</v>
      </c>
      <c r="AV1392" s="15" t="s">
        <v>88</v>
      </c>
      <c r="AW1392" s="15" t="s">
        <v>30</v>
      </c>
      <c r="AX1392" s="15" t="s">
        <v>82</v>
      </c>
      <c r="AY1392" s="203" t="s">
        <v>317</v>
      </c>
    </row>
    <row r="1393" spans="1:65" s="2" customFormat="1" ht="24.2" customHeight="1">
      <c r="A1393" s="35"/>
      <c r="B1393" s="141"/>
      <c r="C1393" s="171" t="s">
        <v>2241</v>
      </c>
      <c r="D1393" s="171" t="s">
        <v>318</v>
      </c>
      <c r="E1393" s="172" t="s">
        <v>2242</v>
      </c>
      <c r="F1393" s="173" t="s">
        <v>2243</v>
      </c>
      <c r="G1393" s="174" t="s">
        <v>378</v>
      </c>
      <c r="H1393" s="175">
        <v>1126.8209999999999</v>
      </c>
      <c r="I1393" s="176"/>
      <c r="J1393" s="177">
        <f>ROUND(I1393*H1393,2)</f>
        <v>0</v>
      </c>
      <c r="K1393" s="178"/>
      <c r="L1393" s="36"/>
      <c r="M1393" s="179" t="s">
        <v>1</v>
      </c>
      <c r="N1393" s="180" t="s">
        <v>41</v>
      </c>
      <c r="O1393" s="61"/>
      <c r="P1393" s="181">
        <f>O1393*H1393</f>
        <v>0</v>
      </c>
      <c r="Q1393" s="181">
        <v>3.6000000000000002E-4</v>
      </c>
      <c r="R1393" s="181">
        <f>Q1393*H1393</f>
        <v>0.40565555999999997</v>
      </c>
      <c r="S1393" s="181">
        <v>0</v>
      </c>
      <c r="T1393" s="182">
        <f>S1393*H1393</f>
        <v>0</v>
      </c>
      <c r="U1393" s="35"/>
      <c r="V1393" s="35"/>
      <c r="W1393" s="35"/>
      <c r="X1393" s="35"/>
      <c r="Y1393" s="35"/>
      <c r="Z1393" s="35"/>
      <c r="AA1393" s="35"/>
      <c r="AB1393" s="35"/>
      <c r="AC1393" s="35"/>
      <c r="AD1393" s="35"/>
      <c r="AE1393" s="35"/>
      <c r="AR1393" s="183" t="s">
        <v>406</v>
      </c>
      <c r="AT1393" s="183" t="s">
        <v>318</v>
      </c>
      <c r="AU1393" s="183" t="s">
        <v>88</v>
      </c>
      <c r="AY1393" s="18" t="s">
        <v>317</v>
      </c>
      <c r="BE1393" s="105">
        <f>IF(N1393="základná",J1393,0)</f>
        <v>0</v>
      </c>
      <c r="BF1393" s="105">
        <f>IF(N1393="znížená",J1393,0)</f>
        <v>0</v>
      </c>
      <c r="BG1393" s="105">
        <f>IF(N1393="zákl. prenesená",J1393,0)</f>
        <v>0</v>
      </c>
      <c r="BH1393" s="105">
        <f>IF(N1393="zníž. prenesená",J1393,0)</f>
        <v>0</v>
      </c>
      <c r="BI1393" s="105">
        <f>IF(N1393="nulová",J1393,0)</f>
        <v>0</v>
      </c>
      <c r="BJ1393" s="18" t="s">
        <v>88</v>
      </c>
      <c r="BK1393" s="105">
        <f>ROUND(I1393*H1393,2)</f>
        <v>0</v>
      </c>
      <c r="BL1393" s="18" t="s">
        <v>406</v>
      </c>
      <c r="BM1393" s="183" t="s">
        <v>2244</v>
      </c>
    </row>
    <row r="1394" spans="1:65" s="15" customFormat="1">
      <c r="B1394" s="202"/>
      <c r="D1394" s="185" t="s">
        <v>323</v>
      </c>
      <c r="E1394" s="203" t="s">
        <v>1</v>
      </c>
      <c r="F1394" s="204" t="s">
        <v>2245</v>
      </c>
      <c r="H1394" s="205">
        <v>309.39999999999998</v>
      </c>
      <c r="I1394" s="206"/>
      <c r="L1394" s="202"/>
      <c r="M1394" s="207"/>
      <c r="N1394" s="208"/>
      <c r="O1394" s="208"/>
      <c r="P1394" s="208"/>
      <c r="Q1394" s="208"/>
      <c r="R1394" s="208"/>
      <c r="S1394" s="208"/>
      <c r="T1394" s="209"/>
      <c r="AT1394" s="203" t="s">
        <v>323</v>
      </c>
      <c r="AU1394" s="203" t="s">
        <v>88</v>
      </c>
      <c r="AV1394" s="15" t="s">
        <v>88</v>
      </c>
      <c r="AW1394" s="15" t="s">
        <v>30</v>
      </c>
      <c r="AX1394" s="15" t="s">
        <v>75</v>
      </c>
      <c r="AY1394" s="203" t="s">
        <v>317</v>
      </c>
    </row>
    <row r="1395" spans="1:65" s="15" customFormat="1">
      <c r="B1395" s="202"/>
      <c r="D1395" s="185" t="s">
        <v>323</v>
      </c>
      <c r="E1395" s="203" t="s">
        <v>1</v>
      </c>
      <c r="F1395" s="204" t="s">
        <v>2246</v>
      </c>
      <c r="H1395" s="205">
        <v>313</v>
      </c>
      <c r="I1395" s="206"/>
      <c r="L1395" s="202"/>
      <c r="M1395" s="207"/>
      <c r="N1395" s="208"/>
      <c r="O1395" s="208"/>
      <c r="P1395" s="208"/>
      <c r="Q1395" s="208"/>
      <c r="R1395" s="208"/>
      <c r="S1395" s="208"/>
      <c r="T1395" s="209"/>
      <c r="AT1395" s="203" t="s">
        <v>323</v>
      </c>
      <c r="AU1395" s="203" t="s">
        <v>88</v>
      </c>
      <c r="AV1395" s="15" t="s">
        <v>88</v>
      </c>
      <c r="AW1395" s="15" t="s">
        <v>30</v>
      </c>
      <c r="AX1395" s="15" t="s">
        <v>75</v>
      </c>
      <c r="AY1395" s="203" t="s">
        <v>317</v>
      </c>
    </row>
    <row r="1396" spans="1:65" s="16" customFormat="1">
      <c r="B1396" s="210"/>
      <c r="D1396" s="185" t="s">
        <v>323</v>
      </c>
      <c r="E1396" s="211" t="s">
        <v>180</v>
      </c>
      <c r="F1396" s="212" t="s">
        <v>2247</v>
      </c>
      <c r="H1396" s="213">
        <v>622.4</v>
      </c>
      <c r="I1396" s="214"/>
      <c r="L1396" s="210"/>
      <c r="M1396" s="215"/>
      <c r="N1396" s="216"/>
      <c r="O1396" s="216"/>
      <c r="P1396" s="216"/>
      <c r="Q1396" s="216"/>
      <c r="R1396" s="216"/>
      <c r="S1396" s="216"/>
      <c r="T1396" s="217"/>
      <c r="AT1396" s="211" t="s">
        <v>323</v>
      </c>
      <c r="AU1396" s="211" t="s">
        <v>88</v>
      </c>
      <c r="AV1396" s="16" t="s">
        <v>105</v>
      </c>
      <c r="AW1396" s="16" t="s">
        <v>30</v>
      </c>
      <c r="AX1396" s="16" t="s">
        <v>75</v>
      </c>
      <c r="AY1396" s="211" t="s">
        <v>317</v>
      </c>
    </row>
    <row r="1397" spans="1:65" s="15" customFormat="1">
      <c r="B1397" s="202"/>
      <c r="D1397" s="185" t="s">
        <v>323</v>
      </c>
      <c r="E1397" s="203" t="s">
        <v>182</v>
      </c>
      <c r="F1397" s="204" t="s">
        <v>155</v>
      </c>
      <c r="H1397" s="205">
        <v>150.19999999999999</v>
      </c>
      <c r="I1397" s="206"/>
      <c r="L1397" s="202"/>
      <c r="M1397" s="207"/>
      <c r="N1397" s="208"/>
      <c r="O1397" s="208"/>
      <c r="P1397" s="208"/>
      <c r="Q1397" s="208"/>
      <c r="R1397" s="208"/>
      <c r="S1397" s="208"/>
      <c r="T1397" s="209"/>
      <c r="AT1397" s="203" t="s">
        <v>323</v>
      </c>
      <c r="AU1397" s="203" t="s">
        <v>88</v>
      </c>
      <c r="AV1397" s="15" t="s">
        <v>88</v>
      </c>
      <c r="AW1397" s="15" t="s">
        <v>30</v>
      </c>
      <c r="AX1397" s="15" t="s">
        <v>75</v>
      </c>
      <c r="AY1397" s="203" t="s">
        <v>317</v>
      </c>
    </row>
    <row r="1398" spans="1:65" s="16" customFormat="1">
      <c r="B1398" s="210"/>
      <c r="D1398" s="185" t="s">
        <v>323</v>
      </c>
      <c r="E1398" s="211" t="s">
        <v>1</v>
      </c>
      <c r="F1398" s="212" t="s">
        <v>412</v>
      </c>
      <c r="H1398" s="213">
        <v>150.19999999999999</v>
      </c>
      <c r="I1398" s="214"/>
      <c r="L1398" s="210"/>
      <c r="M1398" s="215"/>
      <c r="N1398" s="216"/>
      <c r="O1398" s="216"/>
      <c r="P1398" s="216"/>
      <c r="Q1398" s="216"/>
      <c r="R1398" s="216"/>
      <c r="S1398" s="216"/>
      <c r="T1398" s="217"/>
      <c r="AT1398" s="211" t="s">
        <v>323</v>
      </c>
      <c r="AU1398" s="211" t="s">
        <v>88</v>
      </c>
      <c r="AV1398" s="16" t="s">
        <v>105</v>
      </c>
      <c r="AW1398" s="16" t="s">
        <v>30</v>
      </c>
      <c r="AX1398" s="16" t="s">
        <v>75</v>
      </c>
      <c r="AY1398" s="211" t="s">
        <v>317</v>
      </c>
    </row>
    <row r="1399" spans="1:65" s="15" customFormat="1">
      <c r="B1399" s="202"/>
      <c r="D1399" s="185" t="s">
        <v>323</v>
      </c>
      <c r="E1399" s="203" t="s">
        <v>1</v>
      </c>
      <c r="F1399" s="204" t="s">
        <v>184</v>
      </c>
      <c r="H1399" s="205">
        <v>11.5</v>
      </c>
      <c r="I1399" s="206"/>
      <c r="L1399" s="202"/>
      <c r="M1399" s="207"/>
      <c r="N1399" s="208"/>
      <c r="O1399" s="208"/>
      <c r="P1399" s="208"/>
      <c r="Q1399" s="208"/>
      <c r="R1399" s="208"/>
      <c r="S1399" s="208"/>
      <c r="T1399" s="209"/>
      <c r="AT1399" s="203" t="s">
        <v>323</v>
      </c>
      <c r="AU1399" s="203" t="s">
        <v>88</v>
      </c>
      <c r="AV1399" s="15" t="s">
        <v>88</v>
      </c>
      <c r="AW1399" s="15" t="s">
        <v>30</v>
      </c>
      <c r="AX1399" s="15" t="s">
        <v>75</v>
      </c>
      <c r="AY1399" s="203" t="s">
        <v>317</v>
      </c>
    </row>
    <row r="1400" spans="1:65" s="16" customFormat="1">
      <c r="B1400" s="210"/>
      <c r="D1400" s="185" t="s">
        <v>323</v>
      </c>
      <c r="E1400" s="211" t="s">
        <v>183</v>
      </c>
      <c r="F1400" s="212" t="s">
        <v>412</v>
      </c>
      <c r="H1400" s="213">
        <v>11.5</v>
      </c>
      <c r="I1400" s="214"/>
      <c r="L1400" s="210"/>
      <c r="M1400" s="215"/>
      <c r="N1400" s="216"/>
      <c r="O1400" s="216"/>
      <c r="P1400" s="216"/>
      <c r="Q1400" s="216"/>
      <c r="R1400" s="216"/>
      <c r="S1400" s="216"/>
      <c r="T1400" s="217"/>
      <c r="AT1400" s="211" t="s">
        <v>323</v>
      </c>
      <c r="AU1400" s="211" t="s">
        <v>88</v>
      </c>
      <c r="AV1400" s="16" t="s">
        <v>105</v>
      </c>
      <c r="AW1400" s="16" t="s">
        <v>30</v>
      </c>
      <c r="AX1400" s="16" t="s">
        <v>75</v>
      </c>
      <c r="AY1400" s="211" t="s">
        <v>317</v>
      </c>
    </row>
    <row r="1401" spans="1:65" s="15" customFormat="1">
      <c r="B1401" s="202"/>
      <c r="D1401" s="185" t="s">
        <v>323</v>
      </c>
      <c r="E1401" s="203" t="s">
        <v>1</v>
      </c>
      <c r="F1401" s="204" t="s">
        <v>2248</v>
      </c>
      <c r="H1401" s="205">
        <v>190.25</v>
      </c>
      <c r="I1401" s="206"/>
      <c r="L1401" s="202"/>
      <c r="M1401" s="207"/>
      <c r="N1401" s="208"/>
      <c r="O1401" s="208"/>
      <c r="P1401" s="208"/>
      <c r="Q1401" s="208"/>
      <c r="R1401" s="208"/>
      <c r="S1401" s="208"/>
      <c r="T1401" s="209"/>
      <c r="AT1401" s="203" t="s">
        <v>323</v>
      </c>
      <c r="AU1401" s="203" t="s">
        <v>88</v>
      </c>
      <c r="AV1401" s="15" t="s">
        <v>88</v>
      </c>
      <c r="AW1401" s="15" t="s">
        <v>30</v>
      </c>
      <c r="AX1401" s="15" t="s">
        <v>75</v>
      </c>
      <c r="AY1401" s="203" t="s">
        <v>317</v>
      </c>
    </row>
    <row r="1402" spans="1:65" s="16" customFormat="1">
      <c r="B1402" s="210"/>
      <c r="D1402" s="185" t="s">
        <v>323</v>
      </c>
      <c r="E1402" s="211" t="s">
        <v>185</v>
      </c>
      <c r="F1402" s="212" t="s">
        <v>412</v>
      </c>
      <c r="H1402" s="213">
        <v>190.25</v>
      </c>
      <c r="I1402" s="214"/>
      <c r="L1402" s="210"/>
      <c r="M1402" s="215"/>
      <c r="N1402" s="216"/>
      <c r="O1402" s="216"/>
      <c r="P1402" s="216"/>
      <c r="Q1402" s="216"/>
      <c r="R1402" s="216"/>
      <c r="S1402" s="216"/>
      <c r="T1402" s="217"/>
      <c r="AT1402" s="211" t="s">
        <v>323</v>
      </c>
      <c r="AU1402" s="211" t="s">
        <v>88</v>
      </c>
      <c r="AV1402" s="16" t="s">
        <v>105</v>
      </c>
      <c r="AW1402" s="16" t="s">
        <v>30</v>
      </c>
      <c r="AX1402" s="16" t="s">
        <v>75</v>
      </c>
      <c r="AY1402" s="211" t="s">
        <v>317</v>
      </c>
    </row>
    <row r="1403" spans="1:65" s="15" customFormat="1">
      <c r="B1403" s="202"/>
      <c r="D1403" s="185" t="s">
        <v>323</v>
      </c>
      <c r="E1403" s="203" t="s">
        <v>1</v>
      </c>
      <c r="F1403" s="204" t="s">
        <v>2249</v>
      </c>
      <c r="H1403" s="205">
        <v>86.5</v>
      </c>
      <c r="I1403" s="206"/>
      <c r="L1403" s="202"/>
      <c r="M1403" s="207"/>
      <c r="N1403" s="208"/>
      <c r="O1403" s="208"/>
      <c r="P1403" s="208"/>
      <c r="Q1403" s="208"/>
      <c r="R1403" s="208"/>
      <c r="S1403" s="208"/>
      <c r="T1403" s="209"/>
      <c r="AT1403" s="203" t="s">
        <v>323</v>
      </c>
      <c r="AU1403" s="203" t="s">
        <v>88</v>
      </c>
      <c r="AV1403" s="15" t="s">
        <v>88</v>
      </c>
      <c r="AW1403" s="15" t="s">
        <v>30</v>
      </c>
      <c r="AX1403" s="15" t="s">
        <v>75</v>
      </c>
      <c r="AY1403" s="203" t="s">
        <v>317</v>
      </c>
    </row>
    <row r="1404" spans="1:65" s="15" customFormat="1">
      <c r="B1404" s="202"/>
      <c r="D1404" s="185" t="s">
        <v>323</v>
      </c>
      <c r="E1404" s="203" t="s">
        <v>1</v>
      </c>
      <c r="F1404" s="204" t="s">
        <v>2250</v>
      </c>
      <c r="H1404" s="205">
        <v>14.121</v>
      </c>
      <c r="I1404" s="206"/>
      <c r="L1404" s="202"/>
      <c r="M1404" s="207"/>
      <c r="N1404" s="208"/>
      <c r="O1404" s="208"/>
      <c r="P1404" s="208"/>
      <c r="Q1404" s="208"/>
      <c r="R1404" s="208"/>
      <c r="S1404" s="208"/>
      <c r="T1404" s="209"/>
      <c r="AT1404" s="203" t="s">
        <v>323</v>
      </c>
      <c r="AU1404" s="203" t="s">
        <v>88</v>
      </c>
      <c r="AV1404" s="15" t="s">
        <v>88</v>
      </c>
      <c r="AW1404" s="15" t="s">
        <v>30</v>
      </c>
      <c r="AX1404" s="15" t="s">
        <v>75</v>
      </c>
      <c r="AY1404" s="203" t="s">
        <v>317</v>
      </c>
    </row>
    <row r="1405" spans="1:65" s="16" customFormat="1">
      <c r="B1405" s="210"/>
      <c r="D1405" s="185" t="s">
        <v>323</v>
      </c>
      <c r="E1405" s="211" t="s">
        <v>187</v>
      </c>
      <c r="F1405" s="212" t="s">
        <v>2251</v>
      </c>
      <c r="H1405" s="213">
        <v>100.621</v>
      </c>
      <c r="I1405" s="214"/>
      <c r="L1405" s="210"/>
      <c r="M1405" s="215"/>
      <c r="N1405" s="216"/>
      <c r="O1405" s="216"/>
      <c r="P1405" s="216"/>
      <c r="Q1405" s="216"/>
      <c r="R1405" s="216"/>
      <c r="S1405" s="216"/>
      <c r="T1405" s="217"/>
      <c r="AT1405" s="211" t="s">
        <v>323</v>
      </c>
      <c r="AU1405" s="211" t="s">
        <v>88</v>
      </c>
      <c r="AV1405" s="16" t="s">
        <v>105</v>
      </c>
      <c r="AW1405" s="16" t="s">
        <v>30</v>
      </c>
      <c r="AX1405" s="16" t="s">
        <v>75</v>
      </c>
      <c r="AY1405" s="211" t="s">
        <v>317</v>
      </c>
    </row>
    <row r="1406" spans="1:65" s="15" customFormat="1">
      <c r="B1406" s="202"/>
      <c r="D1406" s="185" t="s">
        <v>323</v>
      </c>
      <c r="E1406" s="203" t="s">
        <v>1</v>
      </c>
      <c r="F1406" s="204" t="s">
        <v>2252</v>
      </c>
      <c r="H1406" s="205">
        <v>25.925000000000001</v>
      </c>
      <c r="I1406" s="206"/>
      <c r="L1406" s="202"/>
      <c r="M1406" s="207"/>
      <c r="N1406" s="208"/>
      <c r="O1406" s="208"/>
      <c r="P1406" s="208"/>
      <c r="Q1406" s="208"/>
      <c r="R1406" s="208"/>
      <c r="S1406" s="208"/>
      <c r="T1406" s="209"/>
      <c r="AT1406" s="203" t="s">
        <v>323</v>
      </c>
      <c r="AU1406" s="203" t="s">
        <v>88</v>
      </c>
      <c r="AV1406" s="15" t="s">
        <v>88</v>
      </c>
      <c r="AW1406" s="15" t="s">
        <v>30</v>
      </c>
      <c r="AX1406" s="15" t="s">
        <v>75</v>
      </c>
      <c r="AY1406" s="203" t="s">
        <v>317</v>
      </c>
    </row>
    <row r="1407" spans="1:65" s="15" customFormat="1">
      <c r="B1407" s="202"/>
      <c r="D1407" s="185" t="s">
        <v>323</v>
      </c>
      <c r="E1407" s="203" t="s">
        <v>1</v>
      </c>
      <c r="F1407" s="204" t="s">
        <v>2252</v>
      </c>
      <c r="H1407" s="205">
        <v>25.925000000000001</v>
      </c>
      <c r="I1407" s="206"/>
      <c r="L1407" s="202"/>
      <c r="M1407" s="207"/>
      <c r="N1407" s="208"/>
      <c r="O1407" s="208"/>
      <c r="P1407" s="208"/>
      <c r="Q1407" s="208"/>
      <c r="R1407" s="208"/>
      <c r="S1407" s="208"/>
      <c r="T1407" s="209"/>
      <c r="AT1407" s="203" t="s">
        <v>323</v>
      </c>
      <c r="AU1407" s="203" t="s">
        <v>88</v>
      </c>
      <c r="AV1407" s="15" t="s">
        <v>88</v>
      </c>
      <c r="AW1407" s="15" t="s">
        <v>30</v>
      </c>
      <c r="AX1407" s="15" t="s">
        <v>75</v>
      </c>
      <c r="AY1407" s="203" t="s">
        <v>317</v>
      </c>
    </row>
    <row r="1408" spans="1:65" s="16" customFormat="1">
      <c r="B1408" s="210"/>
      <c r="D1408" s="185" t="s">
        <v>323</v>
      </c>
      <c r="E1408" s="211" t="s">
        <v>189</v>
      </c>
      <c r="F1408" s="212" t="s">
        <v>2253</v>
      </c>
      <c r="H1408" s="213">
        <v>51.85</v>
      </c>
      <c r="I1408" s="214"/>
      <c r="L1408" s="210"/>
      <c r="M1408" s="215"/>
      <c r="N1408" s="216"/>
      <c r="O1408" s="216"/>
      <c r="P1408" s="216"/>
      <c r="Q1408" s="216"/>
      <c r="R1408" s="216"/>
      <c r="S1408" s="216"/>
      <c r="T1408" s="217"/>
      <c r="AT1408" s="211" t="s">
        <v>323</v>
      </c>
      <c r="AU1408" s="211" t="s">
        <v>88</v>
      </c>
      <c r="AV1408" s="16" t="s">
        <v>105</v>
      </c>
      <c r="AW1408" s="16" t="s">
        <v>30</v>
      </c>
      <c r="AX1408" s="16" t="s">
        <v>75</v>
      </c>
      <c r="AY1408" s="211" t="s">
        <v>317</v>
      </c>
    </row>
    <row r="1409" spans="1:65" s="14" customFormat="1">
      <c r="B1409" s="192"/>
      <c r="D1409" s="185" t="s">
        <v>323</v>
      </c>
      <c r="E1409" s="193" t="s">
        <v>196</v>
      </c>
      <c r="F1409" s="194" t="s">
        <v>334</v>
      </c>
      <c r="H1409" s="195">
        <v>1126.8209999999999</v>
      </c>
      <c r="I1409" s="196"/>
      <c r="L1409" s="192"/>
      <c r="M1409" s="197"/>
      <c r="N1409" s="198"/>
      <c r="O1409" s="198"/>
      <c r="P1409" s="198"/>
      <c r="Q1409" s="198"/>
      <c r="R1409" s="198"/>
      <c r="S1409" s="198"/>
      <c r="T1409" s="199"/>
      <c r="AT1409" s="193" t="s">
        <v>323</v>
      </c>
      <c r="AU1409" s="193" t="s">
        <v>88</v>
      </c>
      <c r="AV1409" s="14" t="s">
        <v>321</v>
      </c>
      <c r="AW1409" s="14" t="s">
        <v>30</v>
      </c>
      <c r="AX1409" s="14" t="s">
        <v>82</v>
      </c>
      <c r="AY1409" s="193" t="s">
        <v>317</v>
      </c>
    </row>
    <row r="1410" spans="1:65" s="2" customFormat="1" ht="24.2" customHeight="1">
      <c r="A1410" s="35"/>
      <c r="B1410" s="141"/>
      <c r="C1410" s="171" t="s">
        <v>2254</v>
      </c>
      <c r="D1410" s="171" t="s">
        <v>318</v>
      </c>
      <c r="E1410" s="172" t="s">
        <v>2255</v>
      </c>
      <c r="F1410" s="173" t="s">
        <v>2256</v>
      </c>
      <c r="G1410" s="174" t="s">
        <v>378</v>
      </c>
      <c r="H1410" s="175">
        <v>4.306</v>
      </c>
      <c r="I1410" s="176"/>
      <c r="J1410" s="177">
        <f>ROUND(I1410*H1410,2)</f>
        <v>0</v>
      </c>
      <c r="K1410" s="178"/>
      <c r="L1410" s="36"/>
      <c r="M1410" s="179" t="s">
        <v>1</v>
      </c>
      <c r="N1410" s="180" t="s">
        <v>41</v>
      </c>
      <c r="O1410" s="61"/>
      <c r="P1410" s="181">
        <f>O1410*H1410</f>
        <v>0</v>
      </c>
      <c r="Q1410" s="181">
        <v>2.9999999999999997E-4</v>
      </c>
      <c r="R1410" s="181">
        <f>Q1410*H1410</f>
        <v>1.2917999999999998E-3</v>
      </c>
      <c r="S1410" s="181">
        <v>0</v>
      </c>
      <c r="T1410" s="182">
        <f>S1410*H1410</f>
        <v>0</v>
      </c>
      <c r="U1410" s="35"/>
      <c r="V1410" s="35"/>
      <c r="W1410" s="35"/>
      <c r="X1410" s="35"/>
      <c r="Y1410" s="35"/>
      <c r="Z1410" s="35"/>
      <c r="AA1410" s="35"/>
      <c r="AB1410" s="35"/>
      <c r="AC1410" s="35"/>
      <c r="AD1410" s="35"/>
      <c r="AE1410" s="35"/>
      <c r="AR1410" s="183" t="s">
        <v>406</v>
      </c>
      <c r="AT1410" s="183" t="s">
        <v>318</v>
      </c>
      <c r="AU1410" s="183" t="s">
        <v>88</v>
      </c>
      <c r="AY1410" s="18" t="s">
        <v>317</v>
      </c>
      <c r="BE1410" s="105">
        <f>IF(N1410="základná",J1410,0)</f>
        <v>0</v>
      </c>
      <c r="BF1410" s="105">
        <f>IF(N1410="znížená",J1410,0)</f>
        <v>0</v>
      </c>
      <c r="BG1410" s="105">
        <f>IF(N1410="zákl. prenesená",J1410,0)</f>
        <v>0</v>
      </c>
      <c r="BH1410" s="105">
        <f>IF(N1410="zníž. prenesená",J1410,0)</f>
        <v>0</v>
      </c>
      <c r="BI1410" s="105">
        <f>IF(N1410="nulová",J1410,0)</f>
        <v>0</v>
      </c>
      <c r="BJ1410" s="18" t="s">
        <v>88</v>
      </c>
      <c r="BK1410" s="105">
        <f>ROUND(I1410*H1410,2)</f>
        <v>0</v>
      </c>
      <c r="BL1410" s="18" t="s">
        <v>406</v>
      </c>
      <c r="BM1410" s="183" t="s">
        <v>2257</v>
      </c>
    </row>
    <row r="1411" spans="1:65" s="15" customFormat="1">
      <c r="B1411" s="202"/>
      <c r="D1411" s="185" t="s">
        <v>323</v>
      </c>
      <c r="E1411" s="203" t="s">
        <v>252</v>
      </c>
      <c r="F1411" s="204" t="s">
        <v>2258</v>
      </c>
      <c r="H1411" s="205">
        <v>4.306</v>
      </c>
      <c r="I1411" s="206"/>
      <c r="L1411" s="202"/>
      <c r="M1411" s="207"/>
      <c r="N1411" s="208"/>
      <c r="O1411" s="208"/>
      <c r="P1411" s="208"/>
      <c r="Q1411" s="208"/>
      <c r="R1411" s="208"/>
      <c r="S1411" s="208"/>
      <c r="T1411" s="209"/>
      <c r="AT1411" s="203" t="s">
        <v>323</v>
      </c>
      <c r="AU1411" s="203" t="s">
        <v>88</v>
      </c>
      <c r="AV1411" s="15" t="s">
        <v>88</v>
      </c>
      <c r="AW1411" s="15" t="s">
        <v>30</v>
      </c>
      <c r="AX1411" s="15" t="s">
        <v>75</v>
      </c>
      <c r="AY1411" s="203" t="s">
        <v>317</v>
      </c>
    </row>
    <row r="1412" spans="1:65" s="14" customFormat="1">
      <c r="B1412" s="192"/>
      <c r="D1412" s="185" t="s">
        <v>323</v>
      </c>
      <c r="E1412" s="193" t="s">
        <v>170</v>
      </c>
      <c r="F1412" s="194" t="s">
        <v>334</v>
      </c>
      <c r="H1412" s="195">
        <v>4.306</v>
      </c>
      <c r="I1412" s="196"/>
      <c r="L1412" s="192"/>
      <c r="M1412" s="197"/>
      <c r="N1412" s="198"/>
      <c r="O1412" s="198"/>
      <c r="P1412" s="198"/>
      <c r="Q1412" s="198"/>
      <c r="R1412" s="198"/>
      <c r="S1412" s="198"/>
      <c r="T1412" s="199"/>
      <c r="AT1412" s="193" t="s">
        <v>323</v>
      </c>
      <c r="AU1412" s="193" t="s">
        <v>88</v>
      </c>
      <c r="AV1412" s="14" t="s">
        <v>321</v>
      </c>
      <c r="AW1412" s="14" t="s">
        <v>30</v>
      </c>
      <c r="AX1412" s="14" t="s">
        <v>82</v>
      </c>
      <c r="AY1412" s="193" t="s">
        <v>317</v>
      </c>
    </row>
    <row r="1413" spans="1:65" s="2" customFormat="1" ht="14.45" customHeight="1">
      <c r="A1413" s="35"/>
      <c r="B1413" s="141"/>
      <c r="C1413" s="218" t="s">
        <v>2259</v>
      </c>
      <c r="D1413" s="218" t="s">
        <v>419</v>
      </c>
      <c r="E1413" s="219" t="s">
        <v>2260</v>
      </c>
      <c r="F1413" s="220" t="s">
        <v>2261</v>
      </c>
      <c r="G1413" s="221" t="s">
        <v>378</v>
      </c>
      <c r="H1413" s="222">
        <v>1226.5039999999999</v>
      </c>
      <c r="I1413" s="223"/>
      <c r="J1413" s="224">
        <f>ROUND(I1413*H1413,2)</f>
        <v>0</v>
      </c>
      <c r="K1413" s="225"/>
      <c r="L1413" s="226"/>
      <c r="M1413" s="227" t="s">
        <v>1</v>
      </c>
      <c r="N1413" s="228" t="s">
        <v>41</v>
      </c>
      <c r="O1413" s="61"/>
      <c r="P1413" s="181">
        <f>O1413*H1413</f>
        <v>0</v>
      </c>
      <c r="Q1413" s="181">
        <v>3.5999999999999999E-3</v>
      </c>
      <c r="R1413" s="181">
        <f>Q1413*H1413</f>
        <v>4.4154143999999995</v>
      </c>
      <c r="S1413" s="181">
        <v>0</v>
      </c>
      <c r="T1413" s="182">
        <f>S1413*H1413</f>
        <v>0</v>
      </c>
      <c r="U1413" s="35"/>
      <c r="V1413" s="35"/>
      <c r="W1413" s="35"/>
      <c r="X1413" s="35"/>
      <c r="Y1413" s="35"/>
      <c r="Z1413" s="35"/>
      <c r="AA1413" s="35"/>
      <c r="AB1413" s="35"/>
      <c r="AC1413" s="35"/>
      <c r="AD1413" s="35"/>
      <c r="AE1413" s="35"/>
      <c r="AR1413" s="183" t="s">
        <v>494</v>
      </c>
      <c r="AT1413" s="183" t="s">
        <v>419</v>
      </c>
      <c r="AU1413" s="183" t="s">
        <v>88</v>
      </c>
      <c r="AY1413" s="18" t="s">
        <v>317</v>
      </c>
      <c r="BE1413" s="105">
        <f>IF(N1413="základná",J1413,0)</f>
        <v>0</v>
      </c>
      <c r="BF1413" s="105">
        <f>IF(N1413="znížená",J1413,0)</f>
        <v>0</v>
      </c>
      <c r="BG1413" s="105">
        <f>IF(N1413="zákl. prenesená",J1413,0)</f>
        <v>0</v>
      </c>
      <c r="BH1413" s="105">
        <f>IF(N1413="zníž. prenesená",J1413,0)</f>
        <v>0</v>
      </c>
      <c r="BI1413" s="105">
        <f>IF(N1413="nulová",J1413,0)</f>
        <v>0</v>
      </c>
      <c r="BJ1413" s="18" t="s">
        <v>88</v>
      </c>
      <c r="BK1413" s="105">
        <f>ROUND(I1413*H1413,2)</f>
        <v>0</v>
      </c>
      <c r="BL1413" s="18" t="s">
        <v>406</v>
      </c>
      <c r="BM1413" s="183" t="s">
        <v>2262</v>
      </c>
    </row>
    <row r="1414" spans="1:65" s="15" customFormat="1">
      <c r="B1414" s="202"/>
      <c r="D1414" s="185" t="s">
        <v>323</v>
      </c>
      <c r="E1414" s="203" t="s">
        <v>1</v>
      </c>
      <c r="F1414" s="204" t="s">
        <v>2263</v>
      </c>
      <c r="H1414" s="205">
        <v>1149.357</v>
      </c>
      <c r="I1414" s="206"/>
      <c r="L1414" s="202"/>
      <c r="M1414" s="207"/>
      <c r="N1414" s="208"/>
      <c r="O1414" s="208"/>
      <c r="P1414" s="208"/>
      <c r="Q1414" s="208"/>
      <c r="R1414" s="208"/>
      <c r="S1414" s="208"/>
      <c r="T1414" s="209"/>
      <c r="AT1414" s="203" t="s">
        <v>323</v>
      </c>
      <c r="AU1414" s="203" t="s">
        <v>88</v>
      </c>
      <c r="AV1414" s="15" t="s">
        <v>88</v>
      </c>
      <c r="AW1414" s="15" t="s">
        <v>30</v>
      </c>
      <c r="AX1414" s="15" t="s">
        <v>75</v>
      </c>
      <c r="AY1414" s="203" t="s">
        <v>317</v>
      </c>
    </row>
    <row r="1415" spans="1:65" s="15" customFormat="1">
      <c r="B1415" s="202"/>
      <c r="D1415" s="185" t="s">
        <v>323</v>
      </c>
      <c r="E1415" s="203" t="s">
        <v>1</v>
      </c>
      <c r="F1415" s="204" t="s">
        <v>2264</v>
      </c>
      <c r="H1415" s="205">
        <v>72.41</v>
      </c>
      <c r="I1415" s="206"/>
      <c r="L1415" s="202"/>
      <c r="M1415" s="207"/>
      <c r="N1415" s="208"/>
      <c r="O1415" s="208"/>
      <c r="P1415" s="208"/>
      <c r="Q1415" s="208"/>
      <c r="R1415" s="208"/>
      <c r="S1415" s="208"/>
      <c r="T1415" s="209"/>
      <c r="AT1415" s="203" t="s">
        <v>323</v>
      </c>
      <c r="AU1415" s="203" t="s">
        <v>88</v>
      </c>
      <c r="AV1415" s="15" t="s">
        <v>88</v>
      </c>
      <c r="AW1415" s="15" t="s">
        <v>30</v>
      </c>
      <c r="AX1415" s="15" t="s">
        <v>75</v>
      </c>
      <c r="AY1415" s="203" t="s">
        <v>317</v>
      </c>
    </row>
    <row r="1416" spans="1:65" s="15" customFormat="1">
      <c r="B1416" s="202"/>
      <c r="D1416" s="185" t="s">
        <v>323</v>
      </c>
      <c r="E1416" s="203" t="s">
        <v>1</v>
      </c>
      <c r="F1416" s="204" t="s">
        <v>2265</v>
      </c>
      <c r="H1416" s="205">
        <v>4.7370000000000001</v>
      </c>
      <c r="I1416" s="206"/>
      <c r="L1416" s="202"/>
      <c r="M1416" s="207"/>
      <c r="N1416" s="208"/>
      <c r="O1416" s="208"/>
      <c r="P1416" s="208"/>
      <c r="Q1416" s="208"/>
      <c r="R1416" s="208"/>
      <c r="S1416" s="208"/>
      <c r="T1416" s="209"/>
      <c r="AT1416" s="203" t="s">
        <v>323</v>
      </c>
      <c r="AU1416" s="203" t="s">
        <v>88</v>
      </c>
      <c r="AV1416" s="15" t="s">
        <v>88</v>
      </c>
      <c r="AW1416" s="15" t="s">
        <v>30</v>
      </c>
      <c r="AX1416" s="15" t="s">
        <v>75</v>
      </c>
      <c r="AY1416" s="203" t="s">
        <v>317</v>
      </c>
    </row>
    <row r="1417" spans="1:65" s="14" customFormat="1">
      <c r="B1417" s="192"/>
      <c r="D1417" s="185" t="s">
        <v>323</v>
      </c>
      <c r="E1417" s="193" t="s">
        <v>1</v>
      </c>
      <c r="F1417" s="194" t="s">
        <v>334</v>
      </c>
      <c r="H1417" s="195">
        <v>1226.5039999999999</v>
      </c>
      <c r="I1417" s="196"/>
      <c r="L1417" s="192"/>
      <c r="M1417" s="197"/>
      <c r="N1417" s="198"/>
      <c r="O1417" s="198"/>
      <c r="P1417" s="198"/>
      <c r="Q1417" s="198"/>
      <c r="R1417" s="198"/>
      <c r="S1417" s="198"/>
      <c r="T1417" s="199"/>
      <c r="AT1417" s="193" t="s">
        <v>323</v>
      </c>
      <c r="AU1417" s="193" t="s">
        <v>88</v>
      </c>
      <c r="AV1417" s="14" t="s">
        <v>321</v>
      </c>
      <c r="AW1417" s="14" t="s">
        <v>30</v>
      </c>
      <c r="AX1417" s="14" t="s">
        <v>82</v>
      </c>
      <c r="AY1417" s="193" t="s">
        <v>317</v>
      </c>
    </row>
    <row r="1418" spans="1:65" s="2" customFormat="1" ht="14.45" customHeight="1">
      <c r="A1418" s="35"/>
      <c r="B1418" s="141"/>
      <c r="C1418" s="171" t="s">
        <v>2266</v>
      </c>
      <c r="D1418" s="171" t="s">
        <v>318</v>
      </c>
      <c r="E1418" s="172" t="s">
        <v>2267</v>
      </c>
      <c r="F1418" s="173" t="s">
        <v>2268</v>
      </c>
      <c r="G1418" s="174" t="s">
        <v>378</v>
      </c>
      <c r="H1418" s="175">
        <v>1126.8209999999999</v>
      </c>
      <c r="I1418" s="176"/>
      <c r="J1418" s="177">
        <f>ROUND(I1418*H1418,2)</f>
        <v>0</v>
      </c>
      <c r="K1418" s="178"/>
      <c r="L1418" s="36"/>
      <c r="M1418" s="179" t="s">
        <v>1</v>
      </c>
      <c r="N1418" s="180" t="s">
        <v>41</v>
      </c>
      <c r="O1418" s="61"/>
      <c r="P1418" s="181">
        <f>O1418*H1418</f>
        <v>0</v>
      </c>
      <c r="Q1418" s="181">
        <v>3.6000000000000002E-4</v>
      </c>
      <c r="R1418" s="181">
        <f>Q1418*H1418</f>
        <v>0.40565555999999997</v>
      </c>
      <c r="S1418" s="181">
        <v>0</v>
      </c>
      <c r="T1418" s="182">
        <f>S1418*H1418</f>
        <v>0</v>
      </c>
      <c r="U1418" s="35"/>
      <c r="V1418" s="35"/>
      <c r="W1418" s="35"/>
      <c r="X1418" s="35"/>
      <c r="Y1418" s="35"/>
      <c r="Z1418" s="35"/>
      <c r="AA1418" s="35"/>
      <c r="AB1418" s="35"/>
      <c r="AC1418" s="35"/>
      <c r="AD1418" s="35"/>
      <c r="AE1418" s="35"/>
      <c r="AR1418" s="183" t="s">
        <v>406</v>
      </c>
      <c r="AT1418" s="183" t="s">
        <v>318</v>
      </c>
      <c r="AU1418" s="183" t="s">
        <v>88</v>
      </c>
      <c r="AY1418" s="18" t="s">
        <v>317</v>
      </c>
      <c r="BE1418" s="105">
        <f>IF(N1418="základná",J1418,0)</f>
        <v>0</v>
      </c>
      <c r="BF1418" s="105">
        <f>IF(N1418="znížená",J1418,0)</f>
        <v>0</v>
      </c>
      <c r="BG1418" s="105">
        <f>IF(N1418="zákl. prenesená",J1418,0)</f>
        <v>0</v>
      </c>
      <c r="BH1418" s="105">
        <f>IF(N1418="zníž. prenesená",J1418,0)</f>
        <v>0</v>
      </c>
      <c r="BI1418" s="105">
        <f>IF(N1418="nulová",J1418,0)</f>
        <v>0</v>
      </c>
      <c r="BJ1418" s="18" t="s">
        <v>88</v>
      </c>
      <c r="BK1418" s="105">
        <f>ROUND(I1418*H1418,2)</f>
        <v>0</v>
      </c>
      <c r="BL1418" s="18" t="s">
        <v>406</v>
      </c>
      <c r="BM1418" s="183" t="s">
        <v>2269</v>
      </c>
    </row>
    <row r="1419" spans="1:65" s="15" customFormat="1">
      <c r="B1419" s="202"/>
      <c r="D1419" s="185" t="s">
        <v>323</v>
      </c>
      <c r="E1419" s="203" t="s">
        <v>1</v>
      </c>
      <c r="F1419" s="204" t="s">
        <v>196</v>
      </c>
      <c r="H1419" s="205">
        <v>1126.8209999999999</v>
      </c>
      <c r="I1419" s="206"/>
      <c r="L1419" s="202"/>
      <c r="M1419" s="207"/>
      <c r="N1419" s="208"/>
      <c r="O1419" s="208"/>
      <c r="P1419" s="208"/>
      <c r="Q1419" s="208"/>
      <c r="R1419" s="208"/>
      <c r="S1419" s="208"/>
      <c r="T1419" s="209"/>
      <c r="AT1419" s="203" t="s">
        <v>323</v>
      </c>
      <c r="AU1419" s="203" t="s">
        <v>88</v>
      </c>
      <c r="AV1419" s="15" t="s">
        <v>88</v>
      </c>
      <c r="AW1419" s="15" t="s">
        <v>30</v>
      </c>
      <c r="AX1419" s="15" t="s">
        <v>82</v>
      </c>
      <c r="AY1419" s="203" t="s">
        <v>317</v>
      </c>
    </row>
    <row r="1420" spans="1:65" s="2" customFormat="1" ht="14.45" customHeight="1">
      <c r="A1420" s="35"/>
      <c r="B1420" s="141"/>
      <c r="C1420" s="171" t="s">
        <v>2270</v>
      </c>
      <c r="D1420" s="171" t="s">
        <v>318</v>
      </c>
      <c r="E1420" s="172" t="s">
        <v>2271</v>
      </c>
      <c r="F1420" s="173" t="s">
        <v>2272</v>
      </c>
      <c r="G1420" s="174" t="s">
        <v>378</v>
      </c>
      <c r="H1420" s="175">
        <v>1126.8209999999999</v>
      </c>
      <c r="I1420" s="176"/>
      <c r="J1420" s="177">
        <f>ROUND(I1420*H1420,2)</f>
        <v>0</v>
      </c>
      <c r="K1420" s="178"/>
      <c r="L1420" s="36"/>
      <c r="M1420" s="179" t="s">
        <v>1</v>
      </c>
      <c r="N1420" s="180" t="s">
        <v>41</v>
      </c>
      <c r="O1420" s="61"/>
      <c r="P1420" s="181">
        <f>O1420*H1420</f>
        <v>0</v>
      </c>
      <c r="Q1420" s="181">
        <v>3.6000000000000002E-4</v>
      </c>
      <c r="R1420" s="181">
        <f>Q1420*H1420</f>
        <v>0.40565555999999997</v>
      </c>
      <c r="S1420" s="181">
        <v>0</v>
      </c>
      <c r="T1420" s="182">
        <f>S1420*H1420</f>
        <v>0</v>
      </c>
      <c r="U1420" s="35"/>
      <c r="V1420" s="35"/>
      <c r="W1420" s="35"/>
      <c r="X1420" s="35"/>
      <c r="Y1420" s="35"/>
      <c r="Z1420" s="35"/>
      <c r="AA1420" s="35"/>
      <c r="AB1420" s="35"/>
      <c r="AC1420" s="35"/>
      <c r="AD1420" s="35"/>
      <c r="AE1420" s="35"/>
      <c r="AR1420" s="183" t="s">
        <v>406</v>
      </c>
      <c r="AT1420" s="183" t="s">
        <v>318</v>
      </c>
      <c r="AU1420" s="183" t="s">
        <v>88</v>
      </c>
      <c r="AY1420" s="18" t="s">
        <v>317</v>
      </c>
      <c r="BE1420" s="105">
        <f>IF(N1420="základná",J1420,0)</f>
        <v>0</v>
      </c>
      <c r="BF1420" s="105">
        <f>IF(N1420="znížená",J1420,0)</f>
        <v>0</v>
      </c>
      <c r="BG1420" s="105">
        <f>IF(N1420="zákl. prenesená",J1420,0)</f>
        <v>0</v>
      </c>
      <c r="BH1420" s="105">
        <f>IF(N1420="zníž. prenesená",J1420,0)</f>
        <v>0</v>
      </c>
      <c r="BI1420" s="105">
        <f>IF(N1420="nulová",J1420,0)</f>
        <v>0</v>
      </c>
      <c r="BJ1420" s="18" t="s">
        <v>88</v>
      </c>
      <c r="BK1420" s="105">
        <f>ROUND(I1420*H1420,2)</f>
        <v>0</v>
      </c>
      <c r="BL1420" s="18" t="s">
        <v>406</v>
      </c>
      <c r="BM1420" s="183" t="s">
        <v>2273</v>
      </c>
    </row>
    <row r="1421" spans="1:65" s="15" customFormat="1">
      <c r="B1421" s="202"/>
      <c r="D1421" s="185" t="s">
        <v>323</v>
      </c>
      <c r="E1421" s="203" t="s">
        <v>1</v>
      </c>
      <c r="F1421" s="204" t="s">
        <v>196</v>
      </c>
      <c r="H1421" s="205">
        <v>1126.8209999999999</v>
      </c>
      <c r="I1421" s="206"/>
      <c r="L1421" s="202"/>
      <c r="M1421" s="207"/>
      <c r="N1421" s="208"/>
      <c r="O1421" s="208"/>
      <c r="P1421" s="208"/>
      <c r="Q1421" s="208"/>
      <c r="R1421" s="208"/>
      <c r="S1421" s="208"/>
      <c r="T1421" s="209"/>
      <c r="AT1421" s="203" t="s">
        <v>323</v>
      </c>
      <c r="AU1421" s="203" t="s">
        <v>88</v>
      </c>
      <c r="AV1421" s="15" t="s">
        <v>88</v>
      </c>
      <c r="AW1421" s="15" t="s">
        <v>30</v>
      </c>
      <c r="AX1421" s="15" t="s">
        <v>82</v>
      </c>
      <c r="AY1421" s="203" t="s">
        <v>317</v>
      </c>
    </row>
    <row r="1422" spans="1:65" s="2" customFormat="1" ht="24.2" customHeight="1">
      <c r="A1422" s="35"/>
      <c r="B1422" s="141"/>
      <c r="C1422" s="171" t="s">
        <v>2274</v>
      </c>
      <c r="D1422" s="171" t="s">
        <v>318</v>
      </c>
      <c r="E1422" s="172" t="s">
        <v>2275</v>
      </c>
      <c r="F1422" s="173" t="s">
        <v>2276</v>
      </c>
      <c r="G1422" s="174" t="s">
        <v>378</v>
      </c>
      <c r="H1422" s="175">
        <v>25.85</v>
      </c>
      <c r="I1422" s="176"/>
      <c r="J1422" s="177">
        <f>ROUND(I1422*H1422,2)</f>
        <v>0</v>
      </c>
      <c r="K1422" s="178"/>
      <c r="L1422" s="36"/>
      <c r="M1422" s="179" t="s">
        <v>1</v>
      </c>
      <c r="N1422" s="180" t="s">
        <v>41</v>
      </c>
      <c r="O1422" s="61"/>
      <c r="P1422" s="181">
        <f>O1422*H1422</f>
        <v>0</v>
      </c>
      <c r="Q1422" s="181">
        <v>3.5E-4</v>
      </c>
      <c r="R1422" s="181">
        <f>Q1422*H1422</f>
        <v>9.0475E-3</v>
      </c>
      <c r="S1422" s="181">
        <v>0</v>
      </c>
      <c r="T1422" s="182">
        <f>S1422*H1422</f>
        <v>0</v>
      </c>
      <c r="U1422" s="35"/>
      <c r="V1422" s="35"/>
      <c r="W1422" s="35"/>
      <c r="X1422" s="35"/>
      <c r="Y1422" s="35"/>
      <c r="Z1422" s="35"/>
      <c r="AA1422" s="35"/>
      <c r="AB1422" s="35"/>
      <c r="AC1422" s="35"/>
      <c r="AD1422" s="35"/>
      <c r="AE1422" s="35"/>
      <c r="AR1422" s="183" t="s">
        <v>406</v>
      </c>
      <c r="AT1422" s="183" t="s">
        <v>318</v>
      </c>
      <c r="AU1422" s="183" t="s">
        <v>88</v>
      </c>
      <c r="AY1422" s="18" t="s">
        <v>317</v>
      </c>
      <c r="BE1422" s="105">
        <f>IF(N1422="základná",J1422,0)</f>
        <v>0</v>
      </c>
      <c r="BF1422" s="105">
        <f>IF(N1422="znížená",J1422,0)</f>
        <v>0</v>
      </c>
      <c r="BG1422" s="105">
        <f>IF(N1422="zákl. prenesená",J1422,0)</f>
        <v>0</v>
      </c>
      <c r="BH1422" s="105">
        <f>IF(N1422="zníž. prenesená",J1422,0)</f>
        <v>0</v>
      </c>
      <c r="BI1422" s="105">
        <f>IF(N1422="nulová",J1422,0)</f>
        <v>0</v>
      </c>
      <c r="BJ1422" s="18" t="s">
        <v>88</v>
      </c>
      <c r="BK1422" s="105">
        <f>ROUND(I1422*H1422,2)</f>
        <v>0</v>
      </c>
      <c r="BL1422" s="18" t="s">
        <v>406</v>
      </c>
      <c r="BM1422" s="183" t="s">
        <v>2277</v>
      </c>
    </row>
    <row r="1423" spans="1:65" s="15" customFormat="1">
      <c r="B1423" s="202"/>
      <c r="D1423" s="185" t="s">
        <v>323</v>
      </c>
      <c r="E1423" s="203" t="s">
        <v>1</v>
      </c>
      <c r="F1423" s="204" t="s">
        <v>2278</v>
      </c>
      <c r="H1423" s="205">
        <v>25.85</v>
      </c>
      <c r="I1423" s="206"/>
      <c r="L1423" s="202"/>
      <c r="M1423" s="207"/>
      <c r="N1423" s="208"/>
      <c r="O1423" s="208"/>
      <c r="P1423" s="208"/>
      <c r="Q1423" s="208"/>
      <c r="R1423" s="208"/>
      <c r="S1423" s="208"/>
      <c r="T1423" s="209"/>
      <c r="AT1423" s="203" t="s">
        <v>323</v>
      </c>
      <c r="AU1423" s="203" t="s">
        <v>88</v>
      </c>
      <c r="AV1423" s="15" t="s">
        <v>88</v>
      </c>
      <c r="AW1423" s="15" t="s">
        <v>30</v>
      </c>
      <c r="AX1423" s="15" t="s">
        <v>82</v>
      </c>
      <c r="AY1423" s="203" t="s">
        <v>317</v>
      </c>
    </row>
    <row r="1424" spans="1:65" s="16" customFormat="1">
      <c r="B1424" s="210"/>
      <c r="D1424" s="185" t="s">
        <v>323</v>
      </c>
      <c r="E1424" s="211" t="s">
        <v>2279</v>
      </c>
      <c r="F1424" s="212" t="s">
        <v>412</v>
      </c>
      <c r="H1424" s="213">
        <v>25.85</v>
      </c>
      <c r="I1424" s="214"/>
      <c r="L1424" s="210"/>
      <c r="M1424" s="215"/>
      <c r="N1424" s="216"/>
      <c r="O1424" s="216"/>
      <c r="P1424" s="216"/>
      <c r="Q1424" s="216"/>
      <c r="R1424" s="216"/>
      <c r="S1424" s="216"/>
      <c r="T1424" s="217"/>
      <c r="AT1424" s="211" t="s">
        <v>323</v>
      </c>
      <c r="AU1424" s="211" t="s">
        <v>88</v>
      </c>
      <c r="AV1424" s="16" t="s">
        <v>105</v>
      </c>
      <c r="AW1424" s="16" t="s">
        <v>30</v>
      </c>
      <c r="AX1424" s="16" t="s">
        <v>75</v>
      </c>
      <c r="AY1424" s="211" t="s">
        <v>317</v>
      </c>
    </row>
    <row r="1425" spans="1:65" s="14" customFormat="1">
      <c r="B1425" s="192"/>
      <c r="D1425" s="185" t="s">
        <v>323</v>
      </c>
      <c r="E1425" s="193" t="s">
        <v>145</v>
      </c>
      <c r="F1425" s="194" t="s">
        <v>334</v>
      </c>
      <c r="H1425" s="195">
        <v>25.85</v>
      </c>
      <c r="I1425" s="196"/>
      <c r="L1425" s="192"/>
      <c r="M1425" s="197"/>
      <c r="N1425" s="198"/>
      <c r="O1425" s="198"/>
      <c r="P1425" s="198"/>
      <c r="Q1425" s="198"/>
      <c r="R1425" s="198"/>
      <c r="S1425" s="198"/>
      <c r="T1425" s="199"/>
      <c r="AT1425" s="193" t="s">
        <v>323</v>
      </c>
      <c r="AU1425" s="193" t="s">
        <v>88</v>
      </c>
      <c r="AV1425" s="14" t="s">
        <v>321</v>
      </c>
      <c r="AW1425" s="14" t="s">
        <v>30</v>
      </c>
      <c r="AX1425" s="14" t="s">
        <v>75</v>
      </c>
      <c r="AY1425" s="193" t="s">
        <v>317</v>
      </c>
    </row>
    <row r="1426" spans="1:65" s="2" customFormat="1" ht="14.45" customHeight="1">
      <c r="A1426" s="35"/>
      <c r="B1426" s="141"/>
      <c r="C1426" s="218" t="s">
        <v>2280</v>
      </c>
      <c r="D1426" s="218" t="s">
        <v>419</v>
      </c>
      <c r="E1426" s="219" t="s">
        <v>2281</v>
      </c>
      <c r="F1426" s="220" t="s">
        <v>2282</v>
      </c>
      <c r="G1426" s="221" t="s">
        <v>378</v>
      </c>
      <c r="H1426" s="222">
        <v>27.143000000000001</v>
      </c>
      <c r="I1426" s="223"/>
      <c r="J1426" s="224">
        <f>ROUND(I1426*H1426,2)</f>
        <v>0</v>
      </c>
      <c r="K1426" s="225"/>
      <c r="L1426" s="226"/>
      <c r="M1426" s="227" t="s">
        <v>1</v>
      </c>
      <c r="N1426" s="228" t="s">
        <v>41</v>
      </c>
      <c r="O1426" s="61"/>
      <c r="P1426" s="181">
        <f>O1426*H1426</f>
        <v>0</v>
      </c>
      <c r="Q1426" s="181">
        <v>3.5999999999999999E-3</v>
      </c>
      <c r="R1426" s="181">
        <f>Q1426*H1426</f>
        <v>9.7714800000000004E-2</v>
      </c>
      <c r="S1426" s="181">
        <v>0</v>
      </c>
      <c r="T1426" s="182">
        <f>S1426*H1426</f>
        <v>0</v>
      </c>
      <c r="U1426" s="35"/>
      <c r="V1426" s="35"/>
      <c r="W1426" s="35"/>
      <c r="X1426" s="35"/>
      <c r="Y1426" s="35"/>
      <c r="Z1426" s="35"/>
      <c r="AA1426" s="35"/>
      <c r="AB1426" s="35"/>
      <c r="AC1426" s="35"/>
      <c r="AD1426" s="35"/>
      <c r="AE1426" s="35"/>
      <c r="AR1426" s="183" t="s">
        <v>494</v>
      </c>
      <c r="AT1426" s="183" t="s">
        <v>419</v>
      </c>
      <c r="AU1426" s="183" t="s">
        <v>88</v>
      </c>
      <c r="AY1426" s="18" t="s">
        <v>317</v>
      </c>
      <c r="BE1426" s="105">
        <f>IF(N1426="základná",J1426,0)</f>
        <v>0</v>
      </c>
      <c r="BF1426" s="105">
        <f>IF(N1426="znížená",J1426,0)</f>
        <v>0</v>
      </c>
      <c r="BG1426" s="105">
        <f>IF(N1426="zákl. prenesená",J1426,0)</f>
        <v>0</v>
      </c>
      <c r="BH1426" s="105">
        <f>IF(N1426="zníž. prenesená",J1426,0)</f>
        <v>0</v>
      </c>
      <c r="BI1426" s="105">
        <f>IF(N1426="nulová",J1426,0)</f>
        <v>0</v>
      </c>
      <c r="BJ1426" s="18" t="s">
        <v>88</v>
      </c>
      <c r="BK1426" s="105">
        <f>ROUND(I1426*H1426,2)</f>
        <v>0</v>
      </c>
      <c r="BL1426" s="18" t="s">
        <v>406</v>
      </c>
      <c r="BM1426" s="183" t="s">
        <v>2283</v>
      </c>
    </row>
    <row r="1427" spans="1:65" s="15" customFormat="1">
      <c r="B1427" s="202"/>
      <c r="D1427" s="185" t="s">
        <v>323</v>
      </c>
      <c r="E1427" s="203" t="s">
        <v>1</v>
      </c>
      <c r="F1427" s="204" t="s">
        <v>2284</v>
      </c>
      <c r="H1427" s="205">
        <v>27.143000000000001</v>
      </c>
      <c r="I1427" s="206"/>
      <c r="L1427" s="202"/>
      <c r="M1427" s="207"/>
      <c r="N1427" s="208"/>
      <c r="O1427" s="208"/>
      <c r="P1427" s="208"/>
      <c r="Q1427" s="208"/>
      <c r="R1427" s="208"/>
      <c r="S1427" s="208"/>
      <c r="T1427" s="209"/>
      <c r="AT1427" s="203" t="s">
        <v>323</v>
      </c>
      <c r="AU1427" s="203" t="s">
        <v>88</v>
      </c>
      <c r="AV1427" s="15" t="s">
        <v>88</v>
      </c>
      <c r="AW1427" s="15" t="s">
        <v>30</v>
      </c>
      <c r="AX1427" s="15" t="s">
        <v>82</v>
      </c>
      <c r="AY1427" s="203" t="s">
        <v>317</v>
      </c>
    </row>
    <row r="1428" spans="1:65" s="2" customFormat="1" ht="14.45" customHeight="1">
      <c r="A1428" s="35"/>
      <c r="B1428" s="141"/>
      <c r="C1428" s="171" t="s">
        <v>2285</v>
      </c>
      <c r="D1428" s="171" t="s">
        <v>318</v>
      </c>
      <c r="E1428" s="172" t="s">
        <v>2286</v>
      </c>
      <c r="F1428" s="173" t="s">
        <v>2287</v>
      </c>
      <c r="G1428" s="174" t="s">
        <v>378</v>
      </c>
      <c r="H1428" s="175">
        <v>1202.117</v>
      </c>
      <c r="I1428" s="176"/>
      <c r="J1428" s="177">
        <f>ROUND(I1428*H1428,2)</f>
        <v>0</v>
      </c>
      <c r="K1428" s="178"/>
      <c r="L1428" s="36"/>
      <c r="M1428" s="179" t="s">
        <v>1</v>
      </c>
      <c r="N1428" s="180" t="s">
        <v>41</v>
      </c>
      <c r="O1428" s="61"/>
      <c r="P1428" s="181">
        <f>O1428*H1428</f>
        <v>0</v>
      </c>
      <c r="Q1428" s="181">
        <v>1.0000000000000001E-5</v>
      </c>
      <c r="R1428" s="181">
        <f>Q1428*H1428</f>
        <v>1.2021170000000001E-2</v>
      </c>
      <c r="S1428" s="181">
        <v>0</v>
      </c>
      <c r="T1428" s="182">
        <f>S1428*H1428</f>
        <v>0</v>
      </c>
      <c r="U1428" s="35"/>
      <c r="V1428" s="35"/>
      <c r="W1428" s="35"/>
      <c r="X1428" s="35"/>
      <c r="Y1428" s="35"/>
      <c r="Z1428" s="35"/>
      <c r="AA1428" s="35"/>
      <c r="AB1428" s="35"/>
      <c r="AC1428" s="35"/>
      <c r="AD1428" s="35"/>
      <c r="AE1428" s="35"/>
      <c r="AR1428" s="183" t="s">
        <v>406</v>
      </c>
      <c r="AT1428" s="183" t="s">
        <v>318</v>
      </c>
      <c r="AU1428" s="183" t="s">
        <v>88</v>
      </c>
      <c r="AY1428" s="18" t="s">
        <v>317</v>
      </c>
      <c r="BE1428" s="105">
        <f>IF(N1428="základná",J1428,0)</f>
        <v>0</v>
      </c>
      <c r="BF1428" s="105">
        <f>IF(N1428="znížená",J1428,0)</f>
        <v>0</v>
      </c>
      <c r="BG1428" s="105">
        <f>IF(N1428="zákl. prenesená",J1428,0)</f>
        <v>0</v>
      </c>
      <c r="BH1428" s="105">
        <f>IF(N1428="zníž. prenesená",J1428,0)</f>
        <v>0</v>
      </c>
      <c r="BI1428" s="105">
        <f>IF(N1428="nulová",J1428,0)</f>
        <v>0</v>
      </c>
      <c r="BJ1428" s="18" t="s">
        <v>88</v>
      </c>
      <c r="BK1428" s="105">
        <f>ROUND(I1428*H1428,2)</f>
        <v>0</v>
      </c>
      <c r="BL1428" s="18" t="s">
        <v>406</v>
      </c>
      <c r="BM1428" s="183" t="s">
        <v>2288</v>
      </c>
    </row>
    <row r="1429" spans="1:65" s="15" customFormat="1">
      <c r="B1429" s="202"/>
      <c r="D1429" s="185" t="s">
        <v>323</v>
      </c>
      <c r="E1429" s="203" t="s">
        <v>1</v>
      </c>
      <c r="F1429" s="204" t="s">
        <v>196</v>
      </c>
      <c r="H1429" s="205">
        <v>1126.8209999999999</v>
      </c>
      <c r="I1429" s="206"/>
      <c r="L1429" s="202"/>
      <c r="M1429" s="207"/>
      <c r="N1429" s="208"/>
      <c r="O1429" s="208"/>
      <c r="P1429" s="208"/>
      <c r="Q1429" s="208"/>
      <c r="R1429" s="208"/>
      <c r="S1429" s="208"/>
      <c r="T1429" s="209"/>
      <c r="AT1429" s="203" t="s">
        <v>323</v>
      </c>
      <c r="AU1429" s="203" t="s">
        <v>88</v>
      </c>
      <c r="AV1429" s="15" t="s">
        <v>88</v>
      </c>
      <c r="AW1429" s="15" t="s">
        <v>30</v>
      </c>
      <c r="AX1429" s="15" t="s">
        <v>75</v>
      </c>
      <c r="AY1429" s="203" t="s">
        <v>317</v>
      </c>
    </row>
    <row r="1430" spans="1:65" s="15" customFormat="1">
      <c r="B1430" s="202"/>
      <c r="D1430" s="185" t="s">
        <v>323</v>
      </c>
      <c r="E1430" s="203" t="s">
        <v>1</v>
      </c>
      <c r="F1430" s="204" t="s">
        <v>2289</v>
      </c>
      <c r="H1430" s="205">
        <v>70.989999999999995</v>
      </c>
      <c r="I1430" s="206"/>
      <c r="L1430" s="202"/>
      <c r="M1430" s="207"/>
      <c r="N1430" s="208"/>
      <c r="O1430" s="208"/>
      <c r="P1430" s="208"/>
      <c r="Q1430" s="208"/>
      <c r="R1430" s="208"/>
      <c r="S1430" s="208"/>
      <c r="T1430" s="209"/>
      <c r="AT1430" s="203" t="s">
        <v>323</v>
      </c>
      <c r="AU1430" s="203" t="s">
        <v>88</v>
      </c>
      <c r="AV1430" s="15" t="s">
        <v>88</v>
      </c>
      <c r="AW1430" s="15" t="s">
        <v>30</v>
      </c>
      <c r="AX1430" s="15" t="s">
        <v>75</v>
      </c>
      <c r="AY1430" s="203" t="s">
        <v>317</v>
      </c>
    </row>
    <row r="1431" spans="1:65" s="15" customFormat="1">
      <c r="B1431" s="202"/>
      <c r="D1431" s="185" t="s">
        <v>323</v>
      </c>
      <c r="E1431" s="203" t="s">
        <v>1</v>
      </c>
      <c r="F1431" s="204" t="s">
        <v>170</v>
      </c>
      <c r="H1431" s="205">
        <v>4.306</v>
      </c>
      <c r="I1431" s="206"/>
      <c r="L1431" s="202"/>
      <c r="M1431" s="207"/>
      <c r="N1431" s="208"/>
      <c r="O1431" s="208"/>
      <c r="P1431" s="208"/>
      <c r="Q1431" s="208"/>
      <c r="R1431" s="208"/>
      <c r="S1431" s="208"/>
      <c r="T1431" s="209"/>
      <c r="AT1431" s="203" t="s">
        <v>323</v>
      </c>
      <c r="AU1431" s="203" t="s">
        <v>88</v>
      </c>
      <c r="AV1431" s="15" t="s">
        <v>88</v>
      </c>
      <c r="AW1431" s="15" t="s">
        <v>30</v>
      </c>
      <c r="AX1431" s="15" t="s">
        <v>75</v>
      </c>
      <c r="AY1431" s="203" t="s">
        <v>317</v>
      </c>
    </row>
    <row r="1432" spans="1:65" s="14" customFormat="1">
      <c r="B1432" s="192"/>
      <c r="D1432" s="185" t="s">
        <v>323</v>
      </c>
      <c r="E1432" s="193" t="s">
        <v>1</v>
      </c>
      <c r="F1432" s="194" t="s">
        <v>334</v>
      </c>
      <c r="H1432" s="195">
        <v>1202.117</v>
      </c>
      <c r="I1432" s="196"/>
      <c r="L1432" s="192"/>
      <c r="M1432" s="197"/>
      <c r="N1432" s="198"/>
      <c r="O1432" s="198"/>
      <c r="P1432" s="198"/>
      <c r="Q1432" s="198"/>
      <c r="R1432" s="198"/>
      <c r="S1432" s="198"/>
      <c r="T1432" s="199"/>
      <c r="AT1432" s="193" t="s">
        <v>323</v>
      </c>
      <c r="AU1432" s="193" t="s">
        <v>88</v>
      </c>
      <c r="AV1432" s="14" t="s">
        <v>321</v>
      </c>
      <c r="AW1432" s="14" t="s">
        <v>30</v>
      </c>
      <c r="AX1432" s="14" t="s">
        <v>82</v>
      </c>
      <c r="AY1432" s="193" t="s">
        <v>317</v>
      </c>
    </row>
    <row r="1433" spans="1:65" s="2" customFormat="1" ht="24.2" customHeight="1">
      <c r="A1433" s="35"/>
      <c r="B1433" s="141"/>
      <c r="C1433" s="171" t="s">
        <v>2290</v>
      </c>
      <c r="D1433" s="171" t="s">
        <v>318</v>
      </c>
      <c r="E1433" s="172" t="s">
        <v>2291</v>
      </c>
      <c r="F1433" s="173" t="s">
        <v>2292</v>
      </c>
      <c r="G1433" s="174" t="s">
        <v>810</v>
      </c>
      <c r="H1433" s="229"/>
      <c r="I1433" s="176"/>
      <c r="J1433" s="177">
        <f>ROUND(I1433*H1433,2)</f>
        <v>0</v>
      </c>
      <c r="K1433" s="178"/>
      <c r="L1433" s="36"/>
      <c r="M1433" s="179" t="s">
        <v>1</v>
      </c>
      <c r="N1433" s="180" t="s">
        <v>41</v>
      </c>
      <c r="O1433" s="61"/>
      <c r="P1433" s="181">
        <f>O1433*H1433</f>
        <v>0</v>
      </c>
      <c r="Q1433" s="181">
        <v>0</v>
      </c>
      <c r="R1433" s="181">
        <f>Q1433*H1433</f>
        <v>0</v>
      </c>
      <c r="S1433" s="181">
        <v>0</v>
      </c>
      <c r="T1433" s="182">
        <f>S1433*H1433</f>
        <v>0</v>
      </c>
      <c r="U1433" s="35"/>
      <c r="V1433" s="35"/>
      <c r="W1433" s="35"/>
      <c r="X1433" s="35"/>
      <c r="Y1433" s="35"/>
      <c r="Z1433" s="35"/>
      <c r="AA1433" s="35"/>
      <c r="AB1433" s="35"/>
      <c r="AC1433" s="35"/>
      <c r="AD1433" s="35"/>
      <c r="AE1433" s="35"/>
      <c r="AR1433" s="183" t="s">
        <v>406</v>
      </c>
      <c r="AT1433" s="183" t="s">
        <v>318</v>
      </c>
      <c r="AU1433" s="183" t="s">
        <v>88</v>
      </c>
      <c r="AY1433" s="18" t="s">
        <v>317</v>
      </c>
      <c r="BE1433" s="105">
        <f>IF(N1433="základná",J1433,0)</f>
        <v>0</v>
      </c>
      <c r="BF1433" s="105">
        <f>IF(N1433="znížená",J1433,0)</f>
        <v>0</v>
      </c>
      <c r="BG1433" s="105">
        <f>IF(N1433="zákl. prenesená",J1433,0)</f>
        <v>0</v>
      </c>
      <c r="BH1433" s="105">
        <f>IF(N1433="zníž. prenesená",J1433,0)</f>
        <v>0</v>
      </c>
      <c r="BI1433" s="105">
        <f>IF(N1433="nulová",J1433,0)</f>
        <v>0</v>
      </c>
      <c r="BJ1433" s="18" t="s">
        <v>88</v>
      </c>
      <c r="BK1433" s="105">
        <f>ROUND(I1433*H1433,2)</f>
        <v>0</v>
      </c>
      <c r="BL1433" s="18" t="s">
        <v>406</v>
      </c>
      <c r="BM1433" s="183" t="s">
        <v>2293</v>
      </c>
    </row>
    <row r="1434" spans="1:65" s="12" customFormat="1" ht="22.9" customHeight="1">
      <c r="B1434" s="160"/>
      <c r="D1434" s="161" t="s">
        <v>74</v>
      </c>
      <c r="E1434" s="200" t="s">
        <v>2294</v>
      </c>
      <c r="F1434" s="200" t="s">
        <v>2295</v>
      </c>
      <c r="I1434" s="163"/>
      <c r="J1434" s="201">
        <f>BK1434</f>
        <v>0</v>
      </c>
      <c r="L1434" s="160"/>
      <c r="M1434" s="165"/>
      <c r="N1434" s="166"/>
      <c r="O1434" s="166"/>
      <c r="P1434" s="167">
        <f>SUM(P1435:P1441)</f>
        <v>0</v>
      </c>
      <c r="Q1434" s="166"/>
      <c r="R1434" s="167">
        <f>SUM(R1435:R1441)</f>
        <v>1.908E-2</v>
      </c>
      <c r="S1434" s="166"/>
      <c r="T1434" s="168">
        <f>SUM(T1435:T1441)</f>
        <v>0</v>
      </c>
      <c r="AR1434" s="161" t="s">
        <v>88</v>
      </c>
      <c r="AT1434" s="169" t="s">
        <v>74</v>
      </c>
      <c r="AU1434" s="169" t="s">
        <v>82</v>
      </c>
      <c r="AY1434" s="161" t="s">
        <v>317</v>
      </c>
      <c r="BK1434" s="170">
        <f>SUM(BK1435:BK1441)</f>
        <v>0</v>
      </c>
    </row>
    <row r="1435" spans="1:65" s="2" customFormat="1" ht="24.2" customHeight="1">
      <c r="A1435" s="35"/>
      <c r="B1435" s="141"/>
      <c r="C1435" s="171" t="s">
        <v>2296</v>
      </c>
      <c r="D1435" s="171" t="s">
        <v>318</v>
      </c>
      <c r="E1435" s="172" t="s">
        <v>2297</v>
      </c>
      <c r="F1435" s="173" t="s">
        <v>2298</v>
      </c>
      <c r="G1435" s="174" t="s">
        <v>378</v>
      </c>
      <c r="H1435" s="175">
        <v>26</v>
      </c>
      <c r="I1435" s="176"/>
      <c r="J1435" s="177">
        <f>ROUND(I1435*H1435,2)</f>
        <v>0</v>
      </c>
      <c r="K1435" s="178"/>
      <c r="L1435" s="36"/>
      <c r="M1435" s="179" t="s">
        <v>1</v>
      </c>
      <c r="N1435" s="180" t="s">
        <v>41</v>
      </c>
      <c r="O1435" s="61"/>
      <c r="P1435" s="181">
        <f>O1435*H1435</f>
        <v>0</v>
      </c>
      <c r="Q1435" s="181">
        <v>0</v>
      </c>
      <c r="R1435" s="181">
        <f>Q1435*H1435</f>
        <v>0</v>
      </c>
      <c r="S1435" s="181">
        <v>0</v>
      </c>
      <c r="T1435" s="182">
        <f>S1435*H1435</f>
        <v>0</v>
      </c>
      <c r="U1435" s="35"/>
      <c r="V1435" s="35"/>
      <c r="W1435" s="35"/>
      <c r="X1435" s="35"/>
      <c r="Y1435" s="35"/>
      <c r="Z1435" s="35"/>
      <c r="AA1435" s="35"/>
      <c r="AB1435" s="35"/>
      <c r="AC1435" s="35"/>
      <c r="AD1435" s="35"/>
      <c r="AE1435" s="35"/>
      <c r="AR1435" s="183" t="s">
        <v>406</v>
      </c>
      <c r="AT1435" s="183" t="s">
        <v>318</v>
      </c>
      <c r="AU1435" s="183" t="s">
        <v>88</v>
      </c>
      <c r="AY1435" s="18" t="s">
        <v>317</v>
      </c>
      <c r="BE1435" s="105">
        <f>IF(N1435="základná",J1435,0)</f>
        <v>0</v>
      </c>
      <c r="BF1435" s="105">
        <f>IF(N1435="znížená",J1435,0)</f>
        <v>0</v>
      </c>
      <c r="BG1435" s="105">
        <f>IF(N1435="zákl. prenesená",J1435,0)</f>
        <v>0</v>
      </c>
      <c r="BH1435" s="105">
        <f>IF(N1435="zníž. prenesená",J1435,0)</f>
        <v>0</v>
      </c>
      <c r="BI1435" s="105">
        <f>IF(N1435="nulová",J1435,0)</f>
        <v>0</v>
      </c>
      <c r="BJ1435" s="18" t="s">
        <v>88</v>
      </c>
      <c r="BK1435" s="105">
        <f>ROUND(I1435*H1435,2)</f>
        <v>0</v>
      </c>
      <c r="BL1435" s="18" t="s">
        <v>406</v>
      </c>
      <c r="BM1435" s="183" t="s">
        <v>2299</v>
      </c>
    </row>
    <row r="1436" spans="1:65" s="15" customFormat="1">
      <c r="B1436" s="202"/>
      <c r="D1436" s="185" t="s">
        <v>323</v>
      </c>
      <c r="E1436" s="203" t="s">
        <v>1</v>
      </c>
      <c r="F1436" s="204" t="s">
        <v>2300</v>
      </c>
      <c r="H1436" s="205">
        <v>26</v>
      </c>
      <c r="I1436" s="206"/>
      <c r="L1436" s="202"/>
      <c r="M1436" s="207"/>
      <c r="N1436" s="208"/>
      <c r="O1436" s="208"/>
      <c r="P1436" s="208"/>
      <c r="Q1436" s="208"/>
      <c r="R1436" s="208"/>
      <c r="S1436" s="208"/>
      <c r="T1436" s="209"/>
      <c r="AT1436" s="203" t="s">
        <v>323</v>
      </c>
      <c r="AU1436" s="203" t="s">
        <v>88</v>
      </c>
      <c r="AV1436" s="15" t="s">
        <v>88</v>
      </c>
      <c r="AW1436" s="15" t="s">
        <v>30</v>
      </c>
      <c r="AX1436" s="15" t="s">
        <v>75</v>
      </c>
      <c r="AY1436" s="203" t="s">
        <v>317</v>
      </c>
    </row>
    <row r="1437" spans="1:65" s="14" customFormat="1">
      <c r="B1437" s="192"/>
      <c r="D1437" s="185" t="s">
        <v>323</v>
      </c>
      <c r="E1437" s="193" t="s">
        <v>1</v>
      </c>
      <c r="F1437" s="194" t="s">
        <v>334</v>
      </c>
      <c r="H1437" s="195">
        <v>26</v>
      </c>
      <c r="I1437" s="196"/>
      <c r="L1437" s="192"/>
      <c r="M1437" s="197"/>
      <c r="N1437" s="198"/>
      <c r="O1437" s="198"/>
      <c r="P1437" s="198"/>
      <c r="Q1437" s="198"/>
      <c r="R1437" s="198"/>
      <c r="S1437" s="198"/>
      <c r="T1437" s="199"/>
      <c r="AT1437" s="193" t="s">
        <v>323</v>
      </c>
      <c r="AU1437" s="193" t="s">
        <v>88</v>
      </c>
      <c r="AV1437" s="14" t="s">
        <v>321</v>
      </c>
      <c r="AW1437" s="14" t="s">
        <v>30</v>
      </c>
      <c r="AX1437" s="14" t="s">
        <v>82</v>
      </c>
      <c r="AY1437" s="193" t="s">
        <v>317</v>
      </c>
    </row>
    <row r="1438" spans="1:65" s="2" customFormat="1" ht="24.2" customHeight="1">
      <c r="A1438" s="35"/>
      <c r="B1438" s="141"/>
      <c r="C1438" s="171" t="s">
        <v>2301</v>
      </c>
      <c r="D1438" s="171" t="s">
        <v>318</v>
      </c>
      <c r="E1438" s="172" t="s">
        <v>2302</v>
      </c>
      <c r="F1438" s="173" t="s">
        <v>2303</v>
      </c>
      <c r="G1438" s="174" t="s">
        <v>378</v>
      </c>
      <c r="H1438" s="175">
        <v>36</v>
      </c>
      <c r="I1438" s="176"/>
      <c r="J1438" s="177">
        <f>ROUND(I1438*H1438,2)</f>
        <v>0</v>
      </c>
      <c r="K1438" s="178"/>
      <c r="L1438" s="36"/>
      <c r="M1438" s="179" t="s">
        <v>1</v>
      </c>
      <c r="N1438" s="180" t="s">
        <v>41</v>
      </c>
      <c r="O1438" s="61"/>
      <c r="P1438" s="181">
        <f>O1438*H1438</f>
        <v>0</v>
      </c>
      <c r="Q1438" s="181">
        <v>5.2999999999999998E-4</v>
      </c>
      <c r="R1438" s="181">
        <f>Q1438*H1438</f>
        <v>1.908E-2</v>
      </c>
      <c r="S1438" s="181">
        <v>0</v>
      </c>
      <c r="T1438" s="182">
        <f>S1438*H1438</f>
        <v>0</v>
      </c>
      <c r="U1438" s="35"/>
      <c r="V1438" s="35"/>
      <c r="W1438" s="35"/>
      <c r="X1438" s="35"/>
      <c r="Y1438" s="35"/>
      <c r="Z1438" s="35"/>
      <c r="AA1438" s="35"/>
      <c r="AB1438" s="35"/>
      <c r="AC1438" s="35"/>
      <c r="AD1438" s="35"/>
      <c r="AE1438" s="35"/>
      <c r="AR1438" s="183" t="s">
        <v>406</v>
      </c>
      <c r="AT1438" s="183" t="s">
        <v>318</v>
      </c>
      <c r="AU1438" s="183" t="s">
        <v>88</v>
      </c>
      <c r="AY1438" s="18" t="s">
        <v>317</v>
      </c>
      <c r="BE1438" s="105">
        <f>IF(N1438="základná",J1438,0)</f>
        <v>0</v>
      </c>
      <c r="BF1438" s="105">
        <f>IF(N1438="znížená",J1438,0)</f>
        <v>0</v>
      </c>
      <c r="BG1438" s="105">
        <f>IF(N1438="zákl. prenesená",J1438,0)</f>
        <v>0</v>
      </c>
      <c r="BH1438" s="105">
        <f>IF(N1438="zníž. prenesená",J1438,0)</f>
        <v>0</v>
      </c>
      <c r="BI1438" s="105">
        <f>IF(N1438="nulová",J1438,0)</f>
        <v>0</v>
      </c>
      <c r="BJ1438" s="18" t="s">
        <v>88</v>
      </c>
      <c r="BK1438" s="105">
        <f>ROUND(I1438*H1438,2)</f>
        <v>0</v>
      </c>
      <c r="BL1438" s="18" t="s">
        <v>406</v>
      </c>
      <c r="BM1438" s="183" t="s">
        <v>2304</v>
      </c>
    </row>
    <row r="1439" spans="1:65" s="15" customFormat="1">
      <c r="B1439" s="202"/>
      <c r="D1439" s="185" t="s">
        <v>323</v>
      </c>
      <c r="E1439" s="203" t="s">
        <v>1</v>
      </c>
      <c r="F1439" s="204" t="s">
        <v>2305</v>
      </c>
      <c r="H1439" s="205">
        <v>30</v>
      </c>
      <c r="I1439" s="206"/>
      <c r="L1439" s="202"/>
      <c r="M1439" s="207"/>
      <c r="N1439" s="208"/>
      <c r="O1439" s="208"/>
      <c r="P1439" s="208"/>
      <c r="Q1439" s="208"/>
      <c r="R1439" s="208"/>
      <c r="S1439" s="208"/>
      <c r="T1439" s="209"/>
      <c r="AT1439" s="203" t="s">
        <v>323</v>
      </c>
      <c r="AU1439" s="203" t="s">
        <v>88</v>
      </c>
      <c r="AV1439" s="15" t="s">
        <v>88</v>
      </c>
      <c r="AW1439" s="15" t="s">
        <v>30</v>
      </c>
      <c r="AX1439" s="15" t="s">
        <v>75</v>
      </c>
      <c r="AY1439" s="203" t="s">
        <v>317</v>
      </c>
    </row>
    <row r="1440" spans="1:65" s="15" customFormat="1">
      <c r="B1440" s="202"/>
      <c r="D1440" s="185" t="s">
        <v>323</v>
      </c>
      <c r="E1440" s="203" t="s">
        <v>1</v>
      </c>
      <c r="F1440" s="204" t="s">
        <v>349</v>
      </c>
      <c r="H1440" s="205">
        <v>6</v>
      </c>
      <c r="I1440" s="206"/>
      <c r="L1440" s="202"/>
      <c r="M1440" s="207"/>
      <c r="N1440" s="208"/>
      <c r="O1440" s="208"/>
      <c r="P1440" s="208"/>
      <c r="Q1440" s="208"/>
      <c r="R1440" s="208"/>
      <c r="S1440" s="208"/>
      <c r="T1440" s="209"/>
      <c r="AT1440" s="203" t="s">
        <v>323</v>
      </c>
      <c r="AU1440" s="203" t="s">
        <v>88</v>
      </c>
      <c r="AV1440" s="15" t="s">
        <v>88</v>
      </c>
      <c r="AW1440" s="15" t="s">
        <v>30</v>
      </c>
      <c r="AX1440" s="15" t="s">
        <v>75</v>
      </c>
      <c r="AY1440" s="203" t="s">
        <v>317</v>
      </c>
    </row>
    <row r="1441" spans="1:65" s="14" customFormat="1">
      <c r="B1441" s="192"/>
      <c r="D1441" s="185" t="s">
        <v>323</v>
      </c>
      <c r="E1441" s="193" t="s">
        <v>1</v>
      </c>
      <c r="F1441" s="194" t="s">
        <v>334</v>
      </c>
      <c r="H1441" s="195">
        <v>36</v>
      </c>
      <c r="I1441" s="196"/>
      <c r="L1441" s="192"/>
      <c r="M1441" s="197"/>
      <c r="N1441" s="198"/>
      <c r="O1441" s="198"/>
      <c r="P1441" s="198"/>
      <c r="Q1441" s="198"/>
      <c r="R1441" s="198"/>
      <c r="S1441" s="198"/>
      <c r="T1441" s="199"/>
      <c r="AT1441" s="193" t="s">
        <v>323</v>
      </c>
      <c r="AU1441" s="193" t="s">
        <v>88</v>
      </c>
      <c r="AV1441" s="14" t="s">
        <v>321</v>
      </c>
      <c r="AW1441" s="14" t="s">
        <v>30</v>
      </c>
      <c r="AX1441" s="14" t="s">
        <v>82</v>
      </c>
      <c r="AY1441" s="193" t="s">
        <v>317</v>
      </c>
    </row>
    <row r="1442" spans="1:65" s="12" customFormat="1" ht="22.9" customHeight="1">
      <c r="B1442" s="160"/>
      <c r="D1442" s="161" t="s">
        <v>74</v>
      </c>
      <c r="E1442" s="200" t="s">
        <v>2306</v>
      </c>
      <c r="F1442" s="200" t="s">
        <v>2307</v>
      </c>
      <c r="I1442" s="163"/>
      <c r="J1442" s="201">
        <f>BK1442</f>
        <v>0</v>
      </c>
      <c r="L1442" s="160"/>
      <c r="M1442" s="165"/>
      <c r="N1442" s="166"/>
      <c r="O1442" s="166"/>
      <c r="P1442" s="167">
        <f>SUM(P1443:P1468)</f>
        <v>0</v>
      </c>
      <c r="Q1442" s="166"/>
      <c r="R1442" s="167">
        <f>SUM(R1443:R1468)</f>
        <v>5.7988429000000004</v>
      </c>
      <c r="S1442" s="166"/>
      <c r="T1442" s="168">
        <f>SUM(T1443:T1468)</f>
        <v>0</v>
      </c>
      <c r="AR1442" s="161" t="s">
        <v>88</v>
      </c>
      <c r="AT1442" s="169" t="s">
        <v>74</v>
      </c>
      <c r="AU1442" s="169" t="s">
        <v>82</v>
      </c>
      <c r="AY1442" s="161" t="s">
        <v>317</v>
      </c>
      <c r="BK1442" s="170">
        <f>SUM(BK1443:BK1468)</f>
        <v>0</v>
      </c>
    </row>
    <row r="1443" spans="1:65" s="2" customFormat="1" ht="14.45" customHeight="1">
      <c r="A1443" s="35"/>
      <c r="B1443" s="141"/>
      <c r="C1443" s="171" t="s">
        <v>2308</v>
      </c>
      <c r="D1443" s="171" t="s">
        <v>318</v>
      </c>
      <c r="E1443" s="172" t="s">
        <v>2309</v>
      </c>
      <c r="F1443" s="173" t="s">
        <v>2310</v>
      </c>
      <c r="G1443" s="174" t="s">
        <v>378</v>
      </c>
      <c r="H1443" s="175">
        <v>231.386</v>
      </c>
      <c r="I1443" s="176"/>
      <c r="J1443" s="177">
        <f>ROUND(I1443*H1443,2)</f>
        <v>0</v>
      </c>
      <c r="K1443" s="178"/>
      <c r="L1443" s="36"/>
      <c r="M1443" s="179" t="s">
        <v>1</v>
      </c>
      <c r="N1443" s="180" t="s">
        <v>41</v>
      </c>
      <c r="O1443" s="61"/>
      <c r="P1443" s="181">
        <f>O1443*H1443</f>
        <v>0</v>
      </c>
      <c r="Q1443" s="181">
        <v>0</v>
      </c>
      <c r="R1443" s="181">
        <f>Q1443*H1443</f>
        <v>0</v>
      </c>
      <c r="S1443" s="181">
        <v>0</v>
      </c>
      <c r="T1443" s="182">
        <f>S1443*H1443</f>
        <v>0</v>
      </c>
      <c r="U1443" s="35"/>
      <c r="V1443" s="35"/>
      <c r="W1443" s="35"/>
      <c r="X1443" s="35"/>
      <c r="Y1443" s="35"/>
      <c r="Z1443" s="35"/>
      <c r="AA1443" s="35"/>
      <c r="AB1443" s="35"/>
      <c r="AC1443" s="35"/>
      <c r="AD1443" s="35"/>
      <c r="AE1443" s="35"/>
      <c r="AR1443" s="183" t="s">
        <v>406</v>
      </c>
      <c r="AT1443" s="183" t="s">
        <v>318</v>
      </c>
      <c r="AU1443" s="183" t="s">
        <v>88</v>
      </c>
      <c r="AY1443" s="18" t="s">
        <v>317</v>
      </c>
      <c r="BE1443" s="105">
        <f>IF(N1443="základná",J1443,0)</f>
        <v>0</v>
      </c>
      <c r="BF1443" s="105">
        <f>IF(N1443="znížená",J1443,0)</f>
        <v>0</v>
      </c>
      <c r="BG1443" s="105">
        <f>IF(N1443="zákl. prenesená",J1443,0)</f>
        <v>0</v>
      </c>
      <c r="BH1443" s="105">
        <f>IF(N1443="zníž. prenesená",J1443,0)</f>
        <v>0</v>
      </c>
      <c r="BI1443" s="105">
        <f>IF(N1443="nulová",J1443,0)</f>
        <v>0</v>
      </c>
      <c r="BJ1443" s="18" t="s">
        <v>88</v>
      </c>
      <c r="BK1443" s="105">
        <f>ROUND(I1443*H1443,2)</f>
        <v>0</v>
      </c>
      <c r="BL1443" s="18" t="s">
        <v>406</v>
      </c>
      <c r="BM1443" s="183" t="s">
        <v>2311</v>
      </c>
    </row>
    <row r="1444" spans="1:65" s="15" customFormat="1">
      <c r="B1444" s="202"/>
      <c r="D1444" s="185" t="s">
        <v>323</v>
      </c>
      <c r="E1444" s="203" t="s">
        <v>1</v>
      </c>
      <c r="F1444" s="204" t="s">
        <v>2312</v>
      </c>
      <c r="H1444" s="205">
        <v>134.96</v>
      </c>
      <c r="I1444" s="206"/>
      <c r="L1444" s="202"/>
      <c r="M1444" s="207"/>
      <c r="N1444" s="208"/>
      <c r="O1444" s="208"/>
      <c r="P1444" s="208"/>
      <c r="Q1444" s="208"/>
      <c r="R1444" s="208"/>
      <c r="S1444" s="208"/>
      <c r="T1444" s="209"/>
      <c r="AT1444" s="203" t="s">
        <v>323</v>
      </c>
      <c r="AU1444" s="203" t="s">
        <v>88</v>
      </c>
      <c r="AV1444" s="15" t="s">
        <v>88</v>
      </c>
      <c r="AW1444" s="15" t="s">
        <v>30</v>
      </c>
      <c r="AX1444" s="15" t="s">
        <v>75</v>
      </c>
      <c r="AY1444" s="203" t="s">
        <v>317</v>
      </c>
    </row>
    <row r="1445" spans="1:65" s="16" customFormat="1">
      <c r="B1445" s="210"/>
      <c r="D1445" s="185" t="s">
        <v>323</v>
      </c>
      <c r="E1445" s="211" t="s">
        <v>1</v>
      </c>
      <c r="F1445" s="212" t="s">
        <v>1285</v>
      </c>
      <c r="H1445" s="213">
        <v>134.96</v>
      </c>
      <c r="I1445" s="214"/>
      <c r="L1445" s="210"/>
      <c r="M1445" s="215"/>
      <c r="N1445" s="216"/>
      <c r="O1445" s="216"/>
      <c r="P1445" s="216"/>
      <c r="Q1445" s="216"/>
      <c r="R1445" s="216"/>
      <c r="S1445" s="216"/>
      <c r="T1445" s="217"/>
      <c r="AT1445" s="211" t="s">
        <v>323</v>
      </c>
      <c r="AU1445" s="211" t="s">
        <v>88</v>
      </c>
      <c r="AV1445" s="16" t="s">
        <v>105</v>
      </c>
      <c r="AW1445" s="16" t="s">
        <v>30</v>
      </c>
      <c r="AX1445" s="16" t="s">
        <v>75</v>
      </c>
      <c r="AY1445" s="211" t="s">
        <v>317</v>
      </c>
    </row>
    <row r="1446" spans="1:65" s="15" customFormat="1">
      <c r="B1446" s="202"/>
      <c r="D1446" s="185" t="s">
        <v>323</v>
      </c>
      <c r="E1446" s="203" t="s">
        <v>1</v>
      </c>
      <c r="F1446" s="204" t="s">
        <v>2313</v>
      </c>
      <c r="H1446" s="205">
        <v>92.12</v>
      </c>
      <c r="I1446" s="206"/>
      <c r="L1446" s="202"/>
      <c r="M1446" s="207"/>
      <c r="N1446" s="208"/>
      <c r="O1446" s="208"/>
      <c r="P1446" s="208"/>
      <c r="Q1446" s="208"/>
      <c r="R1446" s="208"/>
      <c r="S1446" s="208"/>
      <c r="T1446" s="209"/>
      <c r="AT1446" s="203" t="s">
        <v>323</v>
      </c>
      <c r="AU1446" s="203" t="s">
        <v>88</v>
      </c>
      <c r="AV1446" s="15" t="s">
        <v>88</v>
      </c>
      <c r="AW1446" s="15" t="s">
        <v>30</v>
      </c>
      <c r="AX1446" s="15" t="s">
        <v>75</v>
      </c>
      <c r="AY1446" s="203" t="s">
        <v>317</v>
      </c>
    </row>
    <row r="1447" spans="1:65" s="16" customFormat="1">
      <c r="B1447" s="210"/>
      <c r="D1447" s="185" t="s">
        <v>323</v>
      </c>
      <c r="E1447" s="211" t="s">
        <v>1</v>
      </c>
      <c r="F1447" s="212" t="s">
        <v>2314</v>
      </c>
      <c r="H1447" s="213">
        <v>92.12</v>
      </c>
      <c r="I1447" s="214"/>
      <c r="L1447" s="210"/>
      <c r="M1447" s="215"/>
      <c r="N1447" s="216"/>
      <c r="O1447" s="216"/>
      <c r="P1447" s="216"/>
      <c r="Q1447" s="216"/>
      <c r="R1447" s="216"/>
      <c r="S1447" s="216"/>
      <c r="T1447" s="217"/>
      <c r="AT1447" s="211" t="s">
        <v>323</v>
      </c>
      <c r="AU1447" s="211" t="s">
        <v>88</v>
      </c>
      <c r="AV1447" s="16" t="s">
        <v>105</v>
      </c>
      <c r="AW1447" s="16" t="s">
        <v>30</v>
      </c>
      <c r="AX1447" s="16" t="s">
        <v>75</v>
      </c>
      <c r="AY1447" s="211" t="s">
        <v>317</v>
      </c>
    </row>
    <row r="1448" spans="1:65" s="15" customFormat="1">
      <c r="B1448" s="202"/>
      <c r="D1448" s="185" t="s">
        <v>323</v>
      </c>
      <c r="E1448" s="203" t="s">
        <v>1</v>
      </c>
      <c r="F1448" s="204" t="s">
        <v>2315</v>
      </c>
      <c r="H1448" s="205">
        <v>4.306</v>
      </c>
      <c r="I1448" s="206"/>
      <c r="L1448" s="202"/>
      <c r="M1448" s="207"/>
      <c r="N1448" s="208"/>
      <c r="O1448" s="208"/>
      <c r="P1448" s="208"/>
      <c r="Q1448" s="208"/>
      <c r="R1448" s="208"/>
      <c r="S1448" s="208"/>
      <c r="T1448" s="209"/>
      <c r="AT1448" s="203" t="s">
        <v>323</v>
      </c>
      <c r="AU1448" s="203" t="s">
        <v>88</v>
      </c>
      <c r="AV1448" s="15" t="s">
        <v>88</v>
      </c>
      <c r="AW1448" s="15" t="s">
        <v>30</v>
      </c>
      <c r="AX1448" s="15" t="s">
        <v>75</v>
      </c>
      <c r="AY1448" s="203" t="s">
        <v>317</v>
      </c>
    </row>
    <row r="1449" spans="1:65" s="16" customFormat="1">
      <c r="B1449" s="210"/>
      <c r="D1449" s="185" t="s">
        <v>323</v>
      </c>
      <c r="E1449" s="211" t="s">
        <v>1</v>
      </c>
      <c r="F1449" s="212" t="s">
        <v>412</v>
      </c>
      <c r="H1449" s="213">
        <v>4.306</v>
      </c>
      <c r="I1449" s="214"/>
      <c r="L1449" s="210"/>
      <c r="M1449" s="215"/>
      <c r="N1449" s="216"/>
      <c r="O1449" s="216"/>
      <c r="P1449" s="216"/>
      <c r="Q1449" s="216"/>
      <c r="R1449" s="216"/>
      <c r="S1449" s="216"/>
      <c r="T1449" s="217"/>
      <c r="AT1449" s="211" t="s">
        <v>323</v>
      </c>
      <c r="AU1449" s="211" t="s">
        <v>88</v>
      </c>
      <c r="AV1449" s="16" t="s">
        <v>105</v>
      </c>
      <c r="AW1449" s="16" t="s">
        <v>30</v>
      </c>
      <c r="AX1449" s="16" t="s">
        <v>75</v>
      </c>
      <c r="AY1449" s="211" t="s">
        <v>317</v>
      </c>
    </row>
    <row r="1450" spans="1:65" s="14" customFormat="1">
      <c r="B1450" s="192"/>
      <c r="D1450" s="185" t="s">
        <v>323</v>
      </c>
      <c r="E1450" s="193" t="s">
        <v>165</v>
      </c>
      <c r="F1450" s="194" t="s">
        <v>334</v>
      </c>
      <c r="H1450" s="195">
        <v>231.386</v>
      </c>
      <c r="I1450" s="196"/>
      <c r="L1450" s="192"/>
      <c r="M1450" s="197"/>
      <c r="N1450" s="198"/>
      <c r="O1450" s="198"/>
      <c r="P1450" s="198"/>
      <c r="Q1450" s="198"/>
      <c r="R1450" s="198"/>
      <c r="S1450" s="198"/>
      <c r="T1450" s="199"/>
      <c r="AT1450" s="193" t="s">
        <v>323</v>
      </c>
      <c r="AU1450" s="193" t="s">
        <v>88</v>
      </c>
      <c r="AV1450" s="14" t="s">
        <v>321</v>
      </c>
      <c r="AW1450" s="14" t="s">
        <v>30</v>
      </c>
      <c r="AX1450" s="14" t="s">
        <v>82</v>
      </c>
      <c r="AY1450" s="193" t="s">
        <v>317</v>
      </c>
    </row>
    <row r="1451" spans="1:65" s="2" customFormat="1" ht="14.45" customHeight="1">
      <c r="A1451" s="35"/>
      <c r="B1451" s="141"/>
      <c r="C1451" s="171" t="s">
        <v>2316</v>
      </c>
      <c r="D1451" s="171" t="s">
        <v>318</v>
      </c>
      <c r="E1451" s="172" t="s">
        <v>2317</v>
      </c>
      <c r="F1451" s="173" t="s">
        <v>2318</v>
      </c>
      <c r="G1451" s="174" t="s">
        <v>378</v>
      </c>
      <c r="H1451" s="175">
        <v>231.386</v>
      </c>
      <c r="I1451" s="176"/>
      <c r="J1451" s="177">
        <f>ROUND(I1451*H1451,2)</f>
        <v>0</v>
      </c>
      <c r="K1451" s="178"/>
      <c r="L1451" s="36"/>
      <c r="M1451" s="179" t="s">
        <v>1</v>
      </c>
      <c r="N1451" s="180" t="s">
        <v>41</v>
      </c>
      <c r="O1451" s="61"/>
      <c r="P1451" s="181">
        <f>O1451*H1451</f>
        <v>0</v>
      </c>
      <c r="Q1451" s="181">
        <v>1.25E-3</v>
      </c>
      <c r="R1451" s="181">
        <f>Q1451*H1451</f>
        <v>0.2892325</v>
      </c>
      <c r="S1451" s="181">
        <v>0</v>
      </c>
      <c r="T1451" s="182">
        <f>S1451*H1451</f>
        <v>0</v>
      </c>
      <c r="U1451" s="35"/>
      <c r="V1451" s="35"/>
      <c r="W1451" s="35"/>
      <c r="X1451" s="35"/>
      <c r="Y1451" s="35"/>
      <c r="Z1451" s="35"/>
      <c r="AA1451" s="35"/>
      <c r="AB1451" s="35"/>
      <c r="AC1451" s="35"/>
      <c r="AD1451" s="35"/>
      <c r="AE1451" s="35"/>
      <c r="AR1451" s="183" t="s">
        <v>406</v>
      </c>
      <c r="AT1451" s="183" t="s">
        <v>318</v>
      </c>
      <c r="AU1451" s="183" t="s">
        <v>88</v>
      </c>
      <c r="AY1451" s="18" t="s">
        <v>317</v>
      </c>
      <c r="BE1451" s="105">
        <f>IF(N1451="základná",J1451,0)</f>
        <v>0</v>
      </c>
      <c r="BF1451" s="105">
        <f>IF(N1451="znížená",J1451,0)</f>
        <v>0</v>
      </c>
      <c r="BG1451" s="105">
        <f>IF(N1451="zákl. prenesená",J1451,0)</f>
        <v>0</v>
      </c>
      <c r="BH1451" s="105">
        <f>IF(N1451="zníž. prenesená",J1451,0)</f>
        <v>0</v>
      </c>
      <c r="BI1451" s="105">
        <f>IF(N1451="nulová",J1451,0)</f>
        <v>0</v>
      </c>
      <c r="BJ1451" s="18" t="s">
        <v>88</v>
      </c>
      <c r="BK1451" s="105">
        <f>ROUND(I1451*H1451,2)</f>
        <v>0</v>
      </c>
      <c r="BL1451" s="18" t="s">
        <v>406</v>
      </c>
      <c r="BM1451" s="183" t="s">
        <v>2319</v>
      </c>
    </row>
    <row r="1452" spans="1:65" s="15" customFormat="1">
      <c r="B1452" s="202"/>
      <c r="D1452" s="185" t="s">
        <v>323</v>
      </c>
      <c r="E1452" s="203" t="s">
        <v>1</v>
      </c>
      <c r="F1452" s="204" t="s">
        <v>165</v>
      </c>
      <c r="H1452" s="205">
        <v>231.386</v>
      </c>
      <c r="I1452" s="206"/>
      <c r="L1452" s="202"/>
      <c r="M1452" s="207"/>
      <c r="N1452" s="208"/>
      <c r="O1452" s="208"/>
      <c r="P1452" s="208"/>
      <c r="Q1452" s="208"/>
      <c r="R1452" s="208"/>
      <c r="S1452" s="208"/>
      <c r="T1452" s="209"/>
      <c r="AT1452" s="203" t="s">
        <v>323</v>
      </c>
      <c r="AU1452" s="203" t="s">
        <v>88</v>
      </c>
      <c r="AV1452" s="15" t="s">
        <v>88</v>
      </c>
      <c r="AW1452" s="15" t="s">
        <v>30</v>
      </c>
      <c r="AX1452" s="15" t="s">
        <v>82</v>
      </c>
      <c r="AY1452" s="203" t="s">
        <v>317</v>
      </c>
    </row>
    <row r="1453" spans="1:65" s="2" customFormat="1" ht="14.45" customHeight="1">
      <c r="A1453" s="35"/>
      <c r="B1453" s="141"/>
      <c r="C1453" s="171" t="s">
        <v>2320</v>
      </c>
      <c r="D1453" s="171" t="s">
        <v>318</v>
      </c>
      <c r="E1453" s="172" t="s">
        <v>2321</v>
      </c>
      <c r="F1453" s="173" t="s">
        <v>2322</v>
      </c>
      <c r="G1453" s="174" t="s">
        <v>378</v>
      </c>
      <c r="H1453" s="175">
        <v>6559.06</v>
      </c>
      <c r="I1453" s="176"/>
      <c r="J1453" s="177">
        <f>ROUND(I1453*H1453,2)</f>
        <v>0</v>
      </c>
      <c r="K1453" s="178"/>
      <c r="L1453" s="36"/>
      <c r="M1453" s="179" t="s">
        <v>1</v>
      </c>
      <c r="N1453" s="180" t="s">
        <v>41</v>
      </c>
      <c r="O1453" s="61"/>
      <c r="P1453" s="181">
        <f>O1453*H1453</f>
        <v>0</v>
      </c>
      <c r="Q1453" s="181">
        <v>1.8000000000000001E-4</v>
      </c>
      <c r="R1453" s="181">
        <f>Q1453*H1453</f>
        <v>1.1806308000000001</v>
      </c>
      <c r="S1453" s="181">
        <v>0</v>
      </c>
      <c r="T1453" s="182">
        <f>S1453*H1453</f>
        <v>0</v>
      </c>
      <c r="U1453" s="35"/>
      <c r="V1453" s="35"/>
      <c r="W1453" s="35"/>
      <c r="X1453" s="35"/>
      <c r="Y1453" s="35"/>
      <c r="Z1453" s="35"/>
      <c r="AA1453" s="35"/>
      <c r="AB1453" s="35"/>
      <c r="AC1453" s="35"/>
      <c r="AD1453" s="35"/>
      <c r="AE1453" s="35"/>
      <c r="AR1453" s="183" t="s">
        <v>406</v>
      </c>
      <c r="AT1453" s="183" t="s">
        <v>318</v>
      </c>
      <c r="AU1453" s="183" t="s">
        <v>88</v>
      </c>
      <c r="AY1453" s="18" t="s">
        <v>317</v>
      </c>
      <c r="BE1453" s="105">
        <f>IF(N1453="základná",J1453,0)</f>
        <v>0</v>
      </c>
      <c r="BF1453" s="105">
        <f>IF(N1453="znížená",J1453,0)</f>
        <v>0</v>
      </c>
      <c r="BG1453" s="105">
        <f>IF(N1453="zákl. prenesená",J1453,0)</f>
        <v>0</v>
      </c>
      <c r="BH1453" s="105">
        <f>IF(N1453="zníž. prenesená",J1453,0)</f>
        <v>0</v>
      </c>
      <c r="BI1453" s="105">
        <f>IF(N1453="nulová",J1453,0)</f>
        <v>0</v>
      </c>
      <c r="BJ1453" s="18" t="s">
        <v>88</v>
      </c>
      <c r="BK1453" s="105">
        <f>ROUND(I1453*H1453,2)</f>
        <v>0</v>
      </c>
      <c r="BL1453" s="18" t="s">
        <v>406</v>
      </c>
      <c r="BM1453" s="183" t="s">
        <v>2323</v>
      </c>
    </row>
    <row r="1454" spans="1:65" s="15" customFormat="1">
      <c r="B1454" s="202"/>
      <c r="D1454" s="185" t="s">
        <v>323</v>
      </c>
      <c r="E1454" s="203" t="s">
        <v>1</v>
      </c>
      <c r="F1454" s="204" t="s">
        <v>2324</v>
      </c>
      <c r="H1454" s="205">
        <v>45.936</v>
      </c>
      <c r="I1454" s="206"/>
      <c r="L1454" s="202"/>
      <c r="M1454" s="207"/>
      <c r="N1454" s="208"/>
      <c r="O1454" s="208"/>
      <c r="P1454" s="208"/>
      <c r="Q1454" s="208"/>
      <c r="R1454" s="208"/>
      <c r="S1454" s="208"/>
      <c r="T1454" s="209"/>
      <c r="AT1454" s="203" t="s">
        <v>323</v>
      </c>
      <c r="AU1454" s="203" t="s">
        <v>88</v>
      </c>
      <c r="AV1454" s="15" t="s">
        <v>88</v>
      </c>
      <c r="AW1454" s="15" t="s">
        <v>30</v>
      </c>
      <c r="AX1454" s="15" t="s">
        <v>75</v>
      </c>
      <c r="AY1454" s="203" t="s">
        <v>317</v>
      </c>
    </row>
    <row r="1455" spans="1:65" s="15" customFormat="1">
      <c r="B1455" s="202"/>
      <c r="D1455" s="185" t="s">
        <v>323</v>
      </c>
      <c r="E1455" s="203" t="s">
        <v>1</v>
      </c>
      <c r="F1455" s="204" t="s">
        <v>165</v>
      </c>
      <c r="H1455" s="205">
        <v>231.386</v>
      </c>
      <c r="I1455" s="206"/>
      <c r="L1455" s="202"/>
      <c r="M1455" s="207"/>
      <c r="N1455" s="208"/>
      <c r="O1455" s="208"/>
      <c r="P1455" s="208"/>
      <c r="Q1455" s="208"/>
      <c r="R1455" s="208"/>
      <c r="S1455" s="208"/>
      <c r="T1455" s="209"/>
      <c r="AT1455" s="203" t="s">
        <v>323</v>
      </c>
      <c r="AU1455" s="203" t="s">
        <v>88</v>
      </c>
      <c r="AV1455" s="15" t="s">
        <v>88</v>
      </c>
      <c r="AW1455" s="15" t="s">
        <v>30</v>
      </c>
      <c r="AX1455" s="15" t="s">
        <v>75</v>
      </c>
      <c r="AY1455" s="203" t="s">
        <v>317</v>
      </c>
    </row>
    <row r="1456" spans="1:65" s="16" customFormat="1">
      <c r="B1456" s="210"/>
      <c r="D1456" s="185" t="s">
        <v>323</v>
      </c>
      <c r="E1456" s="211" t="s">
        <v>1</v>
      </c>
      <c r="F1456" s="212" t="s">
        <v>412</v>
      </c>
      <c r="H1456" s="213">
        <v>277.322</v>
      </c>
      <c r="I1456" s="214"/>
      <c r="L1456" s="210"/>
      <c r="M1456" s="215"/>
      <c r="N1456" s="216"/>
      <c r="O1456" s="216"/>
      <c r="P1456" s="216"/>
      <c r="Q1456" s="216"/>
      <c r="R1456" s="216"/>
      <c r="S1456" s="216"/>
      <c r="T1456" s="217"/>
      <c r="AT1456" s="211" t="s">
        <v>323</v>
      </c>
      <c r="AU1456" s="211" t="s">
        <v>88</v>
      </c>
      <c r="AV1456" s="16" t="s">
        <v>105</v>
      </c>
      <c r="AW1456" s="16" t="s">
        <v>30</v>
      </c>
      <c r="AX1456" s="16" t="s">
        <v>75</v>
      </c>
      <c r="AY1456" s="211" t="s">
        <v>317</v>
      </c>
    </row>
    <row r="1457" spans="1:65" s="15" customFormat="1">
      <c r="B1457" s="202"/>
      <c r="D1457" s="185" t="s">
        <v>323</v>
      </c>
      <c r="E1457" s="203" t="s">
        <v>1</v>
      </c>
      <c r="F1457" s="204" t="s">
        <v>253</v>
      </c>
      <c r="H1457" s="205">
        <v>185.886</v>
      </c>
      <c r="I1457" s="206"/>
      <c r="L1457" s="202"/>
      <c r="M1457" s="207"/>
      <c r="N1457" s="208"/>
      <c r="O1457" s="208"/>
      <c r="P1457" s="208"/>
      <c r="Q1457" s="208"/>
      <c r="R1457" s="208"/>
      <c r="S1457" s="208"/>
      <c r="T1457" s="209"/>
      <c r="AT1457" s="203" t="s">
        <v>323</v>
      </c>
      <c r="AU1457" s="203" t="s">
        <v>88</v>
      </c>
      <c r="AV1457" s="15" t="s">
        <v>88</v>
      </c>
      <c r="AW1457" s="15" t="s">
        <v>30</v>
      </c>
      <c r="AX1457" s="15" t="s">
        <v>75</v>
      </c>
      <c r="AY1457" s="203" t="s">
        <v>317</v>
      </c>
    </row>
    <row r="1458" spans="1:65" s="16" customFormat="1">
      <c r="B1458" s="210"/>
      <c r="D1458" s="185" t="s">
        <v>323</v>
      </c>
      <c r="E1458" s="211" t="s">
        <v>1</v>
      </c>
      <c r="F1458" s="212" t="s">
        <v>412</v>
      </c>
      <c r="H1458" s="213">
        <v>185.886</v>
      </c>
      <c r="I1458" s="214"/>
      <c r="L1458" s="210"/>
      <c r="M1458" s="215"/>
      <c r="N1458" s="216"/>
      <c r="O1458" s="216"/>
      <c r="P1458" s="216"/>
      <c r="Q1458" s="216"/>
      <c r="R1458" s="216"/>
      <c r="S1458" s="216"/>
      <c r="T1458" s="217"/>
      <c r="AT1458" s="211" t="s">
        <v>323</v>
      </c>
      <c r="AU1458" s="211" t="s">
        <v>88</v>
      </c>
      <c r="AV1458" s="16" t="s">
        <v>105</v>
      </c>
      <c r="AW1458" s="16" t="s">
        <v>30</v>
      </c>
      <c r="AX1458" s="16" t="s">
        <v>75</v>
      </c>
      <c r="AY1458" s="211" t="s">
        <v>317</v>
      </c>
    </row>
    <row r="1459" spans="1:65" s="15" customFormat="1">
      <c r="B1459" s="202"/>
      <c r="D1459" s="185" t="s">
        <v>323</v>
      </c>
      <c r="E1459" s="203" t="s">
        <v>1</v>
      </c>
      <c r="F1459" s="204" t="s">
        <v>2325</v>
      </c>
      <c r="H1459" s="205">
        <v>5014.7020000000002</v>
      </c>
      <c r="I1459" s="206"/>
      <c r="L1459" s="202"/>
      <c r="M1459" s="207"/>
      <c r="N1459" s="208"/>
      <c r="O1459" s="208"/>
      <c r="P1459" s="208"/>
      <c r="Q1459" s="208"/>
      <c r="R1459" s="208"/>
      <c r="S1459" s="208"/>
      <c r="T1459" s="209"/>
      <c r="AT1459" s="203" t="s">
        <v>323</v>
      </c>
      <c r="AU1459" s="203" t="s">
        <v>88</v>
      </c>
      <c r="AV1459" s="15" t="s">
        <v>88</v>
      </c>
      <c r="AW1459" s="15" t="s">
        <v>30</v>
      </c>
      <c r="AX1459" s="15" t="s">
        <v>75</v>
      </c>
      <c r="AY1459" s="203" t="s">
        <v>317</v>
      </c>
    </row>
    <row r="1460" spans="1:65" s="16" customFormat="1">
      <c r="B1460" s="210"/>
      <c r="D1460" s="185" t="s">
        <v>323</v>
      </c>
      <c r="E1460" s="211" t="s">
        <v>1</v>
      </c>
      <c r="F1460" s="212" t="s">
        <v>412</v>
      </c>
      <c r="H1460" s="213">
        <v>5014.7020000000002</v>
      </c>
      <c r="I1460" s="214"/>
      <c r="L1460" s="210"/>
      <c r="M1460" s="215"/>
      <c r="N1460" s="216"/>
      <c r="O1460" s="216"/>
      <c r="P1460" s="216"/>
      <c r="Q1460" s="216"/>
      <c r="R1460" s="216"/>
      <c r="S1460" s="216"/>
      <c r="T1460" s="217"/>
      <c r="AT1460" s="211" t="s">
        <v>323</v>
      </c>
      <c r="AU1460" s="211" t="s">
        <v>88</v>
      </c>
      <c r="AV1460" s="16" t="s">
        <v>105</v>
      </c>
      <c r="AW1460" s="16" t="s">
        <v>30</v>
      </c>
      <c r="AX1460" s="16" t="s">
        <v>75</v>
      </c>
      <c r="AY1460" s="211" t="s">
        <v>317</v>
      </c>
    </row>
    <row r="1461" spans="1:65" s="15" customFormat="1">
      <c r="B1461" s="202"/>
      <c r="D1461" s="185" t="s">
        <v>323</v>
      </c>
      <c r="E1461" s="203" t="s">
        <v>1</v>
      </c>
      <c r="F1461" s="204" t="s">
        <v>209</v>
      </c>
      <c r="H1461" s="205">
        <v>753.35</v>
      </c>
      <c r="I1461" s="206"/>
      <c r="L1461" s="202"/>
      <c r="M1461" s="207"/>
      <c r="N1461" s="208"/>
      <c r="O1461" s="208"/>
      <c r="P1461" s="208"/>
      <c r="Q1461" s="208"/>
      <c r="R1461" s="208"/>
      <c r="S1461" s="208"/>
      <c r="T1461" s="209"/>
      <c r="AT1461" s="203" t="s">
        <v>323</v>
      </c>
      <c r="AU1461" s="203" t="s">
        <v>88</v>
      </c>
      <c r="AV1461" s="15" t="s">
        <v>88</v>
      </c>
      <c r="AW1461" s="15" t="s">
        <v>30</v>
      </c>
      <c r="AX1461" s="15" t="s">
        <v>75</v>
      </c>
      <c r="AY1461" s="203" t="s">
        <v>317</v>
      </c>
    </row>
    <row r="1462" spans="1:65" s="15" customFormat="1">
      <c r="B1462" s="202"/>
      <c r="D1462" s="185" t="s">
        <v>323</v>
      </c>
      <c r="E1462" s="203" t="s">
        <v>1</v>
      </c>
      <c r="F1462" s="204" t="s">
        <v>247</v>
      </c>
      <c r="H1462" s="205">
        <v>327.8</v>
      </c>
      <c r="I1462" s="206"/>
      <c r="L1462" s="202"/>
      <c r="M1462" s="207"/>
      <c r="N1462" s="208"/>
      <c r="O1462" s="208"/>
      <c r="P1462" s="208"/>
      <c r="Q1462" s="208"/>
      <c r="R1462" s="208"/>
      <c r="S1462" s="208"/>
      <c r="T1462" s="209"/>
      <c r="AT1462" s="203" t="s">
        <v>323</v>
      </c>
      <c r="AU1462" s="203" t="s">
        <v>88</v>
      </c>
      <c r="AV1462" s="15" t="s">
        <v>88</v>
      </c>
      <c r="AW1462" s="15" t="s">
        <v>30</v>
      </c>
      <c r="AX1462" s="15" t="s">
        <v>75</v>
      </c>
      <c r="AY1462" s="203" t="s">
        <v>317</v>
      </c>
    </row>
    <row r="1463" spans="1:65" s="16" customFormat="1">
      <c r="B1463" s="210"/>
      <c r="D1463" s="185" t="s">
        <v>323</v>
      </c>
      <c r="E1463" s="211" t="s">
        <v>1</v>
      </c>
      <c r="F1463" s="212" t="s">
        <v>412</v>
      </c>
      <c r="H1463" s="213">
        <v>1081.1500000000001</v>
      </c>
      <c r="I1463" s="214"/>
      <c r="L1463" s="210"/>
      <c r="M1463" s="215"/>
      <c r="N1463" s="216"/>
      <c r="O1463" s="216"/>
      <c r="P1463" s="216"/>
      <c r="Q1463" s="216"/>
      <c r="R1463" s="216"/>
      <c r="S1463" s="216"/>
      <c r="T1463" s="217"/>
      <c r="AT1463" s="211" t="s">
        <v>323</v>
      </c>
      <c r="AU1463" s="211" t="s">
        <v>88</v>
      </c>
      <c r="AV1463" s="16" t="s">
        <v>105</v>
      </c>
      <c r="AW1463" s="16" t="s">
        <v>30</v>
      </c>
      <c r="AX1463" s="16" t="s">
        <v>75</v>
      </c>
      <c r="AY1463" s="211" t="s">
        <v>317</v>
      </c>
    </row>
    <row r="1464" spans="1:65" s="14" customFormat="1">
      <c r="B1464" s="192"/>
      <c r="D1464" s="185" t="s">
        <v>323</v>
      </c>
      <c r="E1464" s="193" t="s">
        <v>168</v>
      </c>
      <c r="F1464" s="194" t="s">
        <v>334</v>
      </c>
      <c r="H1464" s="195">
        <v>6559.06</v>
      </c>
      <c r="I1464" s="196"/>
      <c r="L1464" s="192"/>
      <c r="M1464" s="197"/>
      <c r="N1464" s="198"/>
      <c r="O1464" s="198"/>
      <c r="P1464" s="198"/>
      <c r="Q1464" s="198"/>
      <c r="R1464" s="198"/>
      <c r="S1464" s="198"/>
      <c r="T1464" s="199"/>
      <c r="AT1464" s="193" t="s">
        <v>323</v>
      </c>
      <c r="AU1464" s="193" t="s">
        <v>88</v>
      </c>
      <c r="AV1464" s="14" t="s">
        <v>321</v>
      </c>
      <c r="AW1464" s="14" t="s">
        <v>30</v>
      </c>
      <c r="AX1464" s="14" t="s">
        <v>82</v>
      </c>
      <c r="AY1464" s="193" t="s">
        <v>317</v>
      </c>
    </row>
    <row r="1465" spans="1:65" s="2" customFormat="1" ht="24.2" customHeight="1">
      <c r="A1465" s="35"/>
      <c r="B1465" s="141"/>
      <c r="C1465" s="171" t="s">
        <v>2326</v>
      </c>
      <c r="D1465" s="171" t="s">
        <v>318</v>
      </c>
      <c r="E1465" s="172" t="s">
        <v>2327</v>
      </c>
      <c r="F1465" s="173" t="s">
        <v>2328</v>
      </c>
      <c r="G1465" s="174" t="s">
        <v>378</v>
      </c>
      <c r="H1465" s="175">
        <v>6559.06</v>
      </c>
      <c r="I1465" s="176"/>
      <c r="J1465" s="177">
        <f>ROUND(I1465*H1465,2)</f>
        <v>0</v>
      </c>
      <c r="K1465" s="178"/>
      <c r="L1465" s="36"/>
      <c r="M1465" s="179" t="s">
        <v>1</v>
      </c>
      <c r="N1465" s="180" t="s">
        <v>41</v>
      </c>
      <c r="O1465" s="61"/>
      <c r="P1465" s="181">
        <f>O1465*H1465</f>
        <v>0</v>
      </c>
      <c r="Q1465" s="181">
        <v>3.3E-4</v>
      </c>
      <c r="R1465" s="181">
        <f>Q1465*H1465</f>
        <v>2.1644898000000001</v>
      </c>
      <c r="S1465" s="181">
        <v>0</v>
      </c>
      <c r="T1465" s="182">
        <f>S1465*H1465</f>
        <v>0</v>
      </c>
      <c r="U1465" s="35"/>
      <c r="V1465" s="35"/>
      <c r="W1465" s="35"/>
      <c r="X1465" s="35"/>
      <c r="Y1465" s="35"/>
      <c r="Z1465" s="35"/>
      <c r="AA1465" s="35"/>
      <c r="AB1465" s="35"/>
      <c r="AC1465" s="35"/>
      <c r="AD1465" s="35"/>
      <c r="AE1465" s="35"/>
      <c r="AR1465" s="183" t="s">
        <v>406</v>
      </c>
      <c r="AT1465" s="183" t="s">
        <v>318</v>
      </c>
      <c r="AU1465" s="183" t="s">
        <v>88</v>
      </c>
      <c r="AY1465" s="18" t="s">
        <v>317</v>
      </c>
      <c r="BE1465" s="105">
        <f>IF(N1465="základná",J1465,0)</f>
        <v>0</v>
      </c>
      <c r="BF1465" s="105">
        <f>IF(N1465="znížená",J1465,0)</f>
        <v>0</v>
      </c>
      <c r="BG1465" s="105">
        <f>IF(N1465="zákl. prenesená",J1465,0)</f>
        <v>0</v>
      </c>
      <c r="BH1465" s="105">
        <f>IF(N1465="zníž. prenesená",J1465,0)</f>
        <v>0</v>
      </c>
      <c r="BI1465" s="105">
        <f>IF(N1465="nulová",J1465,0)</f>
        <v>0</v>
      </c>
      <c r="BJ1465" s="18" t="s">
        <v>88</v>
      </c>
      <c r="BK1465" s="105">
        <f>ROUND(I1465*H1465,2)</f>
        <v>0</v>
      </c>
      <c r="BL1465" s="18" t="s">
        <v>406</v>
      </c>
      <c r="BM1465" s="183" t="s">
        <v>2329</v>
      </c>
    </row>
    <row r="1466" spans="1:65" s="15" customFormat="1">
      <c r="B1466" s="202"/>
      <c r="D1466" s="185" t="s">
        <v>323</v>
      </c>
      <c r="E1466" s="203" t="s">
        <v>1</v>
      </c>
      <c r="F1466" s="204" t="s">
        <v>168</v>
      </c>
      <c r="H1466" s="205">
        <v>6559.06</v>
      </c>
      <c r="I1466" s="206"/>
      <c r="L1466" s="202"/>
      <c r="M1466" s="207"/>
      <c r="N1466" s="208"/>
      <c r="O1466" s="208"/>
      <c r="P1466" s="208"/>
      <c r="Q1466" s="208"/>
      <c r="R1466" s="208"/>
      <c r="S1466" s="208"/>
      <c r="T1466" s="209"/>
      <c r="AT1466" s="203" t="s">
        <v>323</v>
      </c>
      <c r="AU1466" s="203" t="s">
        <v>88</v>
      </c>
      <c r="AV1466" s="15" t="s">
        <v>88</v>
      </c>
      <c r="AW1466" s="15" t="s">
        <v>30</v>
      </c>
      <c r="AX1466" s="15" t="s">
        <v>82</v>
      </c>
      <c r="AY1466" s="203" t="s">
        <v>317</v>
      </c>
    </row>
    <row r="1467" spans="1:65" s="2" customFormat="1" ht="14.45" customHeight="1">
      <c r="A1467" s="35"/>
      <c r="B1467" s="141"/>
      <c r="C1467" s="171" t="s">
        <v>2330</v>
      </c>
      <c r="D1467" s="171" t="s">
        <v>318</v>
      </c>
      <c r="E1467" s="172" t="s">
        <v>2331</v>
      </c>
      <c r="F1467" s="173" t="s">
        <v>2332</v>
      </c>
      <c r="G1467" s="174" t="s">
        <v>378</v>
      </c>
      <c r="H1467" s="175">
        <v>6559.06</v>
      </c>
      <c r="I1467" s="176"/>
      <c r="J1467" s="177">
        <f>ROUND(I1467*H1467,2)</f>
        <v>0</v>
      </c>
      <c r="K1467" s="178"/>
      <c r="L1467" s="36"/>
      <c r="M1467" s="179" t="s">
        <v>1</v>
      </c>
      <c r="N1467" s="180" t="s">
        <v>41</v>
      </c>
      <c r="O1467" s="61"/>
      <c r="P1467" s="181">
        <f>O1467*H1467</f>
        <v>0</v>
      </c>
      <c r="Q1467" s="181">
        <v>3.3E-4</v>
      </c>
      <c r="R1467" s="181">
        <f>Q1467*H1467</f>
        <v>2.1644898000000001</v>
      </c>
      <c r="S1467" s="181">
        <v>0</v>
      </c>
      <c r="T1467" s="182">
        <f>S1467*H1467</f>
        <v>0</v>
      </c>
      <c r="U1467" s="35"/>
      <c r="V1467" s="35"/>
      <c r="W1467" s="35"/>
      <c r="X1467" s="35"/>
      <c r="Y1467" s="35"/>
      <c r="Z1467" s="35"/>
      <c r="AA1467" s="35"/>
      <c r="AB1467" s="35"/>
      <c r="AC1467" s="35"/>
      <c r="AD1467" s="35"/>
      <c r="AE1467" s="35"/>
      <c r="AR1467" s="183" t="s">
        <v>406</v>
      </c>
      <c r="AT1467" s="183" t="s">
        <v>318</v>
      </c>
      <c r="AU1467" s="183" t="s">
        <v>88</v>
      </c>
      <c r="AY1467" s="18" t="s">
        <v>317</v>
      </c>
      <c r="BE1467" s="105">
        <f>IF(N1467="základná",J1467,0)</f>
        <v>0</v>
      </c>
      <c r="BF1467" s="105">
        <f>IF(N1467="znížená",J1467,0)</f>
        <v>0</v>
      </c>
      <c r="BG1467" s="105">
        <f>IF(N1467="zákl. prenesená",J1467,0)</f>
        <v>0</v>
      </c>
      <c r="BH1467" s="105">
        <f>IF(N1467="zníž. prenesená",J1467,0)</f>
        <v>0</v>
      </c>
      <c r="BI1467" s="105">
        <f>IF(N1467="nulová",J1467,0)</f>
        <v>0</v>
      </c>
      <c r="BJ1467" s="18" t="s">
        <v>88</v>
      </c>
      <c r="BK1467" s="105">
        <f>ROUND(I1467*H1467,2)</f>
        <v>0</v>
      </c>
      <c r="BL1467" s="18" t="s">
        <v>406</v>
      </c>
      <c r="BM1467" s="183" t="s">
        <v>2333</v>
      </c>
    </row>
    <row r="1468" spans="1:65" s="15" customFormat="1">
      <c r="B1468" s="202"/>
      <c r="D1468" s="185" t="s">
        <v>323</v>
      </c>
      <c r="E1468" s="203" t="s">
        <v>1</v>
      </c>
      <c r="F1468" s="204" t="s">
        <v>168</v>
      </c>
      <c r="H1468" s="205">
        <v>6559.06</v>
      </c>
      <c r="I1468" s="206"/>
      <c r="L1468" s="202"/>
      <c r="M1468" s="207"/>
      <c r="N1468" s="208"/>
      <c r="O1468" s="208"/>
      <c r="P1468" s="208"/>
      <c r="Q1468" s="208"/>
      <c r="R1468" s="208"/>
      <c r="S1468" s="208"/>
      <c r="T1468" s="209"/>
      <c r="AT1468" s="203" t="s">
        <v>323</v>
      </c>
      <c r="AU1468" s="203" t="s">
        <v>88</v>
      </c>
      <c r="AV1468" s="15" t="s">
        <v>88</v>
      </c>
      <c r="AW1468" s="15" t="s">
        <v>30</v>
      </c>
      <c r="AX1468" s="15" t="s">
        <v>82</v>
      </c>
      <c r="AY1468" s="203" t="s">
        <v>317</v>
      </c>
    </row>
    <row r="1469" spans="1:65" s="12" customFormat="1" ht="22.9" customHeight="1">
      <c r="B1469" s="160"/>
      <c r="D1469" s="161" t="s">
        <v>74</v>
      </c>
      <c r="E1469" s="200" t="s">
        <v>2334</v>
      </c>
      <c r="F1469" s="200" t="s">
        <v>2335</v>
      </c>
      <c r="I1469" s="163"/>
      <c r="J1469" s="201">
        <f>BK1469</f>
        <v>0</v>
      </c>
      <c r="L1469" s="160"/>
      <c r="M1469" s="165"/>
      <c r="N1469" s="166"/>
      <c r="O1469" s="166"/>
      <c r="P1469" s="167">
        <f>SUM(P1470:P1472)</f>
        <v>0</v>
      </c>
      <c r="Q1469" s="166"/>
      <c r="R1469" s="167">
        <f>SUM(R1470:R1472)</f>
        <v>0</v>
      </c>
      <c r="S1469" s="166"/>
      <c r="T1469" s="168">
        <f>SUM(T1470:T1472)</f>
        <v>1.0830599999999999</v>
      </c>
      <c r="AR1469" s="161" t="s">
        <v>88</v>
      </c>
      <c r="AT1469" s="169" t="s">
        <v>74</v>
      </c>
      <c r="AU1469" s="169" t="s">
        <v>82</v>
      </c>
      <c r="AY1469" s="161" t="s">
        <v>317</v>
      </c>
      <c r="BK1469" s="170">
        <f>SUM(BK1470:BK1472)</f>
        <v>0</v>
      </c>
    </row>
    <row r="1470" spans="1:65" s="2" customFormat="1" ht="14.45" customHeight="1">
      <c r="A1470" s="35"/>
      <c r="B1470" s="141"/>
      <c r="C1470" s="171" t="s">
        <v>2336</v>
      </c>
      <c r="D1470" s="171" t="s">
        <v>318</v>
      </c>
      <c r="E1470" s="172" t="s">
        <v>2337</v>
      </c>
      <c r="F1470" s="173" t="s">
        <v>2338</v>
      </c>
      <c r="G1470" s="174" t="s">
        <v>378</v>
      </c>
      <c r="H1470" s="175">
        <v>24.614999999999998</v>
      </c>
      <c r="I1470" s="176"/>
      <c r="J1470" s="177">
        <f>ROUND(I1470*H1470,2)</f>
        <v>0</v>
      </c>
      <c r="K1470" s="178"/>
      <c r="L1470" s="36"/>
      <c r="M1470" s="179" t="s">
        <v>1</v>
      </c>
      <c r="N1470" s="180" t="s">
        <v>41</v>
      </c>
      <c r="O1470" s="61"/>
      <c r="P1470" s="181">
        <f>O1470*H1470</f>
        <v>0</v>
      </c>
      <c r="Q1470" s="181">
        <v>0</v>
      </c>
      <c r="R1470" s="181">
        <f>Q1470*H1470</f>
        <v>0</v>
      </c>
      <c r="S1470" s="181">
        <v>4.3999999999999997E-2</v>
      </c>
      <c r="T1470" s="182">
        <f>S1470*H1470</f>
        <v>1.0830599999999999</v>
      </c>
      <c r="U1470" s="35"/>
      <c r="V1470" s="35"/>
      <c r="W1470" s="35"/>
      <c r="X1470" s="35"/>
      <c r="Y1470" s="35"/>
      <c r="Z1470" s="35"/>
      <c r="AA1470" s="35"/>
      <c r="AB1470" s="35"/>
      <c r="AC1470" s="35"/>
      <c r="AD1470" s="35"/>
      <c r="AE1470" s="35"/>
      <c r="AR1470" s="183" t="s">
        <v>406</v>
      </c>
      <c r="AT1470" s="183" t="s">
        <v>318</v>
      </c>
      <c r="AU1470" s="183" t="s">
        <v>88</v>
      </c>
      <c r="AY1470" s="18" t="s">
        <v>317</v>
      </c>
      <c r="BE1470" s="105">
        <f>IF(N1470="základná",J1470,0)</f>
        <v>0</v>
      </c>
      <c r="BF1470" s="105">
        <f>IF(N1470="znížená",J1470,0)</f>
        <v>0</v>
      </c>
      <c r="BG1470" s="105">
        <f>IF(N1470="zákl. prenesená",J1470,0)</f>
        <v>0</v>
      </c>
      <c r="BH1470" s="105">
        <f>IF(N1470="zníž. prenesená",J1470,0)</f>
        <v>0</v>
      </c>
      <c r="BI1470" s="105">
        <f>IF(N1470="nulová",J1470,0)</f>
        <v>0</v>
      </c>
      <c r="BJ1470" s="18" t="s">
        <v>88</v>
      </c>
      <c r="BK1470" s="105">
        <f>ROUND(I1470*H1470,2)</f>
        <v>0</v>
      </c>
      <c r="BL1470" s="18" t="s">
        <v>406</v>
      </c>
      <c r="BM1470" s="183" t="s">
        <v>2339</v>
      </c>
    </row>
    <row r="1471" spans="1:65" s="15" customFormat="1">
      <c r="B1471" s="202"/>
      <c r="D1471" s="185" t="s">
        <v>323</v>
      </c>
      <c r="E1471" s="203" t="s">
        <v>1</v>
      </c>
      <c r="F1471" s="204" t="s">
        <v>2340</v>
      </c>
      <c r="H1471" s="205">
        <v>24.614999999999998</v>
      </c>
      <c r="I1471" s="206"/>
      <c r="L1471" s="202"/>
      <c r="M1471" s="207"/>
      <c r="N1471" s="208"/>
      <c r="O1471" s="208"/>
      <c r="P1471" s="208"/>
      <c r="Q1471" s="208"/>
      <c r="R1471" s="208"/>
      <c r="S1471" s="208"/>
      <c r="T1471" s="209"/>
      <c r="AT1471" s="203" t="s">
        <v>323</v>
      </c>
      <c r="AU1471" s="203" t="s">
        <v>88</v>
      </c>
      <c r="AV1471" s="15" t="s">
        <v>88</v>
      </c>
      <c r="AW1471" s="15" t="s">
        <v>30</v>
      </c>
      <c r="AX1471" s="15" t="s">
        <v>75</v>
      </c>
      <c r="AY1471" s="203" t="s">
        <v>317</v>
      </c>
    </row>
    <row r="1472" spans="1:65" s="14" customFormat="1">
      <c r="B1472" s="192"/>
      <c r="D1472" s="185" t="s">
        <v>323</v>
      </c>
      <c r="E1472" s="193" t="s">
        <v>1</v>
      </c>
      <c r="F1472" s="194" t="s">
        <v>334</v>
      </c>
      <c r="H1472" s="195">
        <v>24.614999999999998</v>
      </c>
      <c r="I1472" s="196"/>
      <c r="L1472" s="192"/>
      <c r="M1472" s="197"/>
      <c r="N1472" s="198"/>
      <c r="O1472" s="198"/>
      <c r="P1472" s="198"/>
      <c r="Q1472" s="198"/>
      <c r="R1472" s="198"/>
      <c r="S1472" s="198"/>
      <c r="T1472" s="199"/>
      <c r="AT1472" s="193" t="s">
        <v>323</v>
      </c>
      <c r="AU1472" s="193" t="s">
        <v>88</v>
      </c>
      <c r="AV1472" s="14" t="s">
        <v>321</v>
      </c>
      <c r="AW1472" s="14" t="s">
        <v>30</v>
      </c>
      <c r="AX1472" s="14" t="s">
        <v>82</v>
      </c>
      <c r="AY1472" s="193" t="s">
        <v>317</v>
      </c>
    </row>
    <row r="1473" spans="1:65" s="12" customFormat="1" ht="25.9" customHeight="1">
      <c r="B1473" s="160"/>
      <c r="D1473" s="161" t="s">
        <v>74</v>
      </c>
      <c r="E1473" s="162" t="s">
        <v>419</v>
      </c>
      <c r="F1473" s="162" t="s">
        <v>2341</v>
      </c>
      <c r="I1473" s="163"/>
      <c r="J1473" s="164">
        <f>BK1473</f>
        <v>0</v>
      </c>
      <c r="L1473" s="160"/>
      <c r="M1473" s="165"/>
      <c r="N1473" s="166"/>
      <c r="O1473" s="166"/>
      <c r="P1473" s="167">
        <f>P1474</f>
        <v>0</v>
      </c>
      <c r="Q1473" s="166"/>
      <c r="R1473" s="167">
        <f>R1474</f>
        <v>3.6217200000000003</v>
      </c>
      <c r="S1473" s="166"/>
      <c r="T1473" s="168">
        <f>T1474</f>
        <v>0</v>
      </c>
      <c r="AR1473" s="161" t="s">
        <v>105</v>
      </c>
      <c r="AT1473" s="169" t="s">
        <v>74</v>
      </c>
      <c r="AU1473" s="169" t="s">
        <v>75</v>
      </c>
      <c r="AY1473" s="161" t="s">
        <v>317</v>
      </c>
      <c r="BK1473" s="170">
        <f>BK1474</f>
        <v>0</v>
      </c>
    </row>
    <row r="1474" spans="1:65" s="12" customFormat="1" ht="22.9" customHeight="1">
      <c r="B1474" s="160"/>
      <c r="D1474" s="161" t="s">
        <v>74</v>
      </c>
      <c r="E1474" s="200" t="s">
        <v>2342</v>
      </c>
      <c r="F1474" s="200" t="s">
        <v>2343</v>
      </c>
      <c r="I1474" s="163"/>
      <c r="J1474" s="201">
        <f>BK1474</f>
        <v>0</v>
      </c>
      <c r="L1474" s="160"/>
      <c r="M1474" s="165"/>
      <c r="N1474" s="166"/>
      <c r="O1474" s="166"/>
      <c r="P1474" s="167">
        <f>SUM(P1475:P1493)</f>
        <v>0</v>
      </c>
      <c r="Q1474" s="166"/>
      <c r="R1474" s="167">
        <f>SUM(R1475:R1493)</f>
        <v>3.6217200000000003</v>
      </c>
      <c r="S1474" s="166"/>
      <c r="T1474" s="168">
        <f>SUM(T1475:T1493)</f>
        <v>0</v>
      </c>
      <c r="AR1474" s="161" t="s">
        <v>82</v>
      </c>
      <c r="AT1474" s="169" t="s">
        <v>74</v>
      </c>
      <c r="AU1474" s="169" t="s">
        <v>82</v>
      </c>
      <c r="AY1474" s="161" t="s">
        <v>317</v>
      </c>
      <c r="BK1474" s="170">
        <f>SUM(BK1475:BK1493)</f>
        <v>0</v>
      </c>
    </row>
    <row r="1475" spans="1:65" s="2" customFormat="1" ht="24.2" customHeight="1">
      <c r="A1475" s="35"/>
      <c r="B1475" s="141"/>
      <c r="C1475" s="171" t="s">
        <v>2344</v>
      </c>
      <c r="D1475" s="171" t="s">
        <v>318</v>
      </c>
      <c r="E1475" s="172" t="s">
        <v>2345</v>
      </c>
      <c r="F1475" s="173" t="s">
        <v>2346</v>
      </c>
      <c r="G1475" s="174" t="s">
        <v>2186</v>
      </c>
      <c r="H1475" s="175">
        <v>73192.5</v>
      </c>
      <c r="I1475" s="176"/>
      <c r="J1475" s="177">
        <f>ROUND(I1475*H1475,2)</f>
        <v>0</v>
      </c>
      <c r="K1475" s="178"/>
      <c r="L1475" s="36"/>
      <c r="M1475" s="179" t="s">
        <v>1</v>
      </c>
      <c r="N1475" s="180" t="s">
        <v>41</v>
      </c>
      <c r="O1475" s="61"/>
      <c r="P1475" s="181">
        <f>O1475*H1475</f>
        <v>0</v>
      </c>
      <c r="Q1475" s="181">
        <v>0</v>
      </c>
      <c r="R1475" s="181">
        <f>Q1475*H1475</f>
        <v>0</v>
      </c>
      <c r="S1475" s="181">
        <v>0</v>
      </c>
      <c r="T1475" s="182">
        <f>S1475*H1475</f>
        <v>0</v>
      </c>
      <c r="U1475" s="35"/>
      <c r="V1475" s="35"/>
      <c r="W1475" s="35"/>
      <c r="X1475" s="35"/>
      <c r="Y1475" s="35"/>
      <c r="Z1475" s="35"/>
      <c r="AA1475" s="35"/>
      <c r="AB1475" s="35"/>
      <c r="AC1475" s="35"/>
      <c r="AD1475" s="35"/>
      <c r="AE1475" s="35"/>
      <c r="AR1475" s="183" t="s">
        <v>676</v>
      </c>
      <c r="AT1475" s="183" t="s">
        <v>318</v>
      </c>
      <c r="AU1475" s="183" t="s">
        <v>88</v>
      </c>
      <c r="AY1475" s="18" t="s">
        <v>317</v>
      </c>
      <c r="BE1475" s="105">
        <f>IF(N1475="základná",J1475,0)</f>
        <v>0</v>
      </c>
      <c r="BF1475" s="105">
        <f>IF(N1475="znížená",J1475,0)</f>
        <v>0</v>
      </c>
      <c r="BG1475" s="105">
        <f>IF(N1475="zákl. prenesená",J1475,0)</f>
        <v>0</v>
      </c>
      <c r="BH1475" s="105">
        <f>IF(N1475="zníž. prenesená",J1475,0)</f>
        <v>0</v>
      </c>
      <c r="BI1475" s="105">
        <f>IF(N1475="nulová",J1475,0)</f>
        <v>0</v>
      </c>
      <c r="BJ1475" s="18" t="s">
        <v>88</v>
      </c>
      <c r="BK1475" s="105">
        <f>ROUND(I1475*H1475,2)</f>
        <v>0</v>
      </c>
      <c r="BL1475" s="18" t="s">
        <v>676</v>
      </c>
      <c r="BM1475" s="183" t="s">
        <v>2347</v>
      </c>
    </row>
    <row r="1476" spans="1:65" s="15" customFormat="1">
      <c r="B1476" s="202"/>
      <c r="D1476" s="185" t="s">
        <v>323</v>
      </c>
      <c r="E1476" s="203" t="s">
        <v>1</v>
      </c>
      <c r="F1476" s="204" t="s">
        <v>2348</v>
      </c>
      <c r="H1476" s="205">
        <v>1413.5</v>
      </c>
      <c r="I1476" s="206"/>
      <c r="L1476" s="202"/>
      <c r="M1476" s="207"/>
      <c r="N1476" s="208"/>
      <c r="O1476" s="208"/>
      <c r="P1476" s="208"/>
      <c r="Q1476" s="208"/>
      <c r="R1476" s="208"/>
      <c r="S1476" s="208"/>
      <c r="T1476" s="209"/>
      <c r="AT1476" s="203" t="s">
        <v>323</v>
      </c>
      <c r="AU1476" s="203" t="s">
        <v>88</v>
      </c>
      <c r="AV1476" s="15" t="s">
        <v>88</v>
      </c>
      <c r="AW1476" s="15" t="s">
        <v>30</v>
      </c>
      <c r="AX1476" s="15" t="s">
        <v>75</v>
      </c>
      <c r="AY1476" s="203" t="s">
        <v>317</v>
      </c>
    </row>
    <row r="1477" spans="1:65" s="15" customFormat="1">
      <c r="B1477" s="202"/>
      <c r="D1477" s="185" t="s">
        <v>323</v>
      </c>
      <c r="E1477" s="203" t="s">
        <v>1</v>
      </c>
      <c r="F1477" s="204" t="s">
        <v>2349</v>
      </c>
      <c r="H1477" s="205">
        <v>34673.5</v>
      </c>
      <c r="I1477" s="206"/>
      <c r="L1477" s="202"/>
      <c r="M1477" s="207"/>
      <c r="N1477" s="208"/>
      <c r="O1477" s="208"/>
      <c r="P1477" s="208"/>
      <c r="Q1477" s="208"/>
      <c r="R1477" s="208"/>
      <c r="S1477" s="208"/>
      <c r="T1477" s="209"/>
      <c r="AT1477" s="203" t="s">
        <v>323</v>
      </c>
      <c r="AU1477" s="203" t="s">
        <v>88</v>
      </c>
      <c r="AV1477" s="15" t="s">
        <v>88</v>
      </c>
      <c r="AW1477" s="15" t="s">
        <v>30</v>
      </c>
      <c r="AX1477" s="15" t="s">
        <v>75</v>
      </c>
      <c r="AY1477" s="203" t="s">
        <v>317</v>
      </c>
    </row>
    <row r="1478" spans="1:65" s="15" customFormat="1">
      <c r="B1478" s="202"/>
      <c r="D1478" s="185" t="s">
        <v>323</v>
      </c>
      <c r="E1478" s="203" t="s">
        <v>1</v>
      </c>
      <c r="F1478" s="204" t="s">
        <v>2350</v>
      </c>
      <c r="H1478" s="205">
        <v>30181</v>
      </c>
      <c r="I1478" s="206"/>
      <c r="L1478" s="202"/>
      <c r="M1478" s="207"/>
      <c r="N1478" s="208"/>
      <c r="O1478" s="208"/>
      <c r="P1478" s="208"/>
      <c r="Q1478" s="208"/>
      <c r="R1478" s="208"/>
      <c r="S1478" s="208"/>
      <c r="T1478" s="209"/>
      <c r="AT1478" s="203" t="s">
        <v>323</v>
      </c>
      <c r="AU1478" s="203" t="s">
        <v>88</v>
      </c>
      <c r="AV1478" s="15" t="s">
        <v>88</v>
      </c>
      <c r="AW1478" s="15" t="s">
        <v>30</v>
      </c>
      <c r="AX1478" s="15" t="s">
        <v>75</v>
      </c>
      <c r="AY1478" s="203" t="s">
        <v>317</v>
      </c>
    </row>
    <row r="1479" spans="1:65" s="15" customFormat="1">
      <c r="B1479" s="202"/>
      <c r="D1479" s="185" t="s">
        <v>323</v>
      </c>
      <c r="E1479" s="203" t="s">
        <v>1</v>
      </c>
      <c r="F1479" s="204" t="s">
        <v>2351</v>
      </c>
      <c r="H1479" s="205">
        <v>2103</v>
      </c>
      <c r="I1479" s="206"/>
      <c r="L1479" s="202"/>
      <c r="M1479" s="207"/>
      <c r="N1479" s="208"/>
      <c r="O1479" s="208"/>
      <c r="P1479" s="208"/>
      <c r="Q1479" s="208"/>
      <c r="R1479" s="208"/>
      <c r="S1479" s="208"/>
      <c r="T1479" s="209"/>
      <c r="AT1479" s="203" t="s">
        <v>323</v>
      </c>
      <c r="AU1479" s="203" t="s">
        <v>88</v>
      </c>
      <c r="AV1479" s="15" t="s">
        <v>88</v>
      </c>
      <c r="AW1479" s="15" t="s">
        <v>30</v>
      </c>
      <c r="AX1479" s="15" t="s">
        <v>75</v>
      </c>
      <c r="AY1479" s="203" t="s">
        <v>317</v>
      </c>
    </row>
    <row r="1480" spans="1:65" s="15" customFormat="1">
      <c r="B1480" s="202"/>
      <c r="D1480" s="185" t="s">
        <v>323</v>
      </c>
      <c r="E1480" s="203" t="s">
        <v>1</v>
      </c>
      <c r="F1480" s="204" t="s">
        <v>2352</v>
      </c>
      <c r="H1480" s="205">
        <v>3552</v>
      </c>
      <c r="I1480" s="206"/>
      <c r="L1480" s="202"/>
      <c r="M1480" s="207"/>
      <c r="N1480" s="208"/>
      <c r="O1480" s="208"/>
      <c r="P1480" s="208"/>
      <c r="Q1480" s="208"/>
      <c r="R1480" s="208"/>
      <c r="S1480" s="208"/>
      <c r="T1480" s="209"/>
      <c r="AT1480" s="203" t="s">
        <v>323</v>
      </c>
      <c r="AU1480" s="203" t="s">
        <v>88</v>
      </c>
      <c r="AV1480" s="15" t="s">
        <v>88</v>
      </c>
      <c r="AW1480" s="15" t="s">
        <v>30</v>
      </c>
      <c r="AX1480" s="15" t="s">
        <v>75</v>
      </c>
      <c r="AY1480" s="203" t="s">
        <v>317</v>
      </c>
    </row>
    <row r="1481" spans="1:65" s="15" customFormat="1">
      <c r="B1481" s="202"/>
      <c r="D1481" s="185" t="s">
        <v>323</v>
      </c>
      <c r="E1481" s="203" t="s">
        <v>1</v>
      </c>
      <c r="F1481" s="204" t="s">
        <v>2353</v>
      </c>
      <c r="H1481" s="205">
        <v>1269.5</v>
      </c>
      <c r="I1481" s="206"/>
      <c r="L1481" s="202"/>
      <c r="M1481" s="207"/>
      <c r="N1481" s="208"/>
      <c r="O1481" s="208"/>
      <c r="P1481" s="208"/>
      <c r="Q1481" s="208"/>
      <c r="R1481" s="208"/>
      <c r="S1481" s="208"/>
      <c r="T1481" s="209"/>
      <c r="AT1481" s="203" t="s">
        <v>323</v>
      </c>
      <c r="AU1481" s="203" t="s">
        <v>88</v>
      </c>
      <c r="AV1481" s="15" t="s">
        <v>88</v>
      </c>
      <c r="AW1481" s="15" t="s">
        <v>30</v>
      </c>
      <c r="AX1481" s="15" t="s">
        <v>75</v>
      </c>
      <c r="AY1481" s="203" t="s">
        <v>317</v>
      </c>
    </row>
    <row r="1482" spans="1:65" s="14" customFormat="1">
      <c r="B1482" s="192"/>
      <c r="D1482" s="185" t="s">
        <v>323</v>
      </c>
      <c r="E1482" s="193" t="s">
        <v>1</v>
      </c>
      <c r="F1482" s="194" t="s">
        <v>334</v>
      </c>
      <c r="H1482" s="195">
        <v>73192.5</v>
      </c>
      <c r="I1482" s="196"/>
      <c r="L1482" s="192"/>
      <c r="M1482" s="197"/>
      <c r="N1482" s="198"/>
      <c r="O1482" s="198"/>
      <c r="P1482" s="198"/>
      <c r="Q1482" s="198"/>
      <c r="R1482" s="198"/>
      <c r="S1482" s="198"/>
      <c r="T1482" s="199"/>
      <c r="AT1482" s="193" t="s">
        <v>323</v>
      </c>
      <c r="AU1482" s="193" t="s">
        <v>88</v>
      </c>
      <c r="AV1482" s="14" t="s">
        <v>321</v>
      </c>
      <c r="AW1482" s="14" t="s">
        <v>30</v>
      </c>
      <c r="AX1482" s="14" t="s">
        <v>82</v>
      </c>
      <c r="AY1482" s="193" t="s">
        <v>317</v>
      </c>
    </row>
    <row r="1483" spans="1:65" s="2" customFormat="1" ht="14.45" customHeight="1">
      <c r="A1483" s="35"/>
      <c r="B1483" s="141"/>
      <c r="C1483" s="218" t="s">
        <v>2354</v>
      </c>
      <c r="D1483" s="218" t="s">
        <v>419</v>
      </c>
      <c r="E1483" s="219" t="s">
        <v>2355</v>
      </c>
      <c r="F1483" s="220" t="s">
        <v>2356</v>
      </c>
      <c r="G1483" s="221" t="s">
        <v>2186</v>
      </c>
      <c r="H1483" s="222">
        <v>43011.5</v>
      </c>
      <c r="I1483" s="223"/>
      <c r="J1483" s="224">
        <f>ROUND(I1483*H1483,2)</f>
        <v>0</v>
      </c>
      <c r="K1483" s="225"/>
      <c r="L1483" s="226"/>
      <c r="M1483" s="227" t="s">
        <v>1</v>
      </c>
      <c r="N1483" s="228" t="s">
        <v>41</v>
      </c>
      <c r="O1483" s="61"/>
      <c r="P1483" s="181">
        <f>O1483*H1483</f>
        <v>0</v>
      </c>
      <c r="Q1483" s="181">
        <v>0</v>
      </c>
      <c r="R1483" s="181">
        <f>Q1483*H1483</f>
        <v>0</v>
      </c>
      <c r="S1483" s="181">
        <v>0</v>
      </c>
      <c r="T1483" s="182">
        <f>S1483*H1483</f>
        <v>0</v>
      </c>
      <c r="U1483" s="35"/>
      <c r="V1483" s="35"/>
      <c r="W1483" s="35"/>
      <c r="X1483" s="35"/>
      <c r="Y1483" s="35"/>
      <c r="Z1483" s="35"/>
      <c r="AA1483" s="35"/>
      <c r="AB1483" s="35"/>
      <c r="AC1483" s="35"/>
      <c r="AD1483" s="35"/>
      <c r="AE1483" s="35"/>
      <c r="AR1483" s="183" t="s">
        <v>1010</v>
      </c>
      <c r="AT1483" s="183" t="s">
        <v>419</v>
      </c>
      <c r="AU1483" s="183" t="s">
        <v>88</v>
      </c>
      <c r="AY1483" s="18" t="s">
        <v>317</v>
      </c>
      <c r="BE1483" s="105">
        <f>IF(N1483="základná",J1483,0)</f>
        <v>0</v>
      </c>
      <c r="BF1483" s="105">
        <f>IF(N1483="znížená",J1483,0)</f>
        <v>0</v>
      </c>
      <c r="BG1483" s="105">
        <f>IF(N1483="zákl. prenesená",J1483,0)</f>
        <v>0</v>
      </c>
      <c r="BH1483" s="105">
        <f>IF(N1483="zníž. prenesená",J1483,0)</f>
        <v>0</v>
      </c>
      <c r="BI1483" s="105">
        <f>IF(N1483="nulová",J1483,0)</f>
        <v>0</v>
      </c>
      <c r="BJ1483" s="18" t="s">
        <v>88</v>
      </c>
      <c r="BK1483" s="105">
        <f>ROUND(I1483*H1483,2)</f>
        <v>0</v>
      </c>
      <c r="BL1483" s="18" t="s">
        <v>1010</v>
      </c>
      <c r="BM1483" s="183" t="s">
        <v>2357</v>
      </c>
    </row>
    <row r="1484" spans="1:65" s="15" customFormat="1">
      <c r="B1484" s="202"/>
      <c r="D1484" s="185" t="s">
        <v>323</v>
      </c>
      <c r="E1484" s="203" t="s">
        <v>1</v>
      </c>
      <c r="F1484" s="204" t="s">
        <v>2348</v>
      </c>
      <c r="H1484" s="205">
        <v>1413.5</v>
      </c>
      <c r="I1484" s="206"/>
      <c r="L1484" s="202"/>
      <c r="M1484" s="207"/>
      <c r="N1484" s="208"/>
      <c r="O1484" s="208"/>
      <c r="P1484" s="208"/>
      <c r="Q1484" s="208"/>
      <c r="R1484" s="208"/>
      <c r="S1484" s="208"/>
      <c r="T1484" s="209"/>
      <c r="AT1484" s="203" t="s">
        <v>323</v>
      </c>
      <c r="AU1484" s="203" t="s">
        <v>88</v>
      </c>
      <c r="AV1484" s="15" t="s">
        <v>88</v>
      </c>
      <c r="AW1484" s="15" t="s">
        <v>30</v>
      </c>
      <c r="AX1484" s="15" t="s">
        <v>75</v>
      </c>
      <c r="AY1484" s="203" t="s">
        <v>317</v>
      </c>
    </row>
    <row r="1485" spans="1:65" s="15" customFormat="1">
      <c r="B1485" s="202"/>
      <c r="D1485" s="185" t="s">
        <v>323</v>
      </c>
      <c r="E1485" s="203" t="s">
        <v>1</v>
      </c>
      <c r="F1485" s="204" t="s">
        <v>2349</v>
      </c>
      <c r="H1485" s="205">
        <v>34673.5</v>
      </c>
      <c r="I1485" s="206"/>
      <c r="L1485" s="202"/>
      <c r="M1485" s="207"/>
      <c r="N1485" s="208"/>
      <c r="O1485" s="208"/>
      <c r="P1485" s="208"/>
      <c r="Q1485" s="208"/>
      <c r="R1485" s="208"/>
      <c r="S1485" s="208"/>
      <c r="T1485" s="209"/>
      <c r="AT1485" s="203" t="s">
        <v>323</v>
      </c>
      <c r="AU1485" s="203" t="s">
        <v>88</v>
      </c>
      <c r="AV1485" s="15" t="s">
        <v>88</v>
      </c>
      <c r="AW1485" s="15" t="s">
        <v>30</v>
      </c>
      <c r="AX1485" s="15" t="s">
        <v>75</v>
      </c>
      <c r="AY1485" s="203" t="s">
        <v>317</v>
      </c>
    </row>
    <row r="1486" spans="1:65" s="15" customFormat="1">
      <c r="B1486" s="202"/>
      <c r="D1486" s="185" t="s">
        <v>323</v>
      </c>
      <c r="E1486" s="203" t="s">
        <v>1</v>
      </c>
      <c r="F1486" s="204" t="s">
        <v>2351</v>
      </c>
      <c r="H1486" s="205">
        <v>2103</v>
      </c>
      <c r="I1486" s="206"/>
      <c r="L1486" s="202"/>
      <c r="M1486" s="207"/>
      <c r="N1486" s="208"/>
      <c r="O1486" s="208"/>
      <c r="P1486" s="208"/>
      <c r="Q1486" s="208"/>
      <c r="R1486" s="208"/>
      <c r="S1486" s="208"/>
      <c r="T1486" s="209"/>
      <c r="AT1486" s="203" t="s">
        <v>323</v>
      </c>
      <c r="AU1486" s="203" t="s">
        <v>88</v>
      </c>
      <c r="AV1486" s="15" t="s">
        <v>88</v>
      </c>
      <c r="AW1486" s="15" t="s">
        <v>30</v>
      </c>
      <c r="AX1486" s="15" t="s">
        <v>75</v>
      </c>
      <c r="AY1486" s="203" t="s">
        <v>317</v>
      </c>
    </row>
    <row r="1487" spans="1:65" s="15" customFormat="1">
      <c r="B1487" s="202"/>
      <c r="D1487" s="185" t="s">
        <v>323</v>
      </c>
      <c r="E1487" s="203" t="s">
        <v>1</v>
      </c>
      <c r="F1487" s="204" t="s">
        <v>2352</v>
      </c>
      <c r="H1487" s="205">
        <v>3552</v>
      </c>
      <c r="I1487" s="206"/>
      <c r="L1487" s="202"/>
      <c r="M1487" s="207"/>
      <c r="N1487" s="208"/>
      <c r="O1487" s="208"/>
      <c r="P1487" s="208"/>
      <c r="Q1487" s="208"/>
      <c r="R1487" s="208"/>
      <c r="S1487" s="208"/>
      <c r="T1487" s="209"/>
      <c r="AT1487" s="203" t="s">
        <v>323</v>
      </c>
      <c r="AU1487" s="203" t="s">
        <v>88</v>
      </c>
      <c r="AV1487" s="15" t="s">
        <v>88</v>
      </c>
      <c r="AW1487" s="15" t="s">
        <v>30</v>
      </c>
      <c r="AX1487" s="15" t="s">
        <v>75</v>
      </c>
      <c r="AY1487" s="203" t="s">
        <v>317</v>
      </c>
    </row>
    <row r="1488" spans="1:65" s="15" customFormat="1">
      <c r="B1488" s="202"/>
      <c r="D1488" s="185" t="s">
        <v>323</v>
      </c>
      <c r="E1488" s="203" t="s">
        <v>1</v>
      </c>
      <c r="F1488" s="204" t="s">
        <v>2353</v>
      </c>
      <c r="H1488" s="205">
        <v>1269.5</v>
      </c>
      <c r="I1488" s="206"/>
      <c r="L1488" s="202"/>
      <c r="M1488" s="207"/>
      <c r="N1488" s="208"/>
      <c r="O1488" s="208"/>
      <c r="P1488" s="208"/>
      <c r="Q1488" s="208"/>
      <c r="R1488" s="208"/>
      <c r="S1488" s="208"/>
      <c r="T1488" s="209"/>
      <c r="AT1488" s="203" t="s">
        <v>323</v>
      </c>
      <c r="AU1488" s="203" t="s">
        <v>88</v>
      </c>
      <c r="AV1488" s="15" t="s">
        <v>88</v>
      </c>
      <c r="AW1488" s="15" t="s">
        <v>30</v>
      </c>
      <c r="AX1488" s="15" t="s">
        <v>75</v>
      </c>
      <c r="AY1488" s="203" t="s">
        <v>317</v>
      </c>
    </row>
    <row r="1489" spans="1:65" s="14" customFormat="1">
      <c r="B1489" s="192"/>
      <c r="D1489" s="185" t="s">
        <v>323</v>
      </c>
      <c r="E1489" s="193" t="s">
        <v>1</v>
      </c>
      <c r="F1489" s="194" t="s">
        <v>334</v>
      </c>
      <c r="H1489" s="195">
        <v>43011.5</v>
      </c>
      <c r="I1489" s="196"/>
      <c r="L1489" s="192"/>
      <c r="M1489" s="197"/>
      <c r="N1489" s="198"/>
      <c r="O1489" s="198"/>
      <c r="P1489" s="198"/>
      <c r="Q1489" s="198"/>
      <c r="R1489" s="198"/>
      <c r="S1489" s="198"/>
      <c r="T1489" s="199"/>
      <c r="AT1489" s="193" t="s">
        <v>323</v>
      </c>
      <c r="AU1489" s="193" t="s">
        <v>88</v>
      </c>
      <c r="AV1489" s="14" t="s">
        <v>321</v>
      </c>
      <c r="AW1489" s="14" t="s">
        <v>30</v>
      </c>
      <c r="AX1489" s="14" t="s">
        <v>82</v>
      </c>
      <c r="AY1489" s="193" t="s">
        <v>317</v>
      </c>
    </row>
    <row r="1490" spans="1:65" s="2" customFormat="1" ht="24.2" customHeight="1">
      <c r="A1490" s="35"/>
      <c r="B1490" s="141"/>
      <c r="C1490" s="218" t="s">
        <v>2358</v>
      </c>
      <c r="D1490" s="218" t="s">
        <v>419</v>
      </c>
      <c r="E1490" s="219" t="s">
        <v>2359</v>
      </c>
      <c r="F1490" s="220" t="s">
        <v>2360</v>
      </c>
      <c r="G1490" s="221" t="s">
        <v>2186</v>
      </c>
      <c r="H1490" s="222">
        <v>30181</v>
      </c>
      <c r="I1490" s="223"/>
      <c r="J1490" s="224">
        <f>ROUND(I1490*H1490,2)</f>
        <v>0</v>
      </c>
      <c r="K1490" s="225"/>
      <c r="L1490" s="226"/>
      <c r="M1490" s="227" t="s">
        <v>1</v>
      </c>
      <c r="N1490" s="228" t="s">
        <v>41</v>
      </c>
      <c r="O1490" s="61"/>
      <c r="P1490" s="181">
        <f>O1490*H1490</f>
        <v>0</v>
      </c>
      <c r="Q1490" s="181">
        <v>1.2E-4</v>
      </c>
      <c r="R1490" s="181">
        <f>Q1490*H1490</f>
        <v>3.6217200000000003</v>
      </c>
      <c r="S1490" s="181">
        <v>0</v>
      </c>
      <c r="T1490" s="182">
        <f>S1490*H1490</f>
        <v>0</v>
      </c>
      <c r="U1490" s="35"/>
      <c r="V1490" s="35"/>
      <c r="W1490" s="35"/>
      <c r="X1490" s="35"/>
      <c r="Y1490" s="35"/>
      <c r="Z1490" s="35"/>
      <c r="AA1490" s="35"/>
      <c r="AB1490" s="35"/>
      <c r="AC1490" s="35"/>
      <c r="AD1490" s="35"/>
      <c r="AE1490" s="35"/>
      <c r="AR1490" s="183" t="s">
        <v>1010</v>
      </c>
      <c r="AT1490" s="183" t="s">
        <v>419</v>
      </c>
      <c r="AU1490" s="183" t="s">
        <v>88</v>
      </c>
      <c r="AY1490" s="18" t="s">
        <v>317</v>
      </c>
      <c r="BE1490" s="105">
        <f>IF(N1490="základná",J1490,0)</f>
        <v>0</v>
      </c>
      <c r="BF1490" s="105">
        <f>IF(N1490="znížená",J1490,0)</f>
        <v>0</v>
      </c>
      <c r="BG1490" s="105">
        <f>IF(N1490="zákl. prenesená",J1490,0)</f>
        <v>0</v>
      </c>
      <c r="BH1490" s="105">
        <f>IF(N1490="zníž. prenesená",J1490,0)</f>
        <v>0</v>
      </c>
      <c r="BI1490" s="105">
        <f>IF(N1490="nulová",J1490,0)</f>
        <v>0</v>
      </c>
      <c r="BJ1490" s="18" t="s">
        <v>88</v>
      </c>
      <c r="BK1490" s="105">
        <f>ROUND(I1490*H1490,2)</f>
        <v>0</v>
      </c>
      <c r="BL1490" s="18" t="s">
        <v>1010</v>
      </c>
      <c r="BM1490" s="183" t="s">
        <v>2361</v>
      </c>
    </row>
    <row r="1491" spans="1:65" s="15" customFormat="1">
      <c r="B1491" s="202"/>
      <c r="D1491" s="185" t="s">
        <v>323</v>
      </c>
      <c r="E1491" s="203" t="s">
        <v>1</v>
      </c>
      <c r="F1491" s="204" t="s">
        <v>2350</v>
      </c>
      <c r="H1491" s="205">
        <v>30181</v>
      </c>
      <c r="I1491" s="206"/>
      <c r="L1491" s="202"/>
      <c r="M1491" s="207"/>
      <c r="N1491" s="208"/>
      <c r="O1491" s="208"/>
      <c r="P1491" s="208"/>
      <c r="Q1491" s="208"/>
      <c r="R1491" s="208"/>
      <c r="S1491" s="208"/>
      <c r="T1491" s="209"/>
      <c r="AT1491" s="203" t="s">
        <v>323</v>
      </c>
      <c r="AU1491" s="203" t="s">
        <v>88</v>
      </c>
      <c r="AV1491" s="15" t="s">
        <v>88</v>
      </c>
      <c r="AW1491" s="15" t="s">
        <v>30</v>
      </c>
      <c r="AX1491" s="15" t="s">
        <v>82</v>
      </c>
      <c r="AY1491" s="203" t="s">
        <v>317</v>
      </c>
    </row>
    <row r="1492" spans="1:65" s="2" customFormat="1" ht="14.45" customHeight="1">
      <c r="A1492" s="35"/>
      <c r="B1492" s="141"/>
      <c r="C1492" s="171" t="s">
        <v>2362</v>
      </c>
      <c r="D1492" s="171" t="s">
        <v>318</v>
      </c>
      <c r="E1492" s="172" t="s">
        <v>2363</v>
      </c>
      <c r="F1492" s="173" t="s">
        <v>2364</v>
      </c>
      <c r="G1492" s="174" t="s">
        <v>810</v>
      </c>
      <c r="H1492" s="229"/>
      <c r="I1492" s="176"/>
      <c r="J1492" s="177">
        <f>ROUND(I1492*H1492,2)</f>
        <v>0</v>
      </c>
      <c r="K1492" s="178"/>
      <c r="L1492" s="36"/>
      <c r="M1492" s="179" t="s">
        <v>1</v>
      </c>
      <c r="N1492" s="180" t="s">
        <v>41</v>
      </c>
      <c r="O1492" s="61"/>
      <c r="P1492" s="181">
        <f>O1492*H1492</f>
        <v>0</v>
      </c>
      <c r="Q1492" s="181">
        <v>0</v>
      </c>
      <c r="R1492" s="181">
        <f>Q1492*H1492</f>
        <v>0</v>
      </c>
      <c r="S1492" s="181">
        <v>0</v>
      </c>
      <c r="T1492" s="182">
        <f>S1492*H1492</f>
        <v>0</v>
      </c>
      <c r="U1492" s="35"/>
      <c r="V1492" s="35"/>
      <c r="W1492" s="35"/>
      <c r="X1492" s="35"/>
      <c r="Y1492" s="35"/>
      <c r="Z1492" s="35"/>
      <c r="AA1492" s="35"/>
      <c r="AB1492" s="35"/>
      <c r="AC1492" s="35"/>
      <c r="AD1492" s="35"/>
      <c r="AE1492" s="35"/>
      <c r="AR1492" s="183" t="s">
        <v>676</v>
      </c>
      <c r="AT1492" s="183" t="s">
        <v>318</v>
      </c>
      <c r="AU1492" s="183" t="s">
        <v>88</v>
      </c>
      <c r="AY1492" s="18" t="s">
        <v>317</v>
      </c>
      <c r="BE1492" s="105">
        <f>IF(N1492="základná",J1492,0)</f>
        <v>0</v>
      </c>
      <c r="BF1492" s="105">
        <f>IF(N1492="znížená",J1492,0)</f>
        <v>0</v>
      </c>
      <c r="BG1492" s="105">
        <f>IF(N1492="zákl. prenesená",J1492,0)</f>
        <v>0</v>
      </c>
      <c r="BH1492" s="105">
        <f>IF(N1492="zníž. prenesená",J1492,0)</f>
        <v>0</v>
      </c>
      <c r="BI1492" s="105">
        <f>IF(N1492="nulová",J1492,0)</f>
        <v>0</v>
      </c>
      <c r="BJ1492" s="18" t="s">
        <v>88</v>
      </c>
      <c r="BK1492" s="105">
        <f>ROUND(I1492*H1492,2)</f>
        <v>0</v>
      </c>
      <c r="BL1492" s="18" t="s">
        <v>676</v>
      </c>
      <c r="BM1492" s="183" t="s">
        <v>2365</v>
      </c>
    </row>
    <row r="1493" spans="1:65" s="2" customFormat="1" ht="14.45" customHeight="1">
      <c r="A1493" s="35"/>
      <c r="B1493" s="141"/>
      <c r="C1493" s="171" t="s">
        <v>2366</v>
      </c>
      <c r="D1493" s="171" t="s">
        <v>318</v>
      </c>
      <c r="E1493" s="172" t="s">
        <v>2367</v>
      </c>
      <c r="F1493" s="173" t="s">
        <v>2368</v>
      </c>
      <c r="G1493" s="174" t="s">
        <v>810</v>
      </c>
      <c r="H1493" s="229"/>
      <c r="I1493" s="176"/>
      <c r="J1493" s="177">
        <f>ROUND(I1493*H1493,2)</f>
        <v>0</v>
      </c>
      <c r="K1493" s="178"/>
      <c r="L1493" s="36"/>
      <c r="M1493" s="230" t="s">
        <v>1</v>
      </c>
      <c r="N1493" s="231" t="s">
        <v>41</v>
      </c>
      <c r="O1493" s="232"/>
      <c r="P1493" s="233">
        <f>O1493*H1493</f>
        <v>0</v>
      </c>
      <c r="Q1493" s="233">
        <v>0</v>
      </c>
      <c r="R1493" s="233">
        <f>Q1493*H1493</f>
        <v>0</v>
      </c>
      <c r="S1493" s="233">
        <v>0</v>
      </c>
      <c r="T1493" s="234">
        <f>S1493*H1493</f>
        <v>0</v>
      </c>
      <c r="U1493" s="35"/>
      <c r="V1493" s="35"/>
      <c r="W1493" s="35"/>
      <c r="X1493" s="35"/>
      <c r="Y1493" s="35"/>
      <c r="Z1493" s="35"/>
      <c r="AA1493" s="35"/>
      <c r="AB1493" s="35"/>
      <c r="AC1493" s="35"/>
      <c r="AD1493" s="35"/>
      <c r="AE1493" s="35"/>
      <c r="AR1493" s="183" t="s">
        <v>676</v>
      </c>
      <c r="AT1493" s="183" t="s">
        <v>318</v>
      </c>
      <c r="AU1493" s="183" t="s">
        <v>88</v>
      </c>
      <c r="AY1493" s="18" t="s">
        <v>317</v>
      </c>
      <c r="BE1493" s="105">
        <f>IF(N1493="základná",J1493,0)</f>
        <v>0</v>
      </c>
      <c r="BF1493" s="105">
        <f>IF(N1493="znížená",J1493,0)</f>
        <v>0</v>
      </c>
      <c r="BG1493" s="105">
        <f>IF(N1493="zákl. prenesená",J1493,0)</f>
        <v>0</v>
      </c>
      <c r="BH1493" s="105">
        <f>IF(N1493="zníž. prenesená",J1493,0)</f>
        <v>0</v>
      </c>
      <c r="BI1493" s="105">
        <f>IF(N1493="nulová",J1493,0)</f>
        <v>0</v>
      </c>
      <c r="BJ1493" s="18" t="s">
        <v>88</v>
      </c>
      <c r="BK1493" s="105">
        <f>ROUND(I1493*H1493,2)</f>
        <v>0</v>
      </c>
      <c r="BL1493" s="18" t="s">
        <v>676</v>
      </c>
      <c r="BM1493" s="183" t="s">
        <v>2369</v>
      </c>
    </row>
    <row r="1494" spans="1:65" s="2" customFormat="1" ht="6.95" customHeight="1">
      <c r="A1494" s="35"/>
      <c r="B1494" s="50"/>
      <c r="C1494" s="51"/>
      <c r="D1494" s="51"/>
      <c r="E1494" s="51"/>
      <c r="F1494" s="51"/>
      <c r="G1494" s="51"/>
      <c r="H1494" s="51"/>
      <c r="I1494" s="51"/>
      <c r="J1494" s="51"/>
      <c r="K1494" s="51"/>
      <c r="L1494" s="36"/>
      <c r="M1494" s="35"/>
      <c r="O1494" s="35"/>
      <c r="P1494" s="35"/>
      <c r="Q1494" s="35"/>
      <c r="R1494" s="35"/>
      <c r="S1494" s="35"/>
      <c r="T1494" s="35"/>
      <c r="U1494" s="35"/>
      <c r="V1494" s="35"/>
      <c r="W1494" s="35"/>
      <c r="X1494" s="35"/>
      <c r="Y1494" s="35"/>
      <c r="Z1494" s="35"/>
      <c r="AA1494" s="35"/>
      <c r="AB1494" s="35"/>
      <c r="AC1494" s="35"/>
      <c r="AD1494" s="35"/>
      <c r="AE1494" s="35"/>
    </row>
  </sheetData>
  <autoFilter ref="C153:K1493" xr:uid="{00000000-0009-0000-0000-000001000000}"/>
  <mergeCells count="17">
    <mergeCell ref="E29:H29"/>
    <mergeCell ref="E146:H146"/>
    <mergeCell ref="E144:H144"/>
    <mergeCell ref="L2:V2"/>
    <mergeCell ref="D128:F128"/>
    <mergeCell ref="D129:F129"/>
    <mergeCell ref="D130:F130"/>
    <mergeCell ref="E142:H142"/>
    <mergeCell ref="E85:H85"/>
    <mergeCell ref="E87:H87"/>
    <mergeCell ref="E89:H89"/>
    <mergeCell ref="D126:F126"/>
    <mergeCell ref="D127:F127"/>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338"/>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92</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161</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16.5" customHeight="1">
      <c r="A11" s="35"/>
      <c r="B11" s="36"/>
      <c r="C11" s="35"/>
      <c r="D11" s="35"/>
      <c r="E11" s="320" t="s">
        <v>2370</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J112</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ROUND((SUM(BE112:BE119) + SUM(BE141:BE337)),  2)</f>
        <v>0</v>
      </c>
      <c r="G37" s="35"/>
      <c r="H37" s="35"/>
      <c r="I37" s="120">
        <v>0.2</v>
      </c>
      <c r="J37" s="119">
        <f>ROUND(((SUM(BE112:BE119) + SUM(BE141:BE337))*I37),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ROUND((SUM(BF112:BF119) + SUM(BF141:BF337)),  2)</f>
        <v>0</v>
      </c>
      <c r="G38" s="35"/>
      <c r="H38" s="35"/>
      <c r="I38" s="120">
        <v>0.2</v>
      </c>
      <c r="J38" s="119">
        <f>ROUND(((SUM(BF112:BF119) + SUM(BF141:BF337))*I38),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ROUND((SUM(BG112:BG119) + SUM(BG141:BG337)),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ROUND((SUM(BH112:BH119) + SUM(BH141:BH337)),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ROUND((SUM(BI112:BI119) + SUM(BI141:BI337)),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161</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16.5" customHeight="1">
      <c r="A89" s="35"/>
      <c r="B89" s="36"/>
      <c r="C89" s="35"/>
      <c r="D89" s="35"/>
      <c r="E89" s="320" t="str">
        <f>E11</f>
        <v>E1.3 - E 1.3. Zdravotechnické inštalácie</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47"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47" s="2" customFormat="1" ht="22.9" customHeight="1">
      <c r="A98" s="35"/>
      <c r="B98" s="36"/>
      <c r="C98" s="130" t="s">
        <v>268</v>
      </c>
      <c r="D98" s="35"/>
      <c r="E98" s="35"/>
      <c r="F98" s="35"/>
      <c r="G98" s="35"/>
      <c r="H98" s="35"/>
      <c r="I98" s="35"/>
      <c r="J98" s="74">
        <f>J141</f>
        <v>0</v>
      </c>
      <c r="K98" s="35"/>
      <c r="L98" s="45"/>
      <c r="S98" s="35"/>
      <c r="T98" s="35"/>
      <c r="U98" s="35"/>
      <c r="V98" s="35"/>
      <c r="W98" s="35"/>
      <c r="X98" s="35"/>
      <c r="Y98" s="35"/>
      <c r="Z98" s="35"/>
      <c r="AA98" s="35"/>
      <c r="AB98" s="35"/>
      <c r="AC98" s="35"/>
      <c r="AD98" s="35"/>
      <c r="AE98" s="35"/>
      <c r="AU98" s="18" t="s">
        <v>269</v>
      </c>
    </row>
    <row r="99" spans="1:47" s="9" customFormat="1" ht="24.95" customHeight="1">
      <c r="B99" s="131"/>
      <c r="D99" s="132" t="s">
        <v>270</v>
      </c>
      <c r="E99" s="133"/>
      <c r="F99" s="133"/>
      <c r="G99" s="133"/>
      <c r="H99" s="133"/>
      <c r="I99" s="133"/>
      <c r="J99" s="134">
        <f>J142</f>
        <v>0</v>
      </c>
      <c r="L99" s="131"/>
    </row>
    <row r="100" spans="1:47" s="10" customFormat="1" ht="19.899999999999999" customHeight="1">
      <c r="B100" s="135"/>
      <c r="D100" s="136" t="s">
        <v>2371</v>
      </c>
      <c r="E100" s="137"/>
      <c r="F100" s="137"/>
      <c r="G100" s="137"/>
      <c r="H100" s="137"/>
      <c r="I100" s="137"/>
      <c r="J100" s="138">
        <f>J156</f>
        <v>0</v>
      </c>
      <c r="L100" s="135"/>
    </row>
    <row r="101" spans="1:47" s="10" customFormat="1" ht="19.899999999999999" customHeight="1">
      <c r="B101" s="135"/>
      <c r="D101" s="136" t="s">
        <v>2372</v>
      </c>
      <c r="E101" s="137"/>
      <c r="F101" s="137"/>
      <c r="G101" s="137"/>
      <c r="H101" s="137"/>
      <c r="I101" s="137"/>
      <c r="J101" s="138">
        <f>J195</f>
        <v>0</v>
      </c>
      <c r="L101" s="135"/>
    </row>
    <row r="102" spans="1:47" s="10" customFormat="1" ht="19.899999999999999" customHeight="1">
      <c r="B102" s="135"/>
      <c r="D102" s="136" t="s">
        <v>2373</v>
      </c>
      <c r="E102" s="137"/>
      <c r="F102" s="137"/>
      <c r="G102" s="137"/>
      <c r="H102" s="137"/>
      <c r="I102" s="137"/>
      <c r="J102" s="138">
        <f>J199</f>
        <v>0</v>
      </c>
      <c r="L102" s="135"/>
    </row>
    <row r="103" spans="1:47" s="10" customFormat="1" ht="19.899999999999999" customHeight="1">
      <c r="B103" s="135"/>
      <c r="D103" s="136" t="s">
        <v>2374</v>
      </c>
      <c r="E103" s="137"/>
      <c r="F103" s="137"/>
      <c r="G103" s="137"/>
      <c r="H103" s="137"/>
      <c r="I103" s="137"/>
      <c r="J103" s="138">
        <f>J202</f>
        <v>0</v>
      </c>
      <c r="L103" s="135"/>
    </row>
    <row r="104" spans="1:47" s="10" customFormat="1" ht="19.899999999999999" customHeight="1">
      <c r="B104" s="135"/>
      <c r="D104" s="136" t="s">
        <v>2375</v>
      </c>
      <c r="E104" s="137"/>
      <c r="F104" s="137"/>
      <c r="G104" s="137"/>
      <c r="H104" s="137"/>
      <c r="I104" s="137"/>
      <c r="J104" s="138">
        <f>J232</f>
        <v>0</v>
      </c>
      <c r="L104" s="135"/>
    </row>
    <row r="105" spans="1:47" s="10" customFormat="1" ht="19.899999999999999" customHeight="1">
      <c r="B105" s="135"/>
      <c r="D105" s="136" t="s">
        <v>2376</v>
      </c>
      <c r="E105" s="137"/>
      <c r="F105" s="137"/>
      <c r="G105" s="137"/>
      <c r="H105" s="137"/>
      <c r="I105" s="137"/>
      <c r="J105" s="138">
        <f>J244</f>
        <v>0</v>
      </c>
      <c r="L105" s="135"/>
    </row>
    <row r="106" spans="1:47" s="9" customFormat="1" ht="24.95" customHeight="1">
      <c r="B106" s="131"/>
      <c r="D106" s="132" t="s">
        <v>2377</v>
      </c>
      <c r="E106" s="133"/>
      <c r="F106" s="133"/>
      <c r="G106" s="133"/>
      <c r="H106" s="133"/>
      <c r="I106" s="133"/>
      <c r="J106" s="134">
        <f>J247</f>
        <v>0</v>
      </c>
      <c r="L106" s="131"/>
    </row>
    <row r="107" spans="1:47" s="10" customFormat="1" ht="19.899999999999999" customHeight="1">
      <c r="B107" s="135"/>
      <c r="D107" s="136" t="s">
        <v>2378</v>
      </c>
      <c r="E107" s="137"/>
      <c r="F107" s="137"/>
      <c r="G107" s="137"/>
      <c r="H107" s="137"/>
      <c r="I107" s="137"/>
      <c r="J107" s="138">
        <f>J248</f>
        <v>0</v>
      </c>
      <c r="L107" s="135"/>
    </row>
    <row r="108" spans="1:47" s="10" customFormat="1" ht="19.899999999999999" customHeight="1">
      <c r="B108" s="135"/>
      <c r="D108" s="136" t="s">
        <v>2379</v>
      </c>
      <c r="E108" s="137"/>
      <c r="F108" s="137"/>
      <c r="G108" s="137"/>
      <c r="H108" s="137"/>
      <c r="I108" s="137"/>
      <c r="J108" s="138">
        <f>J300</f>
        <v>0</v>
      </c>
      <c r="L108" s="135"/>
    </row>
    <row r="109" spans="1:47" s="10" customFormat="1" ht="19.899999999999999" customHeight="1">
      <c r="B109" s="135"/>
      <c r="D109" s="136" t="s">
        <v>2380</v>
      </c>
      <c r="E109" s="137"/>
      <c r="F109" s="137"/>
      <c r="G109" s="137"/>
      <c r="H109" s="137"/>
      <c r="I109" s="137"/>
      <c r="J109" s="138">
        <f>J318</f>
        <v>0</v>
      </c>
      <c r="L109" s="135"/>
    </row>
    <row r="110" spans="1:47" s="2" customFormat="1" ht="21.75" customHeight="1">
      <c r="A110" s="35"/>
      <c r="B110" s="36"/>
      <c r="C110" s="35"/>
      <c r="D110" s="35"/>
      <c r="E110" s="35"/>
      <c r="F110" s="35"/>
      <c r="G110" s="35"/>
      <c r="H110" s="35"/>
      <c r="I110" s="35"/>
      <c r="J110" s="35"/>
      <c r="K110" s="35"/>
      <c r="L110" s="45"/>
      <c r="S110" s="35"/>
      <c r="T110" s="35"/>
      <c r="U110" s="35"/>
      <c r="V110" s="35"/>
      <c r="W110" s="35"/>
      <c r="X110" s="35"/>
      <c r="Y110" s="35"/>
      <c r="Z110" s="35"/>
      <c r="AA110" s="35"/>
      <c r="AB110" s="35"/>
      <c r="AC110" s="35"/>
      <c r="AD110" s="35"/>
      <c r="AE110" s="35"/>
    </row>
    <row r="111" spans="1:47" s="2" customFormat="1" ht="6.95" customHeight="1">
      <c r="A111" s="35"/>
      <c r="B111" s="36"/>
      <c r="C111" s="35"/>
      <c r="D111" s="35"/>
      <c r="E111" s="35"/>
      <c r="F111" s="35"/>
      <c r="G111" s="35"/>
      <c r="H111" s="35"/>
      <c r="I111" s="35"/>
      <c r="J111" s="35"/>
      <c r="K111" s="35"/>
      <c r="L111" s="45"/>
      <c r="S111" s="35"/>
      <c r="T111" s="35"/>
      <c r="U111" s="35"/>
      <c r="V111" s="35"/>
      <c r="W111" s="35"/>
      <c r="X111" s="35"/>
      <c r="Y111" s="35"/>
      <c r="Z111" s="35"/>
      <c r="AA111" s="35"/>
      <c r="AB111" s="35"/>
      <c r="AC111" s="35"/>
      <c r="AD111" s="35"/>
      <c r="AE111" s="35"/>
    </row>
    <row r="112" spans="1:47" s="2" customFormat="1" ht="29.25" customHeight="1">
      <c r="A112" s="35"/>
      <c r="B112" s="36"/>
      <c r="C112" s="130" t="s">
        <v>294</v>
      </c>
      <c r="D112" s="35"/>
      <c r="E112" s="35"/>
      <c r="F112" s="35"/>
      <c r="G112" s="35"/>
      <c r="H112" s="35"/>
      <c r="I112" s="35"/>
      <c r="J112" s="139">
        <f>ROUND(J113 + J114 + J115 + J116 + J117 + J118,2)</f>
        <v>0</v>
      </c>
      <c r="K112" s="35"/>
      <c r="L112" s="45"/>
      <c r="N112" s="140" t="s">
        <v>39</v>
      </c>
      <c r="S112" s="35"/>
      <c r="T112" s="35"/>
      <c r="U112" s="35"/>
      <c r="V112" s="35"/>
      <c r="W112" s="35"/>
      <c r="X112" s="35"/>
      <c r="Y112" s="35"/>
      <c r="Z112" s="35"/>
      <c r="AA112" s="35"/>
      <c r="AB112" s="35"/>
      <c r="AC112" s="35"/>
      <c r="AD112" s="35"/>
      <c r="AE112" s="35"/>
    </row>
    <row r="113" spans="1:65" s="2" customFormat="1" ht="18" customHeight="1">
      <c r="A113" s="35"/>
      <c r="B113" s="141"/>
      <c r="C113" s="142"/>
      <c r="D113" s="294" t="s">
        <v>295</v>
      </c>
      <c r="E113" s="345"/>
      <c r="F113" s="345"/>
      <c r="G113" s="142"/>
      <c r="H113" s="142"/>
      <c r="I113" s="142"/>
      <c r="J113" s="102">
        <v>0</v>
      </c>
      <c r="K113" s="142"/>
      <c r="L113" s="144"/>
      <c r="M113" s="145"/>
      <c r="N113" s="146" t="s">
        <v>41</v>
      </c>
      <c r="O113" s="145"/>
      <c r="P113" s="145"/>
      <c r="Q113" s="145"/>
      <c r="R113" s="145"/>
      <c r="S113" s="142"/>
      <c r="T113" s="142"/>
      <c r="U113" s="142"/>
      <c r="V113" s="142"/>
      <c r="W113" s="142"/>
      <c r="X113" s="142"/>
      <c r="Y113" s="142"/>
      <c r="Z113" s="142"/>
      <c r="AA113" s="142"/>
      <c r="AB113" s="142"/>
      <c r="AC113" s="142"/>
      <c r="AD113" s="142"/>
      <c r="AE113" s="142"/>
      <c r="AF113" s="145"/>
      <c r="AG113" s="145"/>
      <c r="AH113" s="145"/>
      <c r="AI113" s="145"/>
      <c r="AJ113" s="145"/>
      <c r="AK113" s="145"/>
      <c r="AL113" s="145"/>
      <c r="AM113" s="145"/>
      <c r="AN113" s="145"/>
      <c r="AO113" s="145"/>
      <c r="AP113" s="145"/>
      <c r="AQ113" s="145"/>
      <c r="AR113" s="145"/>
      <c r="AS113" s="145"/>
      <c r="AT113" s="145"/>
      <c r="AU113" s="145"/>
      <c r="AV113" s="145"/>
      <c r="AW113" s="145"/>
      <c r="AX113" s="145"/>
      <c r="AY113" s="147" t="s">
        <v>296</v>
      </c>
      <c r="AZ113" s="145"/>
      <c r="BA113" s="145"/>
      <c r="BB113" s="145"/>
      <c r="BC113" s="145"/>
      <c r="BD113" s="145"/>
      <c r="BE113" s="148">
        <f t="shared" ref="BE113:BE118" si="0">IF(N113="základná",J113,0)</f>
        <v>0</v>
      </c>
      <c r="BF113" s="148">
        <f t="shared" ref="BF113:BF118" si="1">IF(N113="znížená",J113,0)</f>
        <v>0</v>
      </c>
      <c r="BG113" s="148">
        <f t="shared" ref="BG113:BG118" si="2">IF(N113="zákl. prenesená",J113,0)</f>
        <v>0</v>
      </c>
      <c r="BH113" s="148">
        <f t="shared" ref="BH113:BH118" si="3">IF(N113="zníž. prenesená",J113,0)</f>
        <v>0</v>
      </c>
      <c r="BI113" s="148">
        <f t="shared" ref="BI113:BI118" si="4">IF(N113="nulová",J113,0)</f>
        <v>0</v>
      </c>
      <c r="BJ113" s="147" t="s">
        <v>88</v>
      </c>
      <c r="BK113" s="145"/>
      <c r="BL113" s="145"/>
      <c r="BM113" s="145"/>
    </row>
    <row r="114" spans="1:65" s="2" customFormat="1" ht="18" customHeight="1">
      <c r="A114" s="35"/>
      <c r="B114" s="141"/>
      <c r="C114" s="142"/>
      <c r="D114" s="294" t="s">
        <v>297</v>
      </c>
      <c r="E114" s="345"/>
      <c r="F114" s="345"/>
      <c r="G114" s="142"/>
      <c r="H114" s="142"/>
      <c r="I114" s="142"/>
      <c r="J114" s="102">
        <v>0</v>
      </c>
      <c r="K114" s="142"/>
      <c r="L114" s="144"/>
      <c r="M114" s="145"/>
      <c r="N114" s="146" t="s">
        <v>41</v>
      </c>
      <c r="O114" s="145"/>
      <c r="P114" s="145"/>
      <c r="Q114" s="145"/>
      <c r="R114" s="145"/>
      <c r="S114" s="142"/>
      <c r="T114" s="142"/>
      <c r="U114" s="142"/>
      <c r="V114" s="142"/>
      <c r="W114" s="142"/>
      <c r="X114" s="142"/>
      <c r="Y114" s="142"/>
      <c r="Z114" s="142"/>
      <c r="AA114" s="142"/>
      <c r="AB114" s="142"/>
      <c r="AC114" s="142"/>
      <c r="AD114" s="142"/>
      <c r="AE114" s="142"/>
      <c r="AF114" s="145"/>
      <c r="AG114" s="145"/>
      <c r="AH114" s="145"/>
      <c r="AI114" s="145"/>
      <c r="AJ114" s="145"/>
      <c r="AK114" s="145"/>
      <c r="AL114" s="145"/>
      <c r="AM114" s="145"/>
      <c r="AN114" s="145"/>
      <c r="AO114" s="145"/>
      <c r="AP114" s="145"/>
      <c r="AQ114" s="145"/>
      <c r="AR114" s="145"/>
      <c r="AS114" s="145"/>
      <c r="AT114" s="145"/>
      <c r="AU114" s="145"/>
      <c r="AV114" s="145"/>
      <c r="AW114" s="145"/>
      <c r="AX114" s="145"/>
      <c r="AY114" s="147" t="s">
        <v>296</v>
      </c>
      <c r="AZ114" s="145"/>
      <c r="BA114" s="145"/>
      <c r="BB114" s="145"/>
      <c r="BC114" s="145"/>
      <c r="BD114" s="145"/>
      <c r="BE114" s="148">
        <f t="shared" si="0"/>
        <v>0</v>
      </c>
      <c r="BF114" s="148">
        <f t="shared" si="1"/>
        <v>0</v>
      </c>
      <c r="BG114" s="148">
        <f t="shared" si="2"/>
        <v>0</v>
      </c>
      <c r="BH114" s="148">
        <f t="shared" si="3"/>
        <v>0</v>
      </c>
      <c r="BI114" s="148">
        <f t="shared" si="4"/>
        <v>0</v>
      </c>
      <c r="BJ114" s="147" t="s">
        <v>88</v>
      </c>
      <c r="BK114" s="145"/>
      <c r="BL114" s="145"/>
      <c r="BM114" s="145"/>
    </row>
    <row r="115" spans="1:65" s="2" customFormat="1" ht="18" customHeight="1">
      <c r="A115" s="35"/>
      <c r="B115" s="141"/>
      <c r="C115" s="142"/>
      <c r="D115" s="294" t="s">
        <v>298</v>
      </c>
      <c r="E115" s="345"/>
      <c r="F115" s="345"/>
      <c r="G115" s="142"/>
      <c r="H115" s="142"/>
      <c r="I115" s="142"/>
      <c r="J115" s="102">
        <v>0</v>
      </c>
      <c r="K115" s="142"/>
      <c r="L115" s="144"/>
      <c r="M115" s="145"/>
      <c r="N115" s="146" t="s">
        <v>41</v>
      </c>
      <c r="O115" s="145"/>
      <c r="P115" s="145"/>
      <c r="Q115" s="145"/>
      <c r="R115" s="145"/>
      <c r="S115" s="142"/>
      <c r="T115" s="142"/>
      <c r="U115" s="142"/>
      <c r="V115" s="142"/>
      <c r="W115" s="142"/>
      <c r="X115" s="142"/>
      <c r="Y115" s="142"/>
      <c r="Z115" s="142"/>
      <c r="AA115" s="142"/>
      <c r="AB115" s="142"/>
      <c r="AC115" s="142"/>
      <c r="AD115" s="142"/>
      <c r="AE115" s="142"/>
      <c r="AF115" s="145"/>
      <c r="AG115" s="145"/>
      <c r="AH115" s="145"/>
      <c r="AI115" s="145"/>
      <c r="AJ115" s="145"/>
      <c r="AK115" s="145"/>
      <c r="AL115" s="145"/>
      <c r="AM115" s="145"/>
      <c r="AN115" s="145"/>
      <c r="AO115" s="145"/>
      <c r="AP115" s="145"/>
      <c r="AQ115" s="145"/>
      <c r="AR115" s="145"/>
      <c r="AS115" s="145"/>
      <c r="AT115" s="145"/>
      <c r="AU115" s="145"/>
      <c r="AV115" s="145"/>
      <c r="AW115" s="145"/>
      <c r="AX115" s="145"/>
      <c r="AY115" s="147" t="s">
        <v>296</v>
      </c>
      <c r="AZ115" s="145"/>
      <c r="BA115" s="145"/>
      <c r="BB115" s="145"/>
      <c r="BC115" s="145"/>
      <c r="BD115" s="145"/>
      <c r="BE115" s="148">
        <f t="shared" si="0"/>
        <v>0</v>
      </c>
      <c r="BF115" s="148">
        <f t="shared" si="1"/>
        <v>0</v>
      </c>
      <c r="BG115" s="148">
        <f t="shared" si="2"/>
        <v>0</v>
      </c>
      <c r="BH115" s="148">
        <f t="shared" si="3"/>
        <v>0</v>
      </c>
      <c r="BI115" s="148">
        <f t="shared" si="4"/>
        <v>0</v>
      </c>
      <c r="BJ115" s="147" t="s">
        <v>88</v>
      </c>
      <c r="BK115" s="145"/>
      <c r="BL115" s="145"/>
      <c r="BM115" s="145"/>
    </row>
    <row r="116" spans="1:65" s="2" customFormat="1" ht="18" customHeight="1">
      <c r="A116" s="35"/>
      <c r="B116" s="141"/>
      <c r="C116" s="142"/>
      <c r="D116" s="294" t="s">
        <v>299</v>
      </c>
      <c r="E116" s="345"/>
      <c r="F116" s="345"/>
      <c r="G116" s="142"/>
      <c r="H116" s="142"/>
      <c r="I116" s="142"/>
      <c r="J116" s="102">
        <v>0</v>
      </c>
      <c r="K116" s="142"/>
      <c r="L116" s="144"/>
      <c r="M116" s="145"/>
      <c r="N116" s="146" t="s">
        <v>41</v>
      </c>
      <c r="O116" s="145"/>
      <c r="P116" s="145"/>
      <c r="Q116" s="145"/>
      <c r="R116" s="145"/>
      <c r="S116" s="142"/>
      <c r="T116" s="142"/>
      <c r="U116" s="142"/>
      <c r="V116" s="142"/>
      <c r="W116" s="142"/>
      <c r="X116" s="142"/>
      <c r="Y116" s="142"/>
      <c r="Z116" s="142"/>
      <c r="AA116" s="142"/>
      <c r="AB116" s="142"/>
      <c r="AC116" s="142"/>
      <c r="AD116" s="142"/>
      <c r="AE116" s="142"/>
      <c r="AF116" s="145"/>
      <c r="AG116" s="145"/>
      <c r="AH116" s="145"/>
      <c r="AI116" s="145"/>
      <c r="AJ116" s="145"/>
      <c r="AK116" s="145"/>
      <c r="AL116" s="145"/>
      <c r="AM116" s="145"/>
      <c r="AN116" s="145"/>
      <c r="AO116" s="145"/>
      <c r="AP116" s="145"/>
      <c r="AQ116" s="145"/>
      <c r="AR116" s="145"/>
      <c r="AS116" s="145"/>
      <c r="AT116" s="145"/>
      <c r="AU116" s="145"/>
      <c r="AV116" s="145"/>
      <c r="AW116" s="145"/>
      <c r="AX116" s="145"/>
      <c r="AY116" s="147" t="s">
        <v>296</v>
      </c>
      <c r="AZ116" s="145"/>
      <c r="BA116" s="145"/>
      <c r="BB116" s="145"/>
      <c r="BC116" s="145"/>
      <c r="BD116" s="145"/>
      <c r="BE116" s="148">
        <f t="shared" si="0"/>
        <v>0</v>
      </c>
      <c r="BF116" s="148">
        <f t="shared" si="1"/>
        <v>0</v>
      </c>
      <c r="BG116" s="148">
        <f t="shared" si="2"/>
        <v>0</v>
      </c>
      <c r="BH116" s="148">
        <f t="shared" si="3"/>
        <v>0</v>
      </c>
      <c r="BI116" s="148">
        <f t="shared" si="4"/>
        <v>0</v>
      </c>
      <c r="BJ116" s="147" t="s">
        <v>88</v>
      </c>
      <c r="BK116" s="145"/>
      <c r="BL116" s="145"/>
      <c r="BM116" s="145"/>
    </row>
    <row r="117" spans="1:65" s="2" customFormat="1" ht="18" customHeight="1">
      <c r="A117" s="35"/>
      <c r="B117" s="141"/>
      <c r="C117" s="142"/>
      <c r="D117" s="294" t="s">
        <v>300</v>
      </c>
      <c r="E117" s="345"/>
      <c r="F117" s="345"/>
      <c r="G117" s="142"/>
      <c r="H117" s="142"/>
      <c r="I117" s="142"/>
      <c r="J117" s="102">
        <v>0</v>
      </c>
      <c r="K117" s="142"/>
      <c r="L117" s="144"/>
      <c r="M117" s="145"/>
      <c r="N117" s="146" t="s">
        <v>41</v>
      </c>
      <c r="O117" s="145"/>
      <c r="P117" s="145"/>
      <c r="Q117" s="145"/>
      <c r="R117" s="145"/>
      <c r="S117" s="142"/>
      <c r="T117" s="142"/>
      <c r="U117" s="142"/>
      <c r="V117" s="142"/>
      <c r="W117" s="142"/>
      <c r="X117" s="142"/>
      <c r="Y117" s="142"/>
      <c r="Z117" s="142"/>
      <c r="AA117" s="142"/>
      <c r="AB117" s="142"/>
      <c r="AC117" s="142"/>
      <c r="AD117" s="142"/>
      <c r="AE117" s="142"/>
      <c r="AF117" s="145"/>
      <c r="AG117" s="145"/>
      <c r="AH117" s="145"/>
      <c r="AI117" s="145"/>
      <c r="AJ117" s="145"/>
      <c r="AK117" s="145"/>
      <c r="AL117" s="145"/>
      <c r="AM117" s="145"/>
      <c r="AN117" s="145"/>
      <c r="AO117" s="145"/>
      <c r="AP117" s="145"/>
      <c r="AQ117" s="145"/>
      <c r="AR117" s="145"/>
      <c r="AS117" s="145"/>
      <c r="AT117" s="145"/>
      <c r="AU117" s="145"/>
      <c r="AV117" s="145"/>
      <c r="AW117" s="145"/>
      <c r="AX117" s="145"/>
      <c r="AY117" s="147" t="s">
        <v>296</v>
      </c>
      <c r="AZ117" s="145"/>
      <c r="BA117" s="145"/>
      <c r="BB117" s="145"/>
      <c r="BC117" s="145"/>
      <c r="BD117" s="145"/>
      <c r="BE117" s="148">
        <f t="shared" si="0"/>
        <v>0</v>
      </c>
      <c r="BF117" s="148">
        <f t="shared" si="1"/>
        <v>0</v>
      </c>
      <c r="BG117" s="148">
        <f t="shared" si="2"/>
        <v>0</v>
      </c>
      <c r="BH117" s="148">
        <f t="shared" si="3"/>
        <v>0</v>
      </c>
      <c r="BI117" s="148">
        <f t="shared" si="4"/>
        <v>0</v>
      </c>
      <c r="BJ117" s="147" t="s">
        <v>88</v>
      </c>
      <c r="BK117" s="145"/>
      <c r="BL117" s="145"/>
      <c r="BM117" s="145"/>
    </row>
    <row r="118" spans="1:65" s="2" customFormat="1" ht="18" customHeight="1">
      <c r="A118" s="35"/>
      <c r="B118" s="141"/>
      <c r="C118" s="142"/>
      <c r="D118" s="143" t="s">
        <v>301</v>
      </c>
      <c r="E118" s="142"/>
      <c r="F118" s="142"/>
      <c r="G118" s="142"/>
      <c r="H118" s="142"/>
      <c r="I118" s="142"/>
      <c r="J118" s="102">
        <f>ROUND(J32*T118,2)</f>
        <v>0</v>
      </c>
      <c r="K118" s="142"/>
      <c r="L118" s="144"/>
      <c r="M118" s="145"/>
      <c r="N118" s="146" t="s">
        <v>41</v>
      </c>
      <c r="O118" s="145"/>
      <c r="P118" s="145"/>
      <c r="Q118" s="145"/>
      <c r="R118" s="145"/>
      <c r="S118" s="142"/>
      <c r="T118" s="142"/>
      <c r="U118" s="142"/>
      <c r="V118" s="142"/>
      <c r="W118" s="142"/>
      <c r="X118" s="142"/>
      <c r="Y118" s="142"/>
      <c r="Z118" s="142"/>
      <c r="AA118" s="142"/>
      <c r="AB118" s="142"/>
      <c r="AC118" s="142"/>
      <c r="AD118" s="142"/>
      <c r="AE118" s="142"/>
      <c r="AF118" s="145"/>
      <c r="AG118" s="145"/>
      <c r="AH118" s="145"/>
      <c r="AI118" s="145"/>
      <c r="AJ118" s="145"/>
      <c r="AK118" s="145"/>
      <c r="AL118" s="145"/>
      <c r="AM118" s="145"/>
      <c r="AN118" s="145"/>
      <c r="AO118" s="145"/>
      <c r="AP118" s="145"/>
      <c r="AQ118" s="145"/>
      <c r="AR118" s="145"/>
      <c r="AS118" s="145"/>
      <c r="AT118" s="145"/>
      <c r="AU118" s="145"/>
      <c r="AV118" s="145"/>
      <c r="AW118" s="145"/>
      <c r="AX118" s="145"/>
      <c r="AY118" s="147" t="s">
        <v>302</v>
      </c>
      <c r="AZ118" s="145"/>
      <c r="BA118" s="145"/>
      <c r="BB118" s="145"/>
      <c r="BC118" s="145"/>
      <c r="BD118" s="145"/>
      <c r="BE118" s="148">
        <f t="shared" si="0"/>
        <v>0</v>
      </c>
      <c r="BF118" s="148">
        <f t="shared" si="1"/>
        <v>0</v>
      </c>
      <c r="BG118" s="148">
        <f t="shared" si="2"/>
        <v>0</v>
      </c>
      <c r="BH118" s="148">
        <f t="shared" si="3"/>
        <v>0</v>
      </c>
      <c r="BI118" s="148">
        <f t="shared" si="4"/>
        <v>0</v>
      </c>
      <c r="BJ118" s="147" t="s">
        <v>88</v>
      </c>
      <c r="BK118" s="145"/>
      <c r="BL118" s="145"/>
      <c r="BM118" s="145"/>
    </row>
    <row r="119" spans="1:65" s="2" customFormat="1">
      <c r="A119" s="35"/>
      <c r="B119" s="36"/>
      <c r="C119" s="35"/>
      <c r="D119" s="35"/>
      <c r="E119" s="35"/>
      <c r="F119" s="35"/>
      <c r="G119" s="35"/>
      <c r="H119" s="35"/>
      <c r="I119" s="35"/>
      <c r="J119" s="35"/>
      <c r="K119" s="35"/>
      <c r="L119" s="45"/>
      <c r="S119" s="35"/>
      <c r="T119" s="35"/>
      <c r="U119" s="35"/>
      <c r="V119" s="35"/>
      <c r="W119" s="35"/>
      <c r="X119" s="35"/>
      <c r="Y119" s="35"/>
      <c r="Z119" s="35"/>
      <c r="AA119" s="35"/>
      <c r="AB119" s="35"/>
      <c r="AC119" s="35"/>
      <c r="AD119" s="35"/>
      <c r="AE119" s="35"/>
    </row>
    <row r="120" spans="1:65" s="2" customFormat="1" ht="29.25" customHeight="1">
      <c r="A120" s="35"/>
      <c r="B120" s="36"/>
      <c r="C120" s="108" t="s">
        <v>144</v>
      </c>
      <c r="D120" s="109"/>
      <c r="E120" s="109"/>
      <c r="F120" s="109"/>
      <c r="G120" s="109"/>
      <c r="H120" s="109"/>
      <c r="I120" s="109"/>
      <c r="J120" s="110">
        <f>ROUND(J98+J112,2)</f>
        <v>0</v>
      </c>
      <c r="K120" s="109"/>
      <c r="L120" s="45"/>
      <c r="S120" s="35"/>
      <c r="T120" s="35"/>
      <c r="U120" s="35"/>
      <c r="V120" s="35"/>
      <c r="W120" s="35"/>
      <c r="X120" s="35"/>
      <c r="Y120" s="35"/>
      <c r="Z120" s="35"/>
      <c r="AA120" s="35"/>
      <c r="AB120" s="35"/>
      <c r="AC120" s="35"/>
      <c r="AD120" s="35"/>
      <c r="AE120" s="35"/>
    </row>
    <row r="121" spans="1:65" s="2" customFormat="1" ht="6.95" customHeight="1">
      <c r="A121" s="35"/>
      <c r="B121" s="50"/>
      <c r="C121" s="51"/>
      <c r="D121" s="51"/>
      <c r="E121" s="51"/>
      <c r="F121" s="51"/>
      <c r="G121" s="51"/>
      <c r="H121" s="51"/>
      <c r="I121" s="51"/>
      <c r="J121" s="51"/>
      <c r="K121" s="51"/>
      <c r="L121" s="45"/>
      <c r="S121" s="35"/>
      <c r="T121" s="35"/>
      <c r="U121" s="35"/>
      <c r="V121" s="35"/>
      <c r="W121" s="35"/>
      <c r="X121" s="35"/>
      <c r="Y121" s="35"/>
      <c r="Z121" s="35"/>
      <c r="AA121" s="35"/>
      <c r="AB121" s="35"/>
      <c r="AC121" s="35"/>
      <c r="AD121" s="35"/>
      <c r="AE121" s="35"/>
    </row>
    <row r="125" spans="1:65" s="2" customFormat="1" ht="6.95" customHeight="1">
      <c r="A125" s="35"/>
      <c r="B125" s="52"/>
      <c r="C125" s="53"/>
      <c r="D125" s="53"/>
      <c r="E125" s="53"/>
      <c r="F125" s="53"/>
      <c r="G125" s="53"/>
      <c r="H125" s="53"/>
      <c r="I125" s="53"/>
      <c r="J125" s="53"/>
      <c r="K125" s="53"/>
      <c r="L125" s="45"/>
      <c r="S125" s="35"/>
      <c r="T125" s="35"/>
      <c r="U125" s="35"/>
      <c r="V125" s="35"/>
      <c r="W125" s="35"/>
      <c r="X125" s="35"/>
      <c r="Y125" s="35"/>
      <c r="Z125" s="35"/>
      <c r="AA125" s="35"/>
      <c r="AB125" s="35"/>
      <c r="AC125" s="35"/>
      <c r="AD125" s="35"/>
      <c r="AE125" s="35"/>
    </row>
    <row r="126" spans="1:65" s="2" customFormat="1" ht="24.95" customHeight="1">
      <c r="A126" s="35"/>
      <c r="B126" s="36"/>
      <c r="C126" s="22" t="s">
        <v>303</v>
      </c>
      <c r="D126" s="35"/>
      <c r="E126" s="35"/>
      <c r="F126" s="35"/>
      <c r="G126" s="35"/>
      <c r="H126" s="35"/>
      <c r="I126" s="35"/>
      <c r="J126" s="35"/>
      <c r="K126" s="35"/>
      <c r="L126" s="45"/>
      <c r="S126" s="35"/>
      <c r="T126" s="35"/>
      <c r="U126" s="35"/>
      <c r="V126" s="35"/>
      <c r="W126" s="35"/>
      <c r="X126" s="35"/>
      <c r="Y126" s="35"/>
      <c r="Z126" s="35"/>
      <c r="AA126" s="35"/>
      <c r="AB126" s="35"/>
      <c r="AC126" s="35"/>
      <c r="AD126" s="35"/>
      <c r="AE126" s="35"/>
    </row>
    <row r="127" spans="1:65" s="2" customFormat="1" ht="6.95" customHeight="1">
      <c r="A127" s="35"/>
      <c r="B127" s="36"/>
      <c r="C127" s="35"/>
      <c r="D127" s="35"/>
      <c r="E127" s="35"/>
      <c r="F127" s="35"/>
      <c r="G127" s="35"/>
      <c r="H127" s="35"/>
      <c r="I127" s="35"/>
      <c r="J127" s="35"/>
      <c r="K127" s="35"/>
      <c r="L127" s="45"/>
      <c r="S127" s="35"/>
      <c r="T127" s="35"/>
      <c r="U127" s="35"/>
      <c r="V127" s="35"/>
      <c r="W127" s="35"/>
      <c r="X127" s="35"/>
      <c r="Y127" s="35"/>
      <c r="Z127" s="35"/>
      <c r="AA127" s="35"/>
      <c r="AB127" s="35"/>
      <c r="AC127" s="35"/>
      <c r="AD127" s="35"/>
      <c r="AE127" s="35"/>
    </row>
    <row r="128" spans="1:65" s="2" customFormat="1" ht="12" customHeight="1">
      <c r="A128" s="35"/>
      <c r="B128" s="36"/>
      <c r="C128" s="28" t="s">
        <v>15</v>
      </c>
      <c r="D128" s="35"/>
      <c r="E128" s="35"/>
      <c r="F128" s="35"/>
      <c r="G128" s="35"/>
      <c r="H128" s="35"/>
      <c r="I128" s="35"/>
      <c r="J128" s="35"/>
      <c r="K128" s="35"/>
      <c r="L128" s="45"/>
      <c r="S128" s="35"/>
      <c r="T128" s="35"/>
      <c r="U128" s="35"/>
      <c r="V128" s="35"/>
      <c r="W128" s="35"/>
      <c r="X128" s="35"/>
      <c r="Y128" s="35"/>
      <c r="Z128" s="35"/>
      <c r="AA128" s="35"/>
      <c r="AB128" s="35"/>
      <c r="AC128" s="35"/>
      <c r="AD128" s="35"/>
      <c r="AE128" s="35"/>
    </row>
    <row r="129" spans="1:65" s="2" customFormat="1" ht="26.25" customHeight="1">
      <c r="A129" s="35"/>
      <c r="B129" s="36"/>
      <c r="C129" s="35"/>
      <c r="D129" s="35"/>
      <c r="E129" s="344" t="str">
        <f>E7</f>
        <v>Nadstavba prístavba SPŠ J. Murgaša,  Banská Bystrica- modernizácia odb. vzdelávania- zmena 1</v>
      </c>
      <c r="F129" s="346"/>
      <c r="G129" s="346"/>
      <c r="H129" s="346"/>
      <c r="I129" s="35"/>
      <c r="J129" s="35"/>
      <c r="K129" s="35"/>
      <c r="L129" s="45"/>
      <c r="S129" s="35"/>
      <c r="T129" s="35"/>
      <c r="U129" s="35"/>
      <c r="V129" s="35"/>
      <c r="W129" s="35"/>
      <c r="X129" s="35"/>
      <c r="Y129" s="35"/>
      <c r="Z129" s="35"/>
      <c r="AA129" s="35"/>
      <c r="AB129" s="35"/>
      <c r="AC129" s="35"/>
      <c r="AD129" s="35"/>
      <c r="AE129" s="35"/>
    </row>
    <row r="130" spans="1:65" s="1" customFormat="1" ht="12" customHeight="1">
      <c r="B130" s="21"/>
      <c r="C130" s="28" t="s">
        <v>158</v>
      </c>
      <c r="L130" s="21"/>
    </row>
    <row r="131" spans="1:65" s="2" customFormat="1" ht="16.5" customHeight="1">
      <c r="A131" s="35"/>
      <c r="B131" s="36"/>
      <c r="C131" s="35"/>
      <c r="D131" s="35"/>
      <c r="E131" s="344" t="s">
        <v>161</v>
      </c>
      <c r="F131" s="343"/>
      <c r="G131" s="343"/>
      <c r="H131" s="343"/>
      <c r="I131" s="35"/>
      <c r="J131" s="35"/>
      <c r="K131" s="35"/>
      <c r="L131" s="45"/>
      <c r="S131" s="35"/>
      <c r="T131" s="35"/>
      <c r="U131" s="35"/>
      <c r="V131" s="35"/>
      <c r="W131" s="35"/>
      <c r="X131" s="35"/>
      <c r="Y131" s="35"/>
      <c r="Z131" s="35"/>
      <c r="AA131" s="35"/>
      <c r="AB131" s="35"/>
      <c r="AC131" s="35"/>
      <c r="AD131" s="35"/>
      <c r="AE131" s="35"/>
    </row>
    <row r="132" spans="1:65" s="2" customFormat="1" ht="12" customHeight="1">
      <c r="A132" s="35"/>
      <c r="B132" s="36"/>
      <c r="C132" s="28" t="s">
        <v>164</v>
      </c>
      <c r="D132" s="35"/>
      <c r="E132" s="35"/>
      <c r="F132" s="35"/>
      <c r="G132" s="35"/>
      <c r="H132" s="35"/>
      <c r="I132" s="35"/>
      <c r="J132" s="35"/>
      <c r="K132" s="35"/>
      <c r="L132" s="45"/>
      <c r="S132" s="35"/>
      <c r="T132" s="35"/>
      <c r="U132" s="35"/>
      <c r="V132" s="35"/>
      <c r="W132" s="35"/>
      <c r="X132" s="35"/>
      <c r="Y132" s="35"/>
      <c r="Z132" s="35"/>
      <c r="AA132" s="35"/>
      <c r="AB132" s="35"/>
      <c r="AC132" s="35"/>
      <c r="AD132" s="35"/>
      <c r="AE132" s="35"/>
    </row>
    <row r="133" spans="1:65" s="2" customFormat="1" ht="16.5" customHeight="1">
      <c r="A133" s="35"/>
      <c r="B133" s="36"/>
      <c r="C133" s="35"/>
      <c r="D133" s="35"/>
      <c r="E133" s="320" t="str">
        <f>E11</f>
        <v>E1.3 - E 1.3. Zdravotechnické inštalácie</v>
      </c>
      <c r="F133" s="343"/>
      <c r="G133" s="343"/>
      <c r="H133" s="343"/>
      <c r="I133" s="35"/>
      <c r="J133" s="35"/>
      <c r="K133" s="35"/>
      <c r="L133" s="45"/>
      <c r="S133" s="35"/>
      <c r="T133" s="35"/>
      <c r="U133" s="35"/>
      <c r="V133" s="35"/>
      <c r="W133" s="35"/>
      <c r="X133" s="35"/>
      <c r="Y133" s="35"/>
      <c r="Z133" s="35"/>
      <c r="AA133" s="35"/>
      <c r="AB133" s="35"/>
      <c r="AC133" s="35"/>
      <c r="AD133" s="35"/>
      <c r="AE133" s="35"/>
    </row>
    <row r="134" spans="1:65" s="2" customFormat="1" ht="6.95" customHeight="1">
      <c r="A134" s="35"/>
      <c r="B134" s="36"/>
      <c r="C134" s="35"/>
      <c r="D134" s="35"/>
      <c r="E134" s="35"/>
      <c r="F134" s="35"/>
      <c r="G134" s="35"/>
      <c r="H134" s="35"/>
      <c r="I134" s="35"/>
      <c r="J134" s="35"/>
      <c r="K134" s="35"/>
      <c r="L134" s="45"/>
      <c r="S134" s="35"/>
      <c r="T134" s="35"/>
      <c r="U134" s="35"/>
      <c r="V134" s="35"/>
      <c r="W134" s="35"/>
      <c r="X134" s="35"/>
      <c r="Y134" s="35"/>
      <c r="Z134" s="35"/>
      <c r="AA134" s="35"/>
      <c r="AB134" s="35"/>
      <c r="AC134" s="35"/>
      <c r="AD134" s="35"/>
      <c r="AE134" s="35"/>
    </row>
    <row r="135" spans="1:65" s="2" customFormat="1" ht="12" customHeight="1">
      <c r="A135" s="35"/>
      <c r="B135" s="36"/>
      <c r="C135" s="28" t="s">
        <v>19</v>
      </c>
      <c r="D135" s="35"/>
      <c r="E135" s="35"/>
      <c r="F135" s="26" t="str">
        <f>F14</f>
        <v xml:space="preserve"> </v>
      </c>
      <c r="G135" s="35"/>
      <c r="H135" s="35"/>
      <c r="I135" s="28" t="s">
        <v>21</v>
      </c>
      <c r="J135" s="58">
        <f>IF(J14="","",J14)</f>
        <v>44400</v>
      </c>
      <c r="K135" s="35"/>
      <c r="L135" s="45"/>
      <c r="S135" s="35"/>
      <c r="T135" s="35"/>
      <c r="U135" s="35"/>
      <c r="V135" s="35"/>
      <c r="W135" s="35"/>
      <c r="X135" s="35"/>
      <c r="Y135" s="35"/>
      <c r="Z135" s="35"/>
      <c r="AA135" s="35"/>
      <c r="AB135" s="35"/>
      <c r="AC135" s="35"/>
      <c r="AD135" s="35"/>
      <c r="AE135" s="35"/>
    </row>
    <row r="136" spans="1:65" s="2" customFormat="1" ht="6.95" customHeight="1">
      <c r="A136" s="35"/>
      <c r="B136" s="36"/>
      <c r="C136" s="35"/>
      <c r="D136" s="35"/>
      <c r="E136" s="35"/>
      <c r="F136" s="35"/>
      <c r="G136" s="35"/>
      <c r="H136" s="35"/>
      <c r="I136" s="35"/>
      <c r="J136" s="35"/>
      <c r="K136" s="35"/>
      <c r="L136" s="45"/>
      <c r="S136" s="35"/>
      <c r="T136" s="35"/>
      <c r="U136" s="35"/>
      <c r="V136" s="35"/>
      <c r="W136" s="35"/>
      <c r="X136" s="35"/>
      <c r="Y136" s="35"/>
      <c r="Z136" s="35"/>
      <c r="AA136" s="35"/>
      <c r="AB136" s="35"/>
      <c r="AC136" s="35"/>
      <c r="AD136" s="35"/>
      <c r="AE136" s="35"/>
    </row>
    <row r="137" spans="1:65" s="2" customFormat="1" ht="40.15" customHeight="1">
      <c r="A137" s="35"/>
      <c r="B137" s="36"/>
      <c r="C137" s="28" t="s">
        <v>22</v>
      </c>
      <c r="D137" s="35"/>
      <c r="E137" s="35"/>
      <c r="F137" s="26" t="str">
        <f>E17</f>
        <v>Banskobystrický samosprávny kraj, Nám. SNP 21 , BB</v>
      </c>
      <c r="G137" s="35"/>
      <c r="H137" s="35"/>
      <c r="I137" s="28" t="s">
        <v>28</v>
      </c>
      <c r="J137" s="31" t="str">
        <f>E23</f>
        <v xml:space="preserve">Ing.arch. I. Teplan, Ing.arch. E. Teplanová ArtD. </v>
      </c>
      <c r="K137" s="35"/>
      <c r="L137" s="45"/>
      <c r="S137" s="35"/>
      <c r="T137" s="35"/>
      <c r="U137" s="35"/>
      <c r="V137" s="35"/>
      <c r="W137" s="35"/>
      <c r="X137" s="35"/>
      <c r="Y137" s="35"/>
      <c r="Z137" s="35"/>
      <c r="AA137" s="35"/>
      <c r="AB137" s="35"/>
      <c r="AC137" s="35"/>
      <c r="AD137" s="35"/>
      <c r="AE137" s="35"/>
    </row>
    <row r="138" spans="1:65" s="2" customFormat="1" ht="15.2" customHeight="1">
      <c r="A138" s="35"/>
      <c r="B138" s="36"/>
      <c r="C138" s="28" t="s">
        <v>26</v>
      </c>
      <c r="D138" s="35"/>
      <c r="E138" s="35"/>
      <c r="F138" s="26" t="str">
        <f>IF(E20="","",E20)</f>
        <v>Vyplň údaj</v>
      </c>
      <c r="G138" s="35"/>
      <c r="H138" s="35"/>
      <c r="I138" s="28" t="s">
        <v>31</v>
      </c>
      <c r="J138" s="31" t="str">
        <f>E26</f>
        <v xml:space="preserve"> </v>
      </c>
      <c r="K138" s="35"/>
      <c r="L138" s="45"/>
      <c r="S138" s="35"/>
      <c r="T138" s="35"/>
      <c r="U138" s="35"/>
      <c r="V138" s="35"/>
      <c r="W138" s="35"/>
      <c r="X138" s="35"/>
      <c r="Y138" s="35"/>
      <c r="Z138" s="35"/>
      <c r="AA138" s="35"/>
      <c r="AB138" s="35"/>
      <c r="AC138" s="35"/>
      <c r="AD138" s="35"/>
      <c r="AE138" s="35"/>
    </row>
    <row r="139" spans="1:65" s="2" customFormat="1" ht="10.35" customHeight="1">
      <c r="A139" s="35"/>
      <c r="B139" s="36"/>
      <c r="C139" s="35"/>
      <c r="D139" s="35"/>
      <c r="E139" s="35"/>
      <c r="F139" s="35"/>
      <c r="G139" s="35"/>
      <c r="H139" s="35"/>
      <c r="I139" s="35"/>
      <c r="J139" s="35"/>
      <c r="K139" s="35"/>
      <c r="L139" s="45"/>
      <c r="S139" s="35"/>
      <c r="T139" s="35"/>
      <c r="U139" s="35"/>
      <c r="V139" s="35"/>
      <c r="W139" s="35"/>
      <c r="X139" s="35"/>
      <c r="Y139" s="35"/>
      <c r="Z139" s="35"/>
      <c r="AA139" s="35"/>
      <c r="AB139" s="35"/>
      <c r="AC139" s="35"/>
      <c r="AD139" s="35"/>
      <c r="AE139" s="35"/>
    </row>
    <row r="140" spans="1:65" s="11" customFormat="1" ht="29.25" customHeight="1">
      <c r="A140" s="149"/>
      <c r="B140" s="150"/>
      <c r="C140" s="151" t="s">
        <v>304</v>
      </c>
      <c r="D140" s="152" t="s">
        <v>60</v>
      </c>
      <c r="E140" s="152" t="s">
        <v>56</v>
      </c>
      <c r="F140" s="152" t="s">
        <v>57</v>
      </c>
      <c r="G140" s="152" t="s">
        <v>305</v>
      </c>
      <c r="H140" s="152" t="s">
        <v>306</v>
      </c>
      <c r="I140" s="152" t="s">
        <v>307</v>
      </c>
      <c r="J140" s="153" t="s">
        <v>267</v>
      </c>
      <c r="K140" s="154" t="s">
        <v>308</v>
      </c>
      <c r="L140" s="155"/>
      <c r="M140" s="65" t="s">
        <v>1</v>
      </c>
      <c r="N140" s="66" t="s">
        <v>39</v>
      </c>
      <c r="O140" s="66" t="s">
        <v>309</v>
      </c>
      <c r="P140" s="66" t="s">
        <v>310</v>
      </c>
      <c r="Q140" s="66" t="s">
        <v>311</v>
      </c>
      <c r="R140" s="66" t="s">
        <v>312</v>
      </c>
      <c r="S140" s="66" t="s">
        <v>313</v>
      </c>
      <c r="T140" s="67" t="s">
        <v>314</v>
      </c>
      <c r="U140" s="149"/>
      <c r="V140" s="149"/>
      <c r="W140" s="149"/>
      <c r="X140" s="149"/>
      <c r="Y140" s="149"/>
      <c r="Z140" s="149"/>
      <c r="AA140" s="149"/>
      <c r="AB140" s="149"/>
      <c r="AC140" s="149"/>
      <c r="AD140" s="149"/>
      <c r="AE140" s="149"/>
    </row>
    <row r="141" spans="1:65" s="2" customFormat="1" ht="22.9" customHeight="1">
      <c r="A141" s="35"/>
      <c r="B141" s="36"/>
      <c r="C141" s="72" t="s">
        <v>208</v>
      </c>
      <c r="D141" s="35"/>
      <c r="E141" s="35"/>
      <c r="F141" s="35"/>
      <c r="G141" s="35"/>
      <c r="H141" s="35"/>
      <c r="I141" s="35"/>
      <c r="J141" s="156">
        <f>BK141</f>
        <v>0</v>
      </c>
      <c r="K141" s="35"/>
      <c r="L141" s="36"/>
      <c r="M141" s="68"/>
      <c r="N141" s="59"/>
      <c r="O141" s="69"/>
      <c r="P141" s="157">
        <f>P142+P247</f>
        <v>0</v>
      </c>
      <c r="Q141" s="69"/>
      <c r="R141" s="157">
        <f>R142+R247</f>
        <v>0</v>
      </c>
      <c r="S141" s="69"/>
      <c r="T141" s="158">
        <f>T142+T247</f>
        <v>0</v>
      </c>
      <c r="U141" s="35"/>
      <c r="V141" s="35"/>
      <c r="W141" s="35"/>
      <c r="X141" s="35"/>
      <c r="Y141" s="35"/>
      <c r="Z141" s="35"/>
      <c r="AA141" s="35"/>
      <c r="AB141" s="35"/>
      <c r="AC141" s="35"/>
      <c r="AD141" s="35"/>
      <c r="AE141" s="35"/>
      <c r="AT141" s="18" t="s">
        <v>74</v>
      </c>
      <c r="AU141" s="18" t="s">
        <v>269</v>
      </c>
      <c r="BK141" s="159">
        <f>BK142+BK247</f>
        <v>0</v>
      </c>
    </row>
    <row r="142" spans="1:65" s="12" customFormat="1" ht="25.9" customHeight="1">
      <c r="B142" s="160"/>
      <c r="D142" s="161" t="s">
        <v>74</v>
      </c>
      <c r="E142" s="162" t="s">
        <v>315</v>
      </c>
      <c r="F142" s="162" t="s">
        <v>316</v>
      </c>
      <c r="I142" s="163"/>
      <c r="J142" s="164">
        <f>BK142</f>
        <v>0</v>
      </c>
      <c r="L142" s="160"/>
      <c r="M142" s="165"/>
      <c r="N142" s="166"/>
      <c r="O142" s="166"/>
      <c r="P142" s="167">
        <f>P143+SUM(P144:P156)+P195+P199+P202+P232+P244</f>
        <v>0</v>
      </c>
      <c r="Q142" s="166"/>
      <c r="R142" s="167">
        <f>R143+SUM(R144:R156)+R195+R199+R202+R232+R244</f>
        <v>0</v>
      </c>
      <c r="S142" s="166"/>
      <c r="T142" s="168">
        <f>T143+SUM(T144:T156)+T195+T199+T202+T232+T244</f>
        <v>0</v>
      </c>
      <c r="AR142" s="161" t="s">
        <v>82</v>
      </c>
      <c r="AT142" s="169" t="s">
        <v>74</v>
      </c>
      <c r="AU142" s="169" t="s">
        <v>75</v>
      </c>
      <c r="AY142" s="161" t="s">
        <v>317</v>
      </c>
      <c r="BK142" s="170">
        <f>BK143+SUM(BK144:BK156)+BK195+BK199+BK202+BK232+BK244</f>
        <v>0</v>
      </c>
    </row>
    <row r="143" spans="1:65" s="2" customFormat="1" ht="14.45" customHeight="1">
      <c r="A143" s="35"/>
      <c r="B143" s="141"/>
      <c r="C143" s="171" t="s">
        <v>1087</v>
      </c>
      <c r="D143" s="171" t="s">
        <v>318</v>
      </c>
      <c r="E143" s="172" t="s">
        <v>319</v>
      </c>
      <c r="F143" s="173" t="s">
        <v>320</v>
      </c>
      <c r="G143" s="174" t="s">
        <v>1</v>
      </c>
      <c r="H143" s="175">
        <v>0</v>
      </c>
      <c r="I143" s="176"/>
      <c r="J143" s="177">
        <f>ROUND(I143*H143,2)</f>
        <v>0</v>
      </c>
      <c r="K143" s="178"/>
      <c r="L143" s="36"/>
      <c r="M143" s="179" t="s">
        <v>1</v>
      </c>
      <c r="N143" s="180" t="s">
        <v>41</v>
      </c>
      <c r="O143" s="61"/>
      <c r="P143" s="181">
        <f>O143*H143</f>
        <v>0</v>
      </c>
      <c r="Q143" s="181">
        <v>1.7999999999999999E-2</v>
      </c>
      <c r="R143" s="181">
        <f>Q143*H143</f>
        <v>0</v>
      </c>
      <c r="S143" s="181">
        <v>0</v>
      </c>
      <c r="T143" s="182">
        <f>S143*H143</f>
        <v>0</v>
      </c>
      <c r="U143" s="35"/>
      <c r="V143" s="35"/>
      <c r="W143" s="35"/>
      <c r="X143" s="35"/>
      <c r="Y143" s="35"/>
      <c r="Z143" s="35"/>
      <c r="AA143" s="35"/>
      <c r="AB143" s="35"/>
      <c r="AC143" s="35"/>
      <c r="AD143" s="35"/>
      <c r="AE143" s="35"/>
      <c r="AR143" s="183" t="s">
        <v>321</v>
      </c>
      <c r="AT143" s="183" t="s">
        <v>318</v>
      </c>
      <c r="AU143" s="183" t="s">
        <v>82</v>
      </c>
      <c r="AY143" s="18" t="s">
        <v>317</v>
      </c>
      <c r="BE143" s="105">
        <f>IF(N143="základná",J143,0)</f>
        <v>0</v>
      </c>
      <c r="BF143" s="105">
        <f>IF(N143="znížená",J143,0)</f>
        <v>0</v>
      </c>
      <c r="BG143" s="105">
        <f>IF(N143="zákl. prenesená",J143,0)</f>
        <v>0</v>
      </c>
      <c r="BH143" s="105">
        <f>IF(N143="zníž. prenesená",J143,0)</f>
        <v>0</v>
      </c>
      <c r="BI143" s="105">
        <f>IF(N143="nulová",J143,0)</f>
        <v>0</v>
      </c>
      <c r="BJ143" s="18" t="s">
        <v>88</v>
      </c>
      <c r="BK143" s="105">
        <f>ROUND(I143*H143,2)</f>
        <v>0</v>
      </c>
      <c r="BL143" s="18" t="s">
        <v>321</v>
      </c>
      <c r="BM143" s="183" t="s">
        <v>2381</v>
      </c>
    </row>
    <row r="144" spans="1:65" s="13" customFormat="1" ht="22.5">
      <c r="B144" s="184"/>
      <c r="D144" s="185" t="s">
        <v>323</v>
      </c>
      <c r="E144" s="186" t="s">
        <v>1</v>
      </c>
      <c r="F144" s="187" t="s">
        <v>324</v>
      </c>
      <c r="H144" s="186" t="s">
        <v>1</v>
      </c>
      <c r="I144" s="188"/>
      <c r="L144" s="184"/>
      <c r="M144" s="189"/>
      <c r="N144" s="190"/>
      <c r="O144" s="190"/>
      <c r="P144" s="190"/>
      <c r="Q144" s="190"/>
      <c r="R144" s="190"/>
      <c r="S144" s="190"/>
      <c r="T144" s="191"/>
      <c r="AT144" s="186" t="s">
        <v>323</v>
      </c>
      <c r="AU144" s="186" t="s">
        <v>82</v>
      </c>
      <c r="AV144" s="13" t="s">
        <v>82</v>
      </c>
      <c r="AW144" s="13" t="s">
        <v>30</v>
      </c>
      <c r="AX144" s="13" t="s">
        <v>75</v>
      </c>
      <c r="AY144" s="186" t="s">
        <v>317</v>
      </c>
    </row>
    <row r="145" spans="1:65" s="13" customFormat="1" ht="22.5">
      <c r="B145" s="184"/>
      <c r="D145" s="185" t="s">
        <v>323</v>
      </c>
      <c r="E145" s="186" t="s">
        <v>1</v>
      </c>
      <c r="F145" s="187" t="s">
        <v>325</v>
      </c>
      <c r="H145" s="186" t="s">
        <v>1</v>
      </c>
      <c r="I145" s="188"/>
      <c r="L145" s="184"/>
      <c r="M145" s="189"/>
      <c r="N145" s="190"/>
      <c r="O145" s="190"/>
      <c r="P145" s="190"/>
      <c r="Q145" s="190"/>
      <c r="R145" s="190"/>
      <c r="S145" s="190"/>
      <c r="T145" s="191"/>
      <c r="AT145" s="186" t="s">
        <v>323</v>
      </c>
      <c r="AU145" s="186" t="s">
        <v>82</v>
      </c>
      <c r="AV145" s="13" t="s">
        <v>82</v>
      </c>
      <c r="AW145" s="13" t="s">
        <v>30</v>
      </c>
      <c r="AX145" s="13" t="s">
        <v>75</v>
      </c>
      <c r="AY145" s="186" t="s">
        <v>317</v>
      </c>
    </row>
    <row r="146" spans="1:65" s="13" customFormat="1" ht="22.5">
      <c r="B146" s="184"/>
      <c r="D146" s="185" t="s">
        <v>323</v>
      </c>
      <c r="E146" s="186" t="s">
        <v>1</v>
      </c>
      <c r="F146" s="187" t="s">
        <v>326</v>
      </c>
      <c r="H146" s="186" t="s">
        <v>1</v>
      </c>
      <c r="I146" s="188"/>
      <c r="L146" s="184"/>
      <c r="M146" s="189"/>
      <c r="N146" s="190"/>
      <c r="O146" s="190"/>
      <c r="P146" s="190"/>
      <c r="Q146" s="190"/>
      <c r="R146" s="190"/>
      <c r="S146" s="190"/>
      <c r="T146" s="191"/>
      <c r="AT146" s="186" t="s">
        <v>323</v>
      </c>
      <c r="AU146" s="186" t="s">
        <v>82</v>
      </c>
      <c r="AV146" s="13" t="s">
        <v>82</v>
      </c>
      <c r="AW146" s="13" t="s">
        <v>30</v>
      </c>
      <c r="AX146" s="13" t="s">
        <v>75</v>
      </c>
      <c r="AY146" s="186" t="s">
        <v>317</v>
      </c>
    </row>
    <row r="147" spans="1:65" s="13" customFormat="1" ht="22.5">
      <c r="B147" s="184"/>
      <c r="D147" s="185" t="s">
        <v>323</v>
      </c>
      <c r="E147" s="186" t="s">
        <v>1</v>
      </c>
      <c r="F147" s="187" t="s">
        <v>327</v>
      </c>
      <c r="H147" s="186" t="s">
        <v>1</v>
      </c>
      <c r="I147" s="188"/>
      <c r="L147" s="184"/>
      <c r="M147" s="189"/>
      <c r="N147" s="190"/>
      <c r="O147" s="190"/>
      <c r="P147" s="190"/>
      <c r="Q147" s="190"/>
      <c r="R147" s="190"/>
      <c r="S147" s="190"/>
      <c r="T147" s="191"/>
      <c r="AT147" s="186" t="s">
        <v>323</v>
      </c>
      <c r="AU147" s="186" t="s">
        <v>82</v>
      </c>
      <c r="AV147" s="13" t="s">
        <v>82</v>
      </c>
      <c r="AW147" s="13" t="s">
        <v>30</v>
      </c>
      <c r="AX147" s="13" t="s">
        <v>75</v>
      </c>
      <c r="AY147" s="186" t="s">
        <v>317</v>
      </c>
    </row>
    <row r="148" spans="1:65" s="13" customFormat="1" ht="33.75">
      <c r="B148" s="184"/>
      <c r="D148" s="185" t="s">
        <v>323</v>
      </c>
      <c r="E148" s="186" t="s">
        <v>1</v>
      </c>
      <c r="F148" s="187" t="s">
        <v>328</v>
      </c>
      <c r="H148" s="186" t="s">
        <v>1</v>
      </c>
      <c r="I148" s="188"/>
      <c r="L148" s="184"/>
      <c r="M148" s="189"/>
      <c r="N148" s="190"/>
      <c r="O148" s="190"/>
      <c r="P148" s="190"/>
      <c r="Q148" s="190"/>
      <c r="R148" s="190"/>
      <c r="S148" s="190"/>
      <c r="T148" s="191"/>
      <c r="AT148" s="186" t="s">
        <v>323</v>
      </c>
      <c r="AU148" s="186" t="s">
        <v>82</v>
      </c>
      <c r="AV148" s="13" t="s">
        <v>82</v>
      </c>
      <c r="AW148" s="13" t="s">
        <v>30</v>
      </c>
      <c r="AX148" s="13" t="s">
        <v>75</v>
      </c>
      <c r="AY148" s="186" t="s">
        <v>317</v>
      </c>
    </row>
    <row r="149" spans="1:65" s="13" customFormat="1" ht="22.5">
      <c r="B149" s="184"/>
      <c r="D149" s="185" t="s">
        <v>323</v>
      </c>
      <c r="E149" s="186" t="s">
        <v>1</v>
      </c>
      <c r="F149" s="187" t="s">
        <v>329</v>
      </c>
      <c r="H149" s="186" t="s">
        <v>1</v>
      </c>
      <c r="I149" s="188"/>
      <c r="L149" s="184"/>
      <c r="M149" s="189"/>
      <c r="N149" s="190"/>
      <c r="O149" s="190"/>
      <c r="P149" s="190"/>
      <c r="Q149" s="190"/>
      <c r="R149" s="190"/>
      <c r="S149" s="190"/>
      <c r="T149" s="191"/>
      <c r="AT149" s="186" t="s">
        <v>323</v>
      </c>
      <c r="AU149" s="186" t="s">
        <v>82</v>
      </c>
      <c r="AV149" s="13" t="s">
        <v>82</v>
      </c>
      <c r="AW149" s="13" t="s">
        <v>30</v>
      </c>
      <c r="AX149" s="13" t="s">
        <v>75</v>
      </c>
      <c r="AY149" s="186" t="s">
        <v>317</v>
      </c>
    </row>
    <row r="150" spans="1:65" s="13" customFormat="1" ht="33.75">
      <c r="B150" s="184"/>
      <c r="D150" s="185" t="s">
        <v>323</v>
      </c>
      <c r="E150" s="186" t="s">
        <v>1</v>
      </c>
      <c r="F150" s="187" t="s">
        <v>330</v>
      </c>
      <c r="H150" s="186" t="s">
        <v>1</v>
      </c>
      <c r="I150" s="188"/>
      <c r="L150" s="184"/>
      <c r="M150" s="189"/>
      <c r="N150" s="190"/>
      <c r="O150" s="190"/>
      <c r="P150" s="190"/>
      <c r="Q150" s="190"/>
      <c r="R150" s="190"/>
      <c r="S150" s="190"/>
      <c r="T150" s="191"/>
      <c r="AT150" s="186" t="s">
        <v>323</v>
      </c>
      <c r="AU150" s="186" t="s">
        <v>82</v>
      </c>
      <c r="AV150" s="13" t="s">
        <v>82</v>
      </c>
      <c r="AW150" s="13" t="s">
        <v>30</v>
      </c>
      <c r="AX150" s="13" t="s">
        <v>75</v>
      </c>
      <c r="AY150" s="186" t="s">
        <v>317</v>
      </c>
    </row>
    <row r="151" spans="1:65" s="13" customFormat="1" ht="22.5">
      <c r="B151" s="184"/>
      <c r="D151" s="185" t="s">
        <v>323</v>
      </c>
      <c r="E151" s="186" t="s">
        <v>1</v>
      </c>
      <c r="F151" s="187" t="s">
        <v>331</v>
      </c>
      <c r="H151" s="186" t="s">
        <v>1</v>
      </c>
      <c r="I151" s="188"/>
      <c r="L151" s="184"/>
      <c r="M151" s="189"/>
      <c r="N151" s="190"/>
      <c r="O151" s="190"/>
      <c r="P151" s="190"/>
      <c r="Q151" s="190"/>
      <c r="R151" s="190"/>
      <c r="S151" s="190"/>
      <c r="T151" s="191"/>
      <c r="AT151" s="186" t="s">
        <v>323</v>
      </c>
      <c r="AU151" s="186" t="s">
        <v>82</v>
      </c>
      <c r="AV151" s="13" t="s">
        <v>82</v>
      </c>
      <c r="AW151" s="13" t="s">
        <v>30</v>
      </c>
      <c r="AX151" s="13" t="s">
        <v>75</v>
      </c>
      <c r="AY151" s="186" t="s">
        <v>317</v>
      </c>
    </row>
    <row r="152" spans="1:65" s="13" customFormat="1" ht="22.5">
      <c r="B152" s="184"/>
      <c r="D152" s="185" t="s">
        <v>323</v>
      </c>
      <c r="E152" s="186" t="s">
        <v>1</v>
      </c>
      <c r="F152" s="187" t="s">
        <v>332</v>
      </c>
      <c r="H152" s="186" t="s">
        <v>1</v>
      </c>
      <c r="I152" s="188"/>
      <c r="L152" s="184"/>
      <c r="M152" s="189"/>
      <c r="N152" s="190"/>
      <c r="O152" s="190"/>
      <c r="P152" s="190"/>
      <c r="Q152" s="190"/>
      <c r="R152" s="190"/>
      <c r="S152" s="190"/>
      <c r="T152" s="191"/>
      <c r="AT152" s="186" t="s">
        <v>323</v>
      </c>
      <c r="AU152" s="186" t="s">
        <v>82</v>
      </c>
      <c r="AV152" s="13" t="s">
        <v>82</v>
      </c>
      <c r="AW152" s="13" t="s">
        <v>30</v>
      </c>
      <c r="AX152" s="13" t="s">
        <v>75</v>
      </c>
      <c r="AY152" s="186" t="s">
        <v>317</v>
      </c>
    </row>
    <row r="153" spans="1:65" s="13" customFormat="1">
      <c r="B153" s="184"/>
      <c r="D153" s="185" t="s">
        <v>323</v>
      </c>
      <c r="E153" s="186" t="s">
        <v>1</v>
      </c>
      <c r="F153" s="187" t="s">
        <v>333</v>
      </c>
      <c r="H153" s="186" t="s">
        <v>1</v>
      </c>
      <c r="I153" s="188"/>
      <c r="L153" s="184"/>
      <c r="M153" s="189"/>
      <c r="N153" s="190"/>
      <c r="O153" s="190"/>
      <c r="P153" s="190"/>
      <c r="Q153" s="190"/>
      <c r="R153" s="190"/>
      <c r="S153" s="190"/>
      <c r="T153" s="191"/>
      <c r="AT153" s="186" t="s">
        <v>323</v>
      </c>
      <c r="AU153" s="186" t="s">
        <v>82</v>
      </c>
      <c r="AV153" s="13" t="s">
        <v>82</v>
      </c>
      <c r="AW153" s="13" t="s">
        <v>30</v>
      </c>
      <c r="AX153" s="13" t="s">
        <v>75</v>
      </c>
      <c r="AY153" s="186" t="s">
        <v>317</v>
      </c>
    </row>
    <row r="154" spans="1:65" s="15" customFormat="1">
      <c r="B154" s="202"/>
      <c r="D154" s="185" t="s">
        <v>323</v>
      </c>
      <c r="E154" s="203" t="s">
        <v>1</v>
      </c>
      <c r="F154" s="204" t="s">
        <v>20</v>
      </c>
      <c r="H154" s="205">
        <v>0</v>
      </c>
      <c r="I154" s="206"/>
      <c r="L154" s="202"/>
      <c r="M154" s="207"/>
      <c r="N154" s="208"/>
      <c r="O154" s="208"/>
      <c r="P154" s="208"/>
      <c r="Q154" s="208"/>
      <c r="R154" s="208"/>
      <c r="S154" s="208"/>
      <c r="T154" s="209"/>
      <c r="AT154" s="203" t="s">
        <v>323</v>
      </c>
      <c r="AU154" s="203" t="s">
        <v>82</v>
      </c>
      <c r="AV154" s="15" t="s">
        <v>88</v>
      </c>
      <c r="AW154" s="15" t="s">
        <v>30</v>
      </c>
      <c r="AX154" s="15" t="s">
        <v>75</v>
      </c>
      <c r="AY154" s="203" t="s">
        <v>317</v>
      </c>
    </row>
    <row r="155" spans="1:65" s="14" customFormat="1">
      <c r="B155" s="192"/>
      <c r="D155" s="185" t="s">
        <v>323</v>
      </c>
      <c r="E155" s="193" t="s">
        <v>1</v>
      </c>
      <c r="F155" s="194" t="s">
        <v>334</v>
      </c>
      <c r="H155" s="195">
        <v>0</v>
      </c>
      <c r="I155" s="196"/>
      <c r="L155" s="192"/>
      <c r="M155" s="197"/>
      <c r="N155" s="198"/>
      <c r="O155" s="198"/>
      <c r="P155" s="198"/>
      <c r="Q155" s="198"/>
      <c r="R155" s="198"/>
      <c r="S155" s="198"/>
      <c r="T155" s="199"/>
      <c r="AT155" s="193" t="s">
        <v>323</v>
      </c>
      <c r="AU155" s="193" t="s">
        <v>82</v>
      </c>
      <c r="AV155" s="14" t="s">
        <v>321</v>
      </c>
      <c r="AW155" s="14" t="s">
        <v>30</v>
      </c>
      <c r="AX155" s="14" t="s">
        <v>82</v>
      </c>
      <c r="AY155" s="193" t="s">
        <v>317</v>
      </c>
    </row>
    <row r="156" spans="1:65" s="12" customFormat="1" ht="22.9" customHeight="1">
      <c r="B156" s="160"/>
      <c r="D156" s="161" t="s">
        <v>74</v>
      </c>
      <c r="E156" s="200" t="s">
        <v>82</v>
      </c>
      <c r="F156" s="200" t="s">
        <v>2382</v>
      </c>
      <c r="I156" s="163"/>
      <c r="J156" s="201">
        <f>BK156</f>
        <v>0</v>
      </c>
      <c r="L156" s="160"/>
      <c r="M156" s="165"/>
      <c r="N156" s="166"/>
      <c r="O156" s="166"/>
      <c r="P156" s="167">
        <f>SUM(P157:P194)</f>
        <v>0</v>
      </c>
      <c r="Q156" s="166"/>
      <c r="R156" s="167">
        <f>SUM(R157:R194)</f>
        <v>0</v>
      </c>
      <c r="S156" s="166"/>
      <c r="T156" s="168">
        <f>SUM(T157:T194)</f>
        <v>0</v>
      </c>
      <c r="AR156" s="161" t="s">
        <v>82</v>
      </c>
      <c r="AT156" s="169" t="s">
        <v>74</v>
      </c>
      <c r="AU156" s="169" t="s">
        <v>82</v>
      </c>
      <c r="AY156" s="161" t="s">
        <v>317</v>
      </c>
      <c r="BK156" s="170">
        <f>SUM(BK157:BK194)</f>
        <v>0</v>
      </c>
    </row>
    <row r="157" spans="1:65" s="2" customFormat="1" ht="14.45" customHeight="1">
      <c r="A157" s="35"/>
      <c r="B157" s="141"/>
      <c r="C157" s="171" t="s">
        <v>82</v>
      </c>
      <c r="D157" s="171" t="s">
        <v>318</v>
      </c>
      <c r="E157" s="172" t="s">
        <v>2383</v>
      </c>
      <c r="F157" s="173" t="s">
        <v>2384</v>
      </c>
      <c r="G157" s="174" t="s">
        <v>338</v>
      </c>
      <c r="H157" s="175">
        <v>44.64</v>
      </c>
      <c r="I157" s="176"/>
      <c r="J157" s="177">
        <f>ROUND(I157*H157,2)</f>
        <v>0</v>
      </c>
      <c r="K157" s="178"/>
      <c r="L157" s="36"/>
      <c r="M157" s="179" t="s">
        <v>1</v>
      </c>
      <c r="N157" s="180" t="s">
        <v>41</v>
      </c>
      <c r="O157" s="61"/>
      <c r="P157" s="181">
        <f>O157*H157</f>
        <v>0</v>
      </c>
      <c r="Q157" s="181">
        <v>0</v>
      </c>
      <c r="R157" s="181">
        <f>Q157*H157</f>
        <v>0</v>
      </c>
      <c r="S157" s="181">
        <v>0</v>
      </c>
      <c r="T157" s="182">
        <f>S157*H157</f>
        <v>0</v>
      </c>
      <c r="U157" s="35"/>
      <c r="V157" s="35"/>
      <c r="W157" s="35"/>
      <c r="X157" s="35"/>
      <c r="Y157" s="35"/>
      <c r="Z157" s="35"/>
      <c r="AA157" s="35"/>
      <c r="AB157" s="35"/>
      <c r="AC157" s="35"/>
      <c r="AD157" s="35"/>
      <c r="AE157" s="35"/>
      <c r="AR157" s="183" t="s">
        <v>321</v>
      </c>
      <c r="AT157" s="183" t="s">
        <v>318</v>
      </c>
      <c r="AU157" s="183" t="s">
        <v>88</v>
      </c>
      <c r="AY157" s="18" t="s">
        <v>317</v>
      </c>
      <c r="BE157" s="105">
        <f>IF(N157="základná",J157,0)</f>
        <v>0</v>
      </c>
      <c r="BF157" s="105">
        <f>IF(N157="znížená",J157,0)</f>
        <v>0</v>
      </c>
      <c r="BG157" s="105">
        <f>IF(N157="zákl. prenesená",J157,0)</f>
        <v>0</v>
      </c>
      <c r="BH157" s="105">
        <f>IF(N157="zníž. prenesená",J157,0)</f>
        <v>0</v>
      </c>
      <c r="BI157" s="105">
        <f>IF(N157="nulová",J157,0)</f>
        <v>0</v>
      </c>
      <c r="BJ157" s="18" t="s">
        <v>88</v>
      </c>
      <c r="BK157" s="105">
        <f>ROUND(I157*H157,2)</f>
        <v>0</v>
      </c>
      <c r="BL157" s="18" t="s">
        <v>321</v>
      </c>
      <c r="BM157" s="183" t="s">
        <v>2385</v>
      </c>
    </row>
    <row r="158" spans="1:65" s="15" customFormat="1">
      <c r="B158" s="202"/>
      <c r="D158" s="185" t="s">
        <v>323</v>
      </c>
      <c r="E158" s="203" t="s">
        <v>1</v>
      </c>
      <c r="F158" s="204" t="s">
        <v>2386</v>
      </c>
      <c r="H158" s="205">
        <v>44.64</v>
      </c>
      <c r="I158" s="206"/>
      <c r="L158" s="202"/>
      <c r="M158" s="207"/>
      <c r="N158" s="208"/>
      <c r="O158" s="208"/>
      <c r="P158" s="208"/>
      <c r="Q158" s="208"/>
      <c r="R158" s="208"/>
      <c r="S158" s="208"/>
      <c r="T158" s="209"/>
      <c r="AT158" s="203" t="s">
        <v>323</v>
      </c>
      <c r="AU158" s="203" t="s">
        <v>88</v>
      </c>
      <c r="AV158" s="15" t="s">
        <v>88</v>
      </c>
      <c r="AW158" s="15" t="s">
        <v>30</v>
      </c>
      <c r="AX158" s="15" t="s">
        <v>75</v>
      </c>
      <c r="AY158" s="203" t="s">
        <v>317</v>
      </c>
    </row>
    <row r="159" spans="1:65" s="14" customFormat="1">
      <c r="B159" s="192"/>
      <c r="D159" s="185" t="s">
        <v>323</v>
      </c>
      <c r="E159" s="193" t="s">
        <v>1</v>
      </c>
      <c r="F159" s="194" t="s">
        <v>334</v>
      </c>
      <c r="H159" s="195">
        <v>44.64</v>
      </c>
      <c r="I159" s="196"/>
      <c r="L159" s="192"/>
      <c r="M159" s="197"/>
      <c r="N159" s="198"/>
      <c r="O159" s="198"/>
      <c r="P159" s="198"/>
      <c r="Q159" s="198"/>
      <c r="R159" s="198"/>
      <c r="S159" s="198"/>
      <c r="T159" s="199"/>
      <c r="AT159" s="193" t="s">
        <v>323</v>
      </c>
      <c r="AU159" s="193" t="s">
        <v>88</v>
      </c>
      <c r="AV159" s="14" t="s">
        <v>321</v>
      </c>
      <c r="AW159" s="14" t="s">
        <v>30</v>
      </c>
      <c r="AX159" s="14" t="s">
        <v>82</v>
      </c>
      <c r="AY159" s="193" t="s">
        <v>317</v>
      </c>
    </row>
    <row r="160" spans="1:65" s="2" customFormat="1" ht="37.9" customHeight="1">
      <c r="A160" s="35"/>
      <c r="B160" s="141"/>
      <c r="C160" s="171" t="s">
        <v>88</v>
      </c>
      <c r="D160" s="171" t="s">
        <v>318</v>
      </c>
      <c r="E160" s="172" t="s">
        <v>2387</v>
      </c>
      <c r="F160" s="173" t="s">
        <v>2388</v>
      </c>
      <c r="G160" s="174" t="s">
        <v>338</v>
      </c>
      <c r="H160" s="175">
        <v>13.391999999999999</v>
      </c>
      <c r="I160" s="176"/>
      <c r="J160" s="177">
        <f>ROUND(I160*H160,2)</f>
        <v>0</v>
      </c>
      <c r="K160" s="178"/>
      <c r="L160" s="36"/>
      <c r="M160" s="179" t="s">
        <v>1</v>
      </c>
      <c r="N160" s="180" t="s">
        <v>41</v>
      </c>
      <c r="O160" s="61"/>
      <c r="P160" s="181">
        <f>O160*H160</f>
        <v>0</v>
      </c>
      <c r="Q160" s="181">
        <v>0</v>
      </c>
      <c r="R160" s="181">
        <f>Q160*H160</f>
        <v>0</v>
      </c>
      <c r="S160" s="181">
        <v>0</v>
      </c>
      <c r="T160" s="182">
        <f>S160*H160</f>
        <v>0</v>
      </c>
      <c r="U160" s="35"/>
      <c r="V160" s="35"/>
      <c r="W160" s="35"/>
      <c r="X160" s="35"/>
      <c r="Y160" s="35"/>
      <c r="Z160" s="35"/>
      <c r="AA160" s="35"/>
      <c r="AB160" s="35"/>
      <c r="AC160" s="35"/>
      <c r="AD160" s="35"/>
      <c r="AE160" s="35"/>
      <c r="AR160" s="183" t="s">
        <v>321</v>
      </c>
      <c r="AT160" s="183" t="s">
        <v>318</v>
      </c>
      <c r="AU160" s="183" t="s">
        <v>88</v>
      </c>
      <c r="AY160" s="18" t="s">
        <v>317</v>
      </c>
      <c r="BE160" s="105">
        <f>IF(N160="základná",J160,0)</f>
        <v>0</v>
      </c>
      <c r="BF160" s="105">
        <f>IF(N160="znížená",J160,0)</f>
        <v>0</v>
      </c>
      <c r="BG160" s="105">
        <f>IF(N160="zákl. prenesená",J160,0)</f>
        <v>0</v>
      </c>
      <c r="BH160" s="105">
        <f>IF(N160="zníž. prenesená",J160,0)</f>
        <v>0</v>
      </c>
      <c r="BI160" s="105">
        <f>IF(N160="nulová",J160,0)</f>
        <v>0</v>
      </c>
      <c r="BJ160" s="18" t="s">
        <v>88</v>
      </c>
      <c r="BK160" s="105">
        <f>ROUND(I160*H160,2)</f>
        <v>0</v>
      </c>
      <c r="BL160" s="18" t="s">
        <v>321</v>
      </c>
      <c r="BM160" s="183" t="s">
        <v>2389</v>
      </c>
    </row>
    <row r="161" spans="1:65" s="15" customFormat="1">
      <c r="B161" s="202"/>
      <c r="D161" s="185" t="s">
        <v>323</v>
      </c>
      <c r="E161" s="203" t="s">
        <v>1</v>
      </c>
      <c r="F161" s="204" t="s">
        <v>2390</v>
      </c>
      <c r="H161" s="205">
        <v>13.391999999999999</v>
      </c>
      <c r="I161" s="206"/>
      <c r="L161" s="202"/>
      <c r="M161" s="207"/>
      <c r="N161" s="208"/>
      <c r="O161" s="208"/>
      <c r="P161" s="208"/>
      <c r="Q161" s="208"/>
      <c r="R161" s="208"/>
      <c r="S161" s="208"/>
      <c r="T161" s="209"/>
      <c r="AT161" s="203" t="s">
        <v>323</v>
      </c>
      <c r="AU161" s="203" t="s">
        <v>88</v>
      </c>
      <c r="AV161" s="15" t="s">
        <v>88</v>
      </c>
      <c r="AW161" s="15" t="s">
        <v>30</v>
      </c>
      <c r="AX161" s="15" t="s">
        <v>75</v>
      </c>
      <c r="AY161" s="203" t="s">
        <v>317</v>
      </c>
    </row>
    <row r="162" spans="1:65" s="14" customFormat="1">
      <c r="B162" s="192"/>
      <c r="D162" s="185" t="s">
        <v>323</v>
      </c>
      <c r="E162" s="193" t="s">
        <v>1</v>
      </c>
      <c r="F162" s="194" t="s">
        <v>334</v>
      </c>
      <c r="H162" s="195">
        <v>13.391999999999999</v>
      </c>
      <c r="I162" s="196"/>
      <c r="L162" s="192"/>
      <c r="M162" s="197"/>
      <c r="N162" s="198"/>
      <c r="O162" s="198"/>
      <c r="P162" s="198"/>
      <c r="Q162" s="198"/>
      <c r="R162" s="198"/>
      <c r="S162" s="198"/>
      <c r="T162" s="199"/>
      <c r="AT162" s="193" t="s">
        <v>323</v>
      </c>
      <c r="AU162" s="193" t="s">
        <v>88</v>
      </c>
      <c r="AV162" s="14" t="s">
        <v>321</v>
      </c>
      <c r="AW162" s="14" t="s">
        <v>30</v>
      </c>
      <c r="AX162" s="14" t="s">
        <v>82</v>
      </c>
      <c r="AY162" s="193" t="s">
        <v>317</v>
      </c>
    </row>
    <row r="163" spans="1:65" s="2" customFormat="1" ht="24.2" customHeight="1">
      <c r="A163" s="35"/>
      <c r="B163" s="141"/>
      <c r="C163" s="171" t="s">
        <v>105</v>
      </c>
      <c r="D163" s="171" t="s">
        <v>318</v>
      </c>
      <c r="E163" s="172" t="s">
        <v>2391</v>
      </c>
      <c r="F163" s="173" t="s">
        <v>2392</v>
      </c>
      <c r="G163" s="174" t="s">
        <v>378</v>
      </c>
      <c r="H163" s="175">
        <v>89.28</v>
      </c>
      <c r="I163" s="176"/>
      <c r="J163" s="177">
        <f>ROUND(I163*H163,2)</f>
        <v>0</v>
      </c>
      <c r="K163" s="178"/>
      <c r="L163" s="36"/>
      <c r="M163" s="179" t="s">
        <v>1</v>
      </c>
      <c r="N163" s="180" t="s">
        <v>41</v>
      </c>
      <c r="O163" s="61"/>
      <c r="P163" s="181">
        <f>O163*H163</f>
        <v>0</v>
      </c>
      <c r="Q163" s="181">
        <v>0</v>
      </c>
      <c r="R163" s="181">
        <f>Q163*H163</f>
        <v>0</v>
      </c>
      <c r="S163" s="181">
        <v>0</v>
      </c>
      <c r="T163" s="182">
        <f>S163*H163</f>
        <v>0</v>
      </c>
      <c r="U163" s="35"/>
      <c r="V163" s="35"/>
      <c r="W163" s="35"/>
      <c r="X163" s="35"/>
      <c r="Y163" s="35"/>
      <c r="Z163" s="35"/>
      <c r="AA163" s="35"/>
      <c r="AB163" s="35"/>
      <c r="AC163" s="35"/>
      <c r="AD163" s="35"/>
      <c r="AE163" s="35"/>
      <c r="AR163" s="183" t="s">
        <v>321</v>
      </c>
      <c r="AT163" s="183" t="s">
        <v>318</v>
      </c>
      <c r="AU163" s="183" t="s">
        <v>88</v>
      </c>
      <c r="AY163" s="18" t="s">
        <v>317</v>
      </c>
      <c r="BE163" s="105">
        <f>IF(N163="základná",J163,0)</f>
        <v>0</v>
      </c>
      <c r="BF163" s="105">
        <f>IF(N163="znížená",J163,0)</f>
        <v>0</v>
      </c>
      <c r="BG163" s="105">
        <f>IF(N163="zákl. prenesená",J163,0)</f>
        <v>0</v>
      </c>
      <c r="BH163" s="105">
        <f>IF(N163="zníž. prenesená",J163,0)</f>
        <v>0</v>
      </c>
      <c r="BI163" s="105">
        <f>IF(N163="nulová",J163,0)</f>
        <v>0</v>
      </c>
      <c r="BJ163" s="18" t="s">
        <v>88</v>
      </c>
      <c r="BK163" s="105">
        <f>ROUND(I163*H163,2)</f>
        <v>0</v>
      </c>
      <c r="BL163" s="18" t="s">
        <v>321</v>
      </c>
      <c r="BM163" s="183" t="s">
        <v>2393</v>
      </c>
    </row>
    <row r="164" spans="1:65" s="15" customFormat="1">
      <c r="B164" s="202"/>
      <c r="D164" s="185" t="s">
        <v>323</v>
      </c>
      <c r="E164" s="203" t="s">
        <v>1</v>
      </c>
      <c r="F164" s="204" t="s">
        <v>2394</v>
      </c>
      <c r="H164" s="205">
        <v>89.28</v>
      </c>
      <c r="I164" s="206"/>
      <c r="L164" s="202"/>
      <c r="M164" s="207"/>
      <c r="N164" s="208"/>
      <c r="O164" s="208"/>
      <c r="P164" s="208"/>
      <c r="Q164" s="208"/>
      <c r="R164" s="208"/>
      <c r="S164" s="208"/>
      <c r="T164" s="209"/>
      <c r="AT164" s="203" t="s">
        <v>323</v>
      </c>
      <c r="AU164" s="203" t="s">
        <v>88</v>
      </c>
      <c r="AV164" s="15" t="s">
        <v>88</v>
      </c>
      <c r="AW164" s="15" t="s">
        <v>30</v>
      </c>
      <c r="AX164" s="15" t="s">
        <v>75</v>
      </c>
      <c r="AY164" s="203" t="s">
        <v>317</v>
      </c>
    </row>
    <row r="165" spans="1:65" s="14" customFormat="1">
      <c r="B165" s="192"/>
      <c r="D165" s="185" t="s">
        <v>323</v>
      </c>
      <c r="E165" s="193" t="s">
        <v>1</v>
      </c>
      <c r="F165" s="194" t="s">
        <v>334</v>
      </c>
      <c r="H165" s="195">
        <v>89.28</v>
      </c>
      <c r="I165" s="196"/>
      <c r="L165" s="192"/>
      <c r="M165" s="197"/>
      <c r="N165" s="198"/>
      <c r="O165" s="198"/>
      <c r="P165" s="198"/>
      <c r="Q165" s="198"/>
      <c r="R165" s="198"/>
      <c r="S165" s="198"/>
      <c r="T165" s="199"/>
      <c r="AT165" s="193" t="s">
        <v>323</v>
      </c>
      <c r="AU165" s="193" t="s">
        <v>88</v>
      </c>
      <c r="AV165" s="14" t="s">
        <v>321</v>
      </c>
      <c r="AW165" s="14" t="s">
        <v>30</v>
      </c>
      <c r="AX165" s="14" t="s">
        <v>82</v>
      </c>
      <c r="AY165" s="193" t="s">
        <v>317</v>
      </c>
    </row>
    <row r="166" spans="1:65" s="2" customFormat="1" ht="24.2" customHeight="1">
      <c r="A166" s="35"/>
      <c r="B166" s="141"/>
      <c r="C166" s="171" t="s">
        <v>321</v>
      </c>
      <c r="D166" s="171" t="s">
        <v>318</v>
      </c>
      <c r="E166" s="172" t="s">
        <v>2395</v>
      </c>
      <c r="F166" s="173" t="s">
        <v>2396</v>
      </c>
      <c r="G166" s="174" t="s">
        <v>378</v>
      </c>
      <c r="H166" s="175">
        <v>89.28</v>
      </c>
      <c r="I166" s="176"/>
      <c r="J166" s="177">
        <f>ROUND(I166*H166,2)</f>
        <v>0</v>
      </c>
      <c r="K166" s="178"/>
      <c r="L166" s="36"/>
      <c r="M166" s="179" t="s">
        <v>1</v>
      </c>
      <c r="N166" s="180" t="s">
        <v>41</v>
      </c>
      <c r="O166" s="61"/>
      <c r="P166" s="181">
        <f>O166*H166</f>
        <v>0</v>
      </c>
      <c r="Q166" s="181">
        <v>0</v>
      </c>
      <c r="R166" s="181">
        <f>Q166*H166</f>
        <v>0</v>
      </c>
      <c r="S166" s="181">
        <v>0</v>
      </c>
      <c r="T166" s="182">
        <f>S166*H166</f>
        <v>0</v>
      </c>
      <c r="U166" s="35"/>
      <c r="V166" s="35"/>
      <c r="W166" s="35"/>
      <c r="X166" s="35"/>
      <c r="Y166" s="35"/>
      <c r="Z166" s="35"/>
      <c r="AA166" s="35"/>
      <c r="AB166" s="35"/>
      <c r="AC166" s="35"/>
      <c r="AD166" s="35"/>
      <c r="AE166" s="35"/>
      <c r="AR166" s="183" t="s">
        <v>321</v>
      </c>
      <c r="AT166" s="183" t="s">
        <v>318</v>
      </c>
      <c r="AU166" s="183" t="s">
        <v>88</v>
      </c>
      <c r="AY166" s="18" t="s">
        <v>317</v>
      </c>
      <c r="BE166" s="105">
        <f>IF(N166="základná",J166,0)</f>
        <v>0</v>
      </c>
      <c r="BF166" s="105">
        <f>IF(N166="znížená",J166,0)</f>
        <v>0</v>
      </c>
      <c r="BG166" s="105">
        <f>IF(N166="zákl. prenesená",J166,0)</f>
        <v>0</v>
      </c>
      <c r="BH166" s="105">
        <f>IF(N166="zníž. prenesená",J166,0)</f>
        <v>0</v>
      </c>
      <c r="BI166" s="105">
        <f>IF(N166="nulová",J166,0)</f>
        <v>0</v>
      </c>
      <c r="BJ166" s="18" t="s">
        <v>88</v>
      </c>
      <c r="BK166" s="105">
        <f>ROUND(I166*H166,2)</f>
        <v>0</v>
      </c>
      <c r="BL166" s="18" t="s">
        <v>321</v>
      </c>
      <c r="BM166" s="183" t="s">
        <v>2397</v>
      </c>
    </row>
    <row r="167" spans="1:65" s="2" customFormat="1" ht="24.2" customHeight="1">
      <c r="A167" s="35"/>
      <c r="B167" s="141"/>
      <c r="C167" s="171" t="s">
        <v>218</v>
      </c>
      <c r="D167" s="171" t="s">
        <v>318</v>
      </c>
      <c r="E167" s="172" t="s">
        <v>2398</v>
      </c>
      <c r="F167" s="173" t="s">
        <v>2399</v>
      </c>
      <c r="G167" s="174" t="s">
        <v>338</v>
      </c>
      <c r="H167" s="175">
        <v>19.974</v>
      </c>
      <c r="I167" s="176"/>
      <c r="J167" s="177">
        <f>ROUND(I167*H167,2)</f>
        <v>0</v>
      </c>
      <c r="K167" s="178"/>
      <c r="L167" s="36"/>
      <c r="M167" s="179" t="s">
        <v>1</v>
      </c>
      <c r="N167" s="180" t="s">
        <v>41</v>
      </c>
      <c r="O167" s="61"/>
      <c r="P167" s="181">
        <f>O167*H167</f>
        <v>0</v>
      </c>
      <c r="Q167" s="181">
        <v>0</v>
      </c>
      <c r="R167" s="181">
        <f>Q167*H167</f>
        <v>0</v>
      </c>
      <c r="S167" s="181">
        <v>0</v>
      </c>
      <c r="T167" s="182">
        <f>S167*H167</f>
        <v>0</v>
      </c>
      <c r="U167" s="35"/>
      <c r="V167" s="35"/>
      <c r="W167" s="35"/>
      <c r="X167" s="35"/>
      <c r="Y167" s="35"/>
      <c r="Z167" s="35"/>
      <c r="AA167" s="35"/>
      <c r="AB167" s="35"/>
      <c r="AC167" s="35"/>
      <c r="AD167" s="35"/>
      <c r="AE167" s="35"/>
      <c r="AR167" s="183" t="s">
        <v>321</v>
      </c>
      <c r="AT167" s="183" t="s">
        <v>318</v>
      </c>
      <c r="AU167" s="183" t="s">
        <v>88</v>
      </c>
      <c r="AY167" s="18" t="s">
        <v>317</v>
      </c>
      <c r="BE167" s="105">
        <f>IF(N167="základná",J167,0)</f>
        <v>0</v>
      </c>
      <c r="BF167" s="105">
        <f>IF(N167="znížená",J167,0)</f>
        <v>0</v>
      </c>
      <c r="BG167" s="105">
        <f>IF(N167="zákl. prenesená",J167,0)</f>
        <v>0</v>
      </c>
      <c r="BH167" s="105">
        <f>IF(N167="zníž. prenesená",J167,0)</f>
        <v>0</v>
      </c>
      <c r="BI167" s="105">
        <f>IF(N167="nulová",J167,0)</f>
        <v>0</v>
      </c>
      <c r="BJ167" s="18" t="s">
        <v>88</v>
      </c>
      <c r="BK167" s="105">
        <f>ROUND(I167*H167,2)</f>
        <v>0</v>
      </c>
      <c r="BL167" s="18" t="s">
        <v>321</v>
      </c>
      <c r="BM167" s="183" t="s">
        <v>2400</v>
      </c>
    </row>
    <row r="168" spans="1:65" s="15" customFormat="1">
      <c r="B168" s="202"/>
      <c r="D168" s="185" t="s">
        <v>323</v>
      </c>
      <c r="E168" s="203" t="s">
        <v>1</v>
      </c>
      <c r="F168" s="204" t="s">
        <v>2401</v>
      </c>
      <c r="H168" s="205">
        <v>3.1</v>
      </c>
      <c r="I168" s="206"/>
      <c r="L168" s="202"/>
      <c r="M168" s="207"/>
      <c r="N168" s="208"/>
      <c r="O168" s="208"/>
      <c r="P168" s="208"/>
      <c r="Q168" s="208"/>
      <c r="R168" s="208"/>
      <c r="S168" s="208"/>
      <c r="T168" s="209"/>
      <c r="AT168" s="203" t="s">
        <v>323</v>
      </c>
      <c r="AU168" s="203" t="s">
        <v>88</v>
      </c>
      <c r="AV168" s="15" t="s">
        <v>88</v>
      </c>
      <c r="AW168" s="15" t="s">
        <v>30</v>
      </c>
      <c r="AX168" s="15" t="s">
        <v>75</v>
      </c>
      <c r="AY168" s="203" t="s">
        <v>317</v>
      </c>
    </row>
    <row r="169" spans="1:65" s="15" customFormat="1">
      <c r="B169" s="202"/>
      <c r="D169" s="185" t="s">
        <v>323</v>
      </c>
      <c r="E169" s="203" t="s">
        <v>1</v>
      </c>
      <c r="F169" s="204" t="s">
        <v>2402</v>
      </c>
      <c r="H169" s="205">
        <v>6.44</v>
      </c>
      <c r="I169" s="206"/>
      <c r="L169" s="202"/>
      <c r="M169" s="207"/>
      <c r="N169" s="208"/>
      <c r="O169" s="208"/>
      <c r="P169" s="208"/>
      <c r="Q169" s="208"/>
      <c r="R169" s="208"/>
      <c r="S169" s="208"/>
      <c r="T169" s="209"/>
      <c r="AT169" s="203" t="s">
        <v>323</v>
      </c>
      <c r="AU169" s="203" t="s">
        <v>88</v>
      </c>
      <c r="AV169" s="15" t="s">
        <v>88</v>
      </c>
      <c r="AW169" s="15" t="s">
        <v>30</v>
      </c>
      <c r="AX169" s="15" t="s">
        <v>75</v>
      </c>
      <c r="AY169" s="203" t="s">
        <v>317</v>
      </c>
    </row>
    <row r="170" spans="1:65" s="15" customFormat="1">
      <c r="B170" s="202"/>
      <c r="D170" s="185" t="s">
        <v>323</v>
      </c>
      <c r="E170" s="203" t="s">
        <v>1</v>
      </c>
      <c r="F170" s="204" t="s">
        <v>2403</v>
      </c>
      <c r="H170" s="205">
        <v>10.54</v>
      </c>
      <c r="I170" s="206"/>
      <c r="L170" s="202"/>
      <c r="M170" s="207"/>
      <c r="N170" s="208"/>
      <c r="O170" s="208"/>
      <c r="P170" s="208"/>
      <c r="Q170" s="208"/>
      <c r="R170" s="208"/>
      <c r="S170" s="208"/>
      <c r="T170" s="209"/>
      <c r="AT170" s="203" t="s">
        <v>323</v>
      </c>
      <c r="AU170" s="203" t="s">
        <v>88</v>
      </c>
      <c r="AV170" s="15" t="s">
        <v>88</v>
      </c>
      <c r="AW170" s="15" t="s">
        <v>30</v>
      </c>
      <c r="AX170" s="15" t="s">
        <v>75</v>
      </c>
      <c r="AY170" s="203" t="s">
        <v>317</v>
      </c>
    </row>
    <row r="171" spans="1:65" s="15" customFormat="1">
      <c r="B171" s="202"/>
      <c r="D171" s="185" t="s">
        <v>323</v>
      </c>
      <c r="E171" s="203" t="s">
        <v>1</v>
      </c>
      <c r="F171" s="204" t="s">
        <v>2404</v>
      </c>
      <c r="H171" s="205">
        <v>-0.27900000000000003</v>
      </c>
      <c r="I171" s="206"/>
      <c r="L171" s="202"/>
      <c r="M171" s="207"/>
      <c r="N171" s="208"/>
      <c r="O171" s="208"/>
      <c r="P171" s="208"/>
      <c r="Q171" s="208"/>
      <c r="R171" s="208"/>
      <c r="S171" s="208"/>
      <c r="T171" s="209"/>
      <c r="AT171" s="203" t="s">
        <v>323</v>
      </c>
      <c r="AU171" s="203" t="s">
        <v>88</v>
      </c>
      <c r="AV171" s="15" t="s">
        <v>88</v>
      </c>
      <c r="AW171" s="15" t="s">
        <v>30</v>
      </c>
      <c r="AX171" s="15" t="s">
        <v>75</v>
      </c>
      <c r="AY171" s="203" t="s">
        <v>317</v>
      </c>
    </row>
    <row r="172" spans="1:65" s="15" customFormat="1">
      <c r="B172" s="202"/>
      <c r="D172" s="185" t="s">
        <v>323</v>
      </c>
      <c r="E172" s="203" t="s">
        <v>1</v>
      </c>
      <c r="F172" s="204" t="s">
        <v>2405</v>
      </c>
      <c r="H172" s="205">
        <v>-0.64100000000000001</v>
      </c>
      <c r="I172" s="206"/>
      <c r="L172" s="202"/>
      <c r="M172" s="207"/>
      <c r="N172" s="208"/>
      <c r="O172" s="208"/>
      <c r="P172" s="208"/>
      <c r="Q172" s="208"/>
      <c r="R172" s="208"/>
      <c r="S172" s="208"/>
      <c r="T172" s="209"/>
      <c r="AT172" s="203" t="s">
        <v>323</v>
      </c>
      <c r="AU172" s="203" t="s">
        <v>88</v>
      </c>
      <c r="AV172" s="15" t="s">
        <v>88</v>
      </c>
      <c r="AW172" s="15" t="s">
        <v>30</v>
      </c>
      <c r="AX172" s="15" t="s">
        <v>75</v>
      </c>
      <c r="AY172" s="203" t="s">
        <v>317</v>
      </c>
    </row>
    <row r="173" spans="1:65" s="15" customFormat="1">
      <c r="B173" s="202"/>
      <c r="D173" s="185" t="s">
        <v>323</v>
      </c>
      <c r="E173" s="203" t="s">
        <v>1</v>
      </c>
      <c r="F173" s="204" t="s">
        <v>2406</v>
      </c>
      <c r="H173" s="205">
        <v>0.81399999999999995</v>
      </c>
      <c r="I173" s="206"/>
      <c r="L173" s="202"/>
      <c r="M173" s="207"/>
      <c r="N173" s="208"/>
      <c r="O173" s="208"/>
      <c r="P173" s="208"/>
      <c r="Q173" s="208"/>
      <c r="R173" s="208"/>
      <c r="S173" s="208"/>
      <c r="T173" s="209"/>
      <c r="AT173" s="203" t="s">
        <v>323</v>
      </c>
      <c r="AU173" s="203" t="s">
        <v>88</v>
      </c>
      <c r="AV173" s="15" t="s">
        <v>88</v>
      </c>
      <c r="AW173" s="15" t="s">
        <v>30</v>
      </c>
      <c r="AX173" s="15" t="s">
        <v>75</v>
      </c>
      <c r="AY173" s="203" t="s">
        <v>317</v>
      </c>
    </row>
    <row r="174" spans="1:65" s="14" customFormat="1">
      <c r="B174" s="192"/>
      <c r="D174" s="185" t="s">
        <v>323</v>
      </c>
      <c r="E174" s="193" t="s">
        <v>1</v>
      </c>
      <c r="F174" s="194" t="s">
        <v>2407</v>
      </c>
      <c r="H174" s="195">
        <v>19.974</v>
      </c>
      <c r="I174" s="196"/>
      <c r="L174" s="192"/>
      <c r="M174" s="197"/>
      <c r="N174" s="198"/>
      <c r="O174" s="198"/>
      <c r="P174" s="198"/>
      <c r="Q174" s="198"/>
      <c r="R174" s="198"/>
      <c r="S174" s="198"/>
      <c r="T174" s="199"/>
      <c r="AT174" s="193" t="s">
        <v>323</v>
      </c>
      <c r="AU174" s="193" t="s">
        <v>88</v>
      </c>
      <c r="AV174" s="14" t="s">
        <v>321</v>
      </c>
      <c r="AW174" s="14" t="s">
        <v>30</v>
      </c>
      <c r="AX174" s="14" t="s">
        <v>82</v>
      </c>
      <c r="AY174" s="193" t="s">
        <v>317</v>
      </c>
    </row>
    <row r="175" spans="1:65" s="2" customFormat="1" ht="37.9" customHeight="1">
      <c r="A175" s="35"/>
      <c r="B175" s="141"/>
      <c r="C175" s="171" t="s">
        <v>349</v>
      </c>
      <c r="D175" s="171" t="s">
        <v>318</v>
      </c>
      <c r="E175" s="172" t="s">
        <v>2408</v>
      </c>
      <c r="F175" s="173" t="s">
        <v>2409</v>
      </c>
      <c r="G175" s="174" t="s">
        <v>338</v>
      </c>
      <c r="H175" s="175">
        <v>99.87</v>
      </c>
      <c r="I175" s="176"/>
      <c r="J175" s="177">
        <f>ROUND(I175*H175,2)</f>
        <v>0</v>
      </c>
      <c r="K175" s="178"/>
      <c r="L175" s="36"/>
      <c r="M175" s="179" t="s">
        <v>1</v>
      </c>
      <c r="N175" s="180" t="s">
        <v>41</v>
      </c>
      <c r="O175" s="61"/>
      <c r="P175" s="181">
        <f>O175*H175</f>
        <v>0</v>
      </c>
      <c r="Q175" s="181">
        <v>0</v>
      </c>
      <c r="R175" s="181">
        <f>Q175*H175</f>
        <v>0</v>
      </c>
      <c r="S175" s="181">
        <v>0</v>
      </c>
      <c r="T175" s="182">
        <f>S175*H175</f>
        <v>0</v>
      </c>
      <c r="U175" s="35"/>
      <c r="V175" s="35"/>
      <c r="W175" s="35"/>
      <c r="X175" s="35"/>
      <c r="Y175" s="35"/>
      <c r="Z175" s="35"/>
      <c r="AA175" s="35"/>
      <c r="AB175" s="35"/>
      <c r="AC175" s="35"/>
      <c r="AD175" s="35"/>
      <c r="AE175" s="35"/>
      <c r="AR175" s="183" t="s">
        <v>321</v>
      </c>
      <c r="AT175" s="183" t="s">
        <v>318</v>
      </c>
      <c r="AU175" s="183" t="s">
        <v>88</v>
      </c>
      <c r="AY175" s="18" t="s">
        <v>317</v>
      </c>
      <c r="BE175" s="105">
        <f>IF(N175="základná",J175,0)</f>
        <v>0</v>
      </c>
      <c r="BF175" s="105">
        <f>IF(N175="znížená",J175,0)</f>
        <v>0</v>
      </c>
      <c r="BG175" s="105">
        <f>IF(N175="zákl. prenesená",J175,0)</f>
        <v>0</v>
      </c>
      <c r="BH175" s="105">
        <f>IF(N175="zníž. prenesená",J175,0)</f>
        <v>0</v>
      </c>
      <c r="BI175" s="105">
        <f>IF(N175="nulová",J175,0)</f>
        <v>0</v>
      </c>
      <c r="BJ175" s="18" t="s">
        <v>88</v>
      </c>
      <c r="BK175" s="105">
        <f>ROUND(I175*H175,2)</f>
        <v>0</v>
      </c>
      <c r="BL175" s="18" t="s">
        <v>321</v>
      </c>
      <c r="BM175" s="183" t="s">
        <v>2410</v>
      </c>
    </row>
    <row r="176" spans="1:65" s="15" customFormat="1">
      <c r="B176" s="202"/>
      <c r="D176" s="185" t="s">
        <v>323</v>
      </c>
      <c r="E176" s="203" t="s">
        <v>1</v>
      </c>
      <c r="F176" s="204" t="s">
        <v>2411</v>
      </c>
      <c r="H176" s="205">
        <v>99.87</v>
      </c>
      <c r="I176" s="206"/>
      <c r="L176" s="202"/>
      <c r="M176" s="207"/>
      <c r="N176" s="208"/>
      <c r="O176" s="208"/>
      <c r="P176" s="208"/>
      <c r="Q176" s="208"/>
      <c r="R176" s="208"/>
      <c r="S176" s="208"/>
      <c r="T176" s="209"/>
      <c r="AT176" s="203" t="s">
        <v>323</v>
      </c>
      <c r="AU176" s="203" t="s">
        <v>88</v>
      </c>
      <c r="AV176" s="15" t="s">
        <v>88</v>
      </c>
      <c r="AW176" s="15" t="s">
        <v>30</v>
      </c>
      <c r="AX176" s="15" t="s">
        <v>75</v>
      </c>
      <c r="AY176" s="203" t="s">
        <v>317</v>
      </c>
    </row>
    <row r="177" spans="1:65" s="14" customFormat="1">
      <c r="B177" s="192"/>
      <c r="D177" s="185" t="s">
        <v>323</v>
      </c>
      <c r="E177" s="193" t="s">
        <v>1</v>
      </c>
      <c r="F177" s="194" t="s">
        <v>334</v>
      </c>
      <c r="H177" s="195">
        <v>99.87</v>
      </c>
      <c r="I177" s="196"/>
      <c r="L177" s="192"/>
      <c r="M177" s="197"/>
      <c r="N177" s="198"/>
      <c r="O177" s="198"/>
      <c r="P177" s="198"/>
      <c r="Q177" s="198"/>
      <c r="R177" s="198"/>
      <c r="S177" s="198"/>
      <c r="T177" s="199"/>
      <c r="AT177" s="193" t="s">
        <v>323</v>
      </c>
      <c r="AU177" s="193" t="s">
        <v>88</v>
      </c>
      <c r="AV177" s="14" t="s">
        <v>321</v>
      </c>
      <c r="AW177" s="14" t="s">
        <v>30</v>
      </c>
      <c r="AX177" s="14" t="s">
        <v>82</v>
      </c>
      <c r="AY177" s="193" t="s">
        <v>317</v>
      </c>
    </row>
    <row r="178" spans="1:65" s="2" customFormat="1" ht="24.2" customHeight="1">
      <c r="A178" s="35"/>
      <c r="B178" s="141"/>
      <c r="C178" s="171" t="s">
        <v>355</v>
      </c>
      <c r="D178" s="171" t="s">
        <v>318</v>
      </c>
      <c r="E178" s="172" t="s">
        <v>2412</v>
      </c>
      <c r="F178" s="173" t="s">
        <v>2413</v>
      </c>
      <c r="G178" s="174" t="s">
        <v>338</v>
      </c>
      <c r="H178" s="175">
        <v>19.974</v>
      </c>
      <c r="I178" s="176"/>
      <c r="J178" s="177">
        <f>ROUND(I178*H178,2)</f>
        <v>0</v>
      </c>
      <c r="K178" s="178"/>
      <c r="L178" s="36"/>
      <c r="M178" s="179" t="s">
        <v>1</v>
      </c>
      <c r="N178" s="180" t="s">
        <v>41</v>
      </c>
      <c r="O178" s="61"/>
      <c r="P178" s="181">
        <f>O178*H178</f>
        <v>0</v>
      </c>
      <c r="Q178" s="181">
        <v>0</v>
      </c>
      <c r="R178" s="181">
        <f>Q178*H178</f>
        <v>0</v>
      </c>
      <c r="S178" s="181">
        <v>0</v>
      </c>
      <c r="T178" s="182">
        <f>S178*H178</f>
        <v>0</v>
      </c>
      <c r="U178" s="35"/>
      <c r="V178" s="35"/>
      <c r="W178" s="35"/>
      <c r="X178" s="35"/>
      <c r="Y178" s="35"/>
      <c r="Z178" s="35"/>
      <c r="AA178" s="35"/>
      <c r="AB178" s="35"/>
      <c r="AC178" s="35"/>
      <c r="AD178" s="35"/>
      <c r="AE178" s="35"/>
      <c r="AR178" s="183" t="s">
        <v>321</v>
      </c>
      <c r="AT178" s="183" t="s">
        <v>318</v>
      </c>
      <c r="AU178" s="183" t="s">
        <v>88</v>
      </c>
      <c r="AY178" s="18" t="s">
        <v>317</v>
      </c>
      <c r="BE178" s="105">
        <f>IF(N178="základná",J178,0)</f>
        <v>0</v>
      </c>
      <c r="BF178" s="105">
        <f>IF(N178="znížená",J178,0)</f>
        <v>0</v>
      </c>
      <c r="BG178" s="105">
        <f>IF(N178="zákl. prenesená",J178,0)</f>
        <v>0</v>
      </c>
      <c r="BH178" s="105">
        <f>IF(N178="zníž. prenesená",J178,0)</f>
        <v>0</v>
      </c>
      <c r="BI178" s="105">
        <f>IF(N178="nulová",J178,0)</f>
        <v>0</v>
      </c>
      <c r="BJ178" s="18" t="s">
        <v>88</v>
      </c>
      <c r="BK178" s="105">
        <f>ROUND(I178*H178,2)</f>
        <v>0</v>
      </c>
      <c r="BL178" s="18" t="s">
        <v>321</v>
      </c>
      <c r="BM178" s="183" t="s">
        <v>2414</v>
      </c>
    </row>
    <row r="179" spans="1:65" s="2" customFormat="1" ht="14.45" customHeight="1">
      <c r="A179" s="35"/>
      <c r="B179" s="141"/>
      <c r="C179" s="171" t="s">
        <v>359</v>
      </c>
      <c r="D179" s="171" t="s">
        <v>318</v>
      </c>
      <c r="E179" s="172" t="s">
        <v>2415</v>
      </c>
      <c r="F179" s="173" t="s">
        <v>2416</v>
      </c>
      <c r="G179" s="174" t="s">
        <v>338</v>
      </c>
      <c r="H179" s="175">
        <v>19.974</v>
      </c>
      <c r="I179" s="176"/>
      <c r="J179" s="177">
        <f>ROUND(I179*H179,2)</f>
        <v>0</v>
      </c>
      <c r="K179" s="178"/>
      <c r="L179" s="36"/>
      <c r="M179" s="179" t="s">
        <v>1</v>
      </c>
      <c r="N179" s="180" t="s">
        <v>41</v>
      </c>
      <c r="O179" s="61"/>
      <c r="P179" s="181">
        <f>O179*H179</f>
        <v>0</v>
      </c>
      <c r="Q179" s="181">
        <v>0</v>
      </c>
      <c r="R179" s="181">
        <f>Q179*H179</f>
        <v>0</v>
      </c>
      <c r="S179" s="181">
        <v>0</v>
      </c>
      <c r="T179" s="182">
        <f>S179*H179</f>
        <v>0</v>
      </c>
      <c r="U179" s="35"/>
      <c r="V179" s="35"/>
      <c r="W179" s="35"/>
      <c r="X179" s="35"/>
      <c r="Y179" s="35"/>
      <c r="Z179" s="35"/>
      <c r="AA179" s="35"/>
      <c r="AB179" s="35"/>
      <c r="AC179" s="35"/>
      <c r="AD179" s="35"/>
      <c r="AE179" s="35"/>
      <c r="AR179" s="183" t="s">
        <v>321</v>
      </c>
      <c r="AT179" s="183" t="s">
        <v>318</v>
      </c>
      <c r="AU179" s="183" t="s">
        <v>88</v>
      </c>
      <c r="AY179" s="18" t="s">
        <v>317</v>
      </c>
      <c r="BE179" s="105">
        <f>IF(N179="základná",J179,0)</f>
        <v>0</v>
      </c>
      <c r="BF179" s="105">
        <f>IF(N179="znížená",J179,0)</f>
        <v>0</v>
      </c>
      <c r="BG179" s="105">
        <f>IF(N179="zákl. prenesená",J179,0)</f>
        <v>0</v>
      </c>
      <c r="BH179" s="105">
        <f>IF(N179="zníž. prenesená",J179,0)</f>
        <v>0</v>
      </c>
      <c r="BI179" s="105">
        <f>IF(N179="nulová",J179,0)</f>
        <v>0</v>
      </c>
      <c r="BJ179" s="18" t="s">
        <v>88</v>
      </c>
      <c r="BK179" s="105">
        <f>ROUND(I179*H179,2)</f>
        <v>0</v>
      </c>
      <c r="BL179" s="18" t="s">
        <v>321</v>
      </c>
      <c r="BM179" s="183" t="s">
        <v>2417</v>
      </c>
    </row>
    <row r="180" spans="1:65" s="2" customFormat="1" ht="24.2" customHeight="1">
      <c r="A180" s="35"/>
      <c r="B180" s="141"/>
      <c r="C180" s="171" t="s">
        <v>363</v>
      </c>
      <c r="D180" s="171" t="s">
        <v>318</v>
      </c>
      <c r="E180" s="172" t="s">
        <v>364</v>
      </c>
      <c r="F180" s="173" t="s">
        <v>365</v>
      </c>
      <c r="G180" s="174" t="s">
        <v>366</v>
      </c>
      <c r="H180" s="175">
        <v>233.696</v>
      </c>
      <c r="I180" s="176"/>
      <c r="J180" s="177">
        <f>ROUND(I180*H180,2)</f>
        <v>0</v>
      </c>
      <c r="K180" s="178"/>
      <c r="L180" s="36"/>
      <c r="M180" s="179" t="s">
        <v>1</v>
      </c>
      <c r="N180" s="180" t="s">
        <v>41</v>
      </c>
      <c r="O180" s="61"/>
      <c r="P180" s="181">
        <f>O180*H180</f>
        <v>0</v>
      </c>
      <c r="Q180" s="181">
        <v>0</v>
      </c>
      <c r="R180" s="181">
        <f>Q180*H180</f>
        <v>0</v>
      </c>
      <c r="S180" s="181">
        <v>0</v>
      </c>
      <c r="T180" s="182">
        <f>S180*H180</f>
        <v>0</v>
      </c>
      <c r="U180" s="35"/>
      <c r="V180" s="35"/>
      <c r="W180" s="35"/>
      <c r="X180" s="35"/>
      <c r="Y180" s="35"/>
      <c r="Z180" s="35"/>
      <c r="AA180" s="35"/>
      <c r="AB180" s="35"/>
      <c r="AC180" s="35"/>
      <c r="AD180" s="35"/>
      <c r="AE180" s="35"/>
      <c r="AR180" s="183" t="s">
        <v>321</v>
      </c>
      <c r="AT180" s="183" t="s">
        <v>318</v>
      </c>
      <c r="AU180" s="183" t="s">
        <v>88</v>
      </c>
      <c r="AY180" s="18" t="s">
        <v>317</v>
      </c>
      <c r="BE180" s="105">
        <f>IF(N180="základná",J180,0)</f>
        <v>0</v>
      </c>
      <c r="BF180" s="105">
        <f>IF(N180="znížená",J180,0)</f>
        <v>0</v>
      </c>
      <c r="BG180" s="105">
        <f>IF(N180="zákl. prenesená",J180,0)</f>
        <v>0</v>
      </c>
      <c r="BH180" s="105">
        <f>IF(N180="zníž. prenesená",J180,0)</f>
        <v>0</v>
      </c>
      <c r="BI180" s="105">
        <f>IF(N180="nulová",J180,0)</f>
        <v>0</v>
      </c>
      <c r="BJ180" s="18" t="s">
        <v>88</v>
      </c>
      <c r="BK180" s="105">
        <f>ROUND(I180*H180,2)</f>
        <v>0</v>
      </c>
      <c r="BL180" s="18" t="s">
        <v>321</v>
      </c>
      <c r="BM180" s="183" t="s">
        <v>2418</v>
      </c>
    </row>
    <row r="181" spans="1:65" s="15" customFormat="1">
      <c r="B181" s="202"/>
      <c r="D181" s="185" t="s">
        <v>323</v>
      </c>
      <c r="E181" s="203" t="s">
        <v>1</v>
      </c>
      <c r="F181" s="204" t="s">
        <v>2419</v>
      </c>
      <c r="H181" s="205">
        <v>233.696</v>
      </c>
      <c r="I181" s="206"/>
      <c r="L181" s="202"/>
      <c r="M181" s="207"/>
      <c r="N181" s="208"/>
      <c r="O181" s="208"/>
      <c r="P181" s="208"/>
      <c r="Q181" s="208"/>
      <c r="R181" s="208"/>
      <c r="S181" s="208"/>
      <c r="T181" s="209"/>
      <c r="AT181" s="203" t="s">
        <v>323</v>
      </c>
      <c r="AU181" s="203" t="s">
        <v>88</v>
      </c>
      <c r="AV181" s="15" t="s">
        <v>88</v>
      </c>
      <c r="AW181" s="15" t="s">
        <v>30</v>
      </c>
      <c r="AX181" s="15" t="s">
        <v>75</v>
      </c>
      <c r="AY181" s="203" t="s">
        <v>317</v>
      </c>
    </row>
    <row r="182" spans="1:65" s="14" customFormat="1">
      <c r="B182" s="192"/>
      <c r="D182" s="185" t="s">
        <v>323</v>
      </c>
      <c r="E182" s="193" t="s">
        <v>1</v>
      </c>
      <c r="F182" s="194" t="s">
        <v>334</v>
      </c>
      <c r="H182" s="195">
        <v>233.696</v>
      </c>
      <c r="I182" s="196"/>
      <c r="L182" s="192"/>
      <c r="M182" s="197"/>
      <c r="N182" s="198"/>
      <c r="O182" s="198"/>
      <c r="P182" s="198"/>
      <c r="Q182" s="198"/>
      <c r="R182" s="198"/>
      <c r="S182" s="198"/>
      <c r="T182" s="199"/>
      <c r="AT182" s="193" t="s">
        <v>323</v>
      </c>
      <c r="AU182" s="193" t="s">
        <v>88</v>
      </c>
      <c r="AV182" s="14" t="s">
        <v>321</v>
      </c>
      <c r="AW182" s="14" t="s">
        <v>30</v>
      </c>
      <c r="AX182" s="14" t="s">
        <v>82</v>
      </c>
      <c r="AY182" s="193" t="s">
        <v>317</v>
      </c>
    </row>
    <row r="183" spans="1:65" s="2" customFormat="1" ht="24.2" customHeight="1">
      <c r="A183" s="35"/>
      <c r="B183" s="141"/>
      <c r="C183" s="171" t="s">
        <v>370</v>
      </c>
      <c r="D183" s="171" t="s">
        <v>318</v>
      </c>
      <c r="E183" s="172" t="s">
        <v>2420</v>
      </c>
      <c r="F183" s="173" t="s">
        <v>2421</v>
      </c>
      <c r="G183" s="174" t="s">
        <v>338</v>
      </c>
      <c r="H183" s="175">
        <v>24.666</v>
      </c>
      <c r="I183" s="176"/>
      <c r="J183" s="177">
        <f>ROUND(I183*H183,2)</f>
        <v>0</v>
      </c>
      <c r="K183" s="178"/>
      <c r="L183" s="36"/>
      <c r="M183" s="179" t="s">
        <v>1</v>
      </c>
      <c r="N183" s="180" t="s">
        <v>41</v>
      </c>
      <c r="O183" s="61"/>
      <c r="P183" s="181">
        <f>O183*H183</f>
        <v>0</v>
      </c>
      <c r="Q183" s="181">
        <v>0</v>
      </c>
      <c r="R183" s="181">
        <f>Q183*H183</f>
        <v>0</v>
      </c>
      <c r="S183" s="181">
        <v>0</v>
      </c>
      <c r="T183" s="182">
        <f>S183*H183</f>
        <v>0</v>
      </c>
      <c r="U183" s="35"/>
      <c r="V183" s="35"/>
      <c r="W183" s="35"/>
      <c r="X183" s="35"/>
      <c r="Y183" s="35"/>
      <c r="Z183" s="35"/>
      <c r="AA183" s="35"/>
      <c r="AB183" s="35"/>
      <c r="AC183" s="35"/>
      <c r="AD183" s="35"/>
      <c r="AE183" s="35"/>
      <c r="AR183" s="183" t="s">
        <v>321</v>
      </c>
      <c r="AT183" s="183" t="s">
        <v>318</v>
      </c>
      <c r="AU183" s="183" t="s">
        <v>88</v>
      </c>
      <c r="AY183" s="18" t="s">
        <v>317</v>
      </c>
      <c r="BE183" s="105">
        <f>IF(N183="základná",J183,0)</f>
        <v>0</v>
      </c>
      <c r="BF183" s="105">
        <f>IF(N183="znížená",J183,0)</f>
        <v>0</v>
      </c>
      <c r="BG183" s="105">
        <f>IF(N183="zákl. prenesená",J183,0)</f>
        <v>0</v>
      </c>
      <c r="BH183" s="105">
        <f>IF(N183="zníž. prenesená",J183,0)</f>
        <v>0</v>
      </c>
      <c r="BI183" s="105">
        <f>IF(N183="nulová",J183,0)</f>
        <v>0</v>
      </c>
      <c r="BJ183" s="18" t="s">
        <v>88</v>
      </c>
      <c r="BK183" s="105">
        <f>ROUND(I183*H183,2)</f>
        <v>0</v>
      </c>
      <c r="BL183" s="18" t="s">
        <v>321</v>
      </c>
      <c r="BM183" s="183" t="s">
        <v>2422</v>
      </c>
    </row>
    <row r="184" spans="1:65" s="15" customFormat="1">
      <c r="B184" s="202"/>
      <c r="D184" s="185" t="s">
        <v>323</v>
      </c>
      <c r="E184" s="203" t="s">
        <v>1</v>
      </c>
      <c r="F184" s="204" t="s">
        <v>2423</v>
      </c>
      <c r="H184" s="205">
        <v>24.666</v>
      </c>
      <c r="I184" s="206"/>
      <c r="L184" s="202"/>
      <c r="M184" s="207"/>
      <c r="N184" s="208"/>
      <c r="O184" s="208"/>
      <c r="P184" s="208"/>
      <c r="Q184" s="208"/>
      <c r="R184" s="208"/>
      <c r="S184" s="208"/>
      <c r="T184" s="209"/>
      <c r="AT184" s="203" t="s">
        <v>323</v>
      </c>
      <c r="AU184" s="203" t="s">
        <v>88</v>
      </c>
      <c r="AV184" s="15" t="s">
        <v>88</v>
      </c>
      <c r="AW184" s="15" t="s">
        <v>30</v>
      </c>
      <c r="AX184" s="15" t="s">
        <v>75</v>
      </c>
      <c r="AY184" s="203" t="s">
        <v>317</v>
      </c>
    </row>
    <row r="185" spans="1:65" s="14" customFormat="1">
      <c r="B185" s="192"/>
      <c r="D185" s="185" t="s">
        <v>323</v>
      </c>
      <c r="E185" s="193" t="s">
        <v>1</v>
      </c>
      <c r="F185" s="194" t="s">
        <v>334</v>
      </c>
      <c r="H185" s="195">
        <v>24.666</v>
      </c>
      <c r="I185" s="196"/>
      <c r="L185" s="192"/>
      <c r="M185" s="197"/>
      <c r="N185" s="198"/>
      <c r="O185" s="198"/>
      <c r="P185" s="198"/>
      <c r="Q185" s="198"/>
      <c r="R185" s="198"/>
      <c r="S185" s="198"/>
      <c r="T185" s="199"/>
      <c r="AT185" s="193" t="s">
        <v>323</v>
      </c>
      <c r="AU185" s="193" t="s">
        <v>88</v>
      </c>
      <c r="AV185" s="14" t="s">
        <v>321</v>
      </c>
      <c r="AW185" s="14" t="s">
        <v>30</v>
      </c>
      <c r="AX185" s="14" t="s">
        <v>82</v>
      </c>
      <c r="AY185" s="193" t="s">
        <v>317</v>
      </c>
    </row>
    <row r="186" spans="1:65" s="2" customFormat="1" ht="24.2" customHeight="1">
      <c r="A186" s="35"/>
      <c r="B186" s="141"/>
      <c r="C186" s="171" t="s">
        <v>375</v>
      </c>
      <c r="D186" s="171" t="s">
        <v>318</v>
      </c>
      <c r="E186" s="172" t="s">
        <v>2424</v>
      </c>
      <c r="F186" s="173" t="s">
        <v>2425</v>
      </c>
      <c r="G186" s="174" t="s">
        <v>338</v>
      </c>
      <c r="H186" s="175">
        <v>16.059999999999999</v>
      </c>
      <c r="I186" s="176"/>
      <c r="J186" s="177">
        <f>ROUND(I186*H186,2)</f>
        <v>0</v>
      </c>
      <c r="K186" s="178"/>
      <c r="L186" s="36"/>
      <c r="M186" s="179" t="s">
        <v>1</v>
      </c>
      <c r="N186" s="180" t="s">
        <v>41</v>
      </c>
      <c r="O186" s="61"/>
      <c r="P186" s="181">
        <f>O186*H186</f>
        <v>0</v>
      </c>
      <c r="Q186" s="181">
        <v>0</v>
      </c>
      <c r="R186" s="181">
        <f>Q186*H186</f>
        <v>0</v>
      </c>
      <c r="S186" s="181">
        <v>0</v>
      </c>
      <c r="T186" s="182">
        <f>S186*H186</f>
        <v>0</v>
      </c>
      <c r="U186" s="35"/>
      <c r="V186" s="35"/>
      <c r="W186" s="35"/>
      <c r="X186" s="35"/>
      <c r="Y186" s="35"/>
      <c r="Z186" s="35"/>
      <c r="AA186" s="35"/>
      <c r="AB186" s="35"/>
      <c r="AC186" s="35"/>
      <c r="AD186" s="35"/>
      <c r="AE186" s="35"/>
      <c r="AR186" s="183" t="s">
        <v>321</v>
      </c>
      <c r="AT186" s="183" t="s">
        <v>318</v>
      </c>
      <c r="AU186" s="183" t="s">
        <v>88</v>
      </c>
      <c r="AY186" s="18" t="s">
        <v>317</v>
      </c>
      <c r="BE186" s="105">
        <f>IF(N186="základná",J186,0)</f>
        <v>0</v>
      </c>
      <c r="BF186" s="105">
        <f>IF(N186="znížená",J186,0)</f>
        <v>0</v>
      </c>
      <c r="BG186" s="105">
        <f>IF(N186="zákl. prenesená",J186,0)</f>
        <v>0</v>
      </c>
      <c r="BH186" s="105">
        <f>IF(N186="zníž. prenesená",J186,0)</f>
        <v>0</v>
      </c>
      <c r="BI186" s="105">
        <f>IF(N186="nulová",J186,0)</f>
        <v>0</v>
      </c>
      <c r="BJ186" s="18" t="s">
        <v>88</v>
      </c>
      <c r="BK186" s="105">
        <f>ROUND(I186*H186,2)</f>
        <v>0</v>
      </c>
      <c r="BL186" s="18" t="s">
        <v>321</v>
      </c>
      <c r="BM186" s="183" t="s">
        <v>2426</v>
      </c>
    </row>
    <row r="187" spans="1:65" s="15" customFormat="1">
      <c r="B187" s="202"/>
      <c r="D187" s="185" t="s">
        <v>323</v>
      </c>
      <c r="E187" s="203" t="s">
        <v>1</v>
      </c>
      <c r="F187" s="204" t="s">
        <v>2427</v>
      </c>
      <c r="H187" s="205">
        <v>6.44</v>
      </c>
      <c r="I187" s="206"/>
      <c r="L187" s="202"/>
      <c r="M187" s="207"/>
      <c r="N187" s="208"/>
      <c r="O187" s="208"/>
      <c r="P187" s="208"/>
      <c r="Q187" s="208"/>
      <c r="R187" s="208"/>
      <c r="S187" s="208"/>
      <c r="T187" s="209"/>
      <c r="AT187" s="203" t="s">
        <v>323</v>
      </c>
      <c r="AU187" s="203" t="s">
        <v>88</v>
      </c>
      <c r="AV187" s="15" t="s">
        <v>88</v>
      </c>
      <c r="AW187" s="15" t="s">
        <v>30</v>
      </c>
      <c r="AX187" s="15" t="s">
        <v>75</v>
      </c>
      <c r="AY187" s="203" t="s">
        <v>317</v>
      </c>
    </row>
    <row r="188" spans="1:65" s="15" customFormat="1">
      <c r="B188" s="202"/>
      <c r="D188" s="185" t="s">
        <v>323</v>
      </c>
      <c r="E188" s="203" t="s">
        <v>1</v>
      </c>
      <c r="F188" s="204" t="s">
        <v>2428</v>
      </c>
      <c r="H188" s="205">
        <v>10.54</v>
      </c>
      <c r="I188" s="206"/>
      <c r="L188" s="202"/>
      <c r="M188" s="207"/>
      <c r="N188" s="208"/>
      <c r="O188" s="208"/>
      <c r="P188" s="208"/>
      <c r="Q188" s="208"/>
      <c r="R188" s="208"/>
      <c r="S188" s="208"/>
      <c r="T188" s="209"/>
      <c r="AT188" s="203" t="s">
        <v>323</v>
      </c>
      <c r="AU188" s="203" t="s">
        <v>88</v>
      </c>
      <c r="AV188" s="15" t="s">
        <v>88</v>
      </c>
      <c r="AW188" s="15" t="s">
        <v>30</v>
      </c>
      <c r="AX188" s="15" t="s">
        <v>75</v>
      </c>
      <c r="AY188" s="203" t="s">
        <v>317</v>
      </c>
    </row>
    <row r="189" spans="1:65" s="15" customFormat="1">
      <c r="B189" s="202"/>
      <c r="D189" s="185" t="s">
        <v>323</v>
      </c>
      <c r="E189" s="203" t="s">
        <v>1</v>
      </c>
      <c r="F189" s="204" t="s">
        <v>2429</v>
      </c>
      <c r="H189" s="205">
        <v>-0.27900000000000003</v>
      </c>
      <c r="I189" s="206"/>
      <c r="L189" s="202"/>
      <c r="M189" s="207"/>
      <c r="N189" s="208"/>
      <c r="O189" s="208"/>
      <c r="P189" s="208"/>
      <c r="Q189" s="208"/>
      <c r="R189" s="208"/>
      <c r="S189" s="208"/>
      <c r="T189" s="209"/>
      <c r="AT189" s="203" t="s">
        <v>323</v>
      </c>
      <c r="AU189" s="203" t="s">
        <v>88</v>
      </c>
      <c r="AV189" s="15" t="s">
        <v>88</v>
      </c>
      <c r="AW189" s="15" t="s">
        <v>30</v>
      </c>
      <c r="AX189" s="15" t="s">
        <v>75</v>
      </c>
      <c r="AY189" s="203" t="s">
        <v>317</v>
      </c>
    </row>
    <row r="190" spans="1:65" s="15" customFormat="1">
      <c r="B190" s="202"/>
      <c r="D190" s="185" t="s">
        <v>323</v>
      </c>
      <c r="E190" s="203" t="s">
        <v>1</v>
      </c>
      <c r="F190" s="204" t="s">
        <v>2430</v>
      </c>
      <c r="H190" s="205">
        <v>-0.64100000000000001</v>
      </c>
      <c r="I190" s="206"/>
      <c r="L190" s="202"/>
      <c r="M190" s="207"/>
      <c r="N190" s="208"/>
      <c r="O190" s="208"/>
      <c r="P190" s="208"/>
      <c r="Q190" s="208"/>
      <c r="R190" s="208"/>
      <c r="S190" s="208"/>
      <c r="T190" s="209"/>
      <c r="AT190" s="203" t="s">
        <v>323</v>
      </c>
      <c r="AU190" s="203" t="s">
        <v>88</v>
      </c>
      <c r="AV190" s="15" t="s">
        <v>88</v>
      </c>
      <c r="AW190" s="15" t="s">
        <v>30</v>
      </c>
      <c r="AX190" s="15" t="s">
        <v>75</v>
      </c>
      <c r="AY190" s="203" t="s">
        <v>317</v>
      </c>
    </row>
    <row r="191" spans="1:65" s="14" customFormat="1">
      <c r="B191" s="192"/>
      <c r="D191" s="185" t="s">
        <v>323</v>
      </c>
      <c r="E191" s="193" t="s">
        <v>1</v>
      </c>
      <c r="F191" s="194" t="s">
        <v>2407</v>
      </c>
      <c r="H191" s="195">
        <v>16.059999999999999</v>
      </c>
      <c r="I191" s="196"/>
      <c r="L191" s="192"/>
      <c r="M191" s="197"/>
      <c r="N191" s="198"/>
      <c r="O191" s="198"/>
      <c r="P191" s="198"/>
      <c r="Q191" s="198"/>
      <c r="R191" s="198"/>
      <c r="S191" s="198"/>
      <c r="T191" s="199"/>
      <c r="AT191" s="193" t="s">
        <v>323</v>
      </c>
      <c r="AU191" s="193" t="s">
        <v>88</v>
      </c>
      <c r="AV191" s="14" t="s">
        <v>321</v>
      </c>
      <c r="AW191" s="14" t="s">
        <v>30</v>
      </c>
      <c r="AX191" s="14" t="s">
        <v>82</v>
      </c>
      <c r="AY191" s="193" t="s">
        <v>317</v>
      </c>
    </row>
    <row r="192" spans="1:65" s="2" customFormat="1" ht="14.45" customHeight="1">
      <c r="A192" s="35"/>
      <c r="B192" s="141"/>
      <c r="C192" s="218" t="s">
        <v>380</v>
      </c>
      <c r="D192" s="218" t="s">
        <v>419</v>
      </c>
      <c r="E192" s="219" t="s">
        <v>2431</v>
      </c>
      <c r="F192" s="220" t="s">
        <v>2432</v>
      </c>
      <c r="G192" s="221" t="s">
        <v>366</v>
      </c>
      <c r="H192" s="222">
        <v>26.82</v>
      </c>
      <c r="I192" s="223"/>
      <c r="J192" s="224">
        <f>ROUND(I192*H192,2)</f>
        <v>0</v>
      </c>
      <c r="K192" s="225"/>
      <c r="L192" s="226"/>
      <c r="M192" s="227" t="s">
        <v>1</v>
      </c>
      <c r="N192" s="228" t="s">
        <v>41</v>
      </c>
      <c r="O192" s="61"/>
      <c r="P192" s="181">
        <f>O192*H192</f>
        <v>0</v>
      </c>
      <c r="Q192" s="181">
        <v>0</v>
      </c>
      <c r="R192" s="181">
        <f>Q192*H192</f>
        <v>0</v>
      </c>
      <c r="S192" s="181">
        <v>0</v>
      </c>
      <c r="T192" s="182">
        <f>S192*H192</f>
        <v>0</v>
      </c>
      <c r="U192" s="35"/>
      <c r="V192" s="35"/>
      <c r="W192" s="35"/>
      <c r="X192" s="35"/>
      <c r="Y192" s="35"/>
      <c r="Z192" s="35"/>
      <c r="AA192" s="35"/>
      <c r="AB192" s="35"/>
      <c r="AC192" s="35"/>
      <c r="AD192" s="35"/>
      <c r="AE192" s="35"/>
      <c r="AR192" s="183" t="s">
        <v>359</v>
      </c>
      <c r="AT192" s="183" t="s">
        <v>419</v>
      </c>
      <c r="AU192" s="183" t="s">
        <v>88</v>
      </c>
      <c r="AY192" s="18" t="s">
        <v>317</v>
      </c>
      <c r="BE192" s="105">
        <f>IF(N192="základná",J192,0)</f>
        <v>0</v>
      </c>
      <c r="BF192" s="105">
        <f>IF(N192="znížená",J192,0)</f>
        <v>0</v>
      </c>
      <c r="BG192" s="105">
        <f>IF(N192="zákl. prenesená",J192,0)</f>
        <v>0</v>
      </c>
      <c r="BH192" s="105">
        <f>IF(N192="zníž. prenesená",J192,0)</f>
        <v>0</v>
      </c>
      <c r="BI192" s="105">
        <f>IF(N192="nulová",J192,0)</f>
        <v>0</v>
      </c>
      <c r="BJ192" s="18" t="s">
        <v>88</v>
      </c>
      <c r="BK192" s="105">
        <f>ROUND(I192*H192,2)</f>
        <v>0</v>
      </c>
      <c r="BL192" s="18" t="s">
        <v>321</v>
      </c>
      <c r="BM192" s="183" t="s">
        <v>2433</v>
      </c>
    </row>
    <row r="193" spans="1:65" s="15" customFormat="1">
      <c r="B193" s="202"/>
      <c r="D193" s="185" t="s">
        <v>323</v>
      </c>
      <c r="E193" s="203" t="s">
        <v>1</v>
      </c>
      <c r="F193" s="204" t="s">
        <v>2434</v>
      </c>
      <c r="H193" s="205">
        <v>26.82</v>
      </c>
      <c r="I193" s="206"/>
      <c r="L193" s="202"/>
      <c r="M193" s="207"/>
      <c r="N193" s="208"/>
      <c r="O193" s="208"/>
      <c r="P193" s="208"/>
      <c r="Q193" s="208"/>
      <c r="R193" s="208"/>
      <c r="S193" s="208"/>
      <c r="T193" s="209"/>
      <c r="AT193" s="203" t="s">
        <v>323</v>
      </c>
      <c r="AU193" s="203" t="s">
        <v>88</v>
      </c>
      <c r="AV193" s="15" t="s">
        <v>88</v>
      </c>
      <c r="AW193" s="15" t="s">
        <v>30</v>
      </c>
      <c r="AX193" s="15" t="s">
        <v>75</v>
      </c>
      <c r="AY193" s="203" t="s">
        <v>317</v>
      </c>
    </row>
    <row r="194" spans="1:65" s="14" customFormat="1">
      <c r="B194" s="192"/>
      <c r="D194" s="185" t="s">
        <v>323</v>
      </c>
      <c r="E194" s="193" t="s">
        <v>1</v>
      </c>
      <c r="F194" s="194" t="s">
        <v>334</v>
      </c>
      <c r="H194" s="195">
        <v>26.82</v>
      </c>
      <c r="I194" s="196"/>
      <c r="L194" s="192"/>
      <c r="M194" s="197"/>
      <c r="N194" s="198"/>
      <c r="O194" s="198"/>
      <c r="P194" s="198"/>
      <c r="Q194" s="198"/>
      <c r="R194" s="198"/>
      <c r="S194" s="198"/>
      <c r="T194" s="199"/>
      <c r="AT194" s="193" t="s">
        <v>323</v>
      </c>
      <c r="AU194" s="193" t="s">
        <v>88</v>
      </c>
      <c r="AV194" s="14" t="s">
        <v>321</v>
      </c>
      <c r="AW194" s="14" t="s">
        <v>30</v>
      </c>
      <c r="AX194" s="14" t="s">
        <v>82</v>
      </c>
      <c r="AY194" s="193" t="s">
        <v>317</v>
      </c>
    </row>
    <row r="195" spans="1:65" s="12" customFormat="1" ht="22.9" customHeight="1">
      <c r="B195" s="160"/>
      <c r="D195" s="161" t="s">
        <v>74</v>
      </c>
      <c r="E195" s="200" t="s">
        <v>321</v>
      </c>
      <c r="F195" s="200" t="s">
        <v>2435</v>
      </c>
      <c r="I195" s="163"/>
      <c r="J195" s="201">
        <f>BK195</f>
        <v>0</v>
      </c>
      <c r="L195" s="160"/>
      <c r="M195" s="165"/>
      <c r="N195" s="166"/>
      <c r="O195" s="166"/>
      <c r="P195" s="167">
        <f>SUM(P196:P198)</f>
        <v>0</v>
      </c>
      <c r="Q195" s="166"/>
      <c r="R195" s="167">
        <f>SUM(R196:R198)</f>
        <v>0</v>
      </c>
      <c r="S195" s="166"/>
      <c r="T195" s="168">
        <f>SUM(T196:T198)</f>
        <v>0</v>
      </c>
      <c r="AR195" s="161" t="s">
        <v>82</v>
      </c>
      <c r="AT195" s="169" t="s">
        <v>74</v>
      </c>
      <c r="AU195" s="169" t="s">
        <v>82</v>
      </c>
      <c r="AY195" s="161" t="s">
        <v>317</v>
      </c>
      <c r="BK195" s="170">
        <f>SUM(BK196:BK198)</f>
        <v>0</v>
      </c>
    </row>
    <row r="196" spans="1:65" s="2" customFormat="1" ht="24.2" customHeight="1">
      <c r="A196" s="35"/>
      <c r="B196" s="141"/>
      <c r="C196" s="171" t="s">
        <v>385</v>
      </c>
      <c r="D196" s="171" t="s">
        <v>318</v>
      </c>
      <c r="E196" s="172" t="s">
        <v>2436</v>
      </c>
      <c r="F196" s="173" t="s">
        <v>2437</v>
      </c>
      <c r="G196" s="174" t="s">
        <v>338</v>
      </c>
      <c r="H196" s="175">
        <v>3.1</v>
      </c>
      <c r="I196" s="176"/>
      <c r="J196" s="177">
        <f>ROUND(I196*H196,2)</f>
        <v>0</v>
      </c>
      <c r="K196" s="178"/>
      <c r="L196" s="36"/>
      <c r="M196" s="179" t="s">
        <v>1</v>
      </c>
      <c r="N196" s="180" t="s">
        <v>41</v>
      </c>
      <c r="O196" s="61"/>
      <c r="P196" s="181">
        <f>O196*H196</f>
        <v>0</v>
      </c>
      <c r="Q196" s="181">
        <v>0</v>
      </c>
      <c r="R196" s="181">
        <f>Q196*H196</f>
        <v>0</v>
      </c>
      <c r="S196" s="181">
        <v>0</v>
      </c>
      <c r="T196" s="182">
        <f>S196*H196</f>
        <v>0</v>
      </c>
      <c r="U196" s="35"/>
      <c r="V196" s="35"/>
      <c r="W196" s="35"/>
      <c r="X196" s="35"/>
      <c r="Y196" s="35"/>
      <c r="Z196" s="35"/>
      <c r="AA196" s="35"/>
      <c r="AB196" s="35"/>
      <c r="AC196" s="35"/>
      <c r="AD196" s="35"/>
      <c r="AE196" s="35"/>
      <c r="AR196" s="183" t="s">
        <v>321</v>
      </c>
      <c r="AT196" s="183" t="s">
        <v>318</v>
      </c>
      <c r="AU196" s="183" t="s">
        <v>88</v>
      </c>
      <c r="AY196" s="18" t="s">
        <v>317</v>
      </c>
      <c r="BE196" s="105">
        <f>IF(N196="základná",J196,0)</f>
        <v>0</v>
      </c>
      <c r="BF196" s="105">
        <f>IF(N196="znížená",J196,0)</f>
        <v>0</v>
      </c>
      <c r="BG196" s="105">
        <f>IF(N196="zákl. prenesená",J196,0)</f>
        <v>0</v>
      </c>
      <c r="BH196" s="105">
        <f>IF(N196="zníž. prenesená",J196,0)</f>
        <v>0</v>
      </c>
      <c r="BI196" s="105">
        <f>IF(N196="nulová",J196,0)</f>
        <v>0</v>
      </c>
      <c r="BJ196" s="18" t="s">
        <v>88</v>
      </c>
      <c r="BK196" s="105">
        <f>ROUND(I196*H196,2)</f>
        <v>0</v>
      </c>
      <c r="BL196" s="18" t="s">
        <v>321</v>
      </c>
      <c r="BM196" s="183" t="s">
        <v>2438</v>
      </c>
    </row>
    <row r="197" spans="1:65" s="15" customFormat="1">
      <c r="B197" s="202"/>
      <c r="D197" s="185" t="s">
        <v>323</v>
      </c>
      <c r="E197" s="203" t="s">
        <v>1</v>
      </c>
      <c r="F197" s="204" t="s">
        <v>2401</v>
      </c>
      <c r="H197" s="205">
        <v>3.1</v>
      </c>
      <c r="I197" s="206"/>
      <c r="L197" s="202"/>
      <c r="M197" s="207"/>
      <c r="N197" s="208"/>
      <c r="O197" s="208"/>
      <c r="P197" s="208"/>
      <c r="Q197" s="208"/>
      <c r="R197" s="208"/>
      <c r="S197" s="208"/>
      <c r="T197" s="209"/>
      <c r="AT197" s="203" t="s">
        <v>323</v>
      </c>
      <c r="AU197" s="203" t="s">
        <v>88</v>
      </c>
      <c r="AV197" s="15" t="s">
        <v>88</v>
      </c>
      <c r="AW197" s="15" t="s">
        <v>30</v>
      </c>
      <c r="AX197" s="15" t="s">
        <v>75</v>
      </c>
      <c r="AY197" s="203" t="s">
        <v>317</v>
      </c>
    </row>
    <row r="198" spans="1:65" s="14" customFormat="1">
      <c r="B198" s="192"/>
      <c r="D198" s="185" t="s">
        <v>323</v>
      </c>
      <c r="E198" s="193" t="s">
        <v>1</v>
      </c>
      <c r="F198" s="194" t="s">
        <v>334</v>
      </c>
      <c r="H198" s="195">
        <v>3.1</v>
      </c>
      <c r="I198" s="196"/>
      <c r="L198" s="192"/>
      <c r="M198" s="197"/>
      <c r="N198" s="198"/>
      <c r="O198" s="198"/>
      <c r="P198" s="198"/>
      <c r="Q198" s="198"/>
      <c r="R198" s="198"/>
      <c r="S198" s="198"/>
      <c r="T198" s="199"/>
      <c r="AT198" s="193" t="s">
        <v>323</v>
      </c>
      <c r="AU198" s="193" t="s">
        <v>88</v>
      </c>
      <c r="AV198" s="14" t="s">
        <v>321</v>
      </c>
      <c r="AW198" s="14" t="s">
        <v>30</v>
      </c>
      <c r="AX198" s="14" t="s">
        <v>82</v>
      </c>
      <c r="AY198" s="193" t="s">
        <v>317</v>
      </c>
    </row>
    <row r="199" spans="1:65" s="12" customFormat="1" ht="22.9" customHeight="1">
      <c r="B199" s="160"/>
      <c r="D199" s="161" t="s">
        <v>74</v>
      </c>
      <c r="E199" s="200" t="s">
        <v>349</v>
      </c>
      <c r="F199" s="200" t="s">
        <v>2439</v>
      </c>
      <c r="I199" s="163"/>
      <c r="J199" s="201">
        <f>BK199</f>
        <v>0</v>
      </c>
      <c r="L199" s="160"/>
      <c r="M199" s="165"/>
      <c r="N199" s="166"/>
      <c r="O199" s="166"/>
      <c r="P199" s="167">
        <f>SUM(P200:P201)</f>
        <v>0</v>
      </c>
      <c r="Q199" s="166"/>
      <c r="R199" s="167">
        <f>SUM(R200:R201)</f>
        <v>0</v>
      </c>
      <c r="S199" s="166"/>
      <c r="T199" s="168">
        <f>SUM(T200:T201)</f>
        <v>0</v>
      </c>
      <c r="AR199" s="161" t="s">
        <v>82</v>
      </c>
      <c r="AT199" s="169" t="s">
        <v>74</v>
      </c>
      <c r="AU199" s="169" t="s">
        <v>82</v>
      </c>
      <c r="AY199" s="161" t="s">
        <v>317</v>
      </c>
      <c r="BK199" s="170">
        <f>SUM(BK200:BK201)</f>
        <v>0</v>
      </c>
    </row>
    <row r="200" spans="1:65" s="2" customFormat="1" ht="24.2" customHeight="1">
      <c r="A200" s="35"/>
      <c r="B200" s="141"/>
      <c r="C200" s="171" t="s">
        <v>391</v>
      </c>
      <c r="D200" s="171" t="s">
        <v>318</v>
      </c>
      <c r="E200" s="172" t="s">
        <v>2440</v>
      </c>
      <c r="F200" s="173" t="s">
        <v>2441</v>
      </c>
      <c r="G200" s="174" t="s">
        <v>378</v>
      </c>
      <c r="H200" s="175">
        <v>3.7</v>
      </c>
      <c r="I200" s="176"/>
      <c r="J200" s="177">
        <f>ROUND(I200*H200,2)</f>
        <v>0</v>
      </c>
      <c r="K200" s="178"/>
      <c r="L200" s="36"/>
      <c r="M200" s="179" t="s">
        <v>1</v>
      </c>
      <c r="N200" s="180" t="s">
        <v>41</v>
      </c>
      <c r="O200" s="61"/>
      <c r="P200" s="181">
        <f>O200*H200</f>
        <v>0</v>
      </c>
      <c r="Q200" s="181">
        <v>0</v>
      </c>
      <c r="R200" s="181">
        <f>Q200*H200</f>
        <v>0</v>
      </c>
      <c r="S200" s="181">
        <v>0</v>
      </c>
      <c r="T200" s="182">
        <f>S200*H200</f>
        <v>0</v>
      </c>
      <c r="U200" s="35"/>
      <c r="V200" s="35"/>
      <c r="W200" s="35"/>
      <c r="X200" s="35"/>
      <c r="Y200" s="35"/>
      <c r="Z200" s="35"/>
      <c r="AA200" s="35"/>
      <c r="AB200" s="35"/>
      <c r="AC200" s="35"/>
      <c r="AD200" s="35"/>
      <c r="AE200" s="35"/>
      <c r="AR200" s="183" t="s">
        <v>321</v>
      </c>
      <c r="AT200" s="183" t="s">
        <v>318</v>
      </c>
      <c r="AU200" s="183" t="s">
        <v>88</v>
      </c>
      <c r="AY200" s="18" t="s">
        <v>317</v>
      </c>
      <c r="BE200" s="105">
        <f>IF(N200="základná",J200,0)</f>
        <v>0</v>
      </c>
      <c r="BF200" s="105">
        <f>IF(N200="znížená",J200,0)</f>
        <v>0</v>
      </c>
      <c r="BG200" s="105">
        <f>IF(N200="zákl. prenesená",J200,0)</f>
        <v>0</v>
      </c>
      <c r="BH200" s="105">
        <f>IF(N200="zníž. prenesená",J200,0)</f>
        <v>0</v>
      </c>
      <c r="BI200" s="105">
        <f>IF(N200="nulová",J200,0)</f>
        <v>0</v>
      </c>
      <c r="BJ200" s="18" t="s">
        <v>88</v>
      </c>
      <c r="BK200" s="105">
        <f>ROUND(I200*H200,2)</f>
        <v>0</v>
      </c>
      <c r="BL200" s="18" t="s">
        <v>321</v>
      </c>
      <c r="BM200" s="183" t="s">
        <v>2442</v>
      </c>
    </row>
    <row r="201" spans="1:65" s="2" customFormat="1" ht="24.2" customHeight="1">
      <c r="A201" s="35"/>
      <c r="B201" s="141"/>
      <c r="C201" s="171" t="s">
        <v>397</v>
      </c>
      <c r="D201" s="171" t="s">
        <v>318</v>
      </c>
      <c r="E201" s="172" t="s">
        <v>2443</v>
      </c>
      <c r="F201" s="173" t="s">
        <v>2444</v>
      </c>
      <c r="G201" s="174" t="s">
        <v>378</v>
      </c>
      <c r="H201" s="175">
        <v>3.7</v>
      </c>
      <c r="I201" s="176"/>
      <c r="J201" s="177">
        <f>ROUND(I201*H201,2)</f>
        <v>0</v>
      </c>
      <c r="K201" s="178"/>
      <c r="L201" s="36"/>
      <c r="M201" s="179" t="s">
        <v>1</v>
      </c>
      <c r="N201" s="180" t="s">
        <v>41</v>
      </c>
      <c r="O201" s="61"/>
      <c r="P201" s="181">
        <f>O201*H201</f>
        <v>0</v>
      </c>
      <c r="Q201" s="181">
        <v>0</v>
      </c>
      <c r="R201" s="181">
        <f>Q201*H201</f>
        <v>0</v>
      </c>
      <c r="S201" s="181">
        <v>0</v>
      </c>
      <c r="T201" s="182">
        <f>S201*H201</f>
        <v>0</v>
      </c>
      <c r="U201" s="35"/>
      <c r="V201" s="35"/>
      <c r="W201" s="35"/>
      <c r="X201" s="35"/>
      <c r="Y201" s="35"/>
      <c r="Z201" s="35"/>
      <c r="AA201" s="35"/>
      <c r="AB201" s="35"/>
      <c r="AC201" s="35"/>
      <c r="AD201" s="35"/>
      <c r="AE201" s="35"/>
      <c r="AR201" s="183" t="s">
        <v>321</v>
      </c>
      <c r="AT201" s="183" t="s">
        <v>318</v>
      </c>
      <c r="AU201" s="183" t="s">
        <v>88</v>
      </c>
      <c r="AY201" s="18" t="s">
        <v>317</v>
      </c>
      <c r="BE201" s="105">
        <f>IF(N201="základná",J201,0)</f>
        <v>0</v>
      </c>
      <c r="BF201" s="105">
        <f>IF(N201="znížená",J201,0)</f>
        <v>0</v>
      </c>
      <c r="BG201" s="105">
        <f>IF(N201="zákl. prenesená",J201,0)</f>
        <v>0</v>
      </c>
      <c r="BH201" s="105">
        <f>IF(N201="zníž. prenesená",J201,0)</f>
        <v>0</v>
      </c>
      <c r="BI201" s="105">
        <f>IF(N201="nulová",J201,0)</f>
        <v>0</v>
      </c>
      <c r="BJ201" s="18" t="s">
        <v>88</v>
      </c>
      <c r="BK201" s="105">
        <f>ROUND(I201*H201,2)</f>
        <v>0</v>
      </c>
      <c r="BL201" s="18" t="s">
        <v>321</v>
      </c>
      <c r="BM201" s="183" t="s">
        <v>2445</v>
      </c>
    </row>
    <row r="202" spans="1:65" s="12" customFormat="1" ht="22.9" customHeight="1">
      <c r="B202" s="160"/>
      <c r="D202" s="161" t="s">
        <v>74</v>
      </c>
      <c r="E202" s="200" t="s">
        <v>359</v>
      </c>
      <c r="F202" s="200" t="s">
        <v>2446</v>
      </c>
      <c r="I202" s="163"/>
      <c r="J202" s="201">
        <f>BK202</f>
        <v>0</v>
      </c>
      <c r="L202" s="160"/>
      <c r="M202" s="165"/>
      <c r="N202" s="166"/>
      <c r="O202" s="166"/>
      <c r="P202" s="167">
        <f>SUM(P203:P231)</f>
        <v>0</v>
      </c>
      <c r="Q202" s="166"/>
      <c r="R202" s="167">
        <f>SUM(R203:R231)</f>
        <v>0</v>
      </c>
      <c r="S202" s="166"/>
      <c r="T202" s="168">
        <f>SUM(T203:T231)</f>
        <v>0</v>
      </c>
      <c r="AR202" s="161" t="s">
        <v>82</v>
      </c>
      <c r="AT202" s="169" t="s">
        <v>74</v>
      </c>
      <c r="AU202" s="169" t="s">
        <v>82</v>
      </c>
      <c r="AY202" s="161" t="s">
        <v>317</v>
      </c>
      <c r="BK202" s="170">
        <f>SUM(BK203:BK231)</f>
        <v>0</v>
      </c>
    </row>
    <row r="203" spans="1:65" s="2" customFormat="1" ht="24.2" customHeight="1">
      <c r="A203" s="35"/>
      <c r="B203" s="141"/>
      <c r="C203" s="171" t="s">
        <v>406</v>
      </c>
      <c r="D203" s="171" t="s">
        <v>318</v>
      </c>
      <c r="E203" s="172" t="s">
        <v>2447</v>
      </c>
      <c r="F203" s="173" t="s">
        <v>2448</v>
      </c>
      <c r="G203" s="174" t="s">
        <v>441</v>
      </c>
      <c r="H203" s="175">
        <v>18</v>
      </c>
      <c r="I203" s="176"/>
      <c r="J203" s="177">
        <f t="shared" ref="J203:J231" si="5">ROUND(I203*H203,2)</f>
        <v>0</v>
      </c>
      <c r="K203" s="178"/>
      <c r="L203" s="36"/>
      <c r="M203" s="179" t="s">
        <v>1</v>
      </c>
      <c r="N203" s="180" t="s">
        <v>41</v>
      </c>
      <c r="O203" s="61"/>
      <c r="P203" s="181">
        <f t="shared" ref="P203:P231" si="6">O203*H203</f>
        <v>0</v>
      </c>
      <c r="Q203" s="181">
        <v>0</v>
      </c>
      <c r="R203" s="181">
        <f t="shared" ref="R203:R231" si="7">Q203*H203</f>
        <v>0</v>
      </c>
      <c r="S203" s="181">
        <v>0</v>
      </c>
      <c r="T203" s="182">
        <f t="shared" ref="T203:T231" si="8">S203*H203</f>
        <v>0</v>
      </c>
      <c r="U203" s="35"/>
      <c r="V203" s="35"/>
      <c r="W203" s="35"/>
      <c r="X203" s="35"/>
      <c r="Y203" s="35"/>
      <c r="Z203" s="35"/>
      <c r="AA203" s="35"/>
      <c r="AB203" s="35"/>
      <c r="AC203" s="35"/>
      <c r="AD203" s="35"/>
      <c r="AE203" s="35"/>
      <c r="AR203" s="183" t="s">
        <v>321</v>
      </c>
      <c r="AT203" s="183" t="s">
        <v>318</v>
      </c>
      <c r="AU203" s="183" t="s">
        <v>88</v>
      </c>
      <c r="AY203" s="18" t="s">
        <v>317</v>
      </c>
      <c r="BE203" s="105">
        <f t="shared" ref="BE203:BE231" si="9">IF(N203="základná",J203,0)</f>
        <v>0</v>
      </c>
      <c r="BF203" s="105">
        <f t="shared" ref="BF203:BF231" si="10">IF(N203="znížená",J203,0)</f>
        <v>0</v>
      </c>
      <c r="BG203" s="105">
        <f t="shared" ref="BG203:BG231" si="11">IF(N203="zákl. prenesená",J203,0)</f>
        <v>0</v>
      </c>
      <c r="BH203" s="105">
        <f t="shared" ref="BH203:BH231" si="12">IF(N203="zníž. prenesená",J203,0)</f>
        <v>0</v>
      </c>
      <c r="BI203" s="105">
        <f t="shared" ref="BI203:BI231" si="13">IF(N203="nulová",J203,0)</f>
        <v>0</v>
      </c>
      <c r="BJ203" s="18" t="s">
        <v>88</v>
      </c>
      <c r="BK203" s="105">
        <f t="shared" ref="BK203:BK231" si="14">ROUND(I203*H203,2)</f>
        <v>0</v>
      </c>
      <c r="BL203" s="18" t="s">
        <v>321</v>
      </c>
      <c r="BM203" s="183" t="s">
        <v>2449</v>
      </c>
    </row>
    <row r="204" spans="1:65" s="2" customFormat="1" ht="24.2" customHeight="1">
      <c r="A204" s="35"/>
      <c r="B204" s="141"/>
      <c r="C204" s="218" t="s">
        <v>413</v>
      </c>
      <c r="D204" s="218" t="s">
        <v>419</v>
      </c>
      <c r="E204" s="219" t="s">
        <v>2450</v>
      </c>
      <c r="F204" s="220" t="s">
        <v>2451</v>
      </c>
      <c r="G204" s="221" t="s">
        <v>388</v>
      </c>
      <c r="H204" s="222">
        <v>18</v>
      </c>
      <c r="I204" s="223"/>
      <c r="J204" s="224">
        <f t="shared" si="5"/>
        <v>0</v>
      </c>
      <c r="K204" s="225"/>
      <c r="L204" s="226"/>
      <c r="M204" s="227" t="s">
        <v>1</v>
      </c>
      <c r="N204" s="228" t="s">
        <v>41</v>
      </c>
      <c r="O204" s="61"/>
      <c r="P204" s="181">
        <f t="shared" si="6"/>
        <v>0</v>
      </c>
      <c r="Q204" s="181">
        <v>0</v>
      </c>
      <c r="R204" s="181">
        <f t="shared" si="7"/>
        <v>0</v>
      </c>
      <c r="S204" s="181">
        <v>0</v>
      </c>
      <c r="T204" s="182">
        <f t="shared" si="8"/>
        <v>0</v>
      </c>
      <c r="U204" s="35"/>
      <c r="V204" s="35"/>
      <c r="W204" s="35"/>
      <c r="X204" s="35"/>
      <c r="Y204" s="35"/>
      <c r="Z204" s="35"/>
      <c r="AA204" s="35"/>
      <c r="AB204" s="35"/>
      <c r="AC204" s="35"/>
      <c r="AD204" s="35"/>
      <c r="AE204" s="35"/>
      <c r="AR204" s="183" t="s">
        <v>359</v>
      </c>
      <c r="AT204" s="183" t="s">
        <v>419</v>
      </c>
      <c r="AU204" s="183" t="s">
        <v>88</v>
      </c>
      <c r="AY204" s="18" t="s">
        <v>317</v>
      </c>
      <c r="BE204" s="105">
        <f t="shared" si="9"/>
        <v>0</v>
      </c>
      <c r="BF204" s="105">
        <f t="shared" si="10"/>
        <v>0</v>
      </c>
      <c r="BG204" s="105">
        <f t="shared" si="11"/>
        <v>0</v>
      </c>
      <c r="BH204" s="105">
        <f t="shared" si="12"/>
        <v>0</v>
      </c>
      <c r="BI204" s="105">
        <f t="shared" si="13"/>
        <v>0</v>
      </c>
      <c r="BJ204" s="18" t="s">
        <v>88</v>
      </c>
      <c r="BK204" s="105">
        <f t="shared" si="14"/>
        <v>0</v>
      </c>
      <c r="BL204" s="18" t="s">
        <v>321</v>
      </c>
      <c r="BM204" s="183" t="s">
        <v>2452</v>
      </c>
    </row>
    <row r="205" spans="1:65" s="2" customFormat="1" ht="24.2" customHeight="1">
      <c r="A205" s="35"/>
      <c r="B205" s="141"/>
      <c r="C205" s="171" t="s">
        <v>418</v>
      </c>
      <c r="D205" s="171" t="s">
        <v>318</v>
      </c>
      <c r="E205" s="172" t="s">
        <v>2453</v>
      </c>
      <c r="F205" s="173" t="s">
        <v>2454</v>
      </c>
      <c r="G205" s="174" t="s">
        <v>441</v>
      </c>
      <c r="H205" s="175">
        <v>17</v>
      </c>
      <c r="I205" s="176"/>
      <c r="J205" s="177">
        <f t="shared" si="5"/>
        <v>0</v>
      </c>
      <c r="K205" s="178"/>
      <c r="L205" s="36"/>
      <c r="M205" s="179" t="s">
        <v>1</v>
      </c>
      <c r="N205" s="180" t="s">
        <v>41</v>
      </c>
      <c r="O205" s="61"/>
      <c r="P205" s="181">
        <f t="shared" si="6"/>
        <v>0</v>
      </c>
      <c r="Q205" s="181">
        <v>0</v>
      </c>
      <c r="R205" s="181">
        <f t="shared" si="7"/>
        <v>0</v>
      </c>
      <c r="S205" s="181">
        <v>0</v>
      </c>
      <c r="T205" s="182">
        <f t="shared" si="8"/>
        <v>0</v>
      </c>
      <c r="U205" s="35"/>
      <c r="V205" s="35"/>
      <c r="W205" s="35"/>
      <c r="X205" s="35"/>
      <c r="Y205" s="35"/>
      <c r="Z205" s="35"/>
      <c r="AA205" s="35"/>
      <c r="AB205" s="35"/>
      <c r="AC205" s="35"/>
      <c r="AD205" s="35"/>
      <c r="AE205" s="35"/>
      <c r="AR205" s="183" t="s">
        <v>321</v>
      </c>
      <c r="AT205" s="183" t="s">
        <v>318</v>
      </c>
      <c r="AU205" s="183" t="s">
        <v>88</v>
      </c>
      <c r="AY205" s="18" t="s">
        <v>317</v>
      </c>
      <c r="BE205" s="105">
        <f t="shared" si="9"/>
        <v>0</v>
      </c>
      <c r="BF205" s="105">
        <f t="shared" si="10"/>
        <v>0</v>
      </c>
      <c r="BG205" s="105">
        <f t="shared" si="11"/>
        <v>0</v>
      </c>
      <c r="BH205" s="105">
        <f t="shared" si="12"/>
        <v>0</v>
      </c>
      <c r="BI205" s="105">
        <f t="shared" si="13"/>
        <v>0</v>
      </c>
      <c r="BJ205" s="18" t="s">
        <v>88</v>
      </c>
      <c r="BK205" s="105">
        <f t="shared" si="14"/>
        <v>0</v>
      </c>
      <c r="BL205" s="18" t="s">
        <v>321</v>
      </c>
      <c r="BM205" s="183" t="s">
        <v>2455</v>
      </c>
    </row>
    <row r="206" spans="1:65" s="2" customFormat="1" ht="24.2" customHeight="1">
      <c r="A206" s="35"/>
      <c r="B206" s="141"/>
      <c r="C206" s="218" t="s">
        <v>424</v>
      </c>
      <c r="D206" s="218" t="s">
        <v>419</v>
      </c>
      <c r="E206" s="219" t="s">
        <v>2456</v>
      </c>
      <c r="F206" s="220" t="s">
        <v>2457</v>
      </c>
      <c r="G206" s="221" t="s">
        <v>388</v>
      </c>
      <c r="H206" s="222">
        <v>2</v>
      </c>
      <c r="I206" s="223"/>
      <c r="J206" s="224">
        <f t="shared" si="5"/>
        <v>0</v>
      </c>
      <c r="K206" s="225"/>
      <c r="L206" s="226"/>
      <c r="M206" s="227" t="s">
        <v>1</v>
      </c>
      <c r="N206" s="228" t="s">
        <v>41</v>
      </c>
      <c r="O206" s="61"/>
      <c r="P206" s="181">
        <f t="shared" si="6"/>
        <v>0</v>
      </c>
      <c r="Q206" s="181">
        <v>0</v>
      </c>
      <c r="R206" s="181">
        <f t="shared" si="7"/>
        <v>0</v>
      </c>
      <c r="S206" s="181">
        <v>0</v>
      </c>
      <c r="T206" s="182">
        <f t="shared" si="8"/>
        <v>0</v>
      </c>
      <c r="U206" s="35"/>
      <c r="V206" s="35"/>
      <c r="W206" s="35"/>
      <c r="X206" s="35"/>
      <c r="Y206" s="35"/>
      <c r="Z206" s="35"/>
      <c r="AA206" s="35"/>
      <c r="AB206" s="35"/>
      <c r="AC206" s="35"/>
      <c r="AD206" s="35"/>
      <c r="AE206" s="35"/>
      <c r="AR206" s="183" t="s">
        <v>359</v>
      </c>
      <c r="AT206" s="183" t="s">
        <v>419</v>
      </c>
      <c r="AU206" s="183" t="s">
        <v>88</v>
      </c>
      <c r="AY206" s="18" t="s">
        <v>317</v>
      </c>
      <c r="BE206" s="105">
        <f t="shared" si="9"/>
        <v>0</v>
      </c>
      <c r="BF206" s="105">
        <f t="shared" si="10"/>
        <v>0</v>
      </c>
      <c r="BG206" s="105">
        <f t="shared" si="11"/>
        <v>0</v>
      </c>
      <c r="BH206" s="105">
        <f t="shared" si="12"/>
        <v>0</v>
      </c>
      <c r="BI206" s="105">
        <f t="shared" si="13"/>
        <v>0</v>
      </c>
      <c r="BJ206" s="18" t="s">
        <v>88</v>
      </c>
      <c r="BK206" s="105">
        <f t="shared" si="14"/>
        <v>0</v>
      </c>
      <c r="BL206" s="18" t="s">
        <v>321</v>
      </c>
      <c r="BM206" s="183" t="s">
        <v>2458</v>
      </c>
    </row>
    <row r="207" spans="1:65" s="2" customFormat="1" ht="24.2" customHeight="1">
      <c r="A207" s="35"/>
      <c r="B207" s="141"/>
      <c r="C207" s="218" t="s">
        <v>7</v>
      </c>
      <c r="D207" s="218" t="s">
        <v>419</v>
      </c>
      <c r="E207" s="219" t="s">
        <v>2459</v>
      </c>
      <c r="F207" s="220" t="s">
        <v>2460</v>
      </c>
      <c r="G207" s="221" t="s">
        <v>388</v>
      </c>
      <c r="H207" s="222">
        <v>2</v>
      </c>
      <c r="I207" s="223"/>
      <c r="J207" s="224">
        <f t="shared" si="5"/>
        <v>0</v>
      </c>
      <c r="K207" s="225"/>
      <c r="L207" s="226"/>
      <c r="M207" s="227" t="s">
        <v>1</v>
      </c>
      <c r="N207" s="228" t="s">
        <v>41</v>
      </c>
      <c r="O207" s="61"/>
      <c r="P207" s="181">
        <f t="shared" si="6"/>
        <v>0</v>
      </c>
      <c r="Q207" s="181">
        <v>0</v>
      </c>
      <c r="R207" s="181">
        <f t="shared" si="7"/>
        <v>0</v>
      </c>
      <c r="S207" s="181">
        <v>0</v>
      </c>
      <c r="T207" s="182">
        <f t="shared" si="8"/>
        <v>0</v>
      </c>
      <c r="U207" s="35"/>
      <c r="V207" s="35"/>
      <c r="W207" s="35"/>
      <c r="X207" s="35"/>
      <c r="Y207" s="35"/>
      <c r="Z207" s="35"/>
      <c r="AA207" s="35"/>
      <c r="AB207" s="35"/>
      <c r="AC207" s="35"/>
      <c r="AD207" s="35"/>
      <c r="AE207" s="35"/>
      <c r="AR207" s="183" t="s">
        <v>359</v>
      </c>
      <c r="AT207" s="183" t="s">
        <v>419</v>
      </c>
      <c r="AU207" s="183" t="s">
        <v>88</v>
      </c>
      <c r="AY207" s="18" t="s">
        <v>317</v>
      </c>
      <c r="BE207" s="105">
        <f t="shared" si="9"/>
        <v>0</v>
      </c>
      <c r="BF207" s="105">
        <f t="shared" si="10"/>
        <v>0</v>
      </c>
      <c r="BG207" s="105">
        <f t="shared" si="11"/>
        <v>0</v>
      </c>
      <c r="BH207" s="105">
        <f t="shared" si="12"/>
        <v>0</v>
      </c>
      <c r="BI207" s="105">
        <f t="shared" si="13"/>
        <v>0</v>
      </c>
      <c r="BJ207" s="18" t="s">
        <v>88</v>
      </c>
      <c r="BK207" s="105">
        <f t="shared" si="14"/>
        <v>0</v>
      </c>
      <c r="BL207" s="18" t="s">
        <v>321</v>
      </c>
      <c r="BM207" s="183" t="s">
        <v>2461</v>
      </c>
    </row>
    <row r="208" spans="1:65" s="2" customFormat="1" ht="24.2" customHeight="1">
      <c r="A208" s="35"/>
      <c r="B208" s="141"/>
      <c r="C208" s="218" t="s">
        <v>433</v>
      </c>
      <c r="D208" s="218" t="s">
        <v>419</v>
      </c>
      <c r="E208" s="219" t="s">
        <v>2462</v>
      </c>
      <c r="F208" s="220" t="s">
        <v>2463</v>
      </c>
      <c r="G208" s="221" t="s">
        <v>388</v>
      </c>
      <c r="H208" s="222">
        <v>2</v>
      </c>
      <c r="I208" s="223"/>
      <c r="J208" s="224">
        <f t="shared" si="5"/>
        <v>0</v>
      </c>
      <c r="K208" s="225"/>
      <c r="L208" s="226"/>
      <c r="M208" s="227" t="s">
        <v>1</v>
      </c>
      <c r="N208" s="228" t="s">
        <v>41</v>
      </c>
      <c r="O208" s="61"/>
      <c r="P208" s="181">
        <f t="shared" si="6"/>
        <v>0</v>
      </c>
      <c r="Q208" s="181">
        <v>0</v>
      </c>
      <c r="R208" s="181">
        <f t="shared" si="7"/>
        <v>0</v>
      </c>
      <c r="S208" s="181">
        <v>0</v>
      </c>
      <c r="T208" s="182">
        <f t="shared" si="8"/>
        <v>0</v>
      </c>
      <c r="U208" s="35"/>
      <c r="V208" s="35"/>
      <c r="W208" s="35"/>
      <c r="X208" s="35"/>
      <c r="Y208" s="35"/>
      <c r="Z208" s="35"/>
      <c r="AA208" s="35"/>
      <c r="AB208" s="35"/>
      <c r="AC208" s="35"/>
      <c r="AD208" s="35"/>
      <c r="AE208" s="35"/>
      <c r="AR208" s="183" t="s">
        <v>359</v>
      </c>
      <c r="AT208" s="183" t="s">
        <v>419</v>
      </c>
      <c r="AU208" s="183" t="s">
        <v>88</v>
      </c>
      <c r="AY208" s="18" t="s">
        <v>317</v>
      </c>
      <c r="BE208" s="105">
        <f t="shared" si="9"/>
        <v>0</v>
      </c>
      <c r="BF208" s="105">
        <f t="shared" si="10"/>
        <v>0</v>
      </c>
      <c r="BG208" s="105">
        <f t="shared" si="11"/>
        <v>0</v>
      </c>
      <c r="BH208" s="105">
        <f t="shared" si="12"/>
        <v>0</v>
      </c>
      <c r="BI208" s="105">
        <f t="shared" si="13"/>
        <v>0</v>
      </c>
      <c r="BJ208" s="18" t="s">
        <v>88</v>
      </c>
      <c r="BK208" s="105">
        <f t="shared" si="14"/>
        <v>0</v>
      </c>
      <c r="BL208" s="18" t="s">
        <v>321</v>
      </c>
      <c r="BM208" s="183" t="s">
        <v>2464</v>
      </c>
    </row>
    <row r="209" spans="1:65" s="2" customFormat="1" ht="14.45" customHeight="1">
      <c r="A209" s="35"/>
      <c r="B209" s="141"/>
      <c r="C209" s="171" t="s">
        <v>438</v>
      </c>
      <c r="D209" s="171" t="s">
        <v>318</v>
      </c>
      <c r="E209" s="172" t="s">
        <v>2465</v>
      </c>
      <c r="F209" s="173" t="s">
        <v>2466</v>
      </c>
      <c r="G209" s="174" t="s">
        <v>388</v>
      </c>
      <c r="H209" s="175">
        <v>17</v>
      </c>
      <c r="I209" s="176"/>
      <c r="J209" s="177">
        <f t="shared" si="5"/>
        <v>0</v>
      </c>
      <c r="K209" s="178"/>
      <c r="L209" s="36"/>
      <c r="M209" s="179" t="s">
        <v>1</v>
      </c>
      <c r="N209" s="180" t="s">
        <v>41</v>
      </c>
      <c r="O209" s="61"/>
      <c r="P209" s="181">
        <f t="shared" si="6"/>
        <v>0</v>
      </c>
      <c r="Q209" s="181">
        <v>0</v>
      </c>
      <c r="R209" s="181">
        <f t="shared" si="7"/>
        <v>0</v>
      </c>
      <c r="S209" s="181">
        <v>0</v>
      </c>
      <c r="T209" s="182">
        <f t="shared" si="8"/>
        <v>0</v>
      </c>
      <c r="U209" s="35"/>
      <c r="V209" s="35"/>
      <c r="W209" s="35"/>
      <c r="X209" s="35"/>
      <c r="Y209" s="35"/>
      <c r="Z209" s="35"/>
      <c r="AA209" s="35"/>
      <c r="AB209" s="35"/>
      <c r="AC209" s="35"/>
      <c r="AD209" s="35"/>
      <c r="AE209" s="35"/>
      <c r="AR209" s="183" t="s">
        <v>321</v>
      </c>
      <c r="AT209" s="183" t="s">
        <v>318</v>
      </c>
      <c r="AU209" s="183" t="s">
        <v>88</v>
      </c>
      <c r="AY209" s="18" t="s">
        <v>317</v>
      </c>
      <c r="BE209" s="105">
        <f t="shared" si="9"/>
        <v>0</v>
      </c>
      <c r="BF209" s="105">
        <f t="shared" si="10"/>
        <v>0</v>
      </c>
      <c r="BG209" s="105">
        <f t="shared" si="11"/>
        <v>0</v>
      </c>
      <c r="BH209" s="105">
        <f t="shared" si="12"/>
        <v>0</v>
      </c>
      <c r="BI209" s="105">
        <f t="shared" si="13"/>
        <v>0</v>
      </c>
      <c r="BJ209" s="18" t="s">
        <v>88</v>
      </c>
      <c r="BK209" s="105">
        <f t="shared" si="14"/>
        <v>0</v>
      </c>
      <c r="BL209" s="18" t="s">
        <v>321</v>
      </c>
      <c r="BM209" s="183" t="s">
        <v>2467</v>
      </c>
    </row>
    <row r="210" spans="1:65" s="2" customFormat="1" ht="24.2" customHeight="1">
      <c r="A210" s="35"/>
      <c r="B210" s="141"/>
      <c r="C210" s="218" t="s">
        <v>443</v>
      </c>
      <c r="D210" s="218" t="s">
        <v>419</v>
      </c>
      <c r="E210" s="219" t="s">
        <v>2468</v>
      </c>
      <c r="F210" s="220" t="s">
        <v>2469</v>
      </c>
      <c r="G210" s="221" t="s">
        <v>388</v>
      </c>
      <c r="H210" s="222">
        <v>9</v>
      </c>
      <c r="I210" s="223"/>
      <c r="J210" s="224">
        <f t="shared" si="5"/>
        <v>0</v>
      </c>
      <c r="K210" s="225"/>
      <c r="L210" s="226"/>
      <c r="M210" s="227" t="s">
        <v>1</v>
      </c>
      <c r="N210" s="228" t="s">
        <v>41</v>
      </c>
      <c r="O210" s="61"/>
      <c r="P210" s="181">
        <f t="shared" si="6"/>
        <v>0</v>
      </c>
      <c r="Q210" s="181">
        <v>0</v>
      </c>
      <c r="R210" s="181">
        <f t="shared" si="7"/>
        <v>0</v>
      </c>
      <c r="S210" s="181">
        <v>0</v>
      </c>
      <c r="T210" s="182">
        <f t="shared" si="8"/>
        <v>0</v>
      </c>
      <c r="U210" s="35"/>
      <c r="V210" s="35"/>
      <c r="W210" s="35"/>
      <c r="X210" s="35"/>
      <c r="Y210" s="35"/>
      <c r="Z210" s="35"/>
      <c r="AA210" s="35"/>
      <c r="AB210" s="35"/>
      <c r="AC210" s="35"/>
      <c r="AD210" s="35"/>
      <c r="AE210" s="35"/>
      <c r="AR210" s="183" t="s">
        <v>359</v>
      </c>
      <c r="AT210" s="183" t="s">
        <v>419</v>
      </c>
      <c r="AU210" s="183" t="s">
        <v>88</v>
      </c>
      <c r="AY210" s="18" t="s">
        <v>317</v>
      </c>
      <c r="BE210" s="105">
        <f t="shared" si="9"/>
        <v>0</v>
      </c>
      <c r="BF210" s="105">
        <f t="shared" si="10"/>
        <v>0</v>
      </c>
      <c r="BG210" s="105">
        <f t="shared" si="11"/>
        <v>0</v>
      </c>
      <c r="BH210" s="105">
        <f t="shared" si="12"/>
        <v>0</v>
      </c>
      <c r="BI210" s="105">
        <f t="shared" si="13"/>
        <v>0</v>
      </c>
      <c r="BJ210" s="18" t="s">
        <v>88</v>
      </c>
      <c r="BK210" s="105">
        <f t="shared" si="14"/>
        <v>0</v>
      </c>
      <c r="BL210" s="18" t="s">
        <v>321</v>
      </c>
      <c r="BM210" s="183" t="s">
        <v>2470</v>
      </c>
    </row>
    <row r="211" spans="1:65" s="2" customFormat="1" ht="24.2" customHeight="1">
      <c r="A211" s="35"/>
      <c r="B211" s="141"/>
      <c r="C211" s="218" t="s">
        <v>448</v>
      </c>
      <c r="D211" s="218" t="s">
        <v>419</v>
      </c>
      <c r="E211" s="219" t="s">
        <v>2471</v>
      </c>
      <c r="F211" s="220" t="s">
        <v>2472</v>
      </c>
      <c r="G211" s="221" t="s">
        <v>388</v>
      </c>
      <c r="H211" s="222">
        <v>8</v>
      </c>
      <c r="I211" s="223"/>
      <c r="J211" s="224">
        <f t="shared" si="5"/>
        <v>0</v>
      </c>
      <c r="K211" s="225"/>
      <c r="L211" s="226"/>
      <c r="M211" s="227" t="s">
        <v>1</v>
      </c>
      <c r="N211" s="228" t="s">
        <v>41</v>
      </c>
      <c r="O211" s="61"/>
      <c r="P211" s="181">
        <f t="shared" si="6"/>
        <v>0</v>
      </c>
      <c r="Q211" s="181">
        <v>0</v>
      </c>
      <c r="R211" s="181">
        <f t="shared" si="7"/>
        <v>0</v>
      </c>
      <c r="S211" s="181">
        <v>0</v>
      </c>
      <c r="T211" s="182">
        <f t="shared" si="8"/>
        <v>0</v>
      </c>
      <c r="U211" s="35"/>
      <c r="V211" s="35"/>
      <c r="W211" s="35"/>
      <c r="X211" s="35"/>
      <c r="Y211" s="35"/>
      <c r="Z211" s="35"/>
      <c r="AA211" s="35"/>
      <c r="AB211" s="35"/>
      <c r="AC211" s="35"/>
      <c r="AD211" s="35"/>
      <c r="AE211" s="35"/>
      <c r="AR211" s="183" t="s">
        <v>359</v>
      </c>
      <c r="AT211" s="183" t="s">
        <v>419</v>
      </c>
      <c r="AU211" s="183" t="s">
        <v>88</v>
      </c>
      <c r="AY211" s="18" t="s">
        <v>317</v>
      </c>
      <c r="BE211" s="105">
        <f t="shared" si="9"/>
        <v>0</v>
      </c>
      <c r="BF211" s="105">
        <f t="shared" si="10"/>
        <v>0</v>
      </c>
      <c r="BG211" s="105">
        <f t="shared" si="11"/>
        <v>0</v>
      </c>
      <c r="BH211" s="105">
        <f t="shared" si="12"/>
        <v>0</v>
      </c>
      <c r="BI211" s="105">
        <f t="shared" si="13"/>
        <v>0</v>
      </c>
      <c r="BJ211" s="18" t="s">
        <v>88</v>
      </c>
      <c r="BK211" s="105">
        <f t="shared" si="14"/>
        <v>0</v>
      </c>
      <c r="BL211" s="18" t="s">
        <v>321</v>
      </c>
      <c r="BM211" s="183" t="s">
        <v>2473</v>
      </c>
    </row>
    <row r="212" spans="1:65" s="2" customFormat="1" ht="14.45" customHeight="1">
      <c r="A212" s="35"/>
      <c r="B212" s="141"/>
      <c r="C212" s="171" t="s">
        <v>452</v>
      </c>
      <c r="D212" s="171" t="s">
        <v>318</v>
      </c>
      <c r="E212" s="172" t="s">
        <v>2474</v>
      </c>
      <c r="F212" s="173" t="s">
        <v>2475</v>
      </c>
      <c r="G212" s="174" t="s">
        <v>388</v>
      </c>
      <c r="H212" s="175">
        <v>1</v>
      </c>
      <c r="I212" s="176"/>
      <c r="J212" s="177">
        <f t="shared" si="5"/>
        <v>0</v>
      </c>
      <c r="K212" s="178"/>
      <c r="L212" s="36"/>
      <c r="M212" s="179" t="s">
        <v>1</v>
      </c>
      <c r="N212" s="180" t="s">
        <v>41</v>
      </c>
      <c r="O212" s="61"/>
      <c r="P212" s="181">
        <f t="shared" si="6"/>
        <v>0</v>
      </c>
      <c r="Q212" s="181">
        <v>0</v>
      </c>
      <c r="R212" s="181">
        <f t="shared" si="7"/>
        <v>0</v>
      </c>
      <c r="S212" s="181">
        <v>0</v>
      </c>
      <c r="T212" s="182">
        <f t="shared" si="8"/>
        <v>0</v>
      </c>
      <c r="U212" s="35"/>
      <c r="V212" s="35"/>
      <c r="W212" s="35"/>
      <c r="X212" s="35"/>
      <c r="Y212" s="35"/>
      <c r="Z212" s="35"/>
      <c r="AA212" s="35"/>
      <c r="AB212" s="35"/>
      <c r="AC212" s="35"/>
      <c r="AD212" s="35"/>
      <c r="AE212" s="35"/>
      <c r="AR212" s="183" t="s">
        <v>321</v>
      </c>
      <c r="AT212" s="183" t="s">
        <v>318</v>
      </c>
      <c r="AU212" s="183" t="s">
        <v>88</v>
      </c>
      <c r="AY212" s="18" t="s">
        <v>317</v>
      </c>
      <c r="BE212" s="105">
        <f t="shared" si="9"/>
        <v>0</v>
      </c>
      <c r="BF212" s="105">
        <f t="shared" si="10"/>
        <v>0</v>
      </c>
      <c r="BG212" s="105">
        <f t="shared" si="11"/>
        <v>0</v>
      </c>
      <c r="BH212" s="105">
        <f t="shared" si="12"/>
        <v>0</v>
      </c>
      <c r="BI212" s="105">
        <f t="shared" si="13"/>
        <v>0</v>
      </c>
      <c r="BJ212" s="18" t="s">
        <v>88</v>
      </c>
      <c r="BK212" s="105">
        <f t="shared" si="14"/>
        <v>0</v>
      </c>
      <c r="BL212" s="18" t="s">
        <v>321</v>
      </c>
      <c r="BM212" s="183" t="s">
        <v>2476</v>
      </c>
    </row>
    <row r="213" spans="1:65" s="2" customFormat="1" ht="24.2" customHeight="1">
      <c r="A213" s="35"/>
      <c r="B213" s="141"/>
      <c r="C213" s="218" t="s">
        <v>456</v>
      </c>
      <c r="D213" s="218" t="s">
        <v>419</v>
      </c>
      <c r="E213" s="219" t="s">
        <v>2477</v>
      </c>
      <c r="F213" s="220" t="s">
        <v>2478</v>
      </c>
      <c r="G213" s="221" t="s">
        <v>388</v>
      </c>
      <c r="H213" s="222">
        <v>1</v>
      </c>
      <c r="I213" s="223"/>
      <c r="J213" s="224">
        <f t="shared" si="5"/>
        <v>0</v>
      </c>
      <c r="K213" s="225"/>
      <c r="L213" s="226"/>
      <c r="M213" s="227" t="s">
        <v>1</v>
      </c>
      <c r="N213" s="228" t="s">
        <v>41</v>
      </c>
      <c r="O213" s="61"/>
      <c r="P213" s="181">
        <f t="shared" si="6"/>
        <v>0</v>
      </c>
      <c r="Q213" s="181">
        <v>0</v>
      </c>
      <c r="R213" s="181">
        <f t="shared" si="7"/>
        <v>0</v>
      </c>
      <c r="S213" s="181">
        <v>0</v>
      </c>
      <c r="T213" s="182">
        <f t="shared" si="8"/>
        <v>0</v>
      </c>
      <c r="U213" s="35"/>
      <c r="V213" s="35"/>
      <c r="W213" s="35"/>
      <c r="X213" s="35"/>
      <c r="Y213" s="35"/>
      <c r="Z213" s="35"/>
      <c r="AA213" s="35"/>
      <c r="AB213" s="35"/>
      <c r="AC213" s="35"/>
      <c r="AD213" s="35"/>
      <c r="AE213" s="35"/>
      <c r="AR213" s="183" t="s">
        <v>359</v>
      </c>
      <c r="AT213" s="183" t="s">
        <v>419</v>
      </c>
      <c r="AU213" s="183" t="s">
        <v>88</v>
      </c>
      <c r="AY213" s="18" t="s">
        <v>317</v>
      </c>
      <c r="BE213" s="105">
        <f t="shared" si="9"/>
        <v>0</v>
      </c>
      <c r="BF213" s="105">
        <f t="shared" si="10"/>
        <v>0</v>
      </c>
      <c r="BG213" s="105">
        <f t="shared" si="11"/>
        <v>0</v>
      </c>
      <c r="BH213" s="105">
        <f t="shared" si="12"/>
        <v>0</v>
      </c>
      <c r="BI213" s="105">
        <f t="shared" si="13"/>
        <v>0</v>
      </c>
      <c r="BJ213" s="18" t="s">
        <v>88</v>
      </c>
      <c r="BK213" s="105">
        <f t="shared" si="14"/>
        <v>0</v>
      </c>
      <c r="BL213" s="18" t="s">
        <v>321</v>
      </c>
      <c r="BM213" s="183" t="s">
        <v>2479</v>
      </c>
    </row>
    <row r="214" spans="1:65" s="2" customFormat="1" ht="14.45" customHeight="1">
      <c r="A214" s="35"/>
      <c r="B214" s="141"/>
      <c r="C214" s="171" t="s">
        <v>472</v>
      </c>
      <c r="D214" s="171" t="s">
        <v>318</v>
      </c>
      <c r="E214" s="172" t="s">
        <v>2480</v>
      </c>
      <c r="F214" s="173" t="s">
        <v>2481</v>
      </c>
      <c r="G214" s="174" t="s">
        <v>388</v>
      </c>
      <c r="H214" s="175">
        <v>8</v>
      </c>
      <c r="I214" s="176"/>
      <c r="J214" s="177">
        <f t="shared" si="5"/>
        <v>0</v>
      </c>
      <c r="K214" s="178"/>
      <c r="L214" s="36"/>
      <c r="M214" s="179" t="s">
        <v>1</v>
      </c>
      <c r="N214" s="180" t="s">
        <v>41</v>
      </c>
      <c r="O214" s="61"/>
      <c r="P214" s="181">
        <f t="shared" si="6"/>
        <v>0</v>
      </c>
      <c r="Q214" s="181">
        <v>0</v>
      </c>
      <c r="R214" s="181">
        <f t="shared" si="7"/>
        <v>0</v>
      </c>
      <c r="S214" s="181">
        <v>0</v>
      </c>
      <c r="T214" s="182">
        <f t="shared" si="8"/>
        <v>0</v>
      </c>
      <c r="U214" s="35"/>
      <c r="V214" s="35"/>
      <c r="W214" s="35"/>
      <c r="X214" s="35"/>
      <c r="Y214" s="35"/>
      <c r="Z214" s="35"/>
      <c r="AA214" s="35"/>
      <c r="AB214" s="35"/>
      <c r="AC214" s="35"/>
      <c r="AD214" s="35"/>
      <c r="AE214" s="35"/>
      <c r="AR214" s="183" t="s">
        <v>321</v>
      </c>
      <c r="AT214" s="183" t="s">
        <v>318</v>
      </c>
      <c r="AU214" s="183" t="s">
        <v>88</v>
      </c>
      <c r="AY214" s="18" t="s">
        <v>317</v>
      </c>
      <c r="BE214" s="105">
        <f t="shared" si="9"/>
        <v>0</v>
      </c>
      <c r="BF214" s="105">
        <f t="shared" si="10"/>
        <v>0</v>
      </c>
      <c r="BG214" s="105">
        <f t="shared" si="11"/>
        <v>0</v>
      </c>
      <c r="BH214" s="105">
        <f t="shared" si="12"/>
        <v>0</v>
      </c>
      <c r="BI214" s="105">
        <f t="shared" si="13"/>
        <v>0</v>
      </c>
      <c r="BJ214" s="18" t="s">
        <v>88</v>
      </c>
      <c r="BK214" s="105">
        <f t="shared" si="14"/>
        <v>0</v>
      </c>
      <c r="BL214" s="18" t="s">
        <v>321</v>
      </c>
      <c r="BM214" s="183" t="s">
        <v>2482</v>
      </c>
    </row>
    <row r="215" spans="1:65" s="2" customFormat="1" ht="24.2" customHeight="1">
      <c r="A215" s="35"/>
      <c r="B215" s="141"/>
      <c r="C215" s="218" t="s">
        <v>476</v>
      </c>
      <c r="D215" s="218" t="s">
        <v>419</v>
      </c>
      <c r="E215" s="219" t="s">
        <v>2483</v>
      </c>
      <c r="F215" s="220" t="s">
        <v>2484</v>
      </c>
      <c r="G215" s="221" t="s">
        <v>388</v>
      </c>
      <c r="H215" s="222">
        <v>8</v>
      </c>
      <c r="I215" s="223"/>
      <c r="J215" s="224">
        <f t="shared" si="5"/>
        <v>0</v>
      </c>
      <c r="K215" s="225"/>
      <c r="L215" s="226"/>
      <c r="M215" s="227" t="s">
        <v>1</v>
      </c>
      <c r="N215" s="228" t="s">
        <v>41</v>
      </c>
      <c r="O215" s="61"/>
      <c r="P215" s="181">
        <f t="shared" si="6"/>
        <v>0</v>
      </c>
      <c r="Q215" s="181">
        <v>0</v>
      </c>
      <c r="R215" s="181">
        <f t="shared" si="7"/>
        <v>0</v>
      </c>
      <c r="S215" s="181">
        <v>0</v>
      </c>
      <c r="T215" s="182">
        <f t="shared" si="8"/>
        <v>0</v>
      </c>
      <c r="U215" s="35"/>
      <c r="V215" s="35"/>
      <c r="W215" s="35"/>
      <c r="X215" s="35"/>
      <c r="Y215" s="35"/>
      <c r="Z215" s="35"/>
      <c r="AA215" s="35"/>
      <c r="AB215" s="35"/>
      <c r="AC215" s="35"/>
      <c r="AD215" s="35"/>
      <c r="AE215" s="35"/>
      <c r="AR215" s="183" t="s">
        <v>359</v>
      </c>
      <c r="AT215" s="183" t="s">
        <v>419</v>
      </c>
      <c r="AU215" s="183" t="s">
        <v>88</v>
      </c>
      <c r="AY215" s="18" t="s">
        <v>317</v>
      </c>
      <c r="BE215" s="105">
        <f t="shared" si="9"/>
        <v>0</v>
      </c>
      <c r="BF215" s="105">
        <f t="shared" si="10"/>
        <v>0</v>
      </c>
      <c r="BG215" s="105">
        <f t="shared" si="11"/>
        <v>0</v>
      </c>
      <c r="BH215" s="105">
        <f t="shared" si="12"/>
        <v>0</v>
      </c>
      <c r="BI215" s="105">
        <f t="shared" si="13"/>
        <v>0</v>
      </c>
      <c r="BJ215" s="18" t="s">
        <v>88</v>
      </c>
      <c r="BK215" s="105">
        <f t="shared" si="14"/>
        <v>0</v>
      </c>
      <c r="BL215" s="18" t="s">
        <v>321</v>
      </c>
      <c r="BM215" s="183" t="s">
        <v>2485</v>
      </c>
    </row>
    <row r="216" spans="1:65" s="2" customFormat="1" ht="14.45" customHeight="1">
      <c r="A216" s="35"/>
      <c r="B216" s="141"/>
      <c r="C216" s="171" t="s">
        <v>486</v>
      </c>
      <c r="D216" s="171" t="s">
        <v>318</v>
      </c>
      <c r="E216" s="172" t="s">
        <v>2486</v>
      </c>
      <c r="F216" s="173" t="s">
        <v>2487</v>
      </c>
      <c r="G216" s="174" t="s">
        <v>388</v>
      </c>
      <c r="H216" s="175">
        <v>2</v>
      </c>
      <c r="I216" s="176"/>
      <c r="J216" s="177">
        <f t="shared" si="5"/>
        <v>0</v>
      </c>
      <c r="K216" s="178"/>
      <c r="L216" s="36"/>
      <c r="M216" s="179" t="s">
        <v>1</v>
      </c>
      <c r="N216" s="180" t="s">
        <v>41</v>
      </c>
      <c r="O216" s="61"/>
      <c r="P216" s="181">
        <f t="shared" si="6"/>
        <v>0</v>
      </c>
      <c r="Q216" s="181">
        <v>0</v>
      </c>
      <c r="R216" s="181">
        <f t="shared" si="7"/>
        <v>0</v>
      </c>
      <c r="S216" s="181">
        <v>0</v>
      </c>
      <c r="T216" s="182">
        <f t="shared" si="8"/>
        <v>0</v>
      </c>
      <c r="U216" s="35"/>
      <c r="V216" s="35"/>
      <c r="W216" s="35"/>
      <c r="X216" s="35"/>
      <c r="Y216" s="35"/>
      <c r="Z216" s="35"/>
      <c r="AA216" s="35"/>
      <c r="AB216" s="35"/>
      <c r="AC216" s="35"/>
      <c r="AD216" s="35"/>
      <c r="AE216" s="35"/>
      <c r="AR216" s="183" t="s">
        <v>321</v>
      </c>
      <c r="AT216" s="183" t="s">
        <v>318</v>
      </c>
      <c r="AU216" s="183" t="s">
        <v>88</v>
      </c>
      <c r="AY216" s="18" t="s">
        <v>317</v>
      </c>
      <c r="BE216" s="105">
        <f t="shared" si="9"/>
        <v>0</v>
      </c>
      <c r="BF216" s="105">
        <f t="shared" si="10"/>
        <v>0</v>
      </c>
      <c r="BG216" s="105">
        <f t="shared" si="11"/>
        <v>0</v>
      </c>
      <c r="BH216" s="105">
        <f t="shared" si="12"/>
        <v>0</v>
      </c>
      <c r="BI216" s="105">
        <f t="shared" si="13"/>
        <v>0</v>
      </c>
      <c r="BJ216" s="18" t="s">
        <v>88</v>
      </c>
      <c r="BK216" s="105">
        <f t="shared" si="14"/>
        <v>0</v>
      </c>
      <c r="BL216" s="18" t="s">
        <v>321</v>
      </c>
      <c r="BM216" s="183" t="s">
        <v>2488</v>
      </c>
    </row>
    <row r="217" spans="1:65" s="2" customFormat="1" ht="24.2" customHeight="1">
      <c r="A217" s="35"/>
      <c r="B217" s="141"/>
      <c r="C217" s="218" t="s">
        <v>494</v>
      </c>
      <c r="D217" s="218" t="s">
        <v>419</v>
      </c>
      <c r="E217" s="219" t="s">
        <v>2489</v>
      </c>
      <c r="F217" s="220" t="s">
        <v>2490</v>
      </c>
      <c r="G217" s="221" t="s">
        <v>388</v>
      </c>
      <c r="H217" s="222">
        <v>2</v>
      </c>
      <c r="I217" s="223"/>
      <c r="J217" s="224">
        <f t="shared" si="5"/>
        <v>0</v>
      </c>
      <c r="K217" s="225"/>
      <c r="L217" s="226"/>
      <c r="M217" s="227" t="s">
        <v>1</v>
      </c>
      <c r="N217" s="228" t="s">
        <v>41</v>
      </c>
      <c r="O217" s="61"/>
      <c r="P217" s="181">
        <f t="shared" si="6"/>
        <v>0</v>
      </c>
      <c r="Q217" s="181">
        <v>0</v>
      </c>
      <c r="R217" s="181">
        <f t="shared" si="7"/>
        <v>0</v>
      </c>
      <c r="S217" s="181">
        <v>0</v>
      </c>
      <c r="T217" s="182">
        <f t="shared" si="8"/>
        <v>0</v>
      </c>
      <c r="U217" s="35"/>
      <c r="V217" s="35"/>
      <c r="W217" s="35"/>
      <c r="X217" s="35"/>
      <c r="Y217" s="35"/>
      <c r="Z217" s="35"/>
      <c r="AA217" s="35"/>
      <c r="AB217" s="35"/>
      <c r="AC217" s="35"/>
      <c r="AD217" s="35"/>
      <c r="AE217" s="35"/>
      <c r="AR217" s="183" t="s">
        <v>359</v>
      </c>
      <c r="AT217" s="183" t="s">
        <v>419</v>
      </c>
      <c r="AU217" s="183" t="s">
        <v>88</v>
      </c>
      <c r="AY217" s="18" t="s">
        <v>317</v>
      </c>
      <c r="BE217" s="105">
        <f t="shared" si="9"/>
        <v>0</v>
      </c>
      <c r="BF217" s="105">
        <f t="shared" si="10"/>
        <v>0</v>
      </c>
      <c r="BG217" s="105">
        <f t="shared" si="11"/>
        <v>0</v>
      </c>
      <c r="BH217" s="105">
        <f t="shared" si="12"/>
        <v>0</v>
      </c>
      <c r="BI217" s="105">
        <f t="shared" si="13"/>
        <v>0</v>
      </c>
      <c r="BJ217" s="18" t="s">
        <v>88</v>
      </c>
      <c r="BK217" s="105">
        <f t="shared" si="14"/>
        <v>0</v>
      </c>
      <c r="BL217" s="18" t="s">
        <v>321</v>
      </c>
      <c r="BM217" s="183" t="s">
        <v>2491</v>
      </c>
    </row>
    <row r="218" spans="1:65" s="2" customFormat="1" ht="14.45" customHeight="1">
      <c r="A218" s="35"/>
      <c r="B218" s="141"/>
      <c r="C218" s="171" t="s">
        <v>463</v>
      </c>
      <c r="D218" s="171" t="s">
        <v>318</v>
      </c>
      <c r="E218" s="172" t="s">
        <v>2492</v>
      </c>
      <c r="F218" s="173" t="s">
        <v>2493</v>
      </c>
      <c r="G218" s="174" t="s">
        <v>388</v>
      </c>
      <c r="H218" s="175">
        <v>3</v>
      </c>
      <c r="I218" s="176"/>
      <c r="J218" s="177">
        <f t="shared" si="5"/>
        <v>0</v>
      </c>
      <c r="K218" s="178"/>
      <c r="L218" s="36"/>
      <c r="M218" s="179" t="s">
        <v>1</v>
      </c>
      <c r="N218" s="180" t="s">
        <v>41</v>
      </c>
      <c r="O218" s="61"/>
      <c r="P218" s="181">
        <f t="shared" si="6"/>
        <v>0</v>
      </c>
      <c r="Q218" s="181">
        <v>0</v>
      </c>
      <c r="R218" s="181">
        <f t="shared" si="7"/>
        <v>0</v>
      </c>
      <c r="S218" s="181">
        <v>0</v>
      </c>
      <c r="T218" s="182">
        <f t="shared" si="8"/>
        <v>0</v>
      </c>
      <c r="U218" s="35"/>
      <c r="V218" s="35"/>
      <c r="W218" s="35"/>
      <c r="X218" s="35"/>
      <c r="Y218" s="35"/>
      <c r="Z218" s="35"/>
      <c r="AA218" s="35"/>
      <c r="AB218" s="35"/>
      <c r="AC218" s="35"/>
      <c r="AD218" s="35"/>
      <c r="AE218" s="35"/>
      <c r="AR218" s="183" t="s">
        <v>321</v>
      </c>
      <c r="AT218" s="183" t="s">
        <v>318</v>
      </c>
      <c r="AU218" s="183" t="s">
        <v>88</v>
      </c>
      <c r="AY218" s="18" t="s">
        <v>317</v>
      </c>
      <c r="BE218" s="105">
        <f t="shared" si="9"/>
        <v>0</v>
      </c>
      <c r="BF218" s="105">
        <f t="shared" si="10"/>
        <v>0</v>
      </c>
      <c r="BG218" s="105">
        <f t="shared" si="11"/>
        <v>0</v>
      </c>
      <c r="BH218" s="105">
        <f t="shared" si="12"/>
        <v>0</v>
      </c>
      <c r="BI218" s="105">
        <f t="shared" si="13"/>
        <v>0</v>
      </c>
      <c r="BJ218" s="18" t="s">
        <v>88</v>
      </c>
      <c r="BK218" s="105">
        <f t="shared" si="14"/>
        <v>0</v>
      </c>
      <c r="BL218" s="18" t="s">
        <v>321</v>
      </c>
      <c r="BM218" s="183" t="s">
        <v>2494</v>
      </c>
    </row>
    <row r="219" spans="1:65" s="2" customFormat="1" ht="24.2" customHeight="1">
      <c r="A219" s="35"/>
      <c r="B219" s="141"/>
      <c r="C219" s="218" t="s">
        <v>467</v>
      </c>
      <c r="D219" s="218" t="s">
        <v>419</v>
      </c>
      <c r="E219" s="219" t="s">
        <v>2495</v>
      </c>
      <c r="F219" s="220" t="s">
        <v>2496</v>
      </c>
      <c r="G219" s="221" t="s">
        <v>388</v>
      </c>
      <c r="H219" s="222">
        <v>3</v>
      </c>
      <c r="I219" s="223"/>
      <c r="J219" s="224">
        <f t="shared" si="5"/>
        <v>0</v>
      </c>
      <c r="K219" s="225"/>
      <c r="L219" s="226"/>
      <c r="M219" s="227" t="s">
        <v>1</v>
      </c>
      <c r="N219" s="228" t="s">
        <v>41</v>
      </c>
      <c r="O219" s="61"/>
      <c r="P219" s="181">
        <f t="shared" si="6"/>
        <v>0</v>
      </c>
      <c r="Q219" s="181">
        <v>0</v>
      </c>
      <c r="R219" s="181">
        <f t="shared" si="7"/>
        <v>0</v>
      </c>
      <c r="S219" s="181">
        <v>0</v>
      </c>
      <c r="T219" s="182">
        <f t="shared" si="8"/>
        <v>0</v>
      </c>
      <c r="U219" s="35"/>
      <c r="V219" s="35"/>
      <c r="W219" s="35"/>
      <c r="X219" s="35"/>
      <c r="Y219" s="35"/>
      <c r="Z219" s="35"/>
      <c r="AA219" s="35"/>
      <c r="AB219" s="35"/>
      <c r="AC219" s="35"/>
      <c r="AD219" s="35"/>
      <c r="AE219" s="35"/>
      <c r="AR219" s="183" t="s">
        <v>359</v>
      </c>
      <c r="AT219" s="183" t="s">
        <v>419</v>
      </c>
      <c r="AU219" s="183" t="s">
        <v>88</v>
      </c>
      <c r="AY219" s="18" t="s">
        <v>317</v>
      </c>
      <c r="BE219" s="105">
        <f t="shared" si="9"/>
        <v>0</v>
      </c>
      <c r="BF219" s="105">
        <f t="shared" si="10"/>
        <v>0</v>
      </c>
      <c r="BG219" s="105">
        <f t="shared" si="11"/>
        <v>0</v>
      </c>
      <c r="BH219" s="105">
        <f t="shared" si="12"/>
        <v>0</v>
      </c>
      <c r="BI219" s="105">
        <f t="shared" si="13"/>
        <v>0</v>
      </c>
      <c r="BJ219" s="18" t="s">
        <v>88</v>
      </c>
      <c r="BK219" s="105">
        <f t="shared" si="14"/>
        <v>0</v>
      </c>
      <c r="BL219" s="18" t="s">
        <v>321</v>
      </c>
      <c r="BM219" s="183" t="s">
        <v>2497</v>
      </c>
    </row>
    <row r="220" spans="1:65" s="2" customFormat="1" ht="14.45" customHeight="1">
      <c r="A220" s="35"/>
      <c r="B220" s="141"/>
      <c r="C220" s="171" t="s">
        <v>506</v>
      </c>
      <c r="D220" s="171" t="s">
        <v>318</v>
      </c>
      <c r="E220" s="172" t="s">
        <v>2498</v>
      </c>
      <c r="F220" s="173" t="s">
        <v>2499</v>
      </c>
      <c r="G220" s="174" t="s">
        <v>441</v>
      </c>
      <c r="H220" s="175">
        <v>18</v>
      </c>
      <c r="I220" s="176"/>
      <c r="J220" s="177">
        <f t="shared" si="5"/>
        <v>0</v>
      </c>
      <c r="K220" s="178"/>
      <c r="L220" s="36"/>
      <c r="M220" s="179" t="s">
        <v>1</v>
      </c>
      <c r="N220" s="180" t="s">
        <v>41</v>
      </c>
      <c r="O220" s="61"/>
      <c r="P220" s="181">
        <f t="shared" si="6"/>
        <v>0</v>
      </c>
      <c r="Q220" s="181">
        <v>0</v>
      </c>
      <c r="R220" s="181">
        <f t="shared" si="7"/>
        <v>0</v>
      </c>
      <c r="S220" s="181">
        <v>0</v>
      </c>
      <c r="T220" s="182">
        <f t="shared" si="8"/>
        <v>0</v>
      </c>
      <c r="U220" s="35"/>
      <c r="V220" s="35"/>
      <c r="W220" s="35"/>
      <c r="X220" s="35"/>
      <c r="Y220" s="35"/>
      <c r="Z220" s="35"/>
      <c r="AA220" s="35"/>
      <c r="AB220" s="35"/>
      <c r="AC220" s="35"/>
      <c r="AD220" s="35"/>
      <c r="AE220" s="35"/>
      <c r="AR220" s="183" t="s">
        <v>321</v>
      </c>
      <c r="AT220" s="183" t="s">
        <v>318</v>
      </c>
      <c r="AU220" s="183" t="s">
        <v>88</v>
      </c>
      <c r="AY220" s="18" t="s">
        <v>317</v>
      </c>
      <c r="BE220" s="105">
        <f t="shared" si="9"/>
        <v>0</v>
      </c>
      <c r="BF220" s="105">
        <f t="shared" si="10"/>
        <v>0</v>
      </c>
      <c r="BG220" s="105">
        <f t="shared" si="11"/>
        <v>0</v>
      </c>
      <c r="BH220" s="105">
        <f t="shared" si="12"/>
        <v>0</v>
      </c>
      <c r="BI220" s="105">
        <f t="shared" si="13"/>
        <v>0</v>
      </c>
      <c r="BJ220" s="18" t="s">
        <v>88</v>
      </c>
      <c r="BK220" s="105">
        <f t="shared" si="14"/>
        <v>0</v>
      </c>
      <c r="BL220" s="18" t="s">
        <v>321</v>
      </c>
      <c r="BM220" s="183" t="s">
        <v>2500</v>
      </c>
    </row>
    <row r="221" spans="1:65" s="2" customFormat="1" ht="14.45" customHeight="1">
      <c r="A221" s="35"/>
      <c r="B221" s="141"/>
      <c r="C221" s="171" t="s">
        <v>515</v>
      </c>
      <c r="D221" s="171" t="s">
        <v>318</v>
      </c>
      <c r="E221" s="172" t="s">
        <v>2501</v>
      </c>
      <c r="F221" s="173" t="s">
        <v>2502</v>
      </c>
      <c r="G221" s="174" t="s">
        <v>441</v>
      </c>
      <c r="H221" s="175">
        <v>17</v>
      </c>
      <c r="I221" s="176"/>
      <c r="J221" s="177">
        <f t="shared" si="5"/>
        <v>0</v>
      </c>
      <c r="K221" s="178"/>
      <c r="L221" s="36"/>
      <c r="M221" s="179" t="s">
        <v>1</v>
      </c>
      <c r="N221" s="180" t="s">
        <v>41</v>
      </c>
      <c r="O221" s="61"/>
      <c r="P221" s="181">
        <f t="shared" si="6"/>
        <v>0</v>
      </c>
      <c r="Q221" s="181">
        <v>0</v>
      </c>
      <c r="R221" s="181">
        <f t="shared" si="7"/>
        <v>0</v>
      </c>
      <c r="S221" s="181">
        <v>0</v>
      </c>
      <c r="T221" s="182">
        <f t="shared" si="8"/>
        <v>0</v>
      </c>
      <c r="U221" s="35"/>
      <c r="V221" s="35"/>
      <c r="W221" s="35"/>
      <c r="X221" s="35"/>
      <c r="Y221" s="35"/>
      <c r="Z221" s="35"/>
      <c r="AA221" s="35"/>
      <c r="AB221" s="35"/>
      <c r="AC221" s="35"/>
      <c r="AD221" s="35"/>
      <c r="AE221" s="35"/>
      <c r="AR221" s="183" t="s">
        <v>321</v>
      </c>
      <c r="AT221" s="183" t="s">
        <v>318</v>
      </c>
      <c r="AU221" s="183" t="s">
        <v>88</v>
      </c>
      <c r="AY221" s="18" t="s">
        <v>317</v>
      </c>
      <c r="BE221" s="105">
        <f t="shared" si="9"/>
        <v>0</v>
      </c>
      <c r="BF221" s="105">
        <f t="shared" si="10"/>
        <v>0</v>
      </c>
      <c r="BG221" s="105">
        <f t="shared" si="11"/>
        <v>0</v>
      </c>
      <c r="BH221" s="105">
        <f t="shared" si="12"/>
        <v>0</v>
      </c>
      <c r="BI221" s="105">
        <f t="shared" si="13"/>
        <v>0</v>
      </c>
      <c r="BJ221" s="18" t="s">
        <v>88</v>
      </c>
      <c r="BK221" s="105">
        <f t="shared" si="14"/>
        <v>0</v>
      </c>
      <c r="BL221" s="18" t="s">
        <v>321</v>
      </c>
      <c r="BM221" s="183" t="s">
        <v>2503</v>
      </c>
    </row>
    <row r="222" spans="1:65" s="2" customFormat="1" ht="24.2" customHeight="1">
      <c r="A222" s="35"/>
      <c r="B222" s="141"/>
      <c r="C222" s="171" t="s">
        <v>522</v>
      </c>
      <c r="D222" s="171" t="s">
        <v>318</v>
      </c>
      <c r="E222" s="172" t="s">
        <v>2504</v>
      </c>
      <c r="F222" s="173" t="s">
        <v>2505</v>
      </c>
      <c r="G222" s="174" t="s">
        <v>388</v>
      </c>
      <c r="H222" s="175">
        <v>2</v>
      </c>
      <c r="I222" s="176"/>
      <c r="J222" s="177">
        <f t="shared" si="5"/>
        <v>0</v>
      </c>
      <c r="K222" s="178"/>
      <c r="L222" s="36"/>
      <c r="M222" s="179" t="s">
        <v>1</v>
      </c>
      <c r="N222" s="180" t="s">
        <v>41</v>
      </c>
      <c r="O222" s="61"/>
      <c r="P222" s="181">
        <f t="shared" si="6"/>
        <v>0</v>
      </c>
      <c r="Q222" s="181">
        <v>0</v>
      </c>
      <c r="R222" s="181">
        <f t="shared" si="7"/>
        <v>0</v>
      </c>
      <c r="S222" s="181">
        <v>0</v>
      </c>
      <c r="T222" s="182">
        <f t="shared" si="8"/>
        <v>0</v>
      </c>
      <c r="U222" s="35"/>
      <c r="V222" s="35"/>
      <c r="W222" s="35"/>
      <c r="X222" s="35"/>
      <c r="Y222" s="35"/>
      <c r="Z222" s="35"/>
      <c r="AA222" s="35"/>
      <c r="AB222" s="35"/>
      <c r="AC222" s="35"/>
      <c r="AD222" s="35"/>
      <c r="AE222" s="35"/>
      <c r="AR222" s="183" t="s">
        <v>321</v>
      </c>
      <c r="AT222" s="183" t="s">
        <v>318</v>
      </c>
      <c r="AU222" s="183" t="s">
        <v>88</v>
      </c>
      <c r="AY222" s="18" t="s">
        <v>317</v>
      </c>
      <c r="BE222" s="105">
        <f t="shared" si="9"/>
        <v>0</v>
      </c>
      <c r="BF222" s="105">
        <f t="shared" si="10"/>
        <v>0</v>
      </c>
      <c r="BG222" s="105">
        <f t="shared" si="11"/>
        <v>0</v>
      </c>
      <c r="BH222" s="105">
        <f t="shared" si="12"/>
        <v>0</v>
      </c>
      <c r="BI222" s="105">
        <f t="shared" si="13"/>
        <v>0</v>
      </c>
      <c r="BJ222" s="18" t="s">
        <v>88</v>
      </c>
      <c r="BK222" s="105">
        <f t="shared" si="14"/>
        <v>0</v>
      </c>
      <c r="BL222" s="18" t="s">
        <v>321</v>
      </c>
      <c r="BM222" s="183" t="s">
        <v>2506</v>
      </c>
    </row>
    <row r="223" spans="1:65" s="2" customFormat="1" ht="24.2" customHeight="1">
      <c r="A223" s="35"/>
      <c r="B223" s="141"/>
      <c r="C223" s="218" t="s">
        <v>527</v>
      </c>
      <c r="D223" s="218" t="s">
        <v>419</v>
      </c>
      <c r="E223" s="219" t="s">
        <v>2507</v>
      </c>
      <c r="F223" s="220" t="s">
        <v>2508</v>
      </c>
      <c r="G223" s="221" t="s">
        <v>388</v>
      </c>
      <c r="H223" s="222">
        <v>1</v>
      </c>
      <c r="I223" s="223"/>
      <c r="J223" s="224">
        <f t="shared" si="5"/>
        <v>0</v>
      </c>
      <c r="K223" s="225"/>
      <c r="L223" s="226"/>
      <c r="M223" s="227" t="s">
        <v>1</v>
      </c>
      <c r="N223" s="228" t="s">
        <v>41</v>
      </c>
      <c r="O223" s="61"/>
      <c r="P223" s="181">
        <f t="shared" si="6"/>
        <v>0</v>
      </c>
      <c r="Q223" s="181">
        <v>0</v>
      </c>
      <c r="R223" s="181">
        <f t="shared" si="7"/>
        <v>0</v>
      </c>
      <c r="S223" s="181">
        <v>0</v>
      </c>
      <c r="T223" s="182">
        <f t="shared" si="8"/>
        <v>0</v>
      </c>
      <c r="U223" s="35"/>
      <c r="V223" s="35"/>
      <c r="W223" s="35"/>
      <c r="X223" s="35"/>
      <c r="Y223" s="35"/>
      <c r="Z223" s="35"/>
      <c r="AA223" s="35"/>
      <c r="AB223" s="35"/>
      <c r="AC223" s="35"/>
      <c r="AD223" s="35"/>
      <c r="AE223" s="35"/>
      <c r="AR223" s="183" t="s">
        <v>359</v>
      </c>
      <c r="AT223" s="183" t="s">
        <v>419</v>
      </c>
      <c r="AU223" s="183" t="s">
        <v>88</v>
      </c>
      <c r="AY223" s="18" t="s">
        <v>317</v>
      </c>
      <c r="BE223" s="105">
        <f t="shared" si="9"/>
        <v>0</v>
      </c>
      <c r="BF223" s="105">
        <f t="shared" si="10"/>
        <v>0</v>
      </c>
      <c r="BG223" s="105">
        <f t="shared" si="11"/>
        <v>0</v>
      </c>
      <c r="BH223" s="105">
        <f t="shared" si="12"/>
        <v>0</v>
      </c>
      <c r="BI223" s="105">
        <f t="shared" si="13"/>
        <v>0</v>
      </c>
      <c r="BJ223" s="18" t="s">
        <v>88</v>
      </c>
      <c r="BK223" s="105">
        <f t="shared" si="14"/>
        <v>0</v>
      </c>
      <c r="BL223" s="18" t="s">
        <v>321</v>
      </c>
      <c r="BM223" s="183" t="s">
        <v>2509</v>
      </c>
    </row>
    <row r="224" spans="1:65" s="2" customFormat="1" ht="24.2" customHeight="1">
      <c r="A224" s="35"/>
      <c r="B224" s="141"/>
      <c r="C224" s="218" t="s">
        <v>535</v>
      </c>
      <c r="D224" s="218" t="s">
        <v>419</v>
      </c>
      <c r="E224" s="219" t="s">
        <v>2510</v>
      </c>
      <c r="F224" s="220" t="s">
        <v>2511</v>
      </c>
      <c r="G224" s="221" t="s">
        <v>388</v>
      </c>
      <c r="H224" s="222">
        <v>1</v>
      </c>
      <c r="I224" s="223"/>
      <c r="J224" s="224">
        <f t="shared" si="5"/>
        <v>0</v>
      </c>
      <c r="K224" s="225"/>
      <c r="L224" s="226"/>
      <c r="M224" s="227" t="s">
        <v>1</v>
      </c>
      <c r="N224" s="228" t="s">
        <v>41</v>
      </c>
      <c r="O224" s="61"/>
      <c r="P224" s="181">
        <f t="shared" si="6"/>
        <v>0</v>
      </c>
      <c r="Q224" s="181">
        <v>0</v>
      </c>
      <c r="R224" s="181">
        <f t="shared" si="7"/>
        <v>0</v>
      </c>
      <c r="S224" s="181">
        <v>0</v>
      </c>
      <c r="T224" s="182">
        <f t="shared" si="8"/>
        <v>0</v>
      </c>
      <c r="U224" s="35"/>
      <c r="V224" s="35"/>
      <c r="W224" s="35"/>
      <c r="X224" s="35"/>
      <c r="Y224" s="35"/>
      <c r="Z224" s="35"/>
      <c r="AA224" s="35"/>
      <c r="AB224" s="35"/>
      <c r="AC224" s="35"/>
      <c r="AD224" s="35"/>
      <c r="AE224" s="35"/>
      <c r="AR224" s="183" t="s">
        <v>359</v>
      </c>
      <c r="AT224" s="183" t="s">
        <v>419</v>
      </c>
      <c r="AU224" s="183" t="s">
        <v>88</v>
      </c>
      <c r="AY224" s="18" t="s">
        <v>317</v>
      </c>
      <c r="BE224" s="105">
        <f t="shared" si="9"/>
        <v>0</v>
      </c>
      <c r="BF224" s="105">
        <f t="shared" si="10"/>
        <v>0</v>
      </c>
      <c r="BG224" s="105">
        <f t="shared" si="11"/>
        <v>0</v>
      </c>
      <c r="BH224" s="105">
        <f t="shared" si="12"/>
        <v>0</v>
      </c>
      <c r="BI224" s="105">
        <f t="shared" si="13"/>
        <v>0</v>
      </c>
      <c r="BJ224" s="18" t="s">
        <v>88</v>
      </c>
      <c r="BK224" s="105">
        <f t="shared" si="14"/>
        <v>0</v>
      </c>
      <c r="BL224" s="18" t="s">
        <v>321</v>
      </c>
      <c r="BM224" s="183" t="s">
        <v>2512</v>
      </c>
    </row>
    <row r="225" spans="1:65" s="2" customFormat="1" ht="24.2" customHeight="1">
      <c r="A225" s="35"/>
      <c r="B225" s="141"/>
      <c r="C225" s="218" t="s">
        <v>540</v>
      </c>
      <c r="D225" s="218" t="s">
        <v>419</v>
      </c>
      <c r="E225" s="219" t="s">
        <v>2513</v>
      </c>
      <c r="F225" s="220" t="s">
        <v>2514</v>
      </c>
      <c r="G225" s="221" t="s">
        <v>441</v>
      </c>
      <c r="H225" s="222">
        <v>3</v>
      </c>
      <c r="I225" s="223"/>
      <c r="J225" s="224">
        <f t="shared" si="5"/>
        <v>0</v>
      </c>
      <c r="K225" s="225"/>
      <c r="L225" s="226"/>
      <c r="M225" s="227" t="s">
        <v>1</v>
      </c>
      <c r="N225" s="228" t="s">
        <v>41</v>
      </c>
      <c r="O225" s="61"/>
      <c r="P225" s="181">
        <f t="shared" si="6"/>
        <v>0</v>
      </c>
      <c r="Q225" s="181">
        <v>0</v>
      </c>
      <c r="R225" s="181">
        <f t="shared" si="7"/>
        <v>0</v>
      </c>
      <c r="S225" s="181">
        <v>0</v>
      </c>
      <c r="T225" s="182">
        <f t="shared" si="8"/>
        <v>0</v>
      </c>
      <c r="U225" s="35"/>
      <c r="V225" s="35"/>
      <c r="W225" s="35"/>
      <c r="X225" s="35"/>
      <c r="Y225" s="35"/>
      <c r="Z225" s="35"/>
      <c r="AA225" s="35"/>
      <c r="AB225" s="35"/>
      <c r="AC225" s="35"/>
      <c r="AD225" s="35"/>
      <c r="AE225" s="35"/>
      <c r="AR225" s="183" t="s">
        <v>359</v>
      </c>
      <c r="AT225" s="183" t="s">
        <v>419</v>
      </c>
      <c r="AU225" s="183" t="s">
        <v>88</v>
      </c>
      <c r="AY225" s="18" t="s">
        <v>317</v>
      </c>
      <c r="BE225" s="105">
        <f t="shared" si="9"/>
        <v>0</v>
      </c>
      <c r="BF225" s="105">
        <f t="shared" si="10"/>
        <v>0</v>
      </c>
      <c r="BG225" s="105">
        <f t="shared" si="11"/>
        <v>0</v>
      </c>
      <c r="BH225" s="105">
        <f t="shared" si="12"/>
        <v>0</v>
      </c>
      <c r="BI225" s="105">
        <f t="shared" si="13"/>
        <v>0</v>
      </c>
      <c r="BJ225" s="18" t="s">
        <v>88</v>
      </c>
      <c r="BK225" s="105">
        <f t="shared" si="14"/>
        <v>0</v>
      </c>
      <c r="BL225" s="18" t="s">
        <v>321</v>
      </c>
      <c r="BM225" s="183" t="s">
        <v>2515</v>
      </c>
    </row>
    <row r="226" spans="1:65" s="2" customFormat="1" ht="24.2" customHeight="1">
      <c r="A226" s="35"/>
      <c r="B226" s="141"/>
      <c r="C226" s="218" t="s">
        <v>544</v>
      </c>
      <c r="D226" s="218" t="s">
        <v>419</v>
      </c>
      <c r="E226" s="219" t="s">
        <v>2516</v>
      </c>
      <c r="F226" s="220" t="s">
        <v>2517</v>
      </c>
      <c r="G226" s="221" t="s">
        <v>388</v>
      </c>
      <c r="H226" s="222">
        <v>2</v>
      </c>
      <c r="I226" s="223"/>
      <c r="J226" s="224">
        <f t="shared" si="5"/>
        <v>0</v>
      </c>
      <c r="K226" s="225"/>
      <c r="L226" s="226"/>
      <c r="M226" s="227" t="s">
        <v>1</v>
      </c>
      <c r="N226" s="228" t="s">
        <v>41</v>
      </c>
      <c r="O226" s="61"/>
      <c r="P226" s="181">
        <f t="shared" si="6"/>
        <v>0</v>
      </c>
      <c r="Q226" s="181">
        <v>0</v>
      </c>
      <c r="R226" s="181">
        <f t="shared" si="7"/>
        <v>0</v>
      </c>
      <c r="S226" s="181">
        <v>0</v>
      </c>
      <c r="T226" s="182">
        <f t="shared" si="8"/>
        <v>0</v>
      </c>
      <c r="U226" s="35"/>
      <c r="V226" s="35"/>
      <c r="W226" s="35"/>
      <c r="X226" s="35"/>
      <c r="Y226" s="35"/>
      <c r="Z226" s="35"/>
      <c r="AA226" s="35"/>
      <c r="AB226" s="35"/>
      <c r="AC226" s="35"/>
      <c r="AD226" s="35"/>
      <c r="AE226" s="35"/>
      <c r="AR226" s="183" t="s">
        <v>359</v>
      </c>
      <c r="AT226" s="183" t="s">
        <v>419</v>
      </c>
      <c r="AU226" s="183" t="s">
        <v>88</v>
      </c>
      <c r="AY226" s="18" t="s">
        <v>317</v>
      </c>
      <c r="BE226" s="105">
        <f t="shared" si="9"/>
        <v>0</v>
      </c>
      <c r="BF226" s="105">
        <f t="shared" si="10"/>
        <v>0</v>
      </c>
      <c r="BG226" s="105">
        <f t="shared" si="11"/>
        <v>0</v>
      </c>
      <c r="BH226" s="105">
        <f t="shared" si="12"/>
        <v>0</v>
      </c>
      <c r="BI226" s="105">
        <f t="shared" si="13"/>
        <v>0</v>
      </c>
      <c r="BJ226" s="18" t="s">
        <v>88</v>
      </c>
      <c r="BK226" s="105">
        <f t="shared" si="14"/>
        <v>0</v>
      </c>
      <c r="BL226" s="18" t="s">
        <v>321</v>
      </c>
      <c r="BM226" s="183" t="s">
        <v>2518</v>
      </c>
    </row>
    <row r="227" spans="1:65" s="2" customFormat="1" ht="24.2" customHeight="1">
      <c r="A227" s="35"/>
      <c r="B227" s="141"/>
      <c r="C227" s="218" t="s">
        <v>551</v>
      </c>
      <c r="D227" s="218" t="s">
        <v>419</v>
      </c>
      <c r="E227" s="219" t="s">
        <v>2519</v>
      </c>
      <c r="F227" s="220" t="s">
        <v>2520</v>
      </c>
      <c r="G227" s="221" t="s">
        <v>388</v>
      </c>
      <c r="H227" s="222">
        <v>2</v>
      </c>
      <c r="I227" s="223"/>
      <c r="J227" s="224">
        <f t="shared" si="5"/>
        <v>0</v>
      </c>
      <c r="K227" s="225"/>
      <c r="L227" s="226"/>
      <c r="M227" s="227" t="s">
        <v>1</v>
      </c>
      <c r="N227" s="228" t="s">
        <v>41</v>
      </c>
      <c r="O227" s="61"/>
      <c r="P227" s="181">
        <f t="shared" si="6"/>
        <v>0</v>
      </c>
      <c r="Q227" s="181">
        <v>0</v>
      </c>
      <c r="R227" s="181">
        <f t="shared" si="7"/>
        <v>0</v>
      </c>
      <c r="S227" s="181">
        <v>0</v>
      </c>
      <c r="T227" s="182">
        <f t="shared" si="8"/>
        <v>0</v>
      </c>
      <c r="U227" s="35"/>
      <c r="V227" s="35"/>
      <c r="W227" s="35"/>
      <c r="X227" s="35"/>
      <c r="Y227" s="35"/>
      <c r="Z227" s="35"/>
      <c r="AA227" s="35"/>
      <c r="AB227" s="35"/>
      <c r="AC227" s="35"/>
      <c r="AD227" s="35"/>
      <c r="AE227" s="35"/>
      <c r="AR227" s="183" t="s">
        <v>359</v>
      </c>
      <c r="AT227" s="183" t="s">
        <v>419</v>
      </c>
      <c r="AU227" s="183" t="s">
        <v>88</v>
      </c>
      <c r="AY227" s="18" t="s">
        <v>317</v>
      </c>
      <c r="BE227" s="105">
        <f t="shared" si="9"/>
        <v>0</v>
      </c>
      <c r="BF227" s="105">
        <f t="shared" si="10"/>
        <v>0</v>
      </c>
      <c r="BG227" s="105">
        <f t="shared" si="11"/>
        <v>0</v>
      </c>
      <c r="BH227" s="105">
        <f t="shared" si="12"/>
        <v>0</v>
      </c>
      <c r="BI227" s="105">
        <f t="shared" si="13"/>
        <v>0</v>
      </c>
      <c r="BJ227" s="18" t="s">
        <v>88</v>
      </c>
      <c r="BK227" s="105">
        <f t="shared" si="14"/>
        <v>0</v>
      </c>
      <c r="BL227" s="18" t="s">
        <v>321</v>
      </c>
      <c r="BM227" s="183" t="s">
        <v>2521</v>
      </c>
    </row>
    <row r="228" spans="1:65" s="2" customFormat="1" ht="24.2" customHeight="1">
      <c r="A228" s="35"/>
      <c r="B228" s="141"/>
      <c r="C228" s="171" t="s">
        <v>555</v>
      </c>
      <c r="D228" s="171" t="s">
        <v>318</v>
      </c>
      <c r="E228" s="172" t="s">
        <v>2522</v>
      </c>
      <c r="F228" s="173" t="s">
        <v>2523</v>
      </c>
      <c r="G228" s="174" t="s">
        <v>441</v>
      </c>
      <c r="H228" s="175">
        <v>35</v>
      </c>
      <c r="I228" s="176"/>
      <c r="J228" s="177">
        <f t="shared" si="5"/>
        <v>0</v>
      </c>
      <c r="K228" s="178"/>
      <c r="L228" s="36"/>
      <c r="M228" s="179" t="s">
        <v>1</v>
      </c>
      <c r="N228" s="180" t="s">
        <v>41</v>
      </c>
      <c r="O228" s="61"/>
      <c r="P228" s="181">
        <f t="shared" si="6"/>
        <v>0</v>
      </c>
      <c r="Q228" s="181">
        <v>0</v>
      </c>
      <c r="R228" s="181">
        <f t="shared" si="7"/>
        <v>0</v>
      </c>
      <c r="S228" s="181">
        <v>0</v>
      </c>
      <c r="T228" s="182">
        <f t="shared" si="8"/>
        <v>0</v>
      </c>
      <c r="U228" s="35"/>
      <c r="V228" s="35"/>
      <c r="W228" s="35"/>
      <c r="X228" s="35"/>
      <c r="Y228" s="35"/>
      <c r="Z228" s="35"/>
      <c r="AA228" s="35"/>
      <c r="AB228" s="35"/>
      <c r="AC228" s="35"/>
      <c r="AD228" s="35"/>
      <c r="AE228" s="35"/>
      <c r="AR228" s="183" t="s">
        <v>321</v>
      </c>
      <c r="AT228" s="183" t="s">
        <v>318</v>
      </c>
      <c r="AU228" s="183" t="s">
        <v>88</v>
      </c>
      <c r="AY228" s="18" t="s">
        <v>317</v>
      </c>
      <c r="BE228" s="105">
        <f t="shared" si="9"/>
        <v>0</v>
      </c>
      <c r="BF228" s="105">
        <f t="shared" si="10"/>
        <v>0</v>
      </c>
      <c r="BG228" s="105">
        <f t="shared" si="11"/>
        <v>0</v>
      </c>
      <c r="BH228" s="105">
        <f t="shared" si="12"/>
        <v>0</v>
      </c>
      <c r="BI228" s="105">
        <f t="shared" si="13"/>
        <v>0</v>
      </c>
      <c r="BJ228" s="18" t="s">
        <v>88</v>
      </c>
      <c r="BK228" s="105">
        <f t="shared" si="14"/>
        <v>0</v>
      </c>
      <c r="BL228" s="18" t="s">
        <v>321</v>
      </c>
      <c r="BM228" s="183" t="s">
        <v>2524</v>
      </c>
    </row>
    <row r="229" spans="1:65" s="2" customFormat="1" ht="24.2" customHeight="1">
      <c r="A229" s="35"/>
      <c r="B229" s="141"/>
      <c r="C229" s="218" t="s">
        <v>559</v>
      </c>
      <c r="D229" s="218" t="s">
        <v>419</v>
      </c>
      <c r="E229" s="219" t="s">
        <v>2525</v>
      </c>
      <c r="F229" s="220" t="s">
        <v>2526</v>
      </c>
      <c r="G229" s="221" t="s">
        <v>441</v>
      </c>
      <c r="H229" s="222">
        <v>35</v>
      </c>
      <c r="I229" s="223"/>
      <c r="J229" s="224">
        <f t="shared" si="5"/>
        <v>0</v>
      </c>
      <c r="K229" s="225"/>
      <c r="L229" s="226"/>
      <c r="M229" s="227" t="s">
        <v>1</v>
      </c>
      <c r="N229" s="228" t="s">
        <v>41</v>
      </c>
      <c r="O229" s="61"/>
      <c r="P229" s="181">
        <f t="shared" si="6"/>
        <v>0</v>
      </c>
      <c r="Q229" s="181">
        <v>0</v>
      </c>
      <c r="R229" s="181">
        <f t="shared" si="7"/>
        <v>0</v>
      </c>
      <c r="S229" s="181">
        <v>0</v>
      </c>
      <c r="T229" s="182">
        <f t="shared" si="8"/>
        <v>0</v>
      </c>
      <c r="U229" s="35"/>
      <c r="V229" s="35"/>
      <c r="W229" s="35"/>
      <c r="X229" s="35"/>
      <c r="Y229" s="35"/>
      <c r="Z229" s="35"/>
      <c r="AA229" s="35"/>
      <c r="AB229" s="35"/>
      <c r="AC229" s="35"/>
      <c r="AD229" s="35"/>
      <c r="AE229" s="35"/>
      <c r="AR229" s="183" t="s">
        <v>359</v>
      </c>
      <c r="AT229" s="183" t="s">
        <v>419</v>
      </c>
      <c r="AU229" s="183" t="s">
        <v>88</v>
      </c>
      <c r="AY229" s="18" t="s">
        <v>317</v>
      </c>
      <c r="BE229" s="105">
        <f t="shared" si="9"/>
        <v>0</v>
      </c>
      <c r="BF229" s="105">
        <f t="shared" si="10"/>
        <v>0</v>
      </c>
      <c r="BG229" s="105">
        <f t="shared" si="11"/>
        <v>0</v>
      </c>
      <c r="BH229" s="105">
        <f t="shared" si="12"/>
        <v>0</v>
      </c>
      <c r="BI229" s="105">
        <f t="shared" si="13"/>
        <v>0</v>
      </c>
      <c r="BJ229" s="18" t="s">
        <v>88</v>
      </c>
      <c r="BK229" s="105">
        <f t="shared" si="14"/>
        <v>0</v>
      </c>
      <c r="BL229" s="18" t="s">
        <v>321</v>
      </c>
      <c r="BM229" s="183" t="s">
        <v>2527</v>
      </c>
    </row>
    <row r="230" spans="1:65" s="2" customFormat="1" ht="14.45" customHeight="1">
      <c r="A230" s="35"/>
      <c r="B230" s="141"/>
      <c r="C230" s="171" t="s">
        <v>565</v>
      </c>
      <c r="D230" s="171" t="s">
        <v>318</v>
      </c>
      <c r="E230" s="172" t="s">
        <v>2528</v>
      </c>
      <c r="F230" s="173" t="s">
        <v>2529</v>
      </c>
      <c r="G230" s="174" t="s">
        <v>388</v>
      </c>
      <c r="H230" s="175">
        <v>2</v>
      </c>
      <c r="I230" s="176"/>
      <c r="J230" s="177">
        <f t="shared" si="5"/>
        <v>0</v>
      </c>
      <c r="K230" s="178"/>
      <c r="L230" s="36"/>
      <c r="M230" s="179" t="s">
        <v>1</v>
      </c>
      <c r="N230" s="180" t="s">
        <v>41</v>
      </c>
      <c r="O230" s="61"/>
      <c r="P230" s="181">
        <f t="shared" si="6"/>
        <v>0</v>
      </c>
      <c r="Q230" s="181">
        <v>0</v>
      </c>
      <c r="R230" s="181">
        <f t="shared" si="7"/>
        <v>0</v>
      </c>
      <c r="S230" s="181">
        <v>0</v>
      </c>
      <c r="T230" s="182">
        <f t="shared" si="8"/>
        <v>0</v>
      </c>
      <c r="U230" s="35"/>
      <c r="V230" s="35"/>
      <c r="W230" s="35"/>
      <c r="X230" s="35"/>
      <c r="Y230" s="35"/>
      <c r="Z230" s="35"/>
      <c r="AA230" s="35"/>
      <c r="AB230" s="35"/>
      <c r="AC230" s="35"/>
      <c r="AD230" s="35"/>
      <c r="AE230" s="35"/>
      <c r="AR230" s="183" t="s">
        <v>321</v>
      </c>
      <c r="AT230" s="183" t="s">
        <v>318</v>
      </c>
      <c r="AU230" s="183" t="s">
        <v>88</v>
      </c>
      <c r="AY230" s="18" t="s">
        <v>317</v>
      </c>
      <c r="BE230" s="105">
        <f t="shared" si="9"/>
        <v>0</v>
      </c>
      <c r="BF230" s="105">
        <f t="shared" si="10"/>
        <v>0</v>
      </c>
      <c r="BG230" s="105">
        <f t="shared" si="11"/>
        <v>0</v>
      </c>
      <c r="BH230" s="105">
        <f t="shared" si="12"/>
        <v>0</v>
      </c>
      <c r="BI230" s="105">
        <f t="shared" si="13"/>
        <v>0</v>
      </c>
      <c r="BJ230" s="18" t="s">
        <v>88</v>
      </c>
      <c r="BK230" s="105">
        <f t="shared" si="14"/>
        <v>0</v>
      </c>
      <c r="BL230" s="18" t="s">
        <v>321</v>
      </c>
      <c r="BM230" s="183" t="s">
        <v>2530</v>
      </c>
    </row>
    <row r="231" spans="1:65" s="2" customFormat="1" ht="14.45" customHeight="1">
      <c r="A231" s="35"/>
      <c r="B231" s="141"/>
      <c r="C231" s="171" t="s">
        <v>570</v>
      </c>
      <c r="D231" s="171" t="s">
        <v>318</v>
      </c>
      <c r="E231" s="172" t="s">
        <v>2531</v>
      </c>
      <c r="F231" s="173" t="s">
        <v>2532</v>
      </c>
      <c r="G231" s="174" t="s">
        <v>388</v>
      </c>
      <c r="H231" s="175">
        <v>2</v>
      </c>
      <c r="I231" s="176"/>
      <c r="J231" s="177">
        <f t="shared" si="5"/>
        <v>0</v>
      </c>
      <c r="K231" s="178"/>
      <c r="L231" s="36"/>
      <c r="M231" s="179" t="s">
        <v>1</v>
      </c>
      <c r="N231" s="180" t="s">
        <v>41</v>
      </c>
      <c r="O231" s="61"/>
      <c r="P231" s="181">
        <f t="shared" si="6"/>
        <v>0</v>
      </c>
      <c r="Q231" s="181">
        <v>0</v>
      </c>
      <c r="R231" s="181">
        <f t="shared" si="7"/>
        <v>0</v>
      </c>
      <c r="S231" s="181">
        <v>0</v>
      </c>
      <c r="T231" s="182">
        <f t="shared" si="8"/>
        <v>0</v>
      </c>
      <c r="U231" s="35"/>
      <c r="V231" s="35"/>
      <c r="W231" s="35"/>
      <c r="X231" s="35"/>
      <c r="Y231" s="35"/>
      <c r="Z231" s="35"/>
      <c r="AA231" s="35"/>
      <c r="AB231" s="35"/>
      <c r="AC231" s="35"/>
      <c r="AD231" s="35"/>
      <c r="AE231" s="35"/>
      <c r="AR231" s="183" t="s">
        <v>321</v>
      </c>
      <c r="AT231" s="183" t="s">
        <v>318</v>
      </c>
      <c r="AU231" s="183" t="s">
        <v>88</v>
      </c>
      <c r="AY231" s="18" t="s">
        <v>317</v>
      </c>
      <c r="BE231" s="105">
        <f t="shared" si="9"/>
        <v>0</v>
      </c>
      <c r="BF231" s="105">
        <f t="shared" si="10"/>
        <v>0</v>
      </c>
      <c r="BG231" s="105">
        <f t="shared" si="11"/>
        <v>0</v>
      </c>
      <c r="BH231" s="105">
        <f t="shared" si="12"/>
        <v>0</v>
      </c>
      <c r="BI231" s="105">
        <f t="shared" si="13"/>
        <v>0</v>
      </c>
      <c r="BJ231" s="18" t="s">
        <v>88</v>
      </c>
      <c r="BK231" s="105">
        <f t="shared" si="14"/>
        <v>0</v>
      </c>
      <c r="BL231" s="18" t="s">
        <v>321</v>
      </c>
      <c r="BM231" s="183" t="s">
        <v>2533</v>
      </c>
    </row>
    <row r="232" spans="1:65" s="12" customFormat="1" ht="22.9" customHeight="1">
      <c r="B232" s="160"/>
      <c r="D232" s="161" t="s">
        <v>74</v>
      </c>
      <c r="E232" s="200" t="s">
        <v>363</v>
      </c>
      <c r="F232" s="200" t="s">
        <v>2534</v>
      </c>
      <c r="I232" s="163"/>
      <c r="J232" s="201">
        <f>BK232</f>
        <v>0</v>
      </c>
      <c r="L232" s="160"/>
      <c r="M232" s="165"/>
      <c r="N232" s="166"/>
      <c r="O232" s="166"/>
      <c r="P232" s="167">
        <f>SUM(P233:P243)</f>
        <v>0</v>
      </c>
      <c r="Q232" s="166"/>
      <c r="R232" s="167">
        <f>SUM(R233:R243)</f>
        <v>0</v>
      </c>
      <c r="S232" s="166"/>
      <c r="T232" s="168">
        <f>SUM(T233:T243)</f>
        <v>0</v>
      </c>
      <c r="AR232" s="161" t="s">
        <v>82</v>
      </c>
      <c r="AT232" s="169" t="s">
        <v>74</v>
      </c>
      <c r="AU232" s="169" t="s">
        <v>82</v>
      </c>
      <c r="AY232" s="161" t="s">
        <v>317</v>
      </c>
      <c r="BK232" s="170">
        <f>SUM(BK233:BK243)</f>
        <v>0</v>
      </c>
    </row>
    <row r="233" spans="1:65" s="2" customFormat="1" ht="37.9" customHeight="1">
      <c r="A233" s="35"/>
      <c r="B233" s="141"/>
      <c r="C233" s="171" t="s">
        <v>576</v>
      </c>
      <c r="D233" s="171" t="s">
        <v>318</v>
      </c>
      <c r="E233" s="172" t="s">
        <v>2535</v>
      </c>
      <c r="F233" s="173" t="s">
        <v>2536</v>
      </c>
      <c r="G233" s="174" t="s">
        <v>441</v>
      </c>
      <c r="H233" s="175">
        <v>6</v>
      </c>
      <c r="I233" s="176"/>
      <c r="J233" s="177">
        <f t="shared" ref="J233:J239" si="15">ROUND(I233*H233,2)</f>
        <v>0</v>
      </c>
      <c r="K233" s="178"/>
      <c r="L233" s="36"/>
      <c r="M233" s="179" t="s">
        <v>1</v>
      </c>
      <c r="N233" s="180" t="s">
        <v>41</v>
      </c>
      <c r="O233" s="61"/>
      <c r="P233" s="181">
        <f t="shared" ref="P233:P239" si="16">O233*H233</f>
        <v>0</v>
      </c>
      <c r="Q233" s="181">
        <v>0</v>
      </c>
      <c r="R233" s="181">
        <f t="shared" ref="R233:R239" si="17">Q233*H233</f>
        <v>0</v>
      </c>
      <c r="S233" s="181">
        <v>0</v>
      </c>
      <c r="T233" s="182">
        <f t="shared" ref="T233:T239" si="18">S233*H233</f>
        <v>0</v>
      </c>
      <c r="U233" s="35"/>
      <c r="V233" s="35"/>
      <c r="W233" s="35"/>
      <c r="X233" s="35"/>
      <c r="Y233" s="35"/>
      <c r="Z233" s="35"/>
      <c r="AA233" s="35"/>
      <c r="AB233" s="35"/>
      <c r="AC233" s="35"/>
      <c r="AD233" s="35"/>
      <c r="AE233" s="35"/>
      <c r="AR233" s="183" t="s">
        <v>321</v>
      </c>
      <c r="AT233" s="183" t="s">
        <v>318</v>
      </c>
      <c r="AU233" s="183" t="s">
        <v>88</v>
      </c>
      <c r="AY233" s="18" t="s">
        <v>317</v>
      </c>
      <c r="BE233" s="105">
        <f t="shared" ref="BE233:BE239" si="19">IF(N233="základná",J233,0)</f>
        <v>0</v>
      </c>
      <c r="BF233" s="105">
        <f t="shared" ref="BF233:BF239" si="20">IF(N233="znížená",J233,0)</f>
        <v>0</v>
      </c>
      <c r="BG233" s="105">
        <f t="shared" ref="BG233:BG239" si="21">IF(N233="zákl. prenesená",J233,0)</f>
        <v>0</v>
      </c>
      <c r="BH233" s="105">
        <f t="shared" ref="BH233:BH239" si="22">IF(N233="zníž. prenesená",J233,0)</f>
        <v>0</v>
      </c>
      <c r="BI233" s="105">
        <f t="shared" ref="BI233:BI239" si="23">IF(N233="nulová",J233,0)</f>
        <v>0</v>
      </c>
      <c r="BJ233" s="18" t="s">
        <v>88</v>
      </c>
      <c r="BK233" s="105">
        <f t="shared" ref="BK233:BK239" si="24">ROUND(I233*H233,2)</f>
        <v>0</v>
      </c>
      <c r="BL233" s="18" t="s">
        <v>321</v>
      </c>
      <c r="BM233" s="183" t="s">
        <v>2537</v>
      </c>
    </row>
    <row r="234" spans="1:65" s="2" customFormat="1" ht="37.9" customHeight="1">
      <c r="A234" s="35"/>
      <c r="B234" s="141"/>
      <c r="C234" s="171" t="s">
        <v>580</v>
      </c>
      <c r="D234" s="171" t="s">
        <v>318</v>
      </c>
      <c r="E234" s="172" t="s">
        <v>2538</v>
      </c>
      <c r="F234" s="173" t="s">
        <v>2539</v>
      </c>
      <c r="G234" s="174" t="s">
        <v>441</v>
      </c>
      <c r="H234" s="175">
        <v>32</v>
      </c>
      <c r="I234" s="176"/>
      <c r="J234" s="177">
        <f t="shared" si="15"/>
        <v>0</v>
      </c>
      <c r="K234" s="178"/>
      <c r="L234" s="36"/>
      <c r="M234" s="179" t="s">
        <v>1</v>
      </c>
      <c r="N234" s="180" t="s">
        <v>41</v>
      </c>
      <c r="O234" s="61"/>
      <c r="P234" s="181">
        <f t="shared" si="16"/>
        <v>0</v>
      </c>
      <c r="Q234" s="181">
        <v>0</v>
      </c>
      <c r="R234" s="181">
        <f t="shared" si="17"/>
        <v>0</v>
      </c>
      <c r="S234" s="181">
        <v>0</v>
      </c>
      <c r="T234" s="182">
        <f t="shared" si="18"/>
        <v>0</v>
      </c>
      <c r="U234" s="35"/>
      <c r="V234" s="35"/>
      <c r="W234" s="35"/>
      <c r="X234" s="35"/>
      <c r="Y234" s="35"/>
      <c r="Z234" s="35"/>
      <c r="AA234" s="35"/>
      <c r="AB234" s="35"/>
      <c r="AC234" s="35"/>
      <c r="AD234" s="35"/>
      <c r="AE234" s="35"/>
      <c r="AR234" s="183" t="s">
        <v>321</v>
      </c>
      <c r="AT234" s="183" t="s">
        <v>318</v>
      </c>
      <c r="AU234" s="183" t="s">
        <v>88</v>
      </c>
      <c r="AY234" s="18" t="s">
        <v>317</v>
      </c>
      <c r="BE234" s="105">
        <f t="shared" si="19"/>
        <v>0</v>
      </c>
      <c r="BF234" s="105">
        <f t="shared" si="20"/>
        <v>0</v>
      </c>
      <c r="BG234" s="105">
        <f t="shared" si="21"/>
        <v>0</v>
      </c>
      <c r="BH234" s="105">
        <f t="shared" si="22"/>
        <v>0</v>
      </c>
      <c r="BI234" s="105">
        <f t="shared" si="23"/>
        <v>0</v>
      </c>
      <c r="BJ234" s="18" t="s">
        <v>88</v>
      </c>
      <c r="BK234" s="105">
        <f t="shared" si="24"/>
        <v>0</v>
      </c>
      <c r="BL234" s="18" t="s">
        <v>321</v>
      </c>
      <c r="BM234" s="183" t="s">
        <v>2540</v>
      </c>
    </row>
    <row r="235" spans="1:65" s="2" customFormat="1" ht="24.2" customHeight="1">
      <c r="A235" s="35"/>
      <c r="B235" s="141"/>
      <c r="C235" s="171" t="s">
        <v>586</v>
      </c>
      <c r="D235" s="171" t="s">
        <v>318</v>
      </c>
      <c r="E235" s="172" t="s">
        <v>763</v>
      </c>
      <c r="F235" s="173" t="s">
        <v>764</v>
      </c>
      <c r="G235" s="174" t="s">
        <v>366</v>
      </c>
      <c r="H235" s="175">
        <v>1.843</v>
      </c>
      <c r="I235" s="176"/>
      <c r="J235" s="177">
        <f t="shared" si="15"/>
        <v>0</v>
      </c>
      <c r="K235" s="178"/>
      <c r="L235" s="36"/>
      <c r="M235" s="179" t="s">
        <v>1</v>
      </c>
      <c r="N235" s="180" t="s">
        <v>41</v>
      </c>
      <c r="O235" s="61"/>
      <c r="P235" s="181">
        <f t="shared" si="16"/>
        <v>0</v>
      </c>
      <c r="Q235" s="181">
        <v>0</v>
      </c>
      <c r="R235" s="181">
        <f t="shared" si="17"/>
        <v>0</v>
      </c>
      <c r="S235" s="181">
        <v>0</v>
      </c>
      <c r="T235" s="182">
        <f t="shared" si="18"/>
        <v>0</v>
      </c>
      <c r="U235" s="35"/>
      <c r="V235" s="35"/>
      <c r="W235" s="35"/>
      <c r="X235" s="35"/>
      <c r="Y235" s="35"/>
      <c r="Z235" s="35"/>
      <c r="AA235" s="35"/>
      <c r="AB235" s="35"/>
      <c r="AC235" s="35"/>
      <c r="AD235" s="35"/>
      <c r="AE235" s="35"/>
      <c r="AR235" s="183" t="s">
        <v>321</v>
      </c>
      <c r="AT235" s="183" t="s">
        <v>318</v>
      </c>
      <c r="AU235" s="183" t="s">
        <v>88</v>
      </c>
      <c r="AY235" s="18" t="s">
        <v>317</v>
      </c>
      <c r="BE235" s="105">
        <f t="shared" si="19"/>
        <v>0</v>
      </c>
      <c r="BF235" s="105">
        <f t="shared" si="20"/>
        <v>0</v>
      </c>
      <c r="BG235" s="105">
        <f t="shared" si="21"/>
        <v>0</v>
      </c>
      <c r="BH235" s="105">
        <f t="shared" si="22"/>
        <v>0</v>
      </c>
      <c r="BI235" s="105">
        <f t="shared" si="23"/>
        <v>0</v>
      </c>
      <c r="BJ235" s="18" t="s">
        <v>88</v>
      </c>
      <c r="BK235" s="105">
        <f t="shared" si="24"/>
        <v>0</v>
      </c>
      <c r="BL235" s="18" t="s">
        <v>321</v>
      </c>
      <c r="BM235" s="183" t="s">
        <v>2541</v>
      </c>
    </row>
    <row r="236" spans="1:65" s="2" customFormat="1" ht="24.2" customHeight="1">
      <c r="A236" s="35"/>
      <c r="B236" s="141"/>
      <c r="C236" s="171" t="s">
        <v>591</v>
      </c>
      <c r="D236" s="171" t="s">
        <v>318</v>
      </c>
      <c r="E236" s="172" t="s">
        <v>767</v>
      </c>
      <c r="F236" s="173" t="s">
        <v>768</v>
      </c>
      <c r="G236" s="174" t="s">
        <v>366</v>
      </c>
      <c r="H236" s="175">
        <v>1.843</v>
      </c>
      <c r="I236" s="176"/>
      <c r="J236" s="177">
        <f t="shared" si="15"/>
        <v>0</v>
      </c>
      <c r="K236" s="178"/>
      <c r="L236" s="36"/>
      <c r="M236" s="179" t="s">
        <v>1</v>
      </c>
      <c r="N236" s="180" t="s">
        <v>41</v>
      </c>
      <c r="O236" s="61"/>
      <c r="P236" s="181">
        <f t="shared" si="16"/>
        <v>0</v>
      </c>
      <c r="Q236" s="181">
        <v>0</v>
      </c>
      <c r="R236" s="181">
        <f t="shared" si="17"/>
        <v>0</v>
      </c>
      <c r="S236" s="181">
        <v>0</v>
      </c>
      <c r="T236" s="182">
        <f t="shared" si="18"/>
        <v>0</v>
      </c>
      <c r="U236" s="35"/>
      <c r="V236" s="35"/>
      <c r="W236" s="35"/>
      <c r="X236" s="35"/>
      <c r="Y236" s="35"/>
      <c r="Z236" s="35"/>
      <c r="AA236" s="35"/>
      <c r="AB236" s="35"/>
      <c r="AC236" s="35"/>
      <c r="AD236" s="35"/>
      <c r="AE236" s="35"/>
      <c r="AR236" s="183" t="s">
        <v>321</v>
      </c>
      <c r="AT236" s="183" t="s">
        <v>318</v>
      </c>
      <c r="AU236" s="183" t="s">
        <v>88</v>
      </c>
      <c r="AY236" s="18" t="s">
        <v>317</v>
      </c>
      <c r="BE236" s="105">
        <f t="shared" si="19"/>
        <v>0</v>
      </c>
      <c r="BF236" s="105">
        <f t="shared" si="20"/>
        <v>0</v>
      </c>
      <c r="BG236" s="105">
        <f t="shared" si="21"/>
        <v>0</v>
      </c>
      <c r="BH236" s="105">
        <f t="shared" si="22"/>
        <v>0</v>
      </c>
      <c r="BI236" s="105">
        <f t="shared" si="23"/>
        <v>0</v>
      </c>
      <c r="BJ236" s="18" t="s">
        <v>88</v>
      </c>
      <c r="BK236" s="105">
        <f t="shared" si="24"/>
        <v>0</v>
      </c>
      <c r="BL236" s="18" t="s">
        <v>321</v>
      </c>
      <c r="BM236" s="183" t="s">
        <v>2542</v>
      </c>
    </row>
    <row r="237" spans="1:65" s="2" customFormat="1" ht="14.45" customHeight="1">
      <c r="A237" s="35"/>
      <c r="B237" s="141"/>
      <c r="C237" s="171" t="s">
        <v>596</v>
      </c>
      <c r="D237" s="171" t="s">
        <v>318</v>
      </c>
      <c r="E237" s="172" t="s">
        <v>2543</v>
      </c>
      <c r="F237" s="173" t="s">
        <v>2544</v>
      </c>
      <c r="G237" s="174" t="s">
        <v>366</v>
      </c>
      <c r="H237" s="175">
        <v>1.843</v>
      </c>
      <c r="I237" s="176"/>
      <c r="J237" s="177">
        <f t="shared" si="15"/>
        <v>0</v>
      </c>
      <c r="K237" s="178"/>
      <c r="L237" s="36"/>
      <c r="M237" s="179" t="s">
        <v>1</v>
      </c>
      <c r="N237" s="180" t="s">
        <v>41</v>
      </c>
      <c r="O237" s="61"/>
      <c r="P237" s="181">
        <f t="shared" si="16"/>
        <v>0</v>
      </c>
      <c r="Q237" s="181">
        <v>0</v>
      </c>
      <c r="R237" s="181">
        <f t="shared" si="17"/>
        <v>0</v>
      </c>
      <c r="S237" s="181">
        <v>0</v>
      </c>
      <c r="T237" s="182">
        <f t="shared" si="18"/>
        <v>0</v>
      </c>
      <c r="U237" s="35"/>
      <c r="V237" s="35"/>
      <c r="W237" s="35"/>
      <c r="X237" s="35"/>
      <c r="Y237" s="35"/>
      <c r="Z237" s="35"/>
      <c r="AA237" s="35"/>
      <c r="AB237" s="35"/>
      <c r="AC237" s="35"/>
      <c r="AD237" s="35"/>
      <c r="AE237" s="35"/>
      <c r="AR237" s="183" t="s">
        <v>321</v>
      </c>
      <c r="AT237" s="183" t="s">
        <v>318</v>
      </c>
      <c r="AU237" s="183" t="s">
        <v>88</v>
      </c>
      <c r="AY237" s="18" t="s">
        <v>317</v>
      </c>
      <c r="BE237" s="105">
        <f t="shared" si="19"/>
        <v>0</v>
      </c>
      <c r="BF237" s="105">
        <f t="shared" si="20"/>
        <v>0</v>
      </c>
      <c r="BG237" s="105">
        <f t="shared" si="21"/>
        <v>0</v>
      </c>
      <c r="BH237" s="105">
        <f t="shared" si="22"/>
        <v>0</v>
      </c>
      <c r="BI237" s="105">
        <f t="shared" si="23"/>
        <v>0</v>
      </c>
      <c r="BJ237" s="18" t="s">
        <v>88</v>
      </c>
      <c r="BK237" s="105">
        <f t="shared" si="24"/>
        <v>0</v>
      </c>
      <c r="BL237" s="18" t="s">
        <v>321</v>
      </c>
      <c r="BM237" s="183" t="s">
        <v>2545</v>
      </c>
    </row>
    <row r="238" spans="1:65" s="2" customFormat="1" ht="14.45" customHeight="1">
      <c r="A238" s="35"/>
      <c r="B238" s="141"/>
      <c r="C238" s="171" t="s">
        <v>603</v>
      </c>
      <c r="D238" s="171" t="s">
        <v>318</v>
      </c>
      <c r="E238" s="172" t="s">
        <v>772</v>
      </c>
      <c r="F238" s="173" t="s">
        <v>773</v>
      </c>
      <c r="G238" s="174" t="s">
        <v>366</v>
      </c>
      <c r="H238" s="175">
        <v>1.843</v>
      </c>
      <c r="I238" s="176"/>
      <c r="J238" s="177">
        <f t="shared" si="15"/>
        <v>0</v>
      </c>
      <c r="K238" s="178"/>
      <c r="L238" s="36"/>
      <c r="M238" s="179" t="s">
        <v>1</v>
      </c>
      <c r="N238" s="180" t="s">
        <v>41</v>
      </c>
      <c r="O238" s="61"/>
      <c r="P238" s="181">
        <f t="shared" si="16"/>
        <v>0</v>
      </c>
      <c r="Q238" s="181">
        <v>0</v>
      </c>
      <c r="R238" s="181">
        <f t="shared" si="17"/>
        <v>0</v>
      </c>
      <c r="S238" s="181">
        <v>0</v>
      </c>
      <c r="T238" s="182">
        <f t="shared" si="18"/>
        <v>0</v>
      </c>
      <c r="U238" s="35"/>
      <c r="V238" s="35"/>
      <c r="W238" s="35"/>
      <c r="X238" s="35"/>
      <c r="Y238" s="35"/>
      <c r="Z238" s="35"/>
      <c r="AA238" s="35"/>
      <c r="AB238" s="35"/>
      <c r="AC238" s="35"/>
      <c r="AD238" s="35"/>
      <c r="AE238" s="35"/>
      <c r="AR238" s="183" t="s">
        <v>321</v>
      </c>
      <c r="AT238" s="183" t="s">
        <v>318</v>
      </c>
      <c r="AU238" s="183" t="s">
        <v>88</v>
      </c>
      <c r="AY238" s="18" t="s">
        <v>317</v>
      </c>
      <c r="BE238" s="105">
        <f t="shared" si="19"/>
        <v>0</v>
      </c>
      <c r="BF238" s="105">
        <f t="shared" si="20"/>
        <v>0</v>
      </c>
      <c r="BG238" s="105">
        <f t="shared" si="21"/>
        <v>0</v>
      </c>
      <c r="BH238" s="105">
        <f t="shared" si="22"/>
        <v>0</v>
      </c>
      <c r="BI238" s="105">
        <f t="shared" si="23"/>
        <v>0</v>
      </c>
      <c r="BJ238" s="18" t="s">
        <v>88</v>
      </c>
      <c r="BK238" s="105">
        <f t="shared" si="24"/>
        <v>0</v>
      </c>
      <c r="BL238" s="18" t="s">
        <v>321</v>
      </c>
      <c r="BM238" s="183" t="s">
        <v>2546</v>
      </c>
    </row>
    <row r="239" spans="1:65" s="2" customFormat="1" ht="24.2" customHeight="1">
      <c r="A239" s="35"/>
      <c r="B239" s="141"/>
      <c r="C239" s="171" t="s">
        <v>608</v>
      </c>
      <c r="D239" s="171" t="s">
        <v>318</v>
      </c>
      <c r="E239" s="172" t="s">
        <v>776</v>
      </c>
      <c r="F239" s="173" t="s">
        <v>777</v>
      </c>
      <c r="G239" s="174" t="s">
        <v>366</v>
      </c>
      <c r="H239" s="175">
        <v>12.901</v>
      </c>
      <c r="I239" s="176"/>
      <c r="J239" s="177">
        <f t="shared" si="15"/>
        <v>0</v>
      </c>
      <c r="K239" s="178"/>
      <c r="L239" s="36"/>
      <c r="M239" s="179" t="s">
        <v>1</v>
      </c>
      <c r="N239" s="180" t="s">
        <v>41</v>
      </c>
      <c r="O239" s="61"/>
      <c r="P239" s="181">
        <f t="shared" si="16"/>
        <v>0</v>
      </c>
      <c r="Q239" s="181">
        <v>0</v>
      </c>
      <c r="R239" s="181">
        <f t="shared" si="17"/>
        <v>0</v>
      </c>
      <c r="S239" s="181">
        <v>0</v>
      </c>
      <c r="T239" s="182">
        <f t="shared" si="18"/>
        <v>0</v>
      </c>
      <c r="U239" s="35"/>
      <c r="V239" s="35"/>
      <c r="W239" s="35"/>
      <c r="X239" s="35"/>
      <c r="Y239" s="35"/>
      <c r="Z239" s="35"/>
      <c r="AA239" s="35"/>
      <c r="AB239" s="35"/>
      <c r="AC239" s="35"/>
      <c r="AD239" s="35"/>
      <c r="AE239" s="35"/>
      <c r="AR239" s="183" t="s">
        <v>321</v>
      </c>
      <c r="AT239" s="183" t="s">
        <v>318</v>
      </c>
      <c r="AU239" s="183" t="s">
        <v>88</v>
      </c>
      <c r="AY239" s="18" t="s">
        <v>317</v>
      </c>
      <c r="BE239" s="105">
        <f t="shared" si="19"/>
        <v>0</v>
      </c>
      <c r="BF239" s="105">
        <f t="shared" si="20"/>
        <v>0</v>
      </c>
      <c r="BG239" s="105">
        <f t="shared" si="21"/>
        <v>0</v>
      </c>
      <c r="BH239" s="105">
        <f t="shared" si="22"/>
        <v>0</v>
      </c>
      <c r="BI239" s="105">
        <f t="shared" si="23"/>
        <v>0</v>
      </c>
      <c r="BJ239" s="18" t="s">
        <v>88</v>
      </c>
      <c r="BK239" s="105">
        <f t="shared" si="24"/>
        <v>0</v>
      </c>
      <c r="BL239" s="18" t="s">
        <v>321</v>
      </c>
      <c r="BM239" s="183" t="s">
        <v>2547</v>
      </c>
    </row>
    <row r="240" spans="1:65" s="15" customFormat="1">
      <c r="B240" s="202"/>
      <c r="D240" s="185" t="s">
        <v>323</v>
      </c>
      <c r="E240" s="203" t="s">
        <v>1</v>
      </c>
      <c r="F240" s="204" t="s">
        <v>2548</v>
      </c>
      <c r="H240" s="205">
        <v>12.901</v>
      </c>
      <c r="I240" s="206"/>
      <c r="L240" s="202"/>
      <c r="M240" s="207"/>
      <c r="N240" s="208"/>
      <c r="O240" s="208"/>
      <c r="P240" s="208"/>
      <c r="Q240" s="208"/>
      <c r="R240" s="208"/>
      <c r="S240" s="208"/>
      <c r="T240" s="209"/>
      <c r="AT240" s="203" t="s">
        <v>323</v>
      </c>
      <c r="AU240" s="203" t="s">
        <v>88</v>
      </c>
      <c r="AV240" s="15" t="s">
        <v>88</v>
      </c>
      <c r="AW240" s="15" t="s">
        <v>30</v>
      </c>
      <c r="AX240" s="15" t="s">
        <v>75</v>
      </c>
      <c r="AY240" s="203" t="s">
        <v>317</v>
      </c>
    </row>
    <row r="241" spans="1:65" s="14" customFormat="1">
      <c r="B241" s="192"/>
      <c r="D241" s="185" t="s">
        <v>323</v>
      </c>
      <c r="E241" s="193" t="s">
        <v>1</v>
      </c>
      <c r="F241" s="194" t="s">
        <v>334</v>
      </c>
      <c r="H241" s="195">
        <v>12.901</v>
      </c>
      <c r="I241" s="196"/>
      <c r="L241" s="192"/>
      <c r="M241" s="197"/>
      <c r="N241" s="198"/>
      <c r="O241" s="198"/>
      <c r="P241" s="198"/>
      <c r="Q241" s="198"/>
      <c r="R241" s="198"/>
      <c r="S241" s="198"/>
      <c r="T241" s="199"/>
      <c r="AT241" s="193" t="s">
        <v>323</v>
      </c>
      <c r="AU241" s="193" t="s">
        <v>88</v>
      </c>
      <c r="AV241" s="14" t="s">
        <v>321</v>
      </c>
      <c r="AW241" s="14" t="s">
        <v>30</v>
      </c>
      <c r="AX241" s="14" t="s">
        <v>82</v>
      </c>
      <c r="AY241" s="193" t="s">
        <v>317</v>
      </c>
    </row>
    <row r="242" spans="1:65" s="2" customFormat="1" ht="24.2" customHeight="1">
      <c r="A242" s="35"/>
      <c r="B242" s="141"/>
      <c r="C242" s="171" t="s">
        <v>612</v>
      </c>
      <c r="D242" s="171" t="s">
        <v>318</v>
      </c>
      <c r="E242" s="172" t="s">
        <v>781</v>
      </c>
      <c r="F242" s="173" t="s">
        <v>782</v>
      </c>
      <c r="G242" s="174" t="s">
        <v>366</v>
      </c>
      <c r="H242" s="175">
        <v>1.843</v>
      </c>
      <c r="I242" s="176"/>
      <c r="J242" s="177">
        <f>ROUND(I242*H242,2)</f>
        <v>0</v>
      </c>
      <c r="K242" s="178"/>
      <c r="L242" s="36"/>
      <c r="M242" s="179" t="s">
        <v>1</v>
      </c>
      <c r="N242" s="180" t="s">
        <v>41</v>
      </c>
      <c r="O242" s="61"/>
      <c r="P242" s="181">
        <f>O242*H242</f>
        <v>0</v>
      </c>
      <c r="Q242" s="181">
        <v>0</v>
      </c>
      <c r="R242" s="181">
        <f>Q242*H242</f>
        <v>0</v>
      </c>
      <c r="S242" s="181">
        <v>0</v>
      </c>
      <c r="T242" s="182">
        <f>S242*H242</f>
        <v>0</v>
      </c>
      <c r="U242" s="35"/>
      <c r="V242" s="35"/>
      <c r="W242" s="35"/>
      <c r="X242" s="35"/>
      <c r="Y242" s="35"/>
      <c r="Z242" s="35"/>
      <c r="AA242" s="35"/>
      <c r="AB242" s="35"/>
      <c r="AC242" s="35"/>
      <c r="AD242" s="35"/>
      <c r="AE242" s="35"/>
      <c r="AR242" s="183" t="s">
        <v>321</v>
      </c>
      <c r="AT242" s="183" t="s">
        <v>318</v>
      </c>
      <c r="AU242" s="183" t="s">
        <v>88</v>
      </c>
      <c r="AY242" s="18" t="s">
        <v>317</v>
      </c>
      <c r="BE242" s="105">
        <f>IF(N242="základná",J242,0)</f>
        <v>0</v>
      </c>
      <c r="BF242" s="105">
        <f>IF(N242="znížená",J242,0)</f>
        <v>0</v>
      </c>
      <c r="BG242" s="105">
        <f>IF(N242="zákl. prenesená",J242,0)</f>
        <v>0</v>
      </c>
      <c r="BH242" s="105">
        <f>IF(N242="zníž. prenesená",J242,0)</f>
        <v>0</v>
      </c>
      <c r="BI242" s="105">
        <f>IF(N242="nulová",J242,0)</f>
        <v>0</v>
      </c>
      <c r="BJ242" s="18" t="s">
        <v>88</v>
      </c>
      <c r="BK242" s="105">
        <f>ROUND(I242*H242,2)</f>
        <v>0</v>
      </c>
      <c r="BL242" s="18" t="s">
        <v>321</v>
      </c>
      <c r="BM242" s="183" t="s">
        <v>2549</v>
      </c>
    </row>
    <row r="243" spans="1:65" s="2" customFormat="1" ht="24.2" customHeight="1">
      <c r="A243" s="35"/>
      <c r="B243" s="141"/>
      <c r="C243" s="171" t="s">
        <v>616</v>
      </c>
      <c r="D243" s="171" t="s">
        <v>318</v>
      </c>
      <c r="E243" s="172" t="s">
        <v>2550</v>
      </c>
      <c r="F243" s="173" t="s">
        <v>2551</v>
      </c>
      <c r="G243" s="174" t="s">
        <v>366</v>
      </c>
      <c r="H243" s="175">
        <v>1.843</v>
      </c>
      <c r="I243" s="176"/>
      <c r="J243" s="177">
        <f>ROUND(I243*H243,2)</f>
        <v>0</v>
      </c>
      <c r="K243" s="178"/>
      <c r="L243" s="36"/>
      <c r="M243" s="179" t="s">
        <v>1</v>
      </c>
      <c r="N243" s="180" t="s">
        <v>41</v>
      </c>
      <c r="O243" s="61"/>
      <c r="P243" s="181">
        <f>O243*H243</f>
        <v>0</v>
      </c>
      <c r="Q243" s="181">
        <v>0</v>
      </c>
      <c r="R243" s="181">
        <f>Q243*H243</f>
        <v>0</v>
      </c>
      <c r="S243" s="181">
        <v>0</v>
      </c>
      <c r="T243" s="182">
        <f>S243*H243</f>
        <v>0</v>
      </c>
      <c r="U243" s="35"/>
      <c r="V243" s="35"/>
      <c r="W243" s="35"/>
      <c r="X243" s="35"/>
      <c r="Y243" s="35"/>
      <c r="Z243" s="35"/>
      <c r="AA243" s="35"/>
      <c r="AB243" s="35"/>
      <c r="AC243" s="35"/>
      <c r="AD243" s="35"/>
      <c r="AE243" s="35"/>
      <c r="AR243" s="183" t="s">
        <v>321</v>
      </c>
      <c r="AT243" s="183" t="s">
        <v>318</v>
      </c>
      <c r="AU243" s="183" t="s">
        <v>88</v>
      </c>
      <c r="AY243" s="18" t="s">
        <v>317</v>
      </c>
      <c r="BE243" s="105">
        <f>IF(N243="základná",J243,0)</f>
        <v>0</v>
      </c>
      <c r="BF243" s="105">
        <f>IF(N243="znížená",J243,0)</f>
        <v>0</v>
      </c>
      <c r="BG243" s="105">
        <f>IF(N243="zákl. prenesená",J243,0)</f>
        <v>0</v>
      </c>
      <c r="BH243" s="105">
        <f>IF(N243="zníž. prenesená",J243,0)</f>
        <v>0</v>
      </c>
      <c r="BI243" s="105">
        <f>IF(N243="nulová",J243,0)</f>
        <v>0</v>
      </c>
      <c r="BJ243" s="18" t="s">
        <v>88</v>
      </c>
      <c r="BK243" s="105">
        <f>ROUND(I243*H243,2)</f>
        <v>0</v>
      </c>
      <c r="BL243" s="18" t="s">
        <v>321</v>
      </c>
      <c r="BM243" s="183" t="s">
        <v>2552</v>
      </c>
    </row>
    <row r="244" spans="1:65" s="12" customFormat="1" ht="22.9" customHeight="1">
      <c r="B244" s="160"/>
      <c r="D244" s="161" t="s">
        <v>74</v>
      </c>
      <c r="E244" s="200" t="s">
        <v>792</v>
      </c>
      <c r="F244" s="200" t="s">
        <v>2553</v>
      </c>
      <c r="I244" s="163"/>
      <c r="J244" s="201">
        <f>BK244</f>
        <v>0</v>
      </c>
      <c r="L244" s="160"/>
      <c r="M244" s="165"/>
      <c r="N244" s="166"/>
      <c r="O244" s="166"/>
      <c r="P244" s="167">
        <f>SUM(P245:P246)</f>
        <v>0</v>
      </c>
      <c r="Q244" s="166"/>
      <c r="R244" s="167">
        <f>SUM(R245:R246)</f>
        <v>0</v>
      </c>
      <c r="S244" s="166"/>
      <c r="T244" s="168">
        <f>SUM(T245:T246)</f>
        <v>0</v>
      </c>
      <c r="AR244" s="161" t="s">
        <v>82</v>
      </c>
      <c r="AT244" s="169" t="s">
        <v>74</v>
      </c>
      <c r="AU244" s="169" t="s">
        <v>82</v>
      </c>
      <c r="AY244" s="161" t="s">
        <v>317</v>
      </c>
      <c r="BK244" s="170">
        <f>SUM(BK245:BK246)</f>
        <v>0</v>
      </c>
    </row>
    <row r="245" spans="1:65" s="2" customFormat="1" ht="24.2" customHeight="1">
      <c r="A245" s="35"/>
      <c r="B245" s="141"/>
      <c r="C245" s="171" t="s">
        <v>620</v>
      </c>
      <c r="D245" s="171" t="s">
        <v>318</v>
      </c>
      <c r="E245" s="172" t="s">
        <v>2554</v>
      </c>
      <c r="F245" s="173" t="s">
        <v>2555</v>
      </c>
      <c r="G245" s="174" t="s">
        <v>366</v>
      </c>
      <c r="H245" s="175">
        <v>33.671999999999997</v>
      </c>
      <c r="I245" s="176"/>
      <c r="J245" s="177">
        <f>ROUND(I245*H245,2)</f>
        <v>0</v>
      </c>
      <c r="K245" s="178"/>
      <c r="L245" s="36"/>
      <c r="M245" s="179" t="s">
        <v>1</v>
      </c>
      <c r="N245" s="180" t="s">
        <v>41</v>
      </c>
      <c r="O245" s="61"/>
      <c r="P245" s="181">
        <f>O245*H245</f>
        <v>0</v>
      </c>
      <c r="Q245" s="181">
        <v>0</v>
      </c>
      <c r="R245" s="181">
        <f>Q245*H245</f>
        <v>0</v>
      </c>
      <c r="S245" s="181">
        <v>0</v>
      </c>
      <c r="T245" s="182">
        <f>S245*H245</f>
        <v>0</v>
      </c>
      <c r="U245" s="35"/>
      <c r="V245" s="35"/>
      <c r="W245" s="35"/>
      <c r="X245" s="35"/>
      <c r="Y245" s="35"/>
      <c r="Z245" s="35"/>
      <c r="AA245" s="35"/>
      <c r="AB245" s="35"/>
      <c r="AC245" s="35"/>
      <c r="AD245" s="35"/>
      <c r="AE245" s="35"/>
      <c r="AR245" s="183" t="s">
        <v>321</v>
      </c>
      <c r="AT245" s="183" t="s">
        <v>318</v>
      </c>
      <c r="AU245" s="183" t="s">
        <v>88</v>
      </c>
      <c r="AY245" s="18" t="s">
        <v>317</v>
      </c>
      <c r="BE245" s="105">
        <f>IF(N245="základná",J245,0)</f>
        <v>0</v>
      </c>
      <c r="BF245" s="105">
        <f>IF(N245="znížená",J245,0)</f>
        <v>0</v>
      </c>
      <c r="BG245" s="105">
        <f>IF(N245="zákl. prenesená",J245,0)</f>
        <v>0</v>
      </c>
      <c r="BH245" s="105">
        <f>IF(N245="zníž. prenesená",J245,0)</f>
        <v>0</v>
      </c>
      <c r="BI245" s="105">
        <f>IF(N245="nulová",J245,0)</f>
        <v>0</v>
      </c>
      <c r="BJ245" s="18" t="s">
        <v>88</v>
      </c>
      <c r="BK245" s="105">
        <f>ROUND(I245*H245,2)</f>
        <v>0</v>
      </c>
      <c r="BL245" s="18" t="s">
        <v>321</v>
      </c>
      <c r="BM245" s="183" t="s">
        <v>2556</v>
      </c>
    </row>
    <row r="246" spans="1:65" s="2" customFormat="1" ht="24.2" customHeight="1">
      <c r="A246" s="35"/>
      <c r="B246" s="141"/>
      <c r="C246" s="171" t="s">
        <v>625</v>
      </c>
      <c r="D246" s="171" t="s">
        <v>318</v>
      </c>
      <c r="E246" s="172" t="s">
        <v>2557</v>
      </c>
      <c r="F246" s="173" t="s">
        <v>2558</v>
      </c>
      <c r="G246" s="174" t="s">
        <v>366</v>
      </c>
      <c r="H246" s="175">
        <v>0.91800000000000004</v>
      </c>
      <c r="I246" s="176"/>
      <c r="J246" s="177">
        <f>ROUND(I246*H246,2)</f>
        <v>0</v>
      </c>
      <c r="K246" s="178"/>
      <c r="L246" s="36"/>
      <c r="M246" s="179" t="s">
        <v>1</v>
      </c>
      <c r="N246" s="180" t="s">
        <v>41</v>
      </c>
      <c r="O246" s="61"/>
      <c r="P246" s="181">
        <f>O246*H246</f>
        <v>0</v>
      </c>
      <c r="Q246" s="181">
        <v>0</v>
      </c>
      <c r="R246" s="181">
        <f>Q246*H246</f>
        <v>0</v>
      </c>
      <c r="S246" s="181">
        <v>0</v>
      </c>
      <c r="T246" s="182">
        <f>S246*H246</f>
        <v>0</v>
      </c>
      <c r="U246" s="35"/>
      <c r="V246" s="35"/>
      <c r="W246" s="35"/>
      <c r="X246" s="35"/>
      <c r="Y246" s="35"/>
      <c r="Z246" s="35"/>
      <c r="AA246" s="35"/>
      <c r="AB246" s="35"/>
      <c r="AC246" s="35"/>
      <c r="AD246" s="35"/>
      <c r="AE246" s="35"/>
      <c r="AR246" s="183" t="s">
        <v>321</v>
      </c>
      <c r="AT246" s="183" t="s">
        <v>318</v>
      </c>
      <c r="AU246" s="183" t="s">
        <v>88</v>
      </c>
      <c r="AY246" s="18" t="s">
        <v>317</v>
      </c>
      <c r="BE246" s="105">
        <f>IF(N246="základná",J246,0)</f>
        <v>0</v>
      </c>
      <c r="BF246" s="105">
        <f>IF(N246="znížená",J246,0)</f>
        <v>0</v>
      </c>
      <c r="BG246" s="105">
        <f>IF(N246="zákl. prenesená",J246,0)</f>
        <v>0</v>
      </c>
      <c r="BH246" s="105">
        <f>IF(N246="zníž. prenesená",J246,0)</f>
        <v>0</v>
      </c>
      <c r="BI246" s="105">
        <f>IF(N246="nulová",J246,0)</f>
        <v>0</v>
      </c>
      <c r="BJ246" s="18" t="s">
        <v>88</v>
      </c>
      <c r="BK246" s="105">
        <f>ROUND(I246*H246,2)</f>
        <v>0</v>
      </c>
      <c r="BL246" s="18" t="s">
        <v>321</v>
      </c>
      <c r="BM246" s="183" t="s">
        <v>2559</v>
      </c>
    </row>
    <row r="247" spans="1:65" s="12" customFormat="1" ht="25.9" customHeight="1">
      <c r="B247" s="160"/>
      <c r="D247" s="161" t="s">
        <v>74</v>
      </c>
      <c r="E247" s="162" t="s">
        <v>798</v>
      </c>
      <c r="F247" s="162" t="s">
        <v>2560</v>
      </c>
      <c r="I247" s="163"/>
      <c r="J247" s="164">
        <f>BK247</f>
        <v>0</v>
      </c>
      <c r="L247" s="160"/>
      <c r="M247" s="165"/>
      <c r="N247" s="166"/>
      <c r="O247" s="166"/>
      <c r="P247" s="167">
        <f>P248+P300+P318</f>
        <v>0</v>
      </c>
      <c r="Q247" s="166"/>
      <c r="R247" s="167">
        <f>R248+R300+R318</f>
        <v>0</v>
      </c>
      <c r="S247" s="166"/>
      <c r="T247" s="168">
        <f>T248+T300+T318</f>
        <v>0</v>
      </c>
      <c r="AR247" s="161" t="s">
        <v>88</v>
      </c>
      <c r="AT247" s="169" t="s">
        <v>74</v>
      </c>
      <c r="AU247" s="169" t="s">
        <v>75</v>
      </c>
      <c r="AY247" s="161" t="s">
        <v>317</v>
      </c>
      <c r="BK247" s="170">
        <f>BK248+BK300+BK318</f>
        <v>0</v>
      </c>
    </row>
    <row r="248" spans="1:65" s="12" customFormat="1" ht="22.9" customHeight="1">
      <c r="B248" s="160"/>
      <c r="D248" s="161" t="s">
        <v>74</v>
      </c>
      <c r="E248" s="200" t="s">
        <v>2561</v>
      </c>
      <c r="F248" s="200" t="s">
        <v>2562</v>
      </c>
      <c r="I248" s="163"/>
      <c r="J248" s="201">
        <f>BK248</f>
        <v>0</v>
      </c>
      <c r="L248" s="160"/>
      <c r="M248" s="165"/>
      <c r="N248" s="166"/>
      <c r="O248" s="166"/>
      <c r="P248" s="167">
        <f>SUM(P249:P299)</f>
        <v>0</v>
      </c>
      <c r="Q248" s="166"/>
      <c r="R248" s="167">
        <f>SUM(R249:R299)</f>
        <v>0</v>
      </c>
      <c r="S248" s="166"/>
      <c r="T248" s="168">
        <f>SUM(T249:T299)</f>
        <v>0</v>
      </c>
      <c r="AR248" s="161" t="s">
        <v>88</v>
      </c>
      <c r="AT248" s="169" t="s">
        <v>74</v>
      </c>
      <c r="AU248" s="169" t="s">
        <v>82</v>
      </c>
      <c r="AY248" s="161" t="s">
        <v>317</v>
      </c>
      <c r="BK248" s="170">
        <f>SUM(BK249:BK299)</f>
        <v>0</v>
      </c>
    </row>
    <row r="249" spans="1:65" s="2" customFormat="1" ht="24.2" customHeight="1">
      <c r="A249" s="35"/>
      <c r="B249" s="141"/>
      <c r="C249" s="171" t="s">
        <v>629</v>
      </c>
      <c r="D249" s="171" t="s">
        <v>318</v>
      </c>
      <c r="E249" s="172" t="s">
        <v>2563</v>
      </c>
      <c r="F249" s="173" t="s">
        <v>2564</v>
      </c>
      <c r="G249" s="174" t="s">
        <v>441</v>
      </c>
      <c r="H249" s="175">
        <v>19.5</v>
      </c>
      <c r="I249" s="176"/>
      <c r="J249" s="177">
        <f t="shared" ref="J249:J280" si="25">ROUND(I249*H249,2)</f>
        <v>0</v>
      </c>
      <c r="K249" s="178"/>
      <c r="L249" s="36"/>
      <c r="M249" s="179" t="s">
        <v>1</v>
      </c>
      <c r="N249" s="180" t="s">
        <v>41</v>
      </c>
      <c r="O249" s="61"/>
      <c r="P249" s="181">
        <f t="shared" ref="P249:P280" si="26">O249*H249</f>
        <v>0</v>
      </c>
      <c r="Q249" s="181">
        <v>0</v>
      </c>
      <c r="R249" s="181">
        <f t="shared" ref="R249:R280" si="27">Q249*H249</f>
        <v>0</v>
      </c>
      <c r="S249" s="181">
        <v>0</v>
      </c>
      <c r="T249" s="182">
        <f t="shared" ref="T249:T280" si="28">S249*H249</f>
        <v>0</v>
      </c>
      <c r="U249" s="35"/>
      <c r="V249" s="35"/>
      <c r="W249" s="35"/>
      <c r="X249" s="35"/>
      <c r="Y249" s="35"/>
      <c r="Z249" s="35"/>
      <c r="AA249" s="35"/>
      <c r="AB249" s="35"/>
      <c r="AC249" s="35"/>
      <c r="AD249" s="35"/>
      <c r="AE249" s="35"/>
      <c r="AR249" s="183" t="s">
        <v>406</v>
      </c>
      <c r="AT249" s="183" t="s">
        <v>318</v>
      </c>
      <c r="AU249" s="183" t="s">
        <v>88</v>
      </c>
      <c r="AY249" s="18" t="s">
        <v>317</v>
      </c>
      <c r="BE249" s="105">
        <f t="shared" ref="BE249:BE280" si="29">IF(N249="základná",J249,0)</f>
        <v>0</v>
      </c>
      <c r="BF249" s="105">
        <f t="shared" ref="BF249:BF280" si="30">IF(N249="znížená",J249,0)</f>
        <v>0</v>
      </c>
      <c r="BG249" s="105">
        <f t="shared" ref="BG249:BG280" si="31">IF(N249="zákl. prenesená",J249,0)</f>
        <v>0</v>
      </c>
      <c r="BH249" s="105">
        <f t="shared" ref="BH249:BH280" si="32">IF(N249="zníž. prenesená",J249,0)</f>
        <v>0</v>
      </c>
      <c r="BI249" s="105">
        <f t="shared" ref="BI249:BI280" si="33">IF(N249="nulová",J249,0)</f>
        <v>0</v>
      </c>
      <c r="BJ249" s="18" t="s">
        <v>88</v>
      </c>
      <c r="BK249" s="105">
        <f t="shared" ref="BK249:BK280" si="34">ROUND(I249*H249,2)</f>
        <v>0</v>
      </c>
      <c r="BL249" s="18" t="s">
        <v>406</v>
      </c>
      <c r="BM249" s="183" t="s">
        <v>2565</v>
      </c>
    </row>
    <row r="250" spans="1:65" s="2" customFormat="1" ht="24.2" customHeight="1">
      <c r="A250" s="35"/>
      <c r="B250" s="141"/>
      <c r="C250" s="171" t="s">
        <v>637</v>
      </c>
      <c r="D250" s="171" t="s">
        <v>318</v>
      </c>
      <c r="E250" s="172" t="s">
        <v>2566</v>
      </c>
      <c r="F250" s="173" t="s">
        <v>2567</v>
      </c>
      <c r="G250" s="174" t="s">
        <v>388</v>
      </c>
      <c r="H250" s="175">
        <v>7</v>
      </c>
      <c r="I250" s="176"/>
      <c r="J250" s="177">
        <f t="shared" si="25"/>
        <v>0</v>
      </c>
      <c r="K250" s="178"/>
      <c r="L250" s="36"/>
      <c r="M250" s="179" t="s">
        <v>1</v>
      </c>
      <c r="N250" s="180" t="s">
        <v>41</v>
      </c>
      <c r="O250" s="61"/>
      <c r="P250" s="181">
        <f t="shared" si="26"/>
        <v>0</v>
      </c>
      <c r="Q250" s="181">
        <v>0</v>
      </c>
      <c r="R250" s="181">
        <f t="shared" si="27"/>
        <v>0</v>
      </c>
      <c r="S250" s="181">
        <v>0</v>
      </c>
      <c r="T250" s="182">
        <f t="shared" si="28"/>
        <v>0</v>
      </c>
      <c r="U250" s="35"/>
      <c r="V250" s="35"/>
      <c r="W250" s="35"/>
      <c r="X250" s="35"/>
      <c r="Y250" s="35"/>
      <c r="Z250" s="35"/>
      <c r="AA250" s="35"/>
      <c r="AB250" s="35"/>
      <c r="AC250" s="35"/>
      <c r="AD250" s="35"/>
      <c r="AE250" s="35"/>
      <c r="AR250" s="183" t="s">
        <v>406</v>
      </c>
      <c r="AT250" s="183" t="s">
        <v>318</v>
      </c>
      <c r="AU250" s="183" t="s">
        <v>88</v>
      </c>
      <c r="AY250" s="18" t="s">
        <v>317</v>
      </c>
      <c r="BE250" s="105">
        <f t="shared" si="29"/>
        <v>0</v>
      </c>
      <c r="BF250" s="105">
        <f t="shared" si="30"/>
        <v>0</v>
      </c>
      <c r="BG250" s="105">
        <f t="shared" si="31"/>
        <v>0</v>
      </c>
      <c r="BH250" s="105">
        <f t="shared" si="32"/>
        <v>0</v>
      </c>
      <c r="BI250" s="105">
        <f t="shared" si="33"/>
        <v>0</v>
      </c>
      <c r="BJ250" s="18" t="s">
        <v>88</v>
      </c>
      <c r="BK250" s="105">
        <f t="shared" si="34"/>
        <v>0</v>
      </c>
      <c r="BL250" s="18" t="s">
        <v>406</v>
      </c>
      <c r="BM250" s="183" t="s">
        <v>2568</v>
      </c>
    </row>
    <row r="251" spans="1:65" s="2" customFormat="1" ht="24.2" customHeight="1">
      <c r="A251" s="35"/>
      <c r="B251" s="141"/>
      <c r="C251" s="171" t="s">
        <v>643</v>
      </c>
      <c r="D251" s="171" t="s">
        <v>318</v>
      </c>
      <c r="E251" s="172" t="s">
        <v>2569</v>
      </c>
      <c r="F251" s="173" t="s">
        <v>2570</v>
      </c>
      <c r="G251" s="174" t="s">
        <v>441</v>
      </c>
      <c r="H251" s="175">
        <v>11</v>
      </c>
      <c r="I251" s="176"/>
      <c r="J251" s="177">
        <f t="shared" si="25"/>
        <v>0</v>
      </c>
      <c r="K251" s="178"/>
      <c r="L251" s="36"/>
      <c r="M251" s="179" t="s">
        <v>1</v>
      </c>
      <c r="N251" s="180" t="s">
        <v>41</v>
      </c>
      <c r="O251" s="61"/>
      <c r="P251" s="181">
        <f t="shared" si="26"/>
        <v>0</v>
      </c>
      <c r="Q251" s="181">
        <v>0</v>
      </c>
      <c r="R251" s="181">
        <f t="shared" si="27"/>
        <v>0</v>
      </c>
      <c r="S251" s="181">
        <v>0</v>
      </c>
      <c r="T251" s="182">
        <f t="shared" si="28"/>
        <v>0</v>
      </c>
      <c r="U251" s="35"/>
      <c r="V251" s="35"/>
      <c r="W251" s="35"/>
      <c r="X251" s="35"/>
      <c r="Y251" s="35"/>
      <c r="Z251" s="35"/>
      <c r="AA251" s="35"/>
      <c r="AB251" s="35"/>
      <c r="AC251" s="35"/>
      <c r="AD251" s="35"/>
      <c r="AE251" s="35"/>
      <c r="AR251" s="183" t="s">
        <v>406</v>
      </c>
      <c r="AT251" s="183" t="s">
        <v>318</v>
      </c>
      <c r="AU251" s="183" t="s">
        <v>88</v>
      </c>
      <c r="AY251" s="18" t="s">
        <v>317</v>
      </c>
      <c r="BE251" s="105">
        <f t="shared" si="29"/>
        <v>0</v>
      </c>
      <c r="BF251" s="105">
        <f t="shared" si="30"/>
        <v>0</v>
      </c>
      <c r="BG251" s="105">
        <f t="shared" si="31"/>
        <v>0</v>
      </c>
      <c r="BH251" s="105">
        <f t="shared" si="32"/>
        <v>0</v>
      </c>
      <c r="BI251" s="105">
        <f t="shared" si="33"/>
        <v>0</v>
      </c>
      <c r="BJ251" s="18" t="s">
        <v>88</v>
      </c>
      <c r="BK251" s="105">
        <f t="shared" si="34"/>
        <v>0</v>
      </c>
      <c r="BL251" s="18" t="s">
        <v>406</v>
      </c>
      <c r="BM251" s="183" t="s">
        <v>2571</v>
      </c>
    </row>
    <row r="252" spans="1:65" s="2" customFormat="1" ht="24.2" customHeight="1">
      <c r="A252" s="35"/>
      <c r="B252" s="141"/>
      <c r="C252" s="218" t="s">
        <v>648</v>
      </c>
      <c r="D252" s="218" t="s">
        <v>419</v>
      </c>
      <c r="E252" s="219" t="s">
        <v>2572</v>
      </c>
      <c r="F252" s="220" t="s">
        <v>2573</v>
      </c>
      <c r="G252" s="221" t="s">
        <v>388</v>
      </c>
      <c r="H252" s="222">
        <v>2</v>
      </c>
      <c r="I252" s="223"/>
      <c r="J252" s="224">
        <f t="shared" si="25"/>
        <v>0</v>
      </c>
      <c r="K252" s="225"/>
      <c r="L252" s="226"/>
      <c r="M252" s="227" t="s">
        <v>1</v>
      </c>
      <c r="N252" s="228" t="s">
        <v>41</v>
      </c>
      <c r="O252" s="61"/>
      <c r="P252" s="181">
        <f t="shared" si="26"/>
        <v>0</v>
      </c>
      <c r="Q252" s="181">
        <v>0</v>
      </c>
      <c r="R252" s="181">
        <f t="shared" si="27"/>
        <v>0</v>
      </c>
      <c r="S252" s="181">
        <v>0</v>
      </c>
      <c r="T252" s="182">
        <f t="shared" si="28"/>
        <v>0</v>
      </c>
      <c r="U252" s="35"/>
      <c r="V252" s="35"/>
      <c r="W252" s="35"/>
      <c r="X252" s="35"/>
      <c r="Y252" s="35"/>
      <c r="Z252" s="35"/>
      <c r="AA252" s="35"/>
      <c r="AB252" s="35"/>
      <c r="AC252" s="35"/>
      <c r="AD252" s="35"/>
      <c r="AE252" s="35"/>
      <c r="AR252" s="183" t="s">
        <v>494</v>
      </c>
      <c r="AT252" s="183" t="s">
        <v>419</v>
      </c>
      <c r="AU252" s="183" t="s">
        <v>88</v>
      </c>
      <c r="AY252" s="18" t="s">
        <v>317</v>
      </c>
      <c r="BE252" s="105">
        <f t="shared" si="29"/>
        <v>0</v>
      </c>
      <c r="BF252" s="105">
        <f t="shared" si="30"/>
        <v>0</v>
      </c>
      <c r="BG252" s="105">
        <f t="shared" si="31"/>
        <v>0</v>
      </c>
      <c r="BH252" s="105">
        <f t="shared" si="32"/>
        <v>0</v>
      </c>
      <c r="BI252" s="105">
        <f t="shared" si="33"/>
        <v>0</v>
      </c>
      <c r="BJ252" s="18" t="s">
        <v>88</v>
      </c>
      <c r="BK252" s="105">
        <f t="shared" si="34"/>
        <v>0</v>
      </c>
      <c r="BL252" s="18" t="s">
        <v>406</v>
      </c>
      <c r="BM252" s="183" t="s">
        <v>2574</v>
      </c>
    </row>
    <row r="253" spans="1:65" s="2" customFormat="1" ht="24.2" customHeight="1">
      <c r="A253" s="35"/>
      <c r="B253" s="141"/>
      <c r="C253" s="218" t="s">
        <v>653</v>
      </c>
      <c r="D253" s="218" t="s">
        <v>419</v>
      </c>
      <c r="E253" s="219" t="s">
        <v>2575</v>
      </c>
      <c r="F253" s="220" t="s">
        <v>2576</v>
      </c>
      <c r="G253" s="221" t="s">
        <v>388</v>
      </c>
      <c r="H253" s="222">
        <v>1</v>
      </c>
      <c r="I253" s="223"/>
      <c r="J253" s="224">
        <f t="shared" si="25"/>
        <v>0</v>
      </c>
      <c r="K253" s="225"/>
      <c r="L253" s="226"/>
      <c r="M253" s="227" t="s">
        <v>1</v>
      </c>
      <c r="N253" s="228" t="s">
        <v>41</v>
      </c>
      <c r="O253" s="61"/>
      <c r="P253" s="181">
        <f t="shared" si="26"/>
        <v>0</v>
      </c>
      <c r="Q253" s="181">
        <v>0</v>
      </c>
      <c r="R253" s="181">
        <f t="shared" si="27"/>
        <v>0</v>
      </c>
      <c r="S253" s="181">
        <v>0</v>
      </c>
      <c r="T253" s="182">
        <f t="shared" si="28"/>
        <v>0</v>
      </c>
      <c r="U253" s="35"/>
      <c r="V253" s="35"/>
      <c r="W253" s="35"/>
      <c r="X253" s="35"/>
      <c r="Y253" s="35"/>
      <c r="Z253" s="35"/>
      <c r="AA253" s="35"/>
      <c r="AB253" s="35"/>
      <c r="AC253" s="35"/>
      <c r="AD253" s="35"/>
      <c r="AE253" s="35"/>
      <c r="AR253" s="183" t="s">
        <v>494</v>
      </c>
      <c r="AT253" s="183" t="s">
        <v>419</v>
      </c>
      <c r="AU253" s="183" t="s">
        <v>88</v>
      </c>
      <c r="AY253" s="18" t="s">
        <v>317</v>
      </c>
      <c r="BE253" s="105">
        <f t="shared" si="29"/>
        <v>0</v>
      </c>
      <c r="BF253" s="105">
        <f t="shared" si="30"/>
        <v>0</v>
      </c>
      <c r="BG253" s="105">
        <f t="shared" si="31"/>
        <v>0</v>
      </c>
      <c r="BH253" s="105">
        <f t="shared" si="32"/>
        <v>0</v>
      </c>
      <c r="BI253" s="105">
        <f t="shared" si="33"/>
        <v>0</v>
      </c>
      <c r="BJ253" s="18" t="s">
        <v>88</v>
      </c>
      <c r="BK253" s="105">
        <f t="shared" si="34"/>
        <v>0</v>
      </c>
      <c r="BL253" s="18" t="s">
        <v>406</v>
      </c>
      <c r="BM253" s="183" t="s">
        <v>2577</v>
      </c>
    </row>
    <row r="254" spans="1:65" s="2" customFormat="1" ht="24.2" customHeight="1">
      <c r="A254" s="35"/>
      <c r="B254" s="141"/>
      <c r="C254" s="218" t="s">
        <v>658</v>
      </c>
      <c r="D254" s="218" t="s">
        <v>419</v>
      </c>
      <c r="E254" s="219" t="s">
        <v>2578</v>
      </c>
      <c r="F254" s="220" t="s">
        <v>2579</v>
      </c>
      <c r="G254" s="221" t="s">
        <v>388</v>
      </c>
      <c r="H254" s="222">
        <v>1</v>
      </c>
      <c r="I254" s="223"/>
      <c r="J254" s="224">
        <f t="shared" si="25"/>
        <v>0</v>
      </c>
      <c r="K254" s="225"/>
      <c r="L254" s="226"/>
      <c r="M254" s="227" t="s">
        <v>1</v>
      </c>
      <c r="N254" s="228" t="s">
        <v>41</v>
      </c>
      <c r="O254" s="61"/>
      <c r="P254" s="181">
        <f t="shared" si="26"/>
        <v>0</v>
      </c>
      <c r="Q254" s="181">
        <v>0</v>
      </c>
      <c r="R254" s="181">
        <f t="shared" si="27"/>
        <v>0</v>
      </c>
      <c r="S254" s="181">
        <v>0</v>
      </c>
      <c r="T254" s="182">
        <f t="shared" si="28"/>
        <v>0</v>
      </c>
      <c r="U254" s="35"/>
      <c r="V254" s="35"/>
      <c r="W254" s="35"/>
      <c r="X254" s="35"/>
      <c r="Y254" s="35"/>
      <c r="Z254" s="35"/>
      <c r="AA254" s="35"/>
      <c r="AB254" s="35"/>
      <c r="AC254" s="35"/>
      <c r="AD254" s="35"/>
      <c r="AE254" s="35"/>
      <c r="AR254" s="183" t="s">
        <v>494</v>
      </c>
      <c r="AT254" s="183" t="s">
        <v>419</v>
      </c>
      <c r="AU254" s="183" t="s">
        <v>88</v>
      </c>
      <c r="AY254" s="18" t="s">
        <v>317</v>
      </c>
      <c r="BE254" s="105">
        <f t="shared" si="29"/>
        <v>0</v>
      </c>
      <c r="BF254" s="105">
        <f t="shared" si="30"/>
        <v>0</v>
      </c>
      <c r="BG254" s="105">
        <f t="shared" si="31"/>
        <v>0</v>
      </c>
      <c r="BH254" s="105">
        <f t="shared" si="32"/>
        <v>0</v>
      </c>
      <c r="BI254" s="105">
        <f t="shared" si="33"/>
        <v>0</v>
      </c>
      <c r="BJ254" s="18" t="s">
        <v>88</v>
      </c>
      <c r="BK254" s="105">
        <f t="shared" si="34"/>
        <v>0</v>
      </c>
      <c r="BL254" s="18" t="s">
        <v>406</v>
      </c>
      <c r="BM254" s="183" t="s">
        <v>2580</v>
      </c>
    </row>
    <row r="255" spans="1:65" s="2" customFormat="1" ht="24.2" customHeight="1">
      <c r="A255" s="35"/>
      <c r="B255" s="141"/>
      <c r="C255" s="218" t="s">
        <v>664</v>
      </c>
      <c r="D255" s="218" t="s">
        <v>419</v>
      </c>
      <c r="E255" s="219" t="s">
        <v>2581</v>
      </c>
      <c r="F255" s="220" t="s">
        <v>2582</v>
      </c>
      <c r="G255" s="221" t="s">
        <v>388</v>
      </c>
      <c r="H255" s="222">
        <v>1</v>
      </c>
      <c r="I255" s="223"/>
      <c r="J255" s="224">
        <f t="shared" si="25"/>
        <v>0</v>
      </c>
      <c r="K255" s="225"/>
      <c r="L255" s="226"/>
      <c r="M255" s="227" t="s">
        <v>1</v>
      </c>
      <c r="N255" s="228" t="s">
        <v>41</v>
      </c>
      <c r="O255" s="61"/>
      <c r="P255" s="181">
        <f t="shared" si="26"/>
        <v>0</v>
      </c>
      <c r="Q255" s="181">
        <v>0</v>
      </c>
      <c r="R255" s="181">
        <f t="shared" si="27"/>
        <v>0</v>
      </c>
      <c r="S255" s="181">
        <v>0</v>
      </c>
      <c r="T255" s="182">
        <f t="shared" si="28"/>
        <v>0</v>
      </c>
      <c r="U255" s="35"/>
      <c r="V255" s="35"/>
      <c r="W255" s="35"/>
      <c r="X255" s="35"/>
      <c r="Y255" s="35"/>
      <c r="Z255" s="35"/>
      <c r="AA255" s="35"/>
      <c r="AB255" s="35"/>
      <c r="AC255" s="35"/>
      <c r="AD255" s="35"/>
      <c r="AE255" s="35"/>
      <c r="AR255" s="183" t="s">
        <v>494</v>
      </c>
      <c r="AT255" s="183" t="s">
        <v>419</v>
      </c>
      <c r="AU255" s="183" t="s">
        <v>88</v>
      </c>
      <c r="AY255" s="18" t="s">
        <v>317</v>
      </c>
      <c r="BE255" s="105">
        <f t="shared" si="29"/>
        <v>0</v>
      </c>
      <c r="BF255" s="105">
        <f t="shared" si="30"/>
        <v>0</v>
      </c>
      <c r="BG255" s="105">
        <f t="shared" si="31"/>
        <v>0</v>
      </c>
      <c r="BH255" s="105">
        <f t="shared" si="32"/>
        <v>0</v>
      </c>
      <c r="BI255" s="105">
        <f t="shared" si="33"/>
        <v>0</v>
      </c>
      <c r="BJ255" s="18" t="s">
        <v>88</v>
      </c>
      <c r="BK255" s="105">
        <f t="shared" si="34"/>
        <v>0</v>
      </c>
      <c r="BL255" s="18" t="s">
        <v>406</v>
      </c>
      <c r="BM255" s="183" t="s">
        <v>2583</v>
      </c>
    </row>
    <row r="256" spans="1:65" s="2" customFormat="1" ht="24.2" customHeight="1">
      <c r="A256" s="35"/>
      <c r="B256" s="141"/>
      <c r="C256" s="218" t="s">
        <v>670</v>
      </c>
      <c r="D256" s="218" t="s">
        <v>419</v>
      </c>
      <c r="E256" s="219" t="s">
        <v>2584</v>
      </c>
      <c r="F256" s="220" t="s">
        <v>2585</v>
      </c>
      <c r="G256" s="221" t="s">
        <v>388</v>
      </c>
      <c r="H256" s="222">
        <v>2</v>
      </c>
      <c r="I256" s="223"/>
      <c r="J256" s="224">
        <f t="shared" si="25"/>
        <v>0</v>
      </c>
      <c r="K256" s="225"/>
      <c r="L256" s="226"/>
      <c r="M256" s="227" t="s">
        <v>1</v>
      </c>
      <c r="N256" s="228" t="s">
        <v>41</v>
      </c>
      <c r="O256" s="61"/>
      <c r="P256" s="181">
        <f t="shared" si="26"/>
        <v>0</v>
      </c>
      <c r="Q256" s="181">
        <v>0</v>
      </c>
      <c r="R256" s="181">
        <f t="shared" si="27"/>
        <v>0</v>
      </c>
      <c r="S256" s="181">
        <v>0</v>
      </c>
      <c r="T256" s="182">
        <f t="shared" si="28"/>
        <v>0</v>
      </c>
      <c r="U256" s="35"/>
      <c r="V256" s="35"/>
      <c r="W256" s="35"/>
      <c r="X256" s="35"/>
      <c r="Y256" s="35"/>
      <c r="Z256" s="35"/>
      <c r="AA256" s="35"/>
      <c r="AB256" s="35"/>
      <c r="AC256" s="35"/>
      <c r="AD256" s="35"/>
      <c r="AE256" s="35"/>
      <c r="AR256" s="183" t="s">
        <v>494</v>
      </c>
      <c r="AT256" s="183" t="s">
        <v>419</v>
      </c>
      <c r="AU256" s="183" t="s">
        <v>88</v>
      </c>
      <c r="AY256" s="18" t="s">
        <v>317</v>
      </c>
      <c r="BE256" s="105">
        <f t="shared" si="29"/>
        <v>0</v>
      </c>
      <c r="BF256" s="105">
        <f t="shared" si="30"/>
        <v>0</v>
      </c>
      <c r="BG256" s="105">
        <f t="shared" si="31"/>
        <v>0</v>
      </c>
      <c r="BH256" s="105">
        <f t="shared" si="32"/>
        <v>0</v>
      </c>
      <c r="BI256" s="105">
        <f t="shared" si="33"/>
        <v>0</v>
      </c>
      <c r="BJ256" s="18" t="s">
        <v>88</v>
      </c>
      <c r="BK256" s="105">
        <f t="shared" si="34"/>
        <v>0</v>
      </c>
      <c r="BL256" s="18" t="s">
        <v>406</v>
      </c>
      <c r="BM256" s="183" t="s">
        <v>2586</v>
      </c>
    </row>
    <row r="257" spans="1:65" s="2" customFormat="1" ht="24.2" customHeight="1">
      <c r="A257" s="35"/>
      <c r="B257" s="141"/>
      <c r="C257" s="218" t="s">
        <v>676</v>
      </c>
      <c r="D257" s="218" t="s">
        <v>419</v>
      </c>
      <c r="E257" s="219" t="s">
        <v>2587</v>
      </c>
      <c r="F257" s="220" t="s">
        <v>2588</v>
      </c>
      <c r="G257" s="221" t="s">
        <v>388</v>
      </c>
      <c r="H257" s="222">
        <v>3</v>
      </c>
      <c r="I257" s="223"/>
      <c r="J257" s="224">
        <f t="shared" si="25"/>
        <v>0</v>
      </c>
      <c r="K257" s="225"/>
      <c r="L257" s="226"/>
      <c r="M257" s="227" t="s">
        <v>1</v>
      </c>
      <c r="N257" s="228" t="s">
        <v>41</v>
      </c>
      <c r="O257" s="61"/>
      <c r="P257" s="181">
        <f t="shared" si="26"/>
        <v>0</v>
      </c>
      <c r="Q257" s="181">
        <v>0</v>
      </c>
      <c r="R257" s="181">
        <f t="shared" si="27"/>
        <v>0</v>
      </c>
      <c r="S257" s="181">
        <v>0</v>
      </c>
      <c r="T257" s="182">
        <f t="shared" si="28"/>
        <v>0</v>
      </c>
      <c r="U257" s="35"/>
      <c r="V257" s="35"/>
      <c r="W257" s="35"/>
      <c r="X257" s="35"/>
      <c r="Y257" s="35"/>
      <c r="Z257" s="35"/>
      <c r="AA257" s="35"/>
      <c r="AB257" s="35"/>
      <c r="AC257" s="35"/>
      <c r="AD257" s="35"/>
      <c r="AE257" s="35"/>
      <c r="AR257" s="183" t="s">
        <v>494</v>
      </c>
      <c r="AT257" s="183" t="s">
        <v>419</v>
      </c>
      <c r="AU257" s="183" t="s">
        <v>88</v>
      </c>
      <c r="AY257" s="18" t="s">
        <v>317</v>
      </c>
      <c r="BE257" s="105">
        <f t="shared" si="29"/>
        <v>0</v>
      </c>
      <c r="BF257" s="105">
        <f t="shared" si="30"/>
        <v>0</v>
      </c>
      <c r="BG257" s="105">
        <f t="shared" si="31"/>
        <v>0</v>
      </c>
      <c r="BH257" s="105">
        <f t="shared" si="32"/>
        <v>0</v>
      </c>
      <c r="BI257" s="105">
        <f t="shared" si="33"/>
        <v>0</v>
      </c>
      <c r="BJ257" s="18" t="s">
        <v>88</v>
      </c>
      <c r="BK257" s="105">
        <f t="shared" si="34"/>
        <v>0</v>
      </c>
      <c r="BL257" s="18" t="s">
        <v>406</v>
      </c>
      <c r="BM257" s="183" t="s">
        <v>2589</v>
      </c>
    </row>
    <row r="258" spans="1:65" s="2" customFormat="1" ht="24.2" customHeight="1">
      <c r="A258" s="35"/>
      <c r="B258" s="141"/>
      <c r="C258" s="171" t="s">
        <v>681</v>
      </c>
      <c r="D258" s="171" t="s">
        <v>318</v>
      </c>
      <c r="E258" s="172" t="s">
        <v>2590</v>
      </c>
      <c r="F258" s="173" t="s">
        <v>2591</v>
      </c>
      <c r="G258" s="174" t="s">
        <v>441</v>
      </c>
      <c r="H258" s="175">
        <v>3.7</v>
      </c>
      <c r="I258" s="176"/>
      <c r="J258" s="177">
        <f t="shared" si="25"/>
        <v>0</v>
      </c>
      <c r="K258" s="178"/>
      <c r="L258" s="36"/>
      <c r="M258" s="179" t="s">
        <v>1</v>
      </c>
      <c r="N258" s="180" t="s">
        <v>41</v>
      </c>
      <c r="O258" s="61"/>
      <c r="P258" s="181">
        <f t="shared" si="26"/>
        <v>0</v>
      </c>
      <c r="Q258" s="181">
        <v>0</v>
      </c>
      <c r="R258" s="181">
        <f t="shared" si="27"/>
        <v>0</v>
      </c>
      <c r="S258" s="181">
        <v>0</v>
      </c>
      <c r="T258" s="182">
        <f t="shared" si="28"/>
        <v>0</v>
      </c>
      <c r="U258" s="35"/>
      <c r="V258" s="35"/>
      <c r="W258" s="35"/>
      <c r="X258" s="35"/>
      <c r="Y258" s="35"/>
      <c r="Z258" s="35"/>
      <c r="AA258" s="35"/>
      <c r="AB258" s="35"/>
      <c r="AC258" s="35"/>
      <c r="AD258" s="35"/>
      <c r="AE258" s="35"/>
      <c r="AR258" s="183" t="s">
        <v>406</v>
      </c>
      <c r="AT258" s="183" t="s">
        <v>318</v>
      </c>
      <c r="AU258" s="183" t="s">
        <v>88</v>
      </c>
      <c r="AY258" s="18" t="s">
        <v>317</v>
      </c>
      <c r="BE258" s="105">
        <f t="shared" si="29"/>
        <v>0</v>
      </c>
      <c r="BF258" s="105">
        <f t="shared" si="30"/>
        <v>0</v>
      </c>
      <c r="BG258" s="105">
        <f t="shared" si="31"/>
        <v>0</v>
      </c>
      <c r="BH258" s="105">
        <f t="shared" si="32"/>
        <v>0</v>
      </c>
      <c r="BI258" s="105">
        <f t="shared" si="33"/>
        <v>0</v>
      </c>
      <c r="BJ258" s="18" t="s">
        <v>88</v>
      </c>
      <c r="BK258" s="105">
        <f t="shared" si="34"/>
        <v>0</v>
      </c>
      <c r="BL258" s="18" t="s">
        <v>406</v>
      </c>
      <c r="BM258" s="183" t="s">
        <v>2592</v>
      </c>
    </row>
    <row r="259" spans="1:65" s="2" customFormat="1" ht="24.2" customHeight="1">
      <c r="A259" s="35"/>
      <c r="B259" s="141"/>
      <c r="C259" s="218" t="s">
        <v>686</v>
      </c>
      <c r="D259" s="218" t="s">
        <v>419</v>
      </c>
      <c r="E259" s="219" t="s">
        <v>2593</v>
      </c>
      <c r="F259" s="220" t="s">
        <v>2594</v>
      </c>
      <c r="G259" s="221" t="s">
        <v>388</v>
      </c>
      <c r="H259" s="222">
        <v>2</v>
      </c>
      <c r="I259" s="223"/>
      <c r="J259" s="224">
        <f t="shared" si="25"/>
        <v>0</v>
      </c>
      <c r="K259" s="225"/>
      <c r="L259" s="226"/>
      <c r="M259" s="227" t="s">
        <v>1</v>
      </c>
      <c r="N259" s="228" t="s">
        <v>41</v>
      </c>
      <c r="O259" s="61"/>
      <c r="P259" s="181">
        <f t="shared" si="26"/>
        <v>0</v>
      </c>
      <c r="Q259" s="181">
        <v>0</v>
      </c>
      <c r="R259" s="181">
        <f t="shared" si="27"/>
        <v>0</v>
      </c>
      <c r="S259" s="181">
        <v>0</v>
      </c>
      <c r="T259" s="182">
        <f t="shared" si="28"/>
        <v>0</v>
      </c>
      <c r="U259" s="35"/>
      <c r="V259" s="35"/>
      <c r="W259" s="35"/>
      <c r="X259" s="35"/>
      <c r="Y259" s="35"/>
      <c r="Z259" s="35"/>
      <c r="AA259" s="35"/>
      <c r="AB259" s="35"/>
      <c r="AC259" s="35"/>
      <c r="AD259" s="35"/>
      <c r="AE259" s="35"/>
      <c r="AR259" s="183" t="s">
        <v>494</v>
      </c>
      <c r="AT259" s="183" t="s">
        <v>419</v>
      </c>
      <c r="AU259" s="183" t="s">
        <v>88</v>
      </c>
      <c r="AY259" s="18" t="s">
        <v>317</v>
      </c>
      <c r="BE259" s="105">
        <f t="shared" si="29"/>
        <v>0</v>
      </c>
      <c r="BF259" s="105">
        <f t="shared" si="30"/>
        <v>0</v>
      </c>
      <c r="BG259" s="105">
        <f t="shared" si="31"/>
        <v>0</v>
      </c>
      <c r="BH259" s="105">
        <f t="shared" si="32"/>
        <v>0</v>
      </c>
      <c r="BI259" s="105">
        <f t="shared" si="33"/>
        <v>0</v>
      </c>
      <c r="BJ259" s="18" t="s">
        <v>88</v>
      </c>
      <c r="BK259" s="105">
        <f t="shared" si="34"/>
        <v>0</v>
      </c>
      <c r="BL259" s="18" t="s">
        <v>406</v>
      </c>
      <c r="BM259" s="183" t="s">
        <v>2595</v>
      </c>
    </row>
    <row r="260" spans="1:65" s="2" customFormat="1" ht="24.2" customHeight="1">
      <c r="A260" s="35"/>
      <c r="B260" s="141"/>
      <c r="C260" s="218" t="s">
        <v>692</v>
      </c>
      <c r="D260" s="218" t="s">
        <v>419</v>
      </c>
      <c r="E260" s="219" t="s">
        <v>2596</v>
      </c>
      <c r="F260" s="220" t="s">
        <v>2597</v>
      </c>
      <c r="G260" s="221" t="s">
        <v>388</v>
      </c>
      <c r="H260" s="222">
        <v>1</v>
      </c>
      <c r="I260" s="223"/>
      <c r="J260" s="224">
        <f t="shared" si="25"/>
        <v>0</v>
      </c>
      <c r="K260" s="225"/>
      <c r="L260" s="226"/>
      <c r="M260" s="227" t="s">
        <v>1</v>
      </c>
      <c r="N260" s="228" t="s">
        <v>41</v>
      </c>
      <c r="O260" s="61"/>
      <c r="P260" s="181">
        <f t="shared" si="26"/>
        <v>0</v>
      </c>
      <c r="Q260" s="181">
        <v>0</v>
      </c>
      <c r="R260" s="181">
        <f t="shared" si="27"/>
        <v>0</v>
      </c>
      <c r="S260" s="181">
        <v>0</v>
      </c>
      <c r="T260" s="182">
        <f t="shared" si="28"/>
        <v>0</v>
      </c>
      <c r="U260" s="35"/>
      <c r="V260" s="35"/>
      <c r="W260" s="35"/>
      <c r="X260" s="35"/>
      <c r="Y260" s="35"/>
      <c r="Z260" s="35"/>
      <c r="AA260" s="35"/>
      <c r="AB260" s="35"/>
      <c r="AC260" s="35"/>
      <c r="AD260" s="35"/>
      <c r="AE260" s="35"/>
      <c r="AR260" s="183" t="s">
        <v>494</v>
      </c>
      <c r="AT260" s="183" t="s">
        <v>419</v>
      </c>
      <c r="AU260" s="183" t="s">
        <v>88</v>
      </c>
      <c r="AY260" s="18" t="s">
        <v>317</v>
      </c>
      <c r="BE260" s="105">
        <f t="shared" si="29"/>
        <v>0</v>
      </c>
      <c r="BF260" s="105">
        <f t="shared" si="30"/>
        <v>0</v>
      </c>
      <c r="BG260" s="105">
        <f t="shared" si="31"/>
        <v>0</v>
      </c>
      <c r="BH260" s="105">
        <f t="shared" si="32"/>
        <v>0</v>
      </c>
      <c r="BI260" s="105">
        <f t="shared" si="33"/>
        <v>0</v>
      </c>
      <c r="BJ260" s="18" t="s">
        <v>88</v>
      </c>
      <c r="BK260" s="105">
        <f t="shared" si="34"/>
        <v>0</v>
      </c>
      <c r="BL260" s="18" t="s">
        <v>406</v>
      </c>
      <c r="BM260" s="183" t="s">
        <v>2598</v>
      </c>
    </row>
    <row r="261" spans="1:65" s="2" customFormat="1" ht="24.2" customHeight="1">
      <c r="A261" s="35"/>
      <c r="B261" s="141"/>
      <c r="C261" s="218" t="s">
        <v>700</v>
      </c>
      <c r="D261" s="218" t="s">
        <v>419</v>
      </c>
      <c r="E261" s="219" t="s">
        <v>2599</v>
      </c>
      <c r="F261" s="220" t="s">
        <v>2600</v>
      </c>
      <c r="G261" s="221" t="s">
        <v>388</v>
      </c>
      <c r="H261" s="222">
        <v>1</v>
      </c>
      <c r="I261" s="223"/>
      <c r="J261" s="224">
        <f t="shared" si="25"/>
        <v>0</v>
      </c>
      <c r="K261" s="225"/>
      <c r="L261" s="226"/>
      <c r="M261" s="227" t="s">
        <v>1</v>
      </c>
      <c r="N261" s="228" t="s">
        <v>41</v>
      </c>
      <c r="O261" s="61"/>
      <c r="P261" s="181">
        <f t="shared" si="26"/>
        <v>0</v>
      </c>
      <c r="Q261" s="181">
        <v>0</v>
      </c>
      <c r="R261" s="181">
        <f t="shared" si="27"/>
        <v>0</v>
      </c>
      <c r="S261" s="181">
        <v>0</v>
      </c>
      <c r="T261" s="182">
        <f t="shared" si="28"/>
        <v>0</v>
      </c>
      <c r="U261" s="35"/>
      <c r="V261" s="35"/>
      <c r="W261" s="35"/>
      <c r="X261" s="35"/>
      <c r="Y261" s="35"/>
      <c r="Z261" s="35"/>
      <c r="AA261" s="35"/>
      <c r="AB261" s="35"/>
      <c r="AC261" s="35"/>
      <c r="AD261" s="35"/>
      <c r="AE261" s="35"/>
      <c r="AR261" s="183" t="s">
        <v>494</v>
      </c>
      <c r="AT261" s="183" t="s">
        <v>419</v>
      </c>
      <c r="AU261" s="183" t="s">
        <v>88</v>
      </c>
      <c r="AY261" s="18" t="s">
        <v>317</v>
      </c>
      <c r="BE261" s="105">
        <f t="shared" si="29"/>
        <v>0</v>
      </c>
      <c r="BF261" s="105">
        <f t="shared" si="30"/>
        <v>0</v>
      </c>
      <c r="BG261" s="105">
        <f t="shared" si="31"/>
        <v>0</v>
      </c>
      <c r="BH261" s="105">
        <f t="shared" si="32"/>
        <v>0</v>
      </c>
      <c r="BI261" s="105">
        <f t="shared" si="33"/>
        <v>0</v>
      </c>
      <c r="BJ261" s="18" t="s">
        <v>88</v>
      </c>
      <c r="BK261" s="105">
        <f t="shared" si="34"/>
        <v>0</v>
      </c>
      <c r="BL261" s="18" t="s">
        <v>406</v>
      </c>
      <c r="BM261" s="183" t="s">
        <v>2601</v>
      </c>
    </row>
    <row r="262" spans="1:65" s="2" customFormat="1" ht="24.2" customHeight="1">
      <c r="A262" s="35"/>
      <c r="B262" s="141"/>
      <c r="C262" s="218" t="s">
        <v>706</v>
      </c>
      <c r="D262" s="218" t="s">
        <v>419</v>
      </c>
      <c r="E262" s="219" t="s">
        <v>2602</v>
      </c>
      <c r="F262" s="220" t="s">
        <v>2603</v>
      </c>
      <c r="G262" s="221" t="s">
        <v>388</v>
      </c>
      <c r="H262" s="222">
        <v>1</v>
      </c>
      <c r="I262" s="223"/>
      <c r="J262" s="224">
        <f t="shared" si="25"/>
        <v>0</v>
      </c>
      <c r="K262" s="225"/>
      <c r="L262" s="226"/>
      <c r="M262" s="227" t="s">
        <v>1</v>
      </c>
      <c r="N262" s="228" t="s">
        <v>41</v>
      </c>
      <c r="O262" s="61"/>
      <c r="P262" s="181">
        <f t="shared" si="26"/>
        <v>0</v>
      </c>
      <c r="Q262" s="181">
        <v>0</v>
      </c>
      <c r="R262" s="181">
        <f t="shared" si="27"/>
        <v>0</v>
      </c>
      <c r="S262" s="181">
        <v>0</v>
      </c>
      <c r="T262" s="182">
        <f t="shared" si="28"/>
        <v>0</v>
      </c>
      <c r="U262" s="35"/>
      <c r="V262" s="35"/>
      <c r="W262" s="35"/>
      <c r="X262" s="35"/>
      <c r="Y262" s="35"/>
      <c r="Z262" s="35"/>
      <c r="AA262" s="35"/>
      <c r="AB262" s="35"/>
      <c r="AC262" s="35"/>
      <c r="AD262" s="35"/>
      <c r="AE262" s="35"/>
      <c r="AR262" s="183" t="s">
        <v>494</v>
      </c>
      <c r="AT262" s="183" t="s">
        <v>419</v>
      </c>
      <c r="AU262" s="183" t="s">
        <v>88</v>
      </c>
      <c r="AY262" s="18" t="s">
        <v>317</v>
      </c>
      <c r="BE262" s="105">
        <f t="shared" si="29"/>
        <v>0</v>
      </c>
      <c r="BF262" s="105">
        <f t="shared" si="30"/>
        <v>0</v>
      </c>
      <c r="BG262" s="105">
        <f t="shared" si="31"/>
        <v>0</v>
      </c>
      <c r="BH262" s="105">
        <f t="shared" si="32"/>
        <v>0</v>
      </c>
      <c r="BI262" s="105">
        <f t="shared" si="33"/>
        <v>0</v>
      </c>
      <c r="BJ262" s="18" t="s">
        <v>88</v>
      </c>
      <c r="BK262" s="105">
        <f t="shared" si="34"/>
        <v>0</v>
      </c>
      <c r="BL262" s="18" t="s">
        <v>406</v>
      </c>
      <c r="BM262" s="183" t="s">
        <v>2604</v>
      </c>
    </row>
    <row r="263" spans="1:65" s="2" customFormat="1" ht="24.2" customHeight="1">
      <c r="A263" s="35"/>
      <c r="B263" s="141"/>
      <c r="C263" s="171" t="s">
        <v>713</v>
      </c>
      <c r="D263" s="171" t="s">
        <v>318</v>
      </c>
      <c r="E263" s="172" t="s">
        <v>2605</v>
      </c>
      <c r="F263" s="173" t="s">
        <v>2606</v>
      </c>
      <c r="G263" s="174" t="s">
        <v>441</v>
      </c>
      <c r="H263" s="175">
        <v>3.8</v>
      </c>
      <c r="I263" s="176"/>
      <c r="J263" s="177">
        <f t="shared" si="25"/>
        <v>0</v>
      </c>
      <c r="K263" s="178"/>
      <c r="L263" s="36"/>
      <c r="M263" s="179" t="s">
        <v>1</v>
      </c>
      <c r="N263" s="180" t="s">
        <v>41</v>
      </c>
      <c r="O263" s="61"/>
      <c r="P263" s="181">
        <f t="shared" si="26"/>
        <v>0</v>
      </c>
      <c r="Q263" s="181">
        <v>0</v>
      </c>
      <c r="R263" s="181">
        <f t="shared" si="27"/>
        <v>0</v>
      </c>
      <c r="S263" s="181">
        <v>0</v>
      </c>
      <c r="T263" s="182">
        <f t="shared" si="28"/>
        <v>0</v>
      </c>
      <c r="U263" s="35"/>
      <c r="V263" s="35"/>
      <c r="W263" s="35"/>
      <c r="X263" s="35"/>
      <c r="Y263" s="35"/>
      <c r="Z263" s="35"/>
      <c r="AA263" s="35"/>
      <c r="AB263" s="35"/>
      <c r="AC263" s="35"/>
      <c r="AD263" s="35"/>
      <c r="AE263" s="35"/>
      <c r="AR263" s="183" t="s">
        <v>406</v>
      </c>
      <c r="AT263" s="183" t="s">
        <v>318</v>
      </c>
      <c r="AU263" s="183" t="s">
        <v>88</v>
      </c>
      <c r="AY263" s="18" t="s">
        <v>317</v>
      </c>
      <c r="BE263" s="105">
        <f t="shared" si="29"/>
        <v>0</v>
      </c>
      <c r="BF263" s="105">
        <f t="shared" si="30"/>
        <v>0</v>
      </c>
      <c r="BG263" s="105">
        <f t="shared" si="31"/>
        <v>0</v>
      </c>
      <c r="BH263" s="105">
        <f t="shared" si="32"/>
        <v>0</v>
      </c>
      <c r="BI263" s="105">
        <f t="shared" si="33"/>
        <v>0</v>
      </c>
      <c r="BJ263" s="18" t="s">
        <v>88</v>
      </c>
      <c r="BK263" s="105">
        <f t="shared" si="34"/>
        <v>0</v>
      </c>
      <c r="BL263" s="18" t="s">
        <v>406</v>
      </c>
      <c r="BM263" s="183" t="s">
        <v>2607</v>
      </c>
    </row>
    <row r="264" spans="1:65" s="2" customFormat="1" ht="24.2" customHeight="1">
      <c r="A264" s="35"/>
      <c r="B264" s="141"/>
      <c r="C264" s="218" t="s">
        <v>717</v>
      </c>
      <c r="D264" s="218" t="s">
        <v>419</v>
      </c>
      <c r="E264" s="219" t="s">
        <v>2572</v>
      </c>
      <c r="F264" s="220" t="s">
        <v>2573</v>
      </c>
      <c r="G264" s="221" t="s">
        <v>388</v>
      </c>
      <c r="H264" s="222">
        <v>2</v>
      </c>
      <c r="I264" s="223"/>
      <c r="J264" s="224">
        <f t="shared" si="25"/>
        <v>0</v>
      </c>
      <c r="K264" s="225"/>
      <c r="L264" s="226"/>
      <c r="M264" s="227" t="s">
        <v>1</v>
      </c>
      <c r="N264" s="228" t="s">
        <v>41</v>
      </c>
      <c r="O264" s="61"/>
      <c r="P264" s="181">
        <f t="shared" si="26"/>
        <v>0</v>
      </c>
      <c r="Q264" s="181">
        <v>0</v>
      </c>
      <c r="R264" s="181">
        <f t="shared" si="27"/>
        <v>0</v>
      </c>
      <c r="S264" s="181">
        <v>0</v>
      </c>
      <c r="T264" s="182">
        <f t="shared" si="28"/>
        <v>0</v>
      </c>
      <c r="U264" s="35"/>
      <c r="V264" s="35"/>
      <c r="W264" s="35"/>
      <c r="X264" s="35"/>
      <c r="Y264" s="35"/>
      <c r="Z264" s="35"/>
      <c r="AA264" s="35"/>
      <c r="AB264" s="35"/>
      <c r="AC264" s="35"/>
      <c r="AD264" s="35"/>
      <c r="AE264" s="35"/>
      <c r="AR264" s="183" t="s">
        <v>494</v>
      </c>
      <c r="AT264" s="183" t="s">
        <v>419</v>
      </c>
      <c r="AU264" s="183" t="s">
        <v>88</v>
      </c>
      <c r="AY264" s="18" t="s">
        <v>317</v>
      </c>
      <c r="BE264" s="105">
        <f t="shared" si="29"/>
        <v>0</v>
      </c>
      <c r="BF264" s="105">
        <f t="shared" si="30"/>
        <v>0</v>
      </c>
      <c r="BG264" s="105">
        <f t="shared" si="31"/>
        <v>0</v>
      </c>
      <c r="BH264" s="105">
        <f t="shared" si="32"/>
        <v>0</v>
      </c>
      <c r="BI264" s="105">
        <f t="shared" si="33"/>
        <v>0</v>
      </c>
      <c r="BJ264" s="18" t="s">
        <v>88</v>
      </c>
      <c r="BK264" s="105">
        <f t="shared" si="34"/>
        <v>0</v>
      </c>
      <c r="BL264" s="18" t="s">
        <v>406</v>
      </c>
      <c r="BM264" s="183" t="s">
        <v>2608</v>
      </c>
    </row>
    <row r="265" spans="1:65" s="2" customFormat="1" ht="24.2" customHeight="1">
      <c r="A265" s="35"/>
      <c r="B265" s="141"/>
      <c r="C265" s="218" t="s">
        <v>722</v>
      </c>
      <c r="D265" s="218" t="s">
        <v>419</v>
      </c>
      <c r="E265" s="219" t="s">
        <v>2575</v>
      </c>
      <c r="F265" s="220" t="s">
        <v>2576</v>
      </c>
      <c r="G265" s="221" t="s">
        <v>388</v>
      </c>
      <c r="H265" s="222">
        <v>2</v>
      </c>
      <c r="I265" s="223"/>
      <c r="J265" s="224">
        <f t="shared" si="25"/>
        <v>0</v>
      </c>
      <c r="K265" s="225"/>
      <c r="L265" s="226"/>
      <c r="M265" s="227" t="s">
        <v>1</v>
      </c>
      <c r="N265" s="228" t="s">
        <v>41</v>
      </c>
      <c r="O265" s="61"/>
      <c r="P265" s="181">
        <f t="shared" si="26"/>
        <v>0</v>
      </c>
      <c r="Q265" s="181">
        <v>0</v>
      </c>
      <c r="R265" s="181">
        <f t="shared" si="27"/>
        <v>0</v>
      </c>
      <c r="S265" s="181">
        <v>0</v>
      </c>
      <c r="T265" s="182">
        <f t="shared" si="28"/>
        <v>0</v>
      </c>
      <c r="U265" s="35"/>
      <c r="V265" s="35"/>
      <c r="W265" s="35"/>
      <c r="X265" s="35"/>
      <c r="Y265" s="35"/>
      <c r="Z265" s="35"/>
      <c r="AA265" s="35"/>
      <c r="AB265" s="35"/>
      <c r="AC265" s="35"/>
      <c r="AD265" s="35"/>
      <c r="AE265" s="35"/>
      <c r="AR265" s="183" t="s">
        <v>494</v>
      </c>
      <c r="AT265" s="183" t="s">
        <v>419</v>
      </c>
      <c r="AU265" s="183" t="s">
        <v>88</v>
      </c>
      <c r="AY265" s="18" t="s">
        <v>317</v>
      </c>
      <c r="BE265" s="105">
        <f t="shared" si="29"/>
        <v>0</v>
      </c>
      <c r="BF265" s="105">
        <f t="shared" si="30"/>
        <v>0</v>
      </c>
      <c r="BG265" s="105">
        <f t="shared" si="31"/>
        <v>0</v>
      </c>
      <c r="BH265" s="105">
        <f t="shared" si="32"/>
        <v>0</v>
      </c>
      <c r="BI265" s="105">
        <f t="shared" si="33"/>
        <v>0</v>
      </c>
      <c r="BJ265" s="18" t="s">
        <v>88</v>
      </c>
      <c r="BK265" s="105">
        <f t="shared" si="34"/>
        <v>0</v>
      </c>
      <c r="BL265" s="18" t="s">
        <v>406</v>
      </c>
      <c r="BM265" s="183" t="s">
        <v>2609</v>
      </c>
    </row>
    <row r="266" spans="1:65" s="2" customFormat="1" ht="24.2" customHeight="1">
      <c r="A266" s="35"/>
      <c r="B266" s="141"/>
      <c r="C266" s="218" t="s">
        <v>727</v>
      </c>
      <c r="D266" s="218" t="s">
        <v>419</v>
      </c>
      <c r="E266" s="219" t="s">
        <v>2578</v>
      </c>
      <c r="F266" s="220" t="s">
        <v>2579</v>
      </c>
      <c r="G266" s="221" t="s">
        <v>388</v>
      </c>
      <c r="H266" s="222">
        <v>2</v>
      </c>
      <c r="I266" s="223"/>
      <c r="J266" s="224">
        <f t="shared" si="25"/>
        <v>0</v>
      </c>
      <c r="K266" s="225"/>
      <c r="L266" s="226"/>
      <c r="M266" s="227" t="s">
        <v>1</v>
      </c>
      <c r="N266" s="228" t="s">
        <v>41</v>
      </c>
      <c r="O266" s="61"/>
      <c r="P266" s="181">
        <f t="shared" si="26"/>
        <v>0</v>
      </c>
      <c r="Q266" s="181">
        <v>0</v>
      </c>
      <c r="R266" s="181">
        <f t="shared" si="27"/>
        <v>0</v>
      </c>
      <c r="S266" s="181">
        <v>0</v>
      </c>
      <c r="T266" s="182">
        <f t="shared" si="28"/>
        <v>0</v>
      </c>
      <c r="U266" s="35"/>
      <c r="V266" s="35"/>
      <c r="W266" s="35"/>
      <c r="X266" s="35"/>
      <c r="Y266" s="35"/>
      <c r="Z266" s="35"/>
      <c r="AA266" s="35"/>
      <c r="AB266" s="35"/>
      <c r="AC266" s="35"/>
      <c r="AD266" s="35"/>
      <c r="AE266" s="35"/>
      <c r="AR266" s="183" t="s">
        <v>494</v>
      </c>
      <c r="AT266" s="183" t="s">
        <v>419</v>
      </c>
      <c r="AU266" s="183" t="s">
        <v>88</v>
      </c>
      <c r="AY266" s="18" t="s">
        <v>317</v>
      </c>
      <c r="BE266" s="105">
        <f t="shared" si="29"/>
        <v>0</v>
      </c>
      <c r="BF266" s="105">
        <f t="shared" si="30"/>
        <v>0</v>
      </c>
      <c r="BG266" s="105">
        <f t="shared" si="31"/>
        <v>0</v>
      </c>
      <c r="BH266" s="105">
        <f t="shared" si="32"/>
        <v>0</v>
      </c>
      <c r="BI266" s="105">
        <f t="shared" si="33"/>
        <v>0</v>
      </c>
      <c r="BJ266" s="18" t="s">
        <v>88</v>
      </c>
      <c r="BK266" s="105">
        <f t="shared" si="34"/>
        <v>0</v>
      </c>
      <c r="BL266" s="18" t="s">
        <v>406</v>
      </c>
      <c r="BM266" s="183" t="s">
        <v>2610</v>
      </c>
    </row>
    <row r="267" spans="1:65" s="2" customFormat="1" ht="24.2" customHeight="1">
      <c r="A267" s="35"/>
      <c r="B267" s="141"/>
      <c r="C267" s="218" t="s">
        <v>731</v>
      </c>
      <c r="D267" s="218" t="s">
        <v>419</v>
      </c>
      <c r="E267" s="219" t="s">
        <v>2581</v>
      </c>
      <c r="F267" s="220" t="s">
        <v>2582</v>
      </c>
      <c r="G267" s="221" t="s">
        <v>388</v>
      </c>
      <c r="H267" s="222">
        <v>2</v>
      </c>
      <c r="I267" s="223"/>
      <c r="J267" s="224">
        <f t="shared" si="25"/>
        <v>0</v>
      </c>
      <c r="K267" s="225"/>
      <c r="L267" s="226"/>
      <c r="M267" s="227" t="s">
        <v>1</v>
      </c>
      <c r="N267" s="228" t="s">
        <v>41</v>
      </c>
      <c r="O267" s="61"/>
      <c r="P267" s="181">
        <f t="shared" si="26"/>
        <v>0</v>
      </c>
      <c r="Q267" s="181">
        <v>0</v>
      </c>
      <c r="R267" s="181">
        <f t="shared" si="27"/>
        <v>0</v>
      </c>
      <c r="S267" s="181">
        <v>0</v>
      </c>
      <c r="T267" s="182">
        <f t="shared" si="28"/>
        <v>0</v>
      </c>
      <c r="U267" s="35"/>
      <c r="V267" s="35"/>
      <c r="W267" s="35"/>
      <c r="X267" s="35"/>
      <c r="Y267" s="35"/>
      <c r="Z267" s="35"/>
      <c r="AA267" s="35"/>
      <c r="AB267" s="35"/>
      <c r="AC267" s="35"/>
      <c r="AD267" s="35"/>
      <c r="AE267" s="35"/>
      <c r="AR267" s="183" t="s">
        <v>494</v>
      </c>
      <c r="AT267" s="183" t="s">
        <v>419</v>
      </c>
      <c r="AU267" s="183" t="s">
        <v>88</v>
      </c>
      <c r="AY267" s="18" t="s">
        <v>317</v>
      </c>
      <c r="BE267" s="105">
        <f t="shared" si="29"/>
        <v>0</v>
      </c>
      <c r="BF267" s="105">
        <f t="shared" si="30"/>
        <v>0</v>
      </c>
      <c r="BG267" s="105">
        <f t="shared" si="31"/>
        <v>0</v>
      </c>
      <c r="BH267" s="105">
        <f t="shared" si="32"/>
        <v>0</v>
      </c>
      <c r="BI267" s="105">
        <f t="shared" si="33"/>
        <v>0</v>
      </c>
      <c r="BJ267" s="18" t="s">
        <v>88</v>
      </c>
      <c r="BK267" s="105">
        <f t="shared" si="34"/>
        <v>0</v>
      </c>
      <c r="BL267" s="18" t="s">
        <v>406</v>
      </c>
      <c r="BM267" s="183" t="s">
        <v>2611</v>
      </c>
    </row>
    <row r="268" spans="1:65" s="2" customFormat="1" ht="24.2" customHeight="1">
      <c r="A268" s="35"/>
      <c r="B268" s="141"/>
      <c r="C268" s="171" t="s">
        <v>737</v>
      </c>
      <c r="D268" s="171" t="s">
        <v>318</v>
      </c>
      <c r="E268" s="172" t="s">
        <v>2612</v>
      </c>
      <c r="F268" s="173" t="s">
        <v>2613</v>
      </c>
      <c r="G268" s="174" t="s">
        <v>441</v>
      </c>
      <c r="H268" s="175">
        <v>27.15</v>
      </c>
      <c r="I268" s="176"/>
      <c r="J268" s="177">
        <f t="shared" si="25"/>
        <v>0</v>
      </c>
      <c r="K268" s="178"/>
      <c r="L268" s="36"/>
      <c r="M268" s="179" t="s">
        <v>1</v>
      </c>
      <c r="N268" s="180" t="s">
        <v>41</v>
      </c>
      <c r="O268" s="61"/>
      <c r="P268" s="181">
        <f t="shared" si="26"/>
        <v>0</v>
      </c>
      <c r="Q268" s="181">
        <v>0</v>
      </c>
      <c r="R268" s="181">
        <f t="shared" si="27"/>
        <v>0</v>
      </c>
      <c r="S268" s="181">
        <v>0</v>
      </c>
      <c r="T268" s="182">
        <f t="shared" si="28"/>
        <v>0</v>
      </c>
      <c r="U268" s="35"/>
      <c r="V268" s="35"/>
      <c r="W268" s="35"/>
      <c r="X268" s="35"/>
      <c r="Y268" s="35"/>
      <c r="Z268" s="35"/>
      <c r="AA268" s="35"/>
      <c r="AB268" s="35"/>
      <c r="AC268" s="35"/>
      <c r="AD268" s="35"/>
      <c r="AE268" s="35"/>
      <c r="AR268" s="183" t="s">
        <v>406</v>
      </c>
      <c r="AT268" s="183" t="s">
        <v>318</v>
      </c>
      <c r="AU268" s="183" t="s">
        <v>88</v>
      </c>
      <c r="AY268" s="18" t="s">
        <v>317</v>
      </c>
      <c r="BE268" s="105">
        <f t="shared" si="29"/>
        <v>0</v>
      </c>
      <c r="BF268" s="105">
        <f t="shared" si="30"/>
        <v>0</v>
      </c>
      <c r="BG268" s="105">
        <f t="shared" si="31"/>
        <v>0</v>
      </c>
      <c r="BH268" s="105">
        <f t="shared" si="32"/>
        <v>0</v>
      </c>
      <c r="BI268" s="105">
        <f t="shared" si="33"/>
        <v>0</v>
      </c>
      <c r="BJ268" s="18" t="s">
        <v>88</v>
      </c>
      <c r="BK268" s="105">
        <f t="shared" si="34"/>
        <v>0</v>
      </c>
      <c r="BL268" s="18" t="s">
        <v>406</v>
      </c>
      <c r="BM268" s="183" t="s">
        <v>2614</v>
      </c>
    </row>
    <row r="269" spans="1:65" s="2" customFormat="1" ht="24.2" customHeight="1">
      <c r="A269" s="35"/>
      <c r="B269" s="141"/>
      <c r="C269" s="218" t="s">
        <v>745</v>
      </c>
      <c r="D269" s="218" t="s">
        <v>419</v>
      </c>
      <c r="E269" s="219" t="s">
        <v>2593</v>
      </c>
      <c r="F269" s="220" t="s">
        <v>2594</v>
      </c>
      <c r="G269" s="221" t="s">
        <v>388</v>
      </c>
      <c r="H269" s="222">
        <v>3</v>
      </c>
      <c r="I269" s="223"/>
      <c r="J269" s="224">
        <f t="shared" si="25"/>
        <v>0</v>
      </c>
      <c r="K269" s="225"/>
      <c r="L269" s="226"/>
      <c r="M269" s="227" t="s">
        <v>1</v>
      </c>
      <c r="N269" s="228" t="s">
        <v>41</v>
      </c>
      <c r="O269" s="61"/>
      <c r="P269" s="181">
        <f t="shared" si="26"/>
        <v>0</v>
      </c>
      <c r="Q269" s="181">
        <v>0</v>
      </c>
      <c r="R269" s="181">
        <f t="shared" si="27"/>
        <v>0</v>
      </c>
      <c r="S269" s="181">
        <v>0</v>
      </c>
      <c r="T269" s="182">
        <f t="shared" si="28"/>
        <v>0</v>
      </c>
      <c r="U269" s="35"/>
      <c r="V269" s="35"/>
      <c r="W269" s="35"/>
      <c r="X269" s="35"/>
      <c r="Y269" s="35"/>
      <c r="Z269" s="35"/>
      <c r="AA269" s="35"/>
      <c r="AB269" s="35"/>
      <c r="AC269" s="35"/>
      <c r="AD269" s="35"/>
      <c r="AE269" s="35"/>
      <c r="AR269" s="183" t="s">
        <v>494</v>
      </c>
      <c r="AT269" s="183" t="s">
        <v>419</v>
      </c>
      <c r="AU269" s="183" t="s">
        <v>88</v>
      </c>
      <c r="AY269" s="18" t="s">
        <v>317</v>
      </c>
      <c r="BE269" s="105">
        <f t="shared" si="29"/>
        <v>0</v>
      </c>
      <c r="BF269" s="105">
        <f t="shared" si="30"/>
        <v>0</v>
      </c>
      <c r="BG269" s="105">
        <f t="shared" si="31"/>
        <v>0</v>
      </c>
      <c r="BH269" s="105">
        <f t="shared" si="32"/>
        <v>0</v>
      </c>
      <c r="BI269" s="105">
        <f t="shared" si="33"/>
        <v>0</v>
      </c>
      <c r="BJ269" s="18" t="s">
        <v>88</v>
      </c>
      <c r="BK269" s="105">
        <f t="shared" si="34"/>
        <v>0</v>
      </c>
      <c r="BL269" s="18" t="s">
        <v>406</v>
      </c>
      <c r="BM269" s="183" t="s">
        <v>2615</v>
      </c>
    </row>
    <row r="270" spans="1:65" s="2" customFormat="1" ht="24.2" customHeight="1">
      <c r="A270" s="35"/>
      <c r="B270" s="141"/>
      <c r="C270" s="218" t="s">
        <v>751</v>
      </c>
      <c r="D270" s="218" t="s">
        <v>419</v>
      </c>
      <c r="E270" s="219" t="s">
        <v>2596</v>
      </c>
      <c r="F270" s="220" t="s">
        <v>2597</v>
      </c>
      <c r="G270" s="221" t="s">
        <v>388</v>
      </c>
      <c r="H270" s="222">
        <v>3</v>
      </c>
      <c r="I270" s="223"/>
      <c r="J270" s="224">
        <f t="shared" si="25"/>
        <v>0</v>
      </c>
      <c r="K270" s="225"/>
      <c r="L270" s="226"/>
      <c r="M270" s="227" t="s">
        <v>1</v>
      </c>
      <c r="N270" s="228" t="s">
        <v>41</v>
      </c>
      <c r="O270" s="61"/>
      <c r="P270" s="181">
        <f t="shared" si="26"/>
        <v>0</v>
      </c>
      <c r="Q270" s="181">
        <v>0</v>
      </c>
      <c r="R270" s="181">
        <f t="shared" si="27"/>
        <v>0</v>
      </c>
      <c r="S270" s="181">
        <v>0</v>
      </c>
      <c r="T270" s="182">
        <f t="shared" si="28"/>
        <v>0</v>
      </c>
      <c r="U270" s="35"/>
      <c r="V270" s="35"/>
      <c r="W270" s="35"/>
      <c r="X270" s="35"/>
      <c r="Y270" s="35"/>
      <c r="Z270" s="35"/>
      <c r="AA270" s="35"/>
      <c r="AB270" s="35"/>
      <c r="AC270" s="35"/>
      <c r="AD270" s="35"/>
      <c r="AE270" s="35"/>
      <c r="AR270" s="183" t="s">
        <v>494</v>
      </c>
      <c r="AT270" s="183" t="s">
        <v>419</v>
      </c>
      <c r="AU270" s="183" t="s">
        <v>88</v>
      </c>
      <c r="AY270" s="18" t="s">
        <v>317</v>
      </c>
      <c r="BE270" s="105">
        <f t="shared" si="29"/>
        <v>0</v>
      </c>
      <c r="BF270" s="105">
        <f t="shared" si="30"/>
        <v>0</v>
      </c>
      <c r="BG270" s="105">
        <f t="shared" si="31"/>
        <v>0</v>
      </c>
      <c r="BH270" s="105">
        <f t="shared" si="32"/>
        <v>0</v>
      </c>
      <c r="BI270" s="105">
        <f t="shared" si="33"/>
        <v>0</v>
      </c>
      <c r="BJ270" s="18" t="s">
        <v>88</v>
      </c>
      <c r="BK270" s="105">
        <f t="shared" si="34"/>
        <v>0</v>
      </c>
      <c r="BL270" s="18" t="s">
        <v>406</v>
      </c>
      <c r="BM270" s="183" t="s">
        <v>2616</v>
      </c>
    </row>
    <row r="271" spans="1:65" s="2" customFormat="1" ht="24.2" customHeight="1">
      <c r="A271" s="35"/>
      <c r="B271" s="141"/>
      <c r="C271" s="218" t="s">
        <v>757</v>
      </c>
      <c r="D271" s="218" t="s">
        <v>419</v>
      </c>
      <c r="E271" s="219" t="s">
        <v>2599</v>
      </c>
      <c r="F271" s="220" t="s">
        <v>2600</v>
      </c>
      <c r="G271" s="221" t="s">
        <v>388</v>
      </c>
      <c r="H271" s="222">
        <v>7</v>
      </c>
      <c r="I271" s="223"/>
      <c r="J271" s="224">
        <f t="shared" si="25"/>
        <v>0</v>
      </c>
      <c r="K271" s="225"/>
      <c r="L271" s="226"/>
      <c r="M271" s="227" t="s">
        <v>1</v>
      </c>
      <c r="N271" s="228" t="s">
        <v>41</v>
      </c>
      <c r="O271" s="61"/>
      <c r="P271" s="181">
        <f t="shared" si="26"/>
        <v>0</v>
      </c>
      <c r="Q271" s="181">
        <v>0</v>
      </c>
      <c r="R271" s="181">
        <f t="shared" si="27"/>
        <v>0</v>
      </c>
      <c r="S271" s="181">
        <v>0</v>
      </c>
      <c r="T271" s="182">
        <f t="shared" si="28"/>
        <v>0</v>
      </c>
      <c r="U271" s="35"/>
      <c r="V271" s="35"/>
      <c r="W271" s="35"/>
      <c r="X271" s="35"/>
      <c r="Y271" s="35"/>
      <c r="Z271" s="35"/>
      <c r="AA271" s="35"/>
      <c r="AB271" s="35"/>
      <c r="AC271" s="35"/>
      <c r="AD271" s="35"/>
      <c r="AE271" s="35"/>
      <c r="AR271" s="183" t="s">
        <v>494</v>
      </c>
      <c r="AT271" s="183" t="s">
        <v>419</v>
      </c>
      <c r="AU271" s="183" t="s">
        <v>88</v>
      </c>
      <c r="AY271" s="18" t="s">
        <v>317</v>
      </c>
      <c r="BE271" s="105">
        <f t="shared" si="29"/>
        <v>0</v>
      </c>
      <c r="BF271" s="105">
        <f t="shared" si="30"/>
        <v>0</v>
      </c>
      <c r="BG271" s="105">
        <f t="shared" si="31"/>
        <v>0</v>
      </c>
      <c r="BH271" s="105">
        <f t="shared" si="32"/>
        <v>0</v>
      </c>
      <c r="BI271" s="105">
        <f t="shared" si="33"/>
        <v>0</v>
      </c>
      <c r="BJ271" s="18" t="s">
        <v>88</v>
      </c>
      <c r="BK271" s="105">
        <f t="shared" si="34"/>
        <v>0</v>
      </c>
      <c r="BL271" s="18" t="s">
        <v>406</v>
      </c>
      <c r="BM271" s="183" t="s">
        <v>2617</v>
      </c>
    </row>
    <row r="272" spans="1:65" s="2" customFormat="1" ht="24.2" customHeight="1">
      <c r="A272" s="35"/>
      <c r="B272" s="141"/>
      <c r="C272" s="218" t="s">
        <v>762</v>
      </c>
      <c r="D272" s="218" t="s">
        <v>419</v>
      </c>
      <c r="E272" s="219" t="s">
        <v>2618</v>
      </c>
      <c r="F272" s="220" t="s">
        <v>2619</v>
      </c>
      <c r="G272" s="221" t="s">
        <v>388</v>
      </c>
      <c r="H272" s="222">
        <v>5</v>
      </c>
      <c r="I272" s="223"/>
      <c r="J272" s="224">
        <f t="shared" si="25"/>
        <v>0</v>
      </c>
      <c r="K272" s="225"/>
      <c r="L272" s="226"/>
      <c r="M272" s="227" t="s">
        <v>1</v>
      </c>
      <c r="N272" s="228" t="s">
        <v>41</v>
      </c>
      <c r="O272" s="61"/>
      <c r="P272" s="181">
        <f t="shared" si="26"/>
        <v>0</v>
      </c>
      <c r="Q272" s="181">
        <v>0</v>
      </c>
      <c r="R272" s="181">
        <f t="shared" si="27"/>
        <v>0</v>
      </c>
      <c r="S272" s="181">
        <v>0</v>
      </c>
      <c r="T272" s="182">
        <f t="shared" si="28"/>
        <v>0</v>
      </c>
      <c r="U272" s="35"/>
      <c r="V272" s="35"/>
      <c r="W272" s="35"/>
      <c r="X272" s="35"/>
      <c r="Y272" s="35"/>
      <c r="Z272" s="35"/>
      <c r="AA272" s="35"/>
      <c r="AB272" s="35"/>
      <c r="AC272" s="35"/>
      <c r="AD272" s="35"/>
      <c r="AE272" s="35"/>
      <c r="AR272" s="183" t="s">
        <v>494</v>
      </c>
      <c r="AT272" s="183" t="s">
        <v>419</v>
      </c>
      <c r="AU272" s="183" t="s">
        <v>88</v>
      </c>
      <c r="AY272" s="18" t="s">
        <v>317</v>
      </c>
      <c r="BE272" s="105">
        <f t="shared" si="29"/>
        <v>0</v>
      </c>
      <c r="BF272" s="105">
        <f t="shared" si="30"/>
        <v>0</v>
      </c>
      <c r="BG272" s="105">
        <f t="shared" si="31"/>
        <v>0</v>
      </c>
      <c r="BH272" s="105">
        <f t="shared" si="32"/>
        <v>0</v>
      </c>
      <c r="BI272" s="105">
        <f t="shared" si="33"/>
        <v>0</v>
      </c>
      <c r="BJ272" s="18" t="s">
        <v>88</v>
      </c>
      <c r="BK272" s="105">
        <f t="shared" si="34"/>
        <v>0</v>
      </c>
      <c r="BL272" s="18" t="s">
        <v>406</v>
      </c>
      <c r="BM272" s="183" t="s">
        <v>2620</v>
      </c>
    </row>
    <row r="273" spans="1:65" s="2" customFormat="1" ht="24.2" customHeight="1">
      <c r="A273" s="35"/>
      <c r="B273" s="141"/>
      <c r="C273" s="218" t="s">
        <v>766</v>
      </c>
      <c r="D273" s="218" t="s">
        <v>419</v>
      </c>
      <c r="E273" s="219" t="s">
        <v>2621</v>
      </c>
      <c r="F273" s="220" t="s">
        <v>2622</v>
      </c>
      <c r="G273" s="221" t="s">
        <v>388</v>
      </c>
      <c r="H273" s="222">
        <v>1</v>
      </c>
      <c r="I273" s="223"/>
      <c r="J273" s="224">
        <f t="shared" si="25"/>
        <v>0</v>
      </c>
      <c r="K273" s="225"/>
      <c r="L273" s="226"/>
      <c r="M273" s="227" t="s">
        <v>1</v>
      </c>
      <c r="N273" s="228" t="s">
        <v>41</v>
      </c>
      <c r="O273" s="61"/>
      <c r="P273" s="181">
        <f t="shared" si="26"/>
        <v>0</v>
      </c>
      <c r="Q273" s="181">
        <v>0</v>
      </c>
      <c r="R273" s="181">
        <f t="shared" si="27"/>
        <v>0</v>
      </c>
      <c r="S273" s="181">
        <v>0</v>
      </c>
      <c r="T273" s="182">
        <f t="shared" si="28"/>
        <v>0</v>
      </c>
      <c r="U273" s="35"/>
      <c r="V273" s="35"/>
      <c r="W273" s="35"/>
      <c r="X273" s="35"/>
      <c r="Y273" s="35"/>
      <c r="Z273" s="35"/>
      <c r="AA273" s="35"/>
      <c r="AB273" s="35"/>
      <c r="AC273" s="35"/>
      <c r="AD273" s="35"/>
      <c r="AE273" s="35"/>
      <c r="AR273" s="183" t="s">
        <v>494</v>
      </c>
      <c r="AT273" s="183" t="s">
        <v>419</v>
      </c>
      <c r="AU273" s="183" t="s">
        <v>88</v>
      </c>
      <c r="AY273" s="18" t="s">
        <v>317</v>
      </c>
      <c r="BE273" s="105">
        <f t="shared" si="29"/>
        <v>0</v>
      </c>
      <c r="BF273" s="105">
        <f t="shared" si="30"/>
        <v>0</v>
      </c>
      <c r="BG273" s="105">
        <f t="shared" si="31"/>
        <v>0</v>
      </c>
      <c r="BH273" s="105">
        <f t="shared" si="32"/>
        <v>0</v>
      </c>
      <c r="BI273" s="105">
        <f t="shared" si="33"/>
        <v>0</v>
      </c>
      <c r="BJ273" s="18" t="s">
        <v>88</v>
      </c>
      <c r="BK273" s="105">
        <f t="shared" si="34"/>
        <v>0</v>
      </c>
      <c r="BL273" s="18" t="s">
        <v>406</v>
      </c>
      <c r="BM273" s="183" t="s">
        <v>2623</v>
      </c>
    </row>
    <row r="274" spans="1:65" s="2" customFormat="1" ht="24.2" customHeight="1">
      <c r="A274" s="35"/>
      <c r="B274" s="141"/>
      <c r="C274" s="218" t="s">
        <v>771</v>
      </c>
      <c r="D274" s="218" t="s">
        <v>419</v>
      </c>
      <c r="E274" s="219" t="s">
        <v>2602</v>
      </c>
      <c r="F274" s="220" t="s">
        <v>2603</v>
      </c>
      <c r="G274" s="221" t="s">
        <v>388</v>
      </c>
      <c r="H274" s="222">
        <v>6</v>
      </c>
      <c r="I274" s="223"/>
      <c r="J274" s="224">
        <f t="shared" si="25"/>
        <v>0</v>
      </c>
      <c r="K274" s="225"/>
      <c r="L274" s="226"/>
      <c r="M274" s="227" t="s">
        <v>1</v>
      </c>
      <c r="N274" s="228" t="s">
        <v>41</v>
      </c>
      <c r="O274" s="61"/>
      <c r="P274" s="181">
        <f t="shared" si="26"/>
        <v>0</v>
      </c>
      <c r="Q274" s="181">
        <v>0</v>
      </c>
      <c r="R274" s="181">
        <f t="shared" si="27"/>
        <v>0</v>
      </c>
      <c r="S274" s="181">
        <v>0</v>
      </c>
      <c r="T274" s="182">
        <f t="shared" si="28"/>
        <v>0</v>
      </c>
      <c r="U274" s="35"/>
      <c r="V274" s="35"/>
      <c r="W274" s="35"/>
      <c r="X274" s="35"/>
      <c r="Y274" s="35"/>
      <c r="Z274" s="35"/>
      <c r="AA274" s="35"/>
      <c r="AB274" s="35"/>
      <c r="AC274" s="35"/>
      <c r="AD274" s="35"/>
      <c r="AE274" s="35"/>
      <c r="AR274" s="183" t="s">
        <v>494</v>
      </c>
      <c r="AT274" s="183" t="s">
        <v>419</v>
      </c>
      <c r="AU274" s="183" t="s">
        <v>88</v>
      </c>
      <c r="AY274" s="18" t="s">
        <v>317</v>
      </c>
      <c r="BE274" s="105">
        <f t="shared" si="29"/>
        <v>0</v>
      </c>
      <c r="BF274" s="105">
        <f t="shared" si="30"/>
        <v>0</v>
      </c>
      <c r="BG274" s="105">
        <f t="shared" si="31"/>
        <v>0</v>
      </c>
      <c r="BH274" s="105">
        <f t="shared" si="32"/>
        <v>0</v>
      </c>
      <c r="BI274" s="105">
        <f t="shared" si="33"/>
        <v>0</v>
      </c>
      <c r="BJ274" s="18" t="s">
        <v>88</v>
      </c>
      <c r="BK274" s="105">
        <f t="shared" si="34"/>
        <v>0</v>
      </c>
      <c r="BL274" s="18" t="s">
        <v>406</v>
      </c>
      <c r="BM274" s="183" t="s">
        <v>2624</v>
      </c>
    </row>
    <row r="275" spans="1:65" s="2" customFormat="1" ht="24.2" customHeight="1">
      <c r="A275" s="35"/>
      <c r="B275" s="141"/>
      <c r="C275" s="171" t="s">
        <v>775</v>
      </c>
      <c r="D275" s="171" t="s">
        <v>318</v>
      </c>
      <c r="E275" s="172" t="s">
        <v>2625</v>
      </c>
      <c r="F275" s="173" t="s">
        <v>2626</v>
      </c>
      <c r="G275" s="174" t="s">
        <v>388</v>
      </c>
      <c r="H275" s="175">
        <v>4</v>
      </c>
      <c r="I275" s="176"/>
      <c r="J275" s="177">
        <f t="shared" si="25"/>
        <v>0</v>
      </c>
      <c r="K275" s="178"/>
      <c r="L275" s="36"/>
      <c r="M275" s="179" t="s">
        <v>1</v>
      </c>
      <c r="N275" s="180" t="s">
        <v>41</v>
      </c>
      <c r="O275" s="61"/>
      <c r="P275" s="181">
        <f t="shared" si="26"/>
        <v>0</v>
      </c>
      <c r="Q275" s="181">
        <v>0</v>
      </c>
      <c r="R275" s="181">
        <f t="shared" si="27"/>
        <v>0</v>
      </c>
      <c r="S275" s="181">
        <v>0</v>
      </c>
      <c r="T275" s="182">
        <f t="shared" si="28"/>
        <v>0</v>
      </c>
      <c r="U275" s="35"/>
      <c r="V275" s="35"/>
      <c r="W275" s="35"/>
      <c r="X275" s="35"/>
      <c r="Y275" s="35"/>
      <c r="Z275" s="35"/>
      <c r="AA275" s="35"/>
      <c r="AB275" s="35"/>
      <c r="AC275" s="35"/>
      <c r="AD275" s="35"/>
      <c r="AE275" s="35"/>
      <c r="AR275" s="183" t="s">
        <v>406</v>
      </c>
      <c r="AT275" s="183" t="s">
        <v>318</v>
      </c>
      <c r="AU275" s="183" t="s">
        <v>88</v>
      </c>
      <c r="AY275" s="18" t="s">
        <v>317</v>
      </c>
      <c r="BE275" s="105">
        <f t="shared" si="29"/>
        <v>0</v>
      </c>
      <c r="BF275" s="105">
        <f t="shared" si="30"/>
        <v>0</v>
      </c>
      <c r="BG275" s="105">
        <f t="shared" si="31"/>
        <v>0</v>
      </c>
      <c r="BH275" s="105">
        <f t="shared" si="32"/>
        <v>0</v>
      </c>
      <c r="BI275" s="105">
        <f t="shared" si="33"/>
        <v>0</v>
      </c>
      <c r="BJ275" s="18" t="s">
        <v>88</v>
      </c>
      <c r="BK275" s="105">
        <f t="shared" si="34"/>
        <v>0</v>
      </c>
      <c r="BL275" s="18" t="s">
        <v>406</v>
      </c>
      <c r="BM275" s="183" t="s">
        <v>2627</v>
      </c>
    </row>
    <row r="276" spans="1:65" s="2" customFormat="1" ht="24.2" customHeight="1">
      <c r="A276" s="35"/>
      <c r="B276" s="141"/>
      <c r="C276" s="218" t="s">
        <v>780</v>
      </c>
      <c r="D276" s="218" t="s">
        <v>419</v>
      </c>
      <c r="E276" s="219" t="s">
        <v>2628</v>
      </c>
      <c r="F276" s="220" t="s">
        <v>2629</v>
      </c>
      <c r="G276" s="221" t="s">
        <v>388</v>
      </c>
      <c r="H276" s="222">
        <v>4</v>
      </c>
      <c r="I276" s="223"/>
      <c r="J276" s="224">
        <f t="shared" si="25"/>
        <v>0</v>
      </c>
      <c r="K276" s="225"/>
      <c r="L276" s="226"/>
      <c r="M276" s="227" t="s">
        <v>1</v>
      </c>
      <c r="N276" s="228" t="s">
        <v>41</v>
      </c>
      <c r="O276" s="61"/>
      <c r="P276" s="181">
        <f t="shared" si="26"/>
        <v>0</v>
      </c>
      <c r="Q276" s="181">
        <v>0</v>
      </c>
      <c r="R276" s="181">
        <f t="shared" si="27"/>
        <v>0</v>
      </c>
      <c r="S276" s="181">
        <v>0</v>
      </c>
      <c r="T276" s="182">
        <f t="shared" si="28"/>
        <v>0</v>
      </c>
      <c r="U276" s="35"/>
      <c r="V276" s="35"/>
      <c r="W276" s="35"/>
      <c r="X276" s="35"/>
      <c r="Y276" s="35"/>
      <c r="Z276" s="35"/>
      <c r="AA276" s="35"/>
      <c r="AB276" s="35"/>
      <c r="AC276" s="35"/>
      <c r="AD276" s="35"/>
      <c r="AE276" s="35"/>
      <c r="AR276" s="183" t="s">
        <v>494</v>
      </c>
      <c r="AT276" s="183" t="s">
        <v>419</v>
      </c>
      <c r="AU276" s="183" t="s">
        <v>88</v>
      </c>
      <c r="AY276" s="18" t="s">
        <v>317</v>
      </c>
      <c r="BE276" s="105">
        <f t="shared" si="29"/>
        <v>0</v>
      </c>
      <c r="BF276" s="105">
        <f t="shared" si="30"/>
        <v>0</v>
      </c>
      <c r="BG276" s="105">
        <f t="shared" si="31"/>
        <v>0</v>
      </c>
      <c r="BH276" s="105">
        <f t="shared" si="32"/>
        <v>0</v>
      </c>
      <c r="BI276" s="105">
        <f t="shared" si="33"/>
        <v>0</v>
      </c>
      <c r="BJ276" s="18" t="s">
        <v>88</v>
      </c>
      <c r="BK276" s="105">
        <f t="shared" si="34"/>
        <v>0</v>
      </c>
      <c r="BL276" s="18" t="s">
        <v>406</v>
      </c>
      <c r="BM276" s="183" t="s">
        <v>2630</v>
      </c>
    </row>
    <row r="277" spans="1:65" s="2" customFormat="1" ht="24.2" customHeight="1">
      <c r="A277" s="35"/>
      <c r="B277" s="141"/>
      <c r="C277" s="171" t="s">
        <v>784</v>
      </c>
      <c r="D277" s="171" t="s">
        <v>318</v>
      </c>
      <c r="E277" s="172" t="s">
        <v>2631</v>
      </c>
      <c r="F277" s="173" t="s">
        <v>2632</v>
      </c>
      <c r="G277" s="174" t="s">
        <v>388</v>
      </c>
      <c r="H277" s="175">
        <v>8</v>
      </c>
      <c r="I277" s="176"/>
      <c r="J277" s="177">
        <f t="shared" si="25"/>
        <v>0</v>
      </c>
      <c r="K277" s="178"/>
      <c r="L277" s="36"/>
      <c r="M277" s="179" t="s">
        <v>1</v>
      </c>
      <c r="N277" s="180" t="s">
        <v>41</v>
      </c>
      <c r="O277" s="61"/>
      <c r="P277" s="181">
        <f t="shared" si="26"/>
        <v>0</v>
      </c>
      <c r="Q277" s="181">
        <v>0</v>
      </c>
      <c r="R277" s="181">
        <f t="shared" si="27"/>
        <v>0</v>
      </c>
      <c r="S277" s="181">
        <v>0</v>
      </c>
      <c r="T277" s="182">
        <f t="shared" si="28"/>
        <v>0</v>
      </c>
      <c r="U277" s="35"/>
      <c r="V277" s="35"/>
      <c r="W277" s="35"/>
      <c r="X277" s="35"/>
      <c r="Y277" s="35"/>
      <c r="Z277" s="35"/>
      <c r="AA277" s="35"/>
      <c r="AB277" s="35"/>
      <c r="AC277" s="35"/>
      <c r="AD277" s="35"/>
      <c r="AE277" s="35"/>
      <c r="AR277" s="183" t="s">
        <v>406</v>
      </c>
      <c r="AT277" s="183" t="s">
        <v>318</v>
      </c>
      <c r="AU277" s="183" t="s">
        <v>88</v>
      </c>
      <c r="AY277" s="18" t="s">
        <v>317</v>
      </c>
      <c r="BE277" s="105">
        <f t="shared" si="29"/>
        <v>0</v>
      </c>
      <c r="BF277" s="105">
        <f t="shared" si="30"/>
        <v>0</v>
      </c>
      <c r="BG277" s="105">
        <f t="shared" si="31"/>
        <v>0</v>
      </c>
      <c r="BH277" s="105">
        <f t="shared" si="32"/>
        <v>0</v>
      </c>
      <c r="BI277" s="105">
        <f t="shared" si="33"/>
        <v>0</v>
      </c>
      <c r="BJ277" s="18" t="s">
        <v>88</v>
      </c>
      <c r="BK277" s="105">
        <f t="shared" si="34"/>
        <v>0</v>
      </c>
      <c r="BL277" s="18" t="s">
        <v>406</v>
      </c>
      <c r="BM277" s="183" t="s">
        <v>2633</v>
      </c>
    </row>
    <row r="278" spans="1:65" s="2" customFormat="1" ht="24.2" customHeight="1">
      <c r="A278" s="35"/>
      <c r="B278" s="141"/>
      <c r="C278" s="218" t="s">
        <v>788</v>
      </c>
      <c r="D278" s="218" t="s">
        <v>419</v>
      </c>
      <c r="E278" s="219" t="s">
        <v>2634</v>
      </c>
      <c r="F278" s="220" t="s">
        <v>2635</v>
      </c>
      <c r="G278" s="221" t="s">
        <v>388</v>
      </c>
      <c r="H278" s="222">
        <v>2</v>
      </c>
      <c r="I278" s="223"/>
      <c r="J278" s="224">
        <f t="shared" si="25"/>
        <v>0</v>
      </c>
      <c r="K278" s="225"/>
      <c r="L278" s="226"/>
      <c r="M278" s="227" t="s">
        <v>1</v>
      </c>
      <c r="N278" s="228" t="s">
        <v>41</v>
      </c>
      <c r="O278" s="61"/>
      <c r="P278" s="181">
        <f t="shared" si="26"/>
        <v>0</v>
      </c>
      <c r="Q278" s="181">
        <v>0</v>
      </c>
      <c r="R278" s="181">
        <f t="shared" si="27"/>
        <v>0</v>
      </c>
      <c r="S278" s="181">
        <v>0</v>
      </c>
      <c r="T278" s="182">
        <f t="shared" si="28"/>
        <v>0</v>
      </c>
      <c r="U278" s="35"/>
      <c r="V278" s="35"/>
      <c r="W278" s="35"/>
      <c r="X278" s="35"/>
      <c r="Y278" s="35"/>
      <c r="Z278" s="35"/>
      <c r="AA278" s="35"/>
      <c r="AB278" s="35"/>
      <c r="AC278" s="35"/>
      <c r="AD278" s="35"/>
      <c r="AE278" s="35"/>
      <c r="AR278" s="183" t="s">
        <v>494</v>
      </c>
      <c r="AT278" s="183" t="s">
        <v>419</v>
      </c>
      <c r="AU278" s="183" t="s">
        <v>88</v>
      </c>
      <c r="AY278" s="18" t="s">
        <v>317</v>
      </c>
      <c r="BE278" s="105">
        <f t="shared" si="29"/>
        <v>0</v>
      </c>
      <c r="BF278" s="105">
        <f t="shared" si="30"/>
        <v>0</v>
      </c>
      <c r="BG278" s="105">
        <f t="shared" si="31"/>
        <v>0</v>
      </c>
      <c r="BH278" s="105">
        <f t="shared" si="32"/>
        <v>0</v>
      </c>
      <c r="BI278" s="105">
        <f t="shared" si="33"/>
        <v>0</v>
      </c>
      <c r="BJ278" s="18" t="s">
        <v>88</v>
      </c>
      <c r="BK278" s="105">
        <f t="shared" si="34"/>
        <v>0</v>
      </c>
      <c r="BL278" s="18" t="s">
        <v>406</v>
      </c>
      <c r="BM278" s="183" t="s">
        <v>2636</v>
      </c>
    </row>
    <row r="279" spans="1:65" s="2" customFormat="1" ht="24.2" customHeight="1">
      <c r="A279" s="35"/>
      <c r="B279" s="141"/>
      <c r="C279" s="218" t="s">
        <v>794</v>
      </c>
      <c r="D279" s="218" t="s">
        <v>419</v>
      </c>
      <c r="E279" s="219" t="s">
        <v>2637</v>
      </c>
      <c r="F279" s="220" t="s">
        <v>2638</v>
      </c>
      <c r="G279" s="221" t="s">
        <v>388</v>
      </c>
      <c r="H279" s="222">
        <v>6</v>
      </c>
      <c r="I279" s="223"/>
      <c r="J279" s="224">
        <f t="shared" si="25"/>
        <v>0</v>
      </c>
      <c r="K279" s="225"/>
      <c r="L279" s="226"/>
      <c r="M279" s="227" t="s">
        <v>1</v>
      </c>
      <c r="N279" s="228" t="s">
        <v>41</v>
      </c>
      <c r="O279" s="61"/>
      <c r="P279" s="181">
        <f t="shared" si="26"/>
        <v>0</v>
      </c>
      <c r="Q279" s="181">
        <v>0</v>
      </c>
      <c r="R279" s="181">
        <f t="shared" si="27"/>
        <v>0</v>
      </c>
      <c r="S279" s="181">
        <v>0</v>
      </c>
      <c r="T279" s="182">
        <f t="shared" si="28"/>
        <v>0</v>
      </c>
      <c r="U279" s="35"/>
      <c r="V279" s="35"/>
      <c r="W279" s="35"/>
      <c r="X279" s="35"/>
      <c r="Y279" s="35"/>
      <c r="Z279" s="35"/>
      <c r="AA279" s="35"/>
      <c r="AB279" s="35"/>
      <c r="AC279" s="35"/>
      <c r="AD279" s="35"/>
      <c r="AE279" s="35"/>
      <c r="AR279" s="183" t="s">
        <v>494</v>
      </c>
      <c r="AT279" s="183" t="s">
        <v>419</v>
      </c>
      <c r="AU279" s="183" t="s">
        <v>88</v>
      </c>
      <c r="AY279" s="18" t="s">
        <v>317</v>
      </c>
      <c r="BE279" s="105">
        <f t="shared" si="29"/>
        <v>0</v>
      </c>
      <c r="BF279" s="105">
        <f t="shared" si="30"/>
        <v>0</v>
      </c>
      <c r="BG279" s="105">
        <f t="shared" si="31"/>
        <v>0</v>
      </c>
      <c r="BH279" s="105">
        <f t="shared" si="32"/>
        <v>0</v>
      </c>
      <c r="BI279" s="105">
        <f t="shared" si="33"/>
        <v>0</v>
      </c>
      <c r="BJ279" s="18" t="s">
        <v>88</v>
      </c>
      <c r="BK279" s="105">
        <f t="shared" si="34"/>
        <v>0</v>
      </c>
      <c r="BL279" s="18" t="s">
        <v>406</v>
      </c>
      <c r="BM279" s="183" t="s">
        <v>2639</v>
      </c>
    </row>
    <row r="280" spans="1:65" s="2" customFormat="1" ht="24.2" customHeight="1">
      <c r="A280" s="35"/>
      <c r="B280" s="141"/>
      <c r="C280" s="171" t="s">
        <v>802</v>
      </c>
      <c r="D280" s="171" t="s">
        <v>318</v>
      </c>
      <c r="E280" s="172" t="s">
        <v>2640</v>
      </c>
      <c r="F280" s="173" t="s">
        <v>2641</v>
      </c>
      <c r="G280" s="174" t="s">
        <v>388</v>
      </c>
      <c r="H280" s="175">
        <v>2</v>
      </c>
      <c r="I280" s="176"/>
      <c r="J280" s="177">
        <f t="shared" si="25"/>
        <v>0</v>
      </c>
      <c r="K280" s="178"/>
      <c r="L280" s="36"/>
      <c r="M280" s="179" t="s">
        <v>1</v>
      </c>
      <c r="N280" s="180" t="s">
        <v>41</v>
      </c>
      <c r="O280" s="61"/>
      <c r="P280" s="181">
        <f t="shared" si="26"/>
        <v>0</v>
      </c>
      <c r="Q280" s="181">
        <v>0</v>
      </c>
      <c r="R280" s="181">
        <f t="shared" si="27"/>
        <v>0</v>
      </c>
      <c r="S280" s="181">
        <v>0</v>
      </c>
      <c r="T280" s="182">
        <f t="shared" si="28"/>
        <v>0</v>
      </c>
      <c r="U280" s="35"/>
      <c r="V280" s="35"/>
      <c r="W280" s="35"/>
      <c r="X280" s="35"/>
      <c r="Y280" s="35"/>
      <c r="Z280" s="35"/>
      <c r="AA280" s="35"/>
      <c r="AB280" s="35"/>
      <c r="AC280" s="35"/>
      <c r="AD280" s="35"/>
      <c r="AE280" s="35"/>
      <c r="AR280" s="183" t="s">
        <v>406</v>
      </c>
      <c r="AT280" s="183" t="s">
        <v>318</v>
      </c>
      <c r="AU280" s="183" t="s">
        <v>88</v>
      </c>
      <c r="AY280" s="18" t="s">
        <v>317</v>
      </c>
      <c r="BE280" s="105">
        <f t="shared" si="29"/>
        <v>0</v>
      </c>
      <c r="BF280" s="105">
        <f t="shared" si="30"/>
        <v>0</v>
      </c>
      <c r="BG280" s="105">
        <f t="shared" si="31"/>
        <v>0</v>
      </c>
      <c r="BH280" s="105">
        <f t="shared" si="32"/>
        <v>0</v>
      </c>
      <c r="BI280" s="105">
        <f t="shared" si="33"/>
        <v>0</v>
      </c>
      <c r="BJ280" s="18" t="s">
        <v>88</v>
      </c>
      <c r="BK280" s="105">
        <f t="shared" si="34"/>
        <v>0</v>
      </c>
      <c r="BL280" s="18" t="s">
        <v>406</v>
      </c>
      <c r="BM280" s="183" t="s">
        <v>2642</v>
      </c>
    </row>
    <row r="281" spans="1:65" s="2" customFormat="1" ht="24.2" customHeight="1">
      <c r="A281" s="35"/>
      <c r="B281" s="141"/>
      <c r="C281" s="218" t="s">
        <v>807</v>
      </c>
      <c r="D281" s="218" t="s">
        <v>419</v>
      </c>
      <c r="E281" s="219" t="s">
        <v>2643</v>
      </c>
      <c r="F281" s="220" t="s">
        <v>2644</v>
      </c>
      <c r="G281" s="221" t="s">
        <v>388</v>
      </c>
      <c r="H281" s="222">
        <v>2</v>
      </c>
      <c r="I281" s="223"/>
      <c r="J281" s="224">
        <f t="shared" ref="J281:J299" si="35">ROUND(I281*H281,2)</f>
        <v>0</v>
      </c>
      <c r="K281" s="225"/>
      <c r="L281" s="226"/>
      <c r="M281" s="227" t="s">
        <v>1</v>
      </c>
      <c r="N281" s="228" t="s">
        <v>41</v>
      </c>
      <c r="O281" s="61"/>
      <c r="P281" s="181">
        <f t="shared" ref="P281:P299" si="36">O281*H281</f>
        <v>0</v>
      </c>
      <c r="Q281" s="181">
        <v>0</v>
      </c>
      <c r="R281" s="181">
        <f t="shared" ref="R281:R299" si="37">Q281*H281</f>
        <v>0</v>
      </c>
      <c r="S281" s="181">
        <v>0</v>
      </c>
      <c r="T281" s="182">
        <f t="shared" ref="T281:T299" si="38">S281*H281</f>
        <v>0</v>
      </c>
      <c r="U281" s="35"/>
      <c r="V281" s="35"/>
      <c r="W281" s="35"/>
      <c r="X281" s="35"/>
      <c r="Y281" s="35"/>
      <c r="Z281" s="35"/>
      <c r="AA281" s="35"/>
      <c r="AB281" s="35"/>
      <c r="AC281" s="35"/>
      <c r="AD281" s="35"/>
      <c r="AE281" s="35"/>
      <c r="AR281" s="183" t="s">
        <v>494</v>
      </c>
      <c r="AT281" s="183" t="s">
        <v>419</v>
      </c>
      <c r="AU281" s="183" t="s">
        <v>88</v>
      </c>
      <c r="AY281" s="18" t="s">
        <v>317</v>
      </c>
      <c r="BE281" s="105">
        <f t="shared" ref="BE281:BE299" si="39">IF(N281="základná",J281,0)</f>
        <v>0</v>
      </c>
      <c r="BF281" s="105">
        <f t="shared" ref="BF281:BF299" si="40">IF(N281="znížená",J281,0)</f>
        <v>0</v>
      </c>
      <c r="BG281" s="105">
        <f t="shared" ref="BG281:BG299" si="41">IF(N281="zákl. prenesená",J281,0)</f>
        <v>0</v>
      </c>
      <c r="BH281" s="105">
        <f t="shared" ref="BH281:BH299" si="42">IF(N281="zníž. prenesená",J281,0)</f>
        <v>0</v>
      </c>
      <c r="BI281" s="105">
        <f t="shared" ref="BI281:BI299" si="43">IF(N281="nulová",J281,0)</f>
        <v>0</v>
      </c>
      <c r="BJ281" s="18" t="s">
        <v>88</v>
      </c>
      <c r="BK281" s="105">
        <f t="shared" ref="BK281:BK299" si="44">ROUND(I281*H281,2)</f>
        <v>0</v>
      </c>
      <c r="BL281" s="18" t="s">
        <v>406</v>
      </c>
      <c r="BM281" s="183" t="s">
        <v>2645</v>
      </c>
    </row>
    <row r="282" spans="1:65" s="2" customFormat="1" ht="24.2" customHeight="1">
      <c r="A282" s="35"/>
      <c r="B282" s="141"/>
      <c r="C282" s="171" t="s">
        <v>814</v>
      </c>
      <c r="D282" s="171" t="s">
        <v>318</v>
      </c>
      <c r="E282" s="172" t="s">
        <v>2646</v>
      </c>
      <c r="F282" s="173" t="s">
        <v>2647</v>
      </c>
      <c r="G282" s="174" t="s">
        <v>388</v>
      </c>
      <c r="H282" s="175">
        <v>9</v>
      </c>
      <c r="I282" s="176"/>
      <c r="J282" s="177">
        <f t="shared" si="35"/>
        <v>0</v>
      </c>
      <c r="K282" s="178"/>
      <c r="L282" s="36"/>
      <c r="M282" s="179" t="s">
        <v>1</v>
      </c>
      <c r="N282" s="180" t="s">
        <v>41</v>
      </c>
      <c r="O282" s="61"/>
      <c r="P282" s="181">
        <f t="shared" si="36"/>
        <v>0</v>
      </c>
      <c r="Q282" s="181">
        <v>0</v>
      </c>
      <c r="R282" s="181">
        <f t="shared" si="37"/>
        <v>0</v>
      </c>
      <c r="S282" s="181">
        <v>0</v>
      </c>
      <c r="T282" s="182">
        <f t="shared" si="38"/>
        <v>0</v>
      </c>
      <c r="U282" s="35"/>
      <c r="V282" s="35"/>
      <c r="W282" s="35"/>
      <c r="X282" s="35"/>
      <c r="Y282" s="35"/>
      <c r="Z282" s="35"/>
      <c r="AA282" s="35"/>
      <c r="AB282" s="35"/>
      <c r="AC282" s="35"/>
      <c r="AD282" s="35"/>
      <c r="AE282" s="35"/>
      <c r="AR282" s="183" t="s">
        <v>406</v>
      </c>
      <c r="AT282" s="183" t="s">
        <v>318</v>
      </c>
      <c r="AU282" s="183" t="s">
        <v>88</v>
      </c>
      <c r="AY282" s="18" t="s">
        <v>317</v>
      </c>
      <c r="BE282" s="105">
        <f t="shared" si="39"/>
        <v>0</v>
      </c>
      <c r="BF282" s="105">
        <f t="shared" si="40"/>
        <v>0</v>
      </c>
      <c r="BG282" s="105">
        <f t="shared" si="41"/>
        <v>0</v>
      </c>
      <c r="BH282" s="105">
        <f t="shared" si="42"/>
        <v>0</v>
      </c>
      <c r="BI282" s="105">
        <f t="shared" si="43"/>
        <v>0</v>
      </c>
      <c r="BJ282" s="18" t="s">
        <v>88</v>
      </c>
      <c r="BK282" s="105">
        <f t="shared" si="44"/>
        <v>0</v>
      </c>
      <c r="BL282" s="18" t="s">
        <v>406</v>
      </c>
      <c r="BM282" s="183" t="s">
        <v>2648</v>
      </c>
    </row>
    <row r="283" spans="1:65" s="2" customFormat="1" ht="24.2" customHeight="1">
      <c r="A283" s="35"/>
      <c r="B283" s="141"/>
      <c r="C283" s="218" t="s">
        <v>824</v>
      </c>
      <c r="D283" s="218" t="s">
        <v>419</v>
      </c>
      <c r="E283" s="219" t="s">
        <v>2649</v>
      </c>
      <c r="F283" s="220" t="s">
        <v>2650</v>
      </c>
      <c r="G283" s="221" t="s">
        <v>388</v>
      </c>
      <c r="H283" s="222">
        <v>9</v>
      </c>
      <c r="I283" s="223"/>
      <c r="J283" s="224">
        <f t="shared" si="35"/>
        <v>0</v>
      </c>
      <c r="K283" s="225"/>
      <c r="L283" s="226"/>
      <c r="M283" s="227" t="s">
        <v>1</v>
      </c>
      <c r="N283" s="228" t="s">
        <v>41</v>
      </c>
      <c r="O283" s="61"/>
      <c r="P283" s="181">
        <f t="shared" si="36"/>
        <v>0</v>
      </c>
      <c r="Q283" s="181">
        <v>0</v>
      </c>
      <c r="R283" s="181">
        <f t="shared" si="37"/>
        <v>0</v>
      </c>
      <c r="S283" s="181">
        <v>0</v>
      </c>
      <c r="T283" s="182">
        <f t="shared" si="38"/>
        <v>0</v>
      </c>
      <c r="U283" s="35"/>
      <c r="V283" s="35"/>
      <c r="W283" s="35"/>
      <c r="X283" s="35"/>
      <c r="Y283" s="35"/>
      <c r="Z283" s="35"/>
      <c r="AA283" s="35"/>
      <c r="AB283" s="35"/>
      <c r="AC283" s="35"/>
      <c r="AD283" s="35"/>
      <c r="AE283" s="35"/>
      <c r="AR283" s="183" t="s">
        <v>494</v>
      </c>
      <c r="AT283" s="183" t="s">
        <v>419</v>
      </c>
      <c r="AU283" s="183" t="s">
        <v>88</v>
      </c>
      <c r="AY283" s="18" t="s">
        <v>317</v>
      </c>
      <c r="BE283" s="105">
        <f t="shared" si="39"/>
        <v>0</v>
      </c>
      <c r="BF283" s="105">
        <f t="shared" si="40"/>
        <v>0</v>
      </c>
      <c r="BG283" s="105">
        <f t="shared" si="41"/>
        <v>0</v>
      </c>
      <c r="BH283" s="105">
        <f t="shared" si="42"/>
        <v>0</v>
      </c>
      <c r="BI283" s="105">
        <f t="shared" si="43"/>
        <v>0</v>
      </c>
      <c r="BJ283" s="18" t="s">
        <v>88</v>
      </c>
      <c r="BK283" s="105">
        <f t="shared" si="44"/>
        <v>0</v>
      </c>
      <c r="BL283" s="18" t="s">
        <v>406</v>
      </c>
      <c r="BM283" s="183" t="s">
        <v>2651</v>
      </c>
    </row>
    <row r="284" spans="1:65" s="2" customFormat="1" ht="24.2" customHeight="1">
      <c r="A284" s="35"/>
      <c r="B284" s="141"/>
      <c r="C284" s="171" t="s">
        <v>831</v>
      </c>
      <c r="D284" s="171" t="s">
        <v>318</v>
      </c>
      <c r="E284" s="172" t="s">
        <v>2652</v>
      </c>
      <c r="F284" s="173" t="s">
        <v>2653</v>
      </c>
      <c r="G284" s="174" t="s">
        <v>388</v>
      </c>
      <c r="H284" s="175">
        <v>2</v>
      </c>
      <c r="I284" s="176"/>
      <c r="J284" s="177">
        <f t="shared" si="35"/>
        <v>0</v>
      </c>
      <c r="K284" s="178"/>
      <c r="L284" s="36"/>
      <c r="M284" s="179" t="s">
        <v>1</v>
      </c>
      <c r="N284" s="180" t="s">
        <v>41</v>
      </c>
      <c r="O284" s="61"/>
      <c r="P284" s="181">
        <f t="shared" si="36"/>
        <v>0</v>
      </c>
      <c r="Q284" s="181">
        <v>0</v>
      </c>
      <c r="R284" s="181">
        <f t="shared" si="37"/>
        <v>0</v>
      </c>
      <c r="S284" s="181">
        <v>0</v>
      </c>
      <c r="T284" s="182">
        <f t="shared" si="38"/>
        <v>0</v>
      </c>
      <c r="U284" s="35"/>
      <c r="V284" s="35"/>
      <c r="W284" s="35"/>
      <c r="X284" s="35"/>
      <c r="Y284" s="35"/>
      <c r="Z284" s="35"/>
      <c r="AA284" s="35"/>
      <c r="AB284" s="35"/>
      <c r="AC284" s="35"/>
      <c r="AD284" s="35"/>
      <c r="AE284" s="35"/>
      <c r="AR284" s="183" t="s">
        <v>406</v>
      </c>
      <c r="AT284" s="183" t="s">
        <v>318</v>
      </c>
      <c r="AU284" s="183" t="s">
        <v>88</v>
      </c>
      <c r="AY284" s="18" t="s">
        <v>317</v>
      </c>
      <c r="BE284" s="105">
        <f t="shared" si="39"/>
        <v>0</v>
      </c>
      <c r="BF284" s="105">
        <f t="shared" si="40"/>
        <v>0</v>
      </c>
      <c r="BG284" s="105">
        <f t="shared" si="41"/>
        <v>0</v>
      </c>
      <c r="BH284" s="105">
        <f t="shared" si="42"/>
        <v>0</v>
      </c>
      <c r="BI284" s="105">
        <f t="shared" si="43"/>
        <v>0</v>
      </c>
      <c r="BJ284" s="18" t="s">
        <v>88</v>
      </c>
      <c r="BK284" s="105">
        <f t="shared" si="44"/>
        <v>0</v>
      </c>
      <c r="BL284" s="18" t="s">
        <v>406</v>
      </c>
      <c r="BM284" s="183" t="s">
        <v>2654</v>
      </c>
    </row>
    <row r="285" spans="1:65" s="2" customFormat="1" ht="24.2" customHeight="1">
      <c r="A285" s="35"/>
      <c r="B285" s="141"/>
      <c r="C285" s="218" t="s">
        <v>836</v>
      </c>
      <c r="D285" s="218" t="s">
        <v>419</v>
      </c>
      <c r="E285" s="219" t="s">
        <v>2655</v>
      </c>
      <c r="F285" s="220" t="s">
        <v>2656</v>
      </c>
      <c r="G285" s="221" t="s">
        <v>388</v>
      </c>
      <c r="H285" s="222">
        <v>2</v>
      </c>
      <c r="I285" s="223"/>
      <c r="J285" s="224">
        <f t="shared" si="35"/>
        <v>0</v>
      </c>
      <c r="K285" s="225"/>
      <c r="L285" s="226"/>
      <c r="M285" s="227" t="s">
        <v>1</v>
      </c>
      <c r="N285" s="228" t="s">
        <v>41</v>
      </c>
      <c r="O285" s="61"/>
      <c r="P285" s="181">
        <f t="shared" si="36"/>
        <v>0</v>
      </c>
      <c r="Q285" s="181">
        <v>0</v>
      </c>
      <c r="R285" s="181">
        <f t="shared" si="37"/>
        <v>0</v>
      </c>
      <c r="S285" s="181">
        <v>0</v>
      </c>
      <c r="T285" s="182">
        <f t="shared" si="38"/>
        <v>0</v>
      </c>
      <c r="U285" s="35"/>
      <c r="V285" s="35"/>
      <c r="W285" s="35"/>
      <c r="X285" s="35"/>
      <c r="Y285" s="35"/>
      <c r="Z285" s="35"/>
      <c r="AA285" s="35"/>
      <c r="AB285" s="35"/>
      <c r="AC285" s="35"/>
      <c r="AD285" s="35"/>
      <c r="AE285" s="35"/>
      <c r="AR285" s="183" t="s">
        <v>494</v>
      </c>
      <c r="AT285" s="183" t="s">
        <v>419</v>
      </c>
      <c r="AU285" s="183" t="s">
        <v>88</v>
      </c>
      <c r="AY285" s="18" t="s">
        <v>317</v>
      </c>
      <c r="BE285" s="105">
        <f t="shared" si="39"/>
        <v>0</v>
      </c>
      <c r="BF285" s="105">
        <f t="shared" si="40"/>
        <v>0</v>
      </c>
      <c r="BG285" s="105">
        <f t="shared" si="41"/>
        <v>0</v>
      </c>
      <c r="BH285" s="105">
        <f t="shared" si="42"/>
        <v>0</v>
      </c>
      <c r="BI285" s="105">
        <f t="shared" si="43"/>
        <v>0</v>
      </c>
      <c r="BJ285" s="18" t="s">
        <v>88</v>
      </c>
      <c r="BK285" s="105">
        <f t="shared" si="44"/>
        <v>0</v>
      </c>
      <c r="BL285" s="18" t="s">
        <v>406</v>
      </c>
      <c r="BM285" s="183" t="s">
        <v>2657</v>
      </c>
    </row>
    <row r="286" spans="1:65" s="2" customFormat="1" ht="24.2" customHeight="1">
      <c r="A286" s="35"/>
      <c r="B286" s="141"/>
      <c r="C286" s="171" t="s">
        <v>840</v>
      </c>
      <c r="D286" s="171" t="s">
        <v>318</v>
      </c>
      <c r="E286" s="172" t="s">
        <v>2658</v>
      </c>
      <c r="F286" s="173" t="s">
        <v>2659</v>
      </c>
      <c r="G286" s="174" t="s">
        <v>388</v>
      </c>
      <c r="H286" s="175">
        <v>6</v>
      </c>
      <c r="I286" s="176"/>
      <c r="J286" s="177">
        <f t="shared" si="35"/>
        <v>0</v>
      </c>
      <c r="K286" s="178"/>
      <c r="L286" s="36"/>
      <c r="M286" s="179" t="s">
        <v>1</v>
      </c>
      <c r="N286" s="180" t="s">
        <v>41</v>
      </c>
      <c r="O286" s="61"/>
      <c r="P286" s="181">
        <f t="shared" si="36"/>
        <v>0</v>
      </c>
      <c r="Q286" s="181">
        <v>0</v>
      </c>
      <c r="R286" s="181">
        <f t="shared" si="37"/>
        <v>0</v>
      </c>
      <c r="S286" s="181">
        <v>0</v>
      </c>
      <c r="T286" s="182">
        <f t="shared" si="38"/>
        <v>0</v>
      </c>
      <c r="U286" s="35"/>
      <c r="V286" s="35"/>
      <c r="W286" s="35"/>
      <c r="X286" s="35"/>
      <c r="Y286" s="35"/>
      <c r="Z286" s="35"/>
      <c r="AA286" s="35"/>
      <c r="AB286" s="35"/>
      <c r="AC286" s="35"/>
      <c r="AD286" s="35"/>
      <c r="AE286" s="35"/>
      <c r="AR286" s="183" t="s">
        <v>406</v>
      </c>
      <c r="AT286" s="183" t="s">
        <v>318</v>
      </c>
      <c r="AU286" s="183" t="s">
        <v>88</v>
      </c>
      <c r="AY286" s="18" t="s">
        <v>317</v>
      </c>
      <c r="BE286" s="105">
        <f t="shared" si="39"/>
        <v>0</v>
      </c>
      <c r="BF286" s="105">
        <f t="shared" si="40"/>
        <v>0</v>
      </c>
      <c r="BG286" s="105">
        <f t="shared" si="41"/>
        <v>0</v>
      </c>
      <c r="BH286" s="105">
        <f t="shared" si="42"/>
        <v>0</v>
      </c>
      <c r="BI286" s="105">
        <f t="shared" si="43"/>
        <v>0</v>
      </c>
      <c r="BJ286" s="18" t="s">
        <v>88</v>
      </c>
      <c r="BK286" s="105">
        <f t="shared" si="44"/>
        <v>0</v>
      </c>
      <c r="BL286" s="18" t="s">
        <v>406</v>
      </c>
      <c r="BM286" s="183" t="s">
        <v>2660</v>
      </c>
    </row>
    <row r="287" spans="1:65" s="2" customFormat="1" ht="24.2" customHeight="1">
      <c r="A287" s="35"/>
      <c r="B287" s="141"/>
      <c r="C287" s="218" t="s">
        <v>845</v>
      </c>
      <c r="D287" s="218" t="s">
        <v>419</v>
      </c>
      <c r="E287" s="219" t="s">
        <v>2661</v>
      </c>
      <c r="F287" s="220" t="s">
        <v>2662</v>
      </c>
      <c r="G287" s="221" t="s">
        <v>388</v>
      </c>
      <c r="H287" s="222">
        <v>6</v>
      </c>
      <c r="I287" s="223"/>
      <c r="J287" s="224">
        <f t="shared" si="35"/>
        <v>0</v>
      </c>
      <c r="K287" s="225"/>
      <c r="L287" s="226"/>
      <c r="M287" s="227" t="s">
        <v>1</v>
      </c>
      <c r="N287" s="228" t="s">
        <v>41</v>
      </c>
      <c r="O287" s="61"/>
      <c r="P287" s="181">
        <f t="shared" si="36"/>
        <v>0</v>
      </c>
      <c r="Q287" s="181">
        <v>0</v>
      </c>
      <c r="R287" s="181">
        <f t="shared" si="37"/>
        <v>0</v>
      </c>
      <c r="S287" s="181">
        <v>0</v>
      </c>
      <c r="T287" s="182">
        <f t="shared" si="38"/>
        <v>0</v>
      </c>
      <c r="U287" s="35"/>
      <c r="V287" s="35"/>
      <c r="W287" s="35"/>
      <c r="X287" s="35"/>
      <c r="Y287" s="35"/>
      <c r="Z287" s="35"/>
      <c r="AA287" s="35"/>
      <c r="AB287" s="35"/>
      <c r="AC287" s="35"/>
      <c r="AD287" s="35"/>
      <c r="AE287" s="35"/>
      <c r="AR287" s="183" t="s">
        <v>494</v>
      </c>
      <c r="AT287" s="183" t="s">
        <v>419</v>
      </c>
      <c r="AU287" s="183" t="s">
        <v>88</v>
      </c>
      <c r="AY287" s="18" t="s">
        <v>317</v>
      </c>
      <c r="BE287" s="105">
        <f t="shared" si="39"/>
        <v>0</v>
      </c>
      <c r="BF287" s="105">
        <f t="shared" si="40"/>
        <v>0</v>
      </c>
      <c r="BG287" s="105">
        <f t="shared" si="41"/>
        <v>0</v>
      </c>
      <c r="BH287" s="105">
        <f t="shared" si="42"/>
        <v>0</v>
      </c>
      <c r="BI287" s="105">
        <f t="shared" si="43"/>
        <v>0</v>
      </c>
      <c r="BJ287" s="18" t="s">
        <v>88</v>
      </c>
      <c r="BK287" s="105">
        <f t="shared" si="44"/>
        <v>0</v>
      </c>
      <c r="BL287" s="18" t="s">
        <v>406</v>
      </c>
      <c r="BM287" s="183" t="s">
        <v>2663</v>
      </c>
    </row>
    <row r="288" spans="1:65" s="2" customFormat="1" ht="14.45" customHeight="1">
      <c r="A288" s="35"/>
      <c r="B288" s="141"/>
      <c r="C288" s="171" t="s">
        <v>850</v>
      </c>
      <c r="D288" s="171" t="s">
        <v>318</v>
      </c>
      <c r="E288" s="172" t="s">
        <v>2664</v>
      </c>
      <c r="F288" s="173" t="s">
        <v>2665</v>
      </c>
      <c r="G288" s="174" t="s">
        <v>441</v>
      </c>
      <c r="H288" s="175">
        <v>5</v>
      </c>
      <c r="I288" s="176"/>
      <c r="J288" s="177">
        <f t="shared" si="35"/>
        <v>0</v>
      </c>
      <c r="K288" s="178"/>
      <c r="L288" s="36"/>
      <c r="M288" s="179" t="s">
        <v>1</v>
      </c>
      <c r="N288" s="180" t="s">
        <v>41</v>
      </c>
      <c r="O288" s="61"/>
      <c r="P288" s="181">
        <f t="shared" si="36"/>
        <v>0</v>
      </c>
      <c r="Q288" s="181">
        <v>0</v>
      </c>
      <c r="R288" s="181">
        <f t="shared" si="37"/>
        <v>0</v>
      </c>
      <c r="S288" s="181">
        <v>0</v>
      </c>
      <c r="T288" s="182">
        <f t="shared" si="38"/>
        <v>0</v>
      </c>
      <c r="U288" s="35"/>
      <c r="V288" s="35"/>
      <c r="W288" s="35"/>
      <c r="X288" s="35"/>
      <c r="Y288" s="35"/>
      <c r="Z288" s="35"/>
      <c r="AA288" s="35"/>
      <c r="AB288" s="35"/>
      <c r="AC288" s="35"/>
      <c r="AD288" s="35"/>
      <c r="AE288" s="35"/>
      <c r="AR288" s="183" t="s">
        <v>406</v>
      </c>
      <c r="AT288" s="183" t="s">
        <v>318</v>
      </c>
      <c r="AU288" s="183" t="s">
        <v>88</v>
      </c>
      <c r="AY288" s="18" t="s">
        <v>317</v>
      </c>
      <c r="BE288" s="105">
        <f t="shared" si="39"/>
        <v>0</v>
      </c>
      <c r="BF288" s="105">
        <f t="shared" si="40"/>
        <v>0</v>
      </c>
      <c r="BG288" s="105">
        <f t="shared" si="41"/>
        <v>0</v>
      </c>
      <c r="BH288" s="105">
        <f t="shared" si="42"/>
        <v>0</v>
      </c>
      <c r="BI288" s="105">
        <f t="shared" si="43"/>
        <v>0</v>
      </c>
      <c r="BJ288" s="18" t="s">
        <v>88</v>
      </c>
      <c r="BK288" s="105">
        <f t="shared" si="44"/>
        <v>0</v>
      </c>
      <c r="BL288" s="18" t="s">
        <v>406</v>
      </c>
      <c r="BM288" s="183" t="s">
        <v>2666</v>
      </c>
    </row>
    <row r="289" spans="1:65" s="2" customFormat="1" ht="14.45" customHeight="1">
      <c r="A289" s="35"/>
      <c r="B289" s="141"/>
      <c r="C289" s="171" t="s">
        <v>859</v>
      </c>
      <c r="D289" s="171" t="s">
        <v>318</v>
      </c>
      <c r="E289" s="172" t="s">
        <v>2667</v>
      </c>
      <c r="F289" s="173" t="s">
        <v>2668</v>
      </c>
      <c r="G289" s="174" t="s">
        <v>441</v>
      </c>
      <c r="H289" s="175">
        <v>8</v>
      </c>
      <c r="I289" s="176"/>
      <c r="J289" s="177">
        <f t="shared" si="35"/>
        <v>0</v>
      </c>
      <c r="K289" s="178"/>
      <c r="L289" s="36"/>
      <c r="M289" s="179" t="s">
        <v>1</v>
      </c>
      <c r="N289" s="180" t="s">
        <v>41</v>
      </c>
      <c r="O289" s="61"/>
      <c r="P289" s="181">
        <f t="shared" si="36"/>
        <v>0</v>
      </c>
      <c r="Q289" s="181">
        <v>0</v>
      </c>
      <c r="R289" s="181">
        <f t="shared" si="37"/>
        <v>0</v>
      </c>
      <c r="S289" s="181">
        <v>0</v>
      </c>
      <c r="T289" s="182">
        <f t="shared" si="38"/>
        <v>0</v>
      </c>
      <c r="U289" s="35"/>
      <c r="V289" s="35"/>
      <c r="W289" s="35"/>
      <c r="X289" s="35"/>
      <c r="Y289" s="35"/>
      <c r="Z289" s="35"/>
      <c r="AA289" s="35"/>
      <c r="AB289" s="35"/>
      <c r="AC289" s="35"/>
      <c r="AD289" s="35"/>
      <c r="AE289" s="35"/>
      <c r="AR289" s="183" t="s">
        <v>406</v>
      </c>
      <c r="AT289" s="183" t="s">
        <v>318</v>
      </c>
      <c r="AU289" s="183" t="s">
        <v>88</v>
      </c>
      <c r="AY289" s="18" t="s">
        <v>317</v>
      </c>
      <c r="BE289" s="105">
        <f t="shared" si="39"/>
        <v>0</v>
      </c>
      <c r="BF289" s="105">
        <f t="shared" si="40"/>
        <v>0</v>
      </c>
      <c r="BG289" s="105">
        <f t="shared" si="41"/>
        <v>0</v>
      </c>
      <c r="BH289" s="105">
        <f t="shared" si="42"/>
        <v>0</v>
      </c>
      <c r="BI289" s="105">
        <f t="shared" si="43"/>
        <v>0</v>
      </c>
      <c r="BJ289" s="18" t="s">
        <v>88</v>
      </c>
      <c r="BK289" s="105">
        <f t="shared" si="44"/>
        <v>0</v>
      </c>
      <c r="BL289" s="18" t="s">
        <v>406</v>
      </c>
      <c r="BM289" s="183" t="s">
        <v>2669</v>
      </c>
    </row>
    <row r="290" spans="1:65" s="2" customFormat="1" ht="24.2" customHeight="1">
      <c r="A290" s="35"/>
      <c r="B290" s="141"/>
      <c r="C290" s="171" t="s">
        <v>867</v>
      </c>
      <c r="D290" s="171" t="s">
        <v>318</v>
      </c>
      <c r="E290" s="172" t="s">
        <v>2670</v>
      </c>
      <c r="F290" s="173" t="s">
        <v>2671</v>
      </c>
      <c r="G290" s="174" t="s">
        <v>388</v>
      </c>
      <c r="H290" s="175">
        <v>9</v>
      </c>
      <c r="I290" s="176"/>
      <c r="J290" s="177">
        <f t="shared" si="35"/>
        <v>0</v>
      </c>
      <c r="K290" s="178"/>
      <c r="L290" s="36"/>
      <c r="M290" s="179" t="s">
        <v>1</v>
      </c>
      <c r="N290" s="180" t="s">
        <v>41</v>
      </c>
      <c r="O290" s="61"/>
      <c r="P290" s="181">
        <f t="shared" si="36"/>
        <v>0</v>
      </c>
      <c r="Q290" s="181">
        <v>0</v>
      </c>
      <c r="R290" s="181">
        <f t="shared" si="37"/>
        <v>0</v>
      </c>
      <c r="S290" s="181">
        <v>0</v>
      </c>
      <c r="T290" s="182">
        <f t="shared" si="38"/>
        <v>0</v>
      </c>
      <c r="U290" s="35"/>
      <c r="V290" s="35"/>
      <c r="W290" s="35"/>
      <c r="X290" s="35"/>
      <c r="Y290" s="35"/>
      <c r="Z290" s="35"/>
      <c r="AA290" s="35"/>
      <c r="AB290" s="35"/>
      <c r="AC290" s="35"/>
      <c r="AD290" s="35"/>
      <c r="AE290" s="35"/>
      <c r="AR290" s="183" t="s">
        <v>406</v>
      </c>
      <c r="AT290" s="183" t="s">
        <v>318</v>
      </c>
      <c r="AU290" s="183" t="s">
        <v>88</v>
      </c>
      <c r="AY290" s="18" t="s">
        <v>317</v>
      </c>
      <c r="BE290" s="105">
        <f t="shared" si="39"/>
        <v>0</v>
      </c>
      <c r="BF290" s="105">
        <f t="shared" si="40"/>
        <v>0</v>
      </c>
      <c r="BG290" s="105">
        <f t="shared" si="41"/>
        <v>0</v>
      </c>
      <c r="BH290" s="105">
        <f t="shared" si="42"/>
        <v>0</v>
      </c>
      <c r="BI290" s="105">
        <f t="shared" si="43"/>
        <v>0</v>
      </c>
      <c r="BJ290" s="18" t="s">
        <v>88</v>
      </c>
      <c r="BK290" s="105">
        <f t="shared" si="44"/>
        <v>0</v>
      </c>
      <c r="BL290" s="18" t="s">
        <v>406</v>
      </c>
      <c r="BM290" s="183" t="s">
        <v>2672</v>
      </c>
    </row>
    <row r="291" spans="1:65" s="2" customFormat="1" ht="24.2" customHeight="1">
      <c r="A291" s="35"/>
      <c r="B291" s="141"/>
      <c r="C291" s="171" t="s">
        <v>871</v>
      </c>
      <c r="D291" s="171" t="s">
        <v>318</v>
      </c>
      <c r="E291" s="172" t="s">
        <v>2673</v>
      </c>
      <c r="F291" s="173" t="s">
        <v>2674</v>
      </c>
      <c r="G291" s="174" t="s">
        <v>388</v>
      </c>
      <c r="H291" s="175">
        <v>3</v>
      </c>
      <c r="I291" s="176"/>
      <c r="J291" s="177">
        <f t="shared" si="35"/>
        <v>0</v>
      </c>
      <c r="K291" s="178"/>
      <c r="L291" s="36"/>
      <c r="M291" s="179" t="s">
        <v>1</v>
      </c>
      <c r="N291" s="180" t="s">
        <v>41</v>
      </c>
      <c r="O291" s="61"/>
      <c r="P291" s="181">
        <f t="shared" si="36"/>
        <v>0</v>
      </c>
      <c r="Q291" s="181">
        <v>0</v>
      </c>
      <c r="R291" s="181">
        <f t="shared" si="37"/>
        <v>0</v>
      </c>
      <c r="S291" s="181">
        <v>0</v>
      </c>
      <c r="T291" s="182">
        <f t="shared" si="38"/>
        <v>0</v>
      </c>
      <c r="U291" s="35"/>
      <c r="V291" s="35"/>
      <c r="W291" s="35"/>
      <c r="X291" s="35"/>
      <c r="Y291" s="35"/>
      <c r="Z291" s="35"/>
      <c r="AA291" s="35"/>
      <c r="AB291" s="35"/>
      <c r="AC291" s="35"/>
      <c r="AD291" s="35"/>
      <c r="AE291" s="35"/>
      <c r="AR291" s="183" t="s">
        <v>406</v>
      </c>
      <c r="AT291" s="183" t="s">
        <v>318</v>
      </c>
      <c r="AU291" s="183" t="s">
        <v>88</v>
      </c>
      <c r="AY291" s="18" t="s">
        <v>317</v>
      </c>
      <c r="BE291" s="105">
        <f t="shared" si="39"/>
        <v>0</v>
      </c>
      <c r="BF291" s="105">
        <f t="shared" si="40"/>
        <v>0</v>
      </c>
      <c r="BG291" s="105">
        <f t="shared" si="41"/>
        <v>0</v>
      </c>
      <c r="BH291" s="105">
        <f t="shared" si="42"/>
        <v>0</v>
      </c>
      <c r="BI291" s="105">
        <f t="shared" si="43"/>
        <v>0</v>
      </c>
      <c r="BJ291" s="18" t="s">
        <v>88</v>
      </c>
      <c r="BK291" s="105">
        <f t="shared" si="44"/>
        <v>0</v>
      </c>
      <c r="BL291" s="18" t="s">
        <v>406</v>
      </c>
      <c r="BM291" s="183" t="s">
        <v>2675</v>
      </c>
    </row>
    <row r="292" spans="1:65" s="2" customFormat="1" ht="14.45" customHeight="1">
      <c r="A292" s="35"/>
      <c r="B292" s="141"/>
      <c r="C292" s="171" t="s">
        <v>792</v>
      </c>
      <c r="D292" s="171" t="s">
        <v>318</v>
      </c>
      <c r="E292" s="172" t="s">
        <v>2676</v>
      </c>
      <c r="F292" s="173" t="s">
        <v>2677</v>
      </c>
      <c r="G292" s="174" t="s">
        <v>388</v>
      </c>
      <c r="H292" s="175">
        <v>1</v>
      </c>
      <c r="I292" s="176"/>
      <c r="J292" s="177">
        <f t="shared" si="35"/>
        <v>0</v>
      </c>
      <c r="K292" s="178"/>
      <c r="L292" s="36"/>
      <c r="M292" s="179" t="s">
        <v>1</v>
      </c>
      <c r="N292" s="180" t="s">
        <v>41</v>
      </c>
      <c r="O292" s="61"/>
      <c r="P292" s="181">
        <f t="shared" si="36"/>
        <v>0</v>
      </c>
      <c r="Q292" s="181">
        <v>0</v>
      </c>
      <c r="R292" s="181">
        <f t="shared" si="37"/>
        <v>0</v>
      </c>
      <c r="S292" s="181">
        <v>0</v>
      </c>
      <c r="T292" s="182">
        <f t="shared" si="38"/>
        <v>0</v>
      </c>
      <c r="U292" s="35"/>
      <c r="V292" s="35"/>
      <c r="W292" s="35"/>
      <c r="X292" s="35"/>
      <c r="Y292" s="35"/>
      <c r="Z292" s="35"/>
      <c r="AA292" s="35"/>
      <c r="AB292" s="35"/>
      <c r="AC292" s="35"/>
      <c r="AD292" s="35"/>
      <c r="AE292" s="35"/>
      <c r="AR292" s="183" t="s">
        <v>406</v>
      </c>
      <c r="AT292" s="183" t="s">
        <v>318</v>
      </c>
      <c r="AU292" s="183" t="s">
        <v>88</v>
      </c>
      <c r="AY292" s="18" t="s">
        <v>317</v>
      </c>
      <c r="BE292" s="105">
        <f t="shared" si="39"/>
        <v>0</v>
      </c>
      <c r="BF292" s="105">
        <f t="shared" si="40"/>
        <v>0</v>
      </c>
      <c r="BG292" s="105">
        <f t="shared" si="41"/>
        <v>0</v>
      </c>
      <c r="BH292" s="105">
        <f t="shared" si="42"/>
        <v>0</v>
      </c>
      <c r="BI292" s="105">
        <f t="shared" si="43"/>
        <v>0</v>
      </c>
      <c r="BJ292" s="18" t="s">
        <v>88</v>
      </c>
      <c r="BK292" s="105">
        <f t="shared" si="44"/>
        <v>0</v>
      </c>
      <c r="BL292" s="18" t="s">
        <v>406</v>
      </c>
      <c r="BM292" s="183" t="s">
        <v>2678</v>
      </c>
    </row>
    <row r="293" spans="1:65" s="2" customFormat="1" ht="24.2" customHeight="1">
      <c r="A293" s="35"/>
      <c r="B293" s="141"/>
      <c r="C293" s="218" t="s">
        <v>878</v>
      </c>
      <c r="D293" s="218" t="s">
        <v>419</v>
      </c>
      <c r="E293" s="219" t="s">
        <v>2679</v>
      </c>
      <c r="F293" s="220" t="s">
        <v>2680</v>
      </c>
      <c r="G293" s="221" t="s">
        <v>388</v>
      </c>
      <c r="H293" s="222">
        <v>1</v>
      </c>
      <c r="I293" s="223"/>
      <c r="J293" s="224">
        <f t="shared" si="35"/>
        <v>0</v>
      </c>
      <c r="K293" s="225"/>
      <c r="L293" s="226"/>
      <c r="M293" s="227" t="s">
        <v>1</v>
      </c>
      <c r="N293" s="228" t="s">
        <v>41</v>
      </c>
      <c r="O293" s="61"/>
      <c r="P293" s="181">
        <f t="shared" si="36"/>
        <v>0</v>
      </c>
      <c r="Q293" s="181">
        <v>0</v>
      </c>
      <c r="R293" s="181">
        <f t="shared" si="37"/>
        <v>0</v>
      </c>
      <c r="S293" s="181">
        <v>0</v>
      </c>
      <c r="T293" s="182">
        <f t="shared" si="38"/>
        <v>0</v>
      </c>
      <c r="U293" s="35"/>
      <c r="V293" s="35"/>
      <c r="W293" s="35"/>
      <c r="X293" s="35"/>
      <c r="Y293" s="35"/>
      <c r="Z293" s="35"/>
      <c r="AA293" s="35"/>
      <c r="AB293" s="35"/>
      <c r="AC293" s="35"/>
      <c r="AD293" s="35"/>
      <c r="AE293" s="35"/>
      <c r="AR293" s="183" t="s">
        <v>494</v>
      </c>
      <c r="AT293" s="183" t="s">
        <v>419</v>
      </c>
      <c r="AU293" s="183" t="s">
        <v>88</v>
      </c>
      <c r="AY293" s="18" t="s">
        <v>317</v>
      </c>
      <c r="BE293" s="105">
        <f t="shared" si="39"/>
        <v>0</v>
      </c>
      <c r="BF293" s="105">
        <f t="shared" si="40"/>
        <v>0</v>
      </c>
      <c r="BG293" s="105">
        <f t="shared" si="41"/>
        <v>0</v>
      </c>
      <c r="BH293" s="105">
        <f t="shared" si="42"/>
        <v>0</v>
      </c>
      <c r="BI293" s="105">
        <f t="shared" si="43"/>
        <v>0</v>
      </c>
      <c r="BJ293" s="18" t="s">
        <v>88</v>
      </c>
      <c r="BK293" s="105">
        <f t="shared" si="44"/>
        <v>0</v>
      </c>
      <c r="BL293" s="18" t="s">
        <v>406</v>
      </c>
      <c r="BM293" s="183" t="s">
        <v>2681</v>
      </c>
    </row>
    <row r="294" spans="1:65" s="2" customFormat="1" ht="24.2" customHeight="1">
      <c r="A294" s="35"/>
      <c r="B294" s="141"/>
      <c r="C294" s="171" t="s">
        <v>881</v>
      </c>
      <c r="D294" s="171" t="s">
        <v>318</v>
      </c>
      <c r="E294" s="172" t="s">
        <v>2682</v>
      </c>
      <c r="F294" s="173" t="s">
        <v>2683</v>
      </c>
      <c r="G294" s="174" t="s">
        <v>388</v>
      </c>
      <c r="H294" s="175">
        <v>7</v>
      </c>
      <c r="I294" s="176"/>
      <c r="J294" s="177">
        <f t="shared" si="35"/>
        <v>0</v>
      </c>
      <c r="K294" s="178"/>
      <c r="L294" s="36"/>
      <c r="M294" s="179" t="s">
        <v>1</v>
      </c>
      <c r="N294" s="180" t="s">
        <v>41</v>
      </c>
      <c r="O294" s="61"/>
      <c r="P294" s="181">
        <f t="shared" si="36"/>
        <v>0</v>
      </c>
      <c r="Q294" s="181">
        <v>0</v>
      </c>
      <c r="R294" s="181">
        <f t="shared" si="37"/>
        <v>0</v>
      </c>
      <c r="S294" s="181">
        <v>0</v>
      </c>
      <c r="T294" s="182">
        <f t="shared" si="38"/>
        <v>0</v>
      </c>
      <c r="U294" s="35"/>
      <c r="V294" s="35"/>
      <c r="W294" s="35"/>
      <c r="X294" s="35"/>
      <c r="Y294" s="35"/>
      <c r="Z294" s="35"/>
      <c r="AA294" s="35"/>
      <c r="AB294" s="35"/>
      <c r="AC294" s="35"/>
      <c r="AD294" s="35"/>
      <c r="AE294" s="35"/>
      <c r="AR294" s="183" t="s">
        <v>406</v>
      </c>
      <c r="AT294" s="183" t="s">
        <v>318</v>
      </c>
      <c r="AU294" s="183" t="s">
        <v>88</v>
      </c>
      <c r="AY294" s="18" t="s">
        <v>317</v>
      </c>
      <c r="BE294" s="105">
        <f t="shared" si="39"/>
        <v>0</v>
      </c>
      <c r="BF294" s="105">
        <f t="shared" si="40"/>
        <v>0</v>
      </c>
      <c r="BG294" s="105">
        <f t="shared" si="41"/>
        <v>0</v>
      </c>
      <c r="BH294" s="105">
        <f t="shared" si="42"/>
        <v>0</v>
      </c>
      <c r="BI294" s="105">
        <f t="shared" si="43"/>
        <v>0</v>
      </c>
      <c r="BJ294" s="18" t="s">
        <v>88</v>
      </c>
      <c r="BK294" s="105">
        <f t="shared" si="44"/>
        <v>0</v>
      </c>
      <c r="BL294" s="18" t="s">
        <v>406</v>
      </c>
      <c r="BM294" s="183" t="s">
        <v>2684</v>
      </c>
    </row>
    <row r="295" spans="1:65" s="2" customFormat="1" ht="24.2" customHeight="1">
      <c r="A295" s="35"/>
      <c r="B295" s="141"/>
      <c r="C295" s="218" t="s">
        <v>883</v>
      </c>
      <c r="D295" s="218" t="s">
        <v>419</v>
      </c>
      <c r="E295" s="219" t="s">
        <v>2685</v>
      </c>
      <c r="F295" s="220" t="s">
        <v>2686</v>
      </c>
      <c r="G295" s="221" t="s">
        <v>388</v>
      </c>
      <c r="H295" s="222">
        <v>7</v>
      </c>
      <c r="I295" s="223"/>
      <c r="J295" s="224">
        <f t="shared" si="35"/>
        <v>0</v>
      </c>
      <c r="K295" s="225"/>
      <c r="L295" s="226"/>
      <c r="M295" s="227" t="s">
        <v>1</v>
      </c>
      <c r="N295" s="228" t="s">
        <v>41</v>
      </c>
      <c r="O295" s="61"/>
      <c r="P295" s="181">
        <f t="shared" si="36"/>
        <v>0</v>
      </c>
      <c r="Q295" s="181">
        <v>0</v>
      </c>
      <c r="R295" s="181">
        <f t="shared" si="37"/>
        <v>0</v>
      </c>
      <c r="S295" s="181">
        <v>0</v>
      </c>
      <c r="T295" s="182">
        <f t="shared" si="38"/>
        <v>0</v>
      </c>
      <c r="U295" s="35"/>
      <c r="V295" s="35"/>
      <c r="W295" s="35"/>
      <c r="X295" s="35"/>
      <c r="Y295" s="35"/>
      <c r="Z295" s="35"/>
      <c r="AA295" s="35"/>
      <c r="AB295" s="35"/>
      <c r="AC295" s="35"/>
      <c r="AD295" s="35"/>
      <c r="AE295" s="35"/>
      <c r="AR295" s="183" t="s">
        <v>494</v>
      </c>
      <c r="AT295" s="183" t="s">
        <v>419</v>
      </c>
      <c r="AU295" s="183" t="s">
        <v>88</v>
      </c>
      <c r="AY295" s="18" t="s">
        <v>317</v>
      </c>
      <c r="BE295" s="105">
        <f t="shared" si="39"/>
        <v>0</v>
      </c>
      <c r="BF295" s="105">
        <f t="shared" si="40"/>
        <v>0</v>
      </c>
      <c r="BG295" s="105">
        <f t="shared" si="41"/>
        <v>0</v>
      </c>
      <c r="BH295" s="105">
        <f t="shared" si="42"/>
        <v>0</v>
      </c>
      <c r="BI295" s="105">
        <f t="shared" si="43"/>
        <v>0</v>
      </c>
      <c r="BJ295" s="18" t="s">
        <v>88</v>
      </c>
      <c r="BK295" s="105">
        <f t="shared" si="44"/>
        <v>0</v>
      </c>
      <c r="BL295" s="18" t="s">
        <v>406</v>
      </c>
      <c r="BM295" s="183" t="s">
        <v>2687</v>
      </c>
    </row>
    <row r="296" spans="1:65" s="2" customFormat="1" ht="24.2" customHeight="1">
      <c r="A296" s="35"/>
      <c r="B296" s="141"/>
      <c r="C296" s="171" t="s">
        <v>888</v>
      </c>
      <c r="D296" s="171" t="s">
        <v>318</v>
      </c>
      <c r="E296" s="172" t="s">
        <v>2688</v>
      </c>
      <c r="F296" s="173" t="s">
        <v>2689</v>
      </c>
      <c r="G296" s="174" t="s">
        <v>388</v>
      </c>
      <c r="H296" s="175">
        <v>13</v>
      </c>
      <c r="I296" s="176"/>
      <c r="J296" s="177">
        <f t="shared" si="35"/>
        <v>0</v>
      </c>
      <c r="K296" s="178"/>
      <c r="L296" s="36"/>
      <c r="M296" s="179" t="s">
        <v>1</v>
      </c>
      <c r="N296" s="180" t="s">
        <v>41</v>
      </c>
      <c r="O296" s="61"/>
      <c r="P296" s="181">
        <f t="shared" si="36"/>
        <v>0</v>
      </c>
      <c r="Q296" s="181">
        <v>0</v>
      </c>
      <c r="R296" s="181">
        <f t="shared" si="37"/>
        <v>0</v>
      </c>
      <c r="S296" s="181">
        <v>0</v>
      </c>
      <c r="T296" s="182">
        <f t="shared" si="38"/>
        <v>0</v>
      </c>
      <c r="U296" s="35"/>
      <c r="V296" s="35"/>
      <c r="W296" s="35"/>
      <c r="X296" s="35"/>
      <c r="Y296" s="35"/>
      <c r="Z296" s="35"/>
      <c r="AA296" s="35"/>
      <c r="AB296" s="35"/>
      <c r="AC296" s="35"/>
      <c r="AD296" s="35"/>
      <c r="AE296" s="35"/>
      <c r="AR296" s="183" t="s">
        <v>406</v>
      </c>
      <c r="AT296" s="183" t="s">
        <v>318</v>
      </c>
      <c r="AU296" s="183" t="s">
        <v>88</v>
      </c>
      <c r="AY296" s="18" t="s">
        <v>317</v>
      </c>
      <c r="BE296" s="105">
        <f t="shared" si="39"/>
        <v>0</v>
      </c>
      <c r="BF296" s="105">
        <f t="shared" si="40"/>
        <v>0</v>
      </c>
      <c r="BG296" s="105">
        <f t="shared" si="41"/>
        <v>0</v>
      </c>
      <c r="BH296" s="105">
        <f t="shared" si="42"/>
        <v>0</v>
      </c>
      <c r="BI296" s="105">
        <f t="shared" si="43"/>
        <v>0</v>
      </c>
      <c r="BJ296" s="18" t="s">
        <v>88</v>
      </c>
      <c r="BK296" s="105">
        <f t="shared" si="44"/>
        <v>0</v>
      </c>
      <c r="BL296" s="18" t="s">
        <v>406</v>
      </c>
      <c r="BM296" s="183" t="s">
        <v>2690</v>
      </c>
    </row>
    <row r="297" spans="1:65" s="2" customFormat="1" ht="24.2" customHeight="1">
      <c r="A297" s="35"/>
      <c r="B297" s="141"/>
      <c r="C297" s="171" t="s">
        <v>894</v>
      </c>
      <c r="D297" s="171" t="s">
        <v>318</v>
      </c>
      <c r="E297" s="172" t="s">
        <v>2691</v>
      </c>
      <c r="F297" s="173" t="s">
        <v>2692</v>
      </c>
      <c r="G297" s="174" t="s">
        <v>441</v>
      </c>
      <c r="H297" s="175">
        <v>45.95</v>
      </c>
      <c r="I297" s="176"/>
      <c r="J297" s="177">
        <f t="shared" si="35"/>
        <v>0</v>
      </c>
      <c r="K297" s="178"/>
      <c r="L297" s="36"/>
      <c r="M297" s="179" t="s">
        <v>1</v>
      </c>
      <c r="N297" s="180" t="s">
        <v>41</v>
      </c>
      <c r="O297" s="61"/>
      <c r="P297" s="181">
        <f t="shared" si="36"/>
        <v>0</v>
      </c>
      <c r="Q297" s="181">
        <v>0</v>
      </c>
      <c r="R297" s="181">
        <f t="shared" si="37"/>
        <v>0</v>
      </c>
      <c r="S297" s="181">
        <v>0</v>
      </c>
      <c r="T297" s="182">
        <f t="shared" si="38"/>
        <v>0</v>
      </c>
      <c r="U297" s="35"/>
      <c r="V297" s="35"/>
      <c r="W297" s="35"/>
      <c r="X297" s="35"/>
      <c r="Y297" s="35"/>
      <c r="Z297" s="35"/>
      <c r="AA297" s="35"/>
      <c r="AB297" s="35"/>
      <c r="AC297" s="35"/>
      <c r="AD297" s="35"/>
      <c r="AE297" s="35"/>
      <c r="AR297" s="183" t="s">
        <v>406</v>
      </c>
      <c r="AT297" s="183" t="s">
        <v>318</v>
      </c>
      <c r="AU297" s="183" t="s">
        <v>88</v>
      </c>
      <c r="AY297" s="18" t="s">
        <v>317</v>
      </c>
      <c r="BE297" s="105">
        <f t="shared" si="39"/>
        <v>0</v>
      </c>
      <c r="BF297" s="105">
        <f t="shared" si="40"/>
        <v>0</v>
      </c>
      <c r="BG297" s="105">
        <f t="shared" si="41"/>
        <v>0</v>
      </c>
      <c r="BH297" s="105">
        <f t="shared" si="42"/>
        <v>0</v>
      </c>
      <c r="BI297" s="105">
        <f t="shared" si="43"/>
        <v>0</v>
      </c>
      <c r="BJ297" s="18" t="s">
        <v>88</v>
      </c>
      <c r="BK297" s="105">
        <f t="shared" si="44"/>
        <v>0</v>
      </c>
      <c r="BL297" s="18" t="s">
        <v>406</v>
      </c>
      <c r="BM297" s="183" t="s">
        <v>2693</v>
      </c>
    </row>
    <row r="298" spans="1:65" s="2" customFormat="1" ht="24.2" customHeight="1">
      <c r="A298" s="35"/>
      <c r="B298" s="141"/>
      <c r="C298" s="171" t="s">
        <v>898</v>
      </c>
      <c r="D298" s="171" t="s">
        <v>318</v>
      </c>
      <c r="E298" s="172" t="s">
        <v>2694</v>
      </c>
      <c r="F298" s="173" t="s">
        <v>2695</v>
      </c>
      <c r="G298" s="174" t="s">
        <v>366</v>
      </c>
      <c r="H298" s="175">
        <v>0.92500000000000004</v>
      </c>
      <c r="I298" s="176"/>
      <c r="J298" s="177">
        <f t="shared" si="35"/>
        <v>0</v>
      </c>
      <c r="K298" s="178"/>
      <c r="L298" s="36"/>
      <c r="M298" s="179" t="s">
        <v>1</v>
      </c>
      <c r="N298" s="180" t="s">
        <v>41</v>
      </c>
      <c r="O298" s="61"/>
      <c r="P298" s="181">
        <f t="shared" si="36"/>
        <v>0</v>
      </c>
      <c r="Q298" s="181">
        <v>0</v>
      </c>
      <c r="R298" s="181">
        <f t="shared" si="37"/>
        <v>0</v>
      </c>
      <c r="S298" s="181">
        <v>0</v>
      </c>
      <c r="T298" s="182">
        <f t="shared" si="38"/>
        <v>0</v>
      </c>
      <c r="U298" s="35"/>
      <c r="V298" s="35"/>
      <c r="W298" s="35"/>
      <c r="X298" s="35"/>
      <c r="Y298" s="35"/>
      <c r="Z298" s="35"/>
      <c r="AA298" s="35"/>
      <c r="AB298" s="35"/>
      <c r="AC298" s="35"/>
      <c r="AD298" s="35"/>
      <c r="AE298" s="35"/>
      <c r="AR298" s="183" t="s">
        <v>406</v>
      </c>
      <c r="AT298" s="183" t="s">
        <v>318</v>
      </c>
      <c r="AU298" s="183" t="s">
        <v>88</v>
      </c>
      <c r="AY298" s="18" t="s">
        <v>317</v>
      </c>
      <c r="BE298" s="105">
        <f t="shared" si="39"/>
        <v>0</v>
      </c>
      <c r="BF298" s="105">
        <f t="shared" si="40"/>
        <v>0</v>
      </c>
      <c r="BG298" s="105">
        <f t="shared" si="41"/>
        <v>0</v>
      </c>
      <c r="BH298" s="105">
        <f t="shared" si="42"/>
        <v>0</v>
      </c>
      <c r="BI298" s="105">
        <f t="shared" si="43"/>
        <v>0</v>
      </c>
      <c r="BJ298" s="18" t="s">
        <v>88</v>
      </c>
      <c r="BK298" s="105">
        <f t="shared" si="44"/>
        <v>0</v>
      </c>
      <c r="BL298" s="18" t="s">
        <v>406</v>
      </c>
      <c r="BM298" s="183" t="s">
        <v>2696</v>
      </c>
    </row>
    <row r="299" spans="1:65" s="2" customFormat="1" ht="24.2" customHeight="1">
      <c r="A299" s="35"/>
      <c r="B299" s="141"/>
      <c r="C299" s="171" t="s">
        <v>902</v>
      </c>
      <c r="D299" s="171" t="s">
        <v>318</v>
      </c>
      <c r="E299" s="172" t="s">
        <v>2697</v>
      </c>
      <c r="F299" s="173" t="s">
        <v>2698</v>
      </c>
      <c r="G299" s="174" t="s">
        <v>366</v>
      </c>
      <c r="H299" s="175">
        <v>8.7999999999999995E-2</v>
      </c>
      <c r="I299" s="176"/>
      <c r="J299" s="177">
        <f t="shared" si="35"/>
        <v>0</v>
      </c>
      <c r="K299" s="178"/>
      <c r="L299" s="36"/>
      <c r="M299" s="179" t="s">
        <v>1</v>
      </c>
      <c r="N299" s="180" t="s">
        <v>41</v>
      </c>
      <c r="O299" s="61"/>
      <c r="P299" s="181">
        <f t="shared" si="36"/>
        <v>0</v>
      </c>
      <c r="Q299" s="181">
        <v>0</v>
      </c>
      <c r="R299" s="181">
        <f t="shared" si="37"/>
        <v>0</v>
      </c>
      <c r="S299" s="181">
        <v>0</v>
      </c>
      <c r="T299" s="182">
        <f t="shared" si="38"/>
        <v>0</v>
      </c>
      <c r="U299" s="35"/>
      <c r="V299" s="35"/>
      <c r="W299" s="35"/>
      <c r="X299" s="35"/>
      <c r="Y299" s="35"/>
      <c r="Z299" s="35"/>
      <c r="AA299" s="35"/>
      <c r="AB299" s="35"/>
      <c r="AC299" s="35"/>
      <c r="AD299" s="35"/>
      <c r="AE299" s="35"/>
      <c r="AR299" s="183" t="s">
        <v>406</v>
      </c>
      <c r="AT299" s="183" t="s">
        <v>318</v>
      </c>
      <c r="AU299" s="183" t="s">
        <v>88</v>
      </c>
      <c r="AY299" s="18" t="s">
        <v>317</v>
      </c>
      <c r="BE299" s="105">
        <f t="shared" si="39"/>
        <v>0</v>
      </c>
      <c r="BF299" s="105">
        <f t="shared" si="40"/>
        <v>0</v>
      </c>
      <c r="BG299" s="105">
        <f t="shared" si="41"/>
        <v>0</v>
      </c>
      <c r="BH299" s="105">
        <f t="shared" si="42"/>
        <v>0</v>
      </c>
      <c r="BI299" s="105">
        <f t="shared" si="43"/>
        <v>0</v>
      </c>
      <c r="BJ299" s="18" t="s">
        <v>88</v>
      </c>
      <c r="BK299" s="105">
        <f t="shared" si="44"/>
        <v>0</v>
      </c>
      <c r="BL299" s="18" t="s">
        <v>406</v>
      </c>
      <c r="BM299" s="183" t="s">
        <v>2699</v>
      </c>
    </row>
    <row r="300" spans="1:65" s="12" customFormat="1" ht="22.9" customHeight="1">
      <c r="B300" s="160"/>
      <c r="D300" s="161" t="s">
        <v>74</v>
      </c>
      <c r="E300" s="200" t="s">
        <v>2700</v>
      </c>
      <c r="F300" s="200" t="s">
        <v>2701</v>
      </c>
      <c r="I300" s="163"/>
      <c r="J300" s="201">
        <f>BK300</f>
        <v>0</v>
      </c>
      <c r="L300" s="160"/>
      <c r="M300" s="165"/>
      <c r="N300" s="166"/>
      <c r="O300" s="166"/>
      <c r="P300" s="167">
        <f>SUM(P301:P317)</f>
        <v>0</v>
      </c>
      <c r="Q300" s="166"/>
      <c r="R300" s="167">
        <f>SUM(R301:R317)</f>
        <v>0</v>
      </c>
      <c r="S300" s="166"/>
      <c r="T300" s="168">
        <f>SUM(T301:T317)</f>
        <v>0</v>
      </c>
      <c r="AR300" s="161" t="s">
        <v>88</v>
      </c>
      <c r="AT300" s="169" t="s">
        <v>74</v>
      </c>
      <c r="AU300" s="169" t="s">
        <v>82</v>
      </c>
      <c r="AY300" s="161" t="s">
        <v>317</v>
      </c>
      <c r="BK300" s="170">
        <f>SUM(BK301:BK317)</f>
        <v>0</v>
      </c>
    </row>
    <row r="301" spans="1:65" s="2" customFormat="1" ht="24.2" customHeight="1">
      <c r="A301" s="35"/>
      <c r="B301" s="141"/>
      <c r="C301" s="171" t="s">
        <v>906</v>
      </c>
      <c r="D301" s="171" t="s">
        <v>318</v>
      </c>
      <c r="E301" s="172" t="s">
        <v>2702</v>
      </c>
      <c r="F301" s="173" t="s">
        <v>2703</v>
      </c>
      <c r="G301" s="174" t="s">
        <v>388</v>
      </c>
      <c r="H301" s="175">
        <v>6</v>
      </c>
      <c r="I301" s="176"/>
      <c r="J301" s="177">
        <f t="shared" ref="J301:J317" si="45">ROUND(I301*H301,2)</f>
        <v>0</v>
      </c>
      <c r="K301" s="178"/>
      <c r="L301" s="36"/>
      <c r="M301" s="179" t="s">
        <v>1</v>
      </c>
      <c r="N301" s="180" t="s">
        <v>41</v>
      </c>
      <c r="O301" s="61"/>
      <c r="P301" s="181">
        <f t="shared" ref="P301:P317" si="46">O301*H301</f>
        <v>0</v>
      </c>
      <c r="Q301" s="181">
        <v>0</v>
      </c>
      <c r="R301" s="181">
        <f t="shared" ref="R301:R317" si="47">Q301*H301</f>
        <v>0</v>
      </c>
      <c r="S301" s="181">
        <v>0</v>
      </c>
      <c r="T301" s="182">
        <f t="shared" ref="T301:T317" si="48">S301*H301</f>
        <v>0</v>
      </c>
      <c r="U301" s="35"/>
      <c r="V301" s="35"/>
      <c r="W301" s="35"/>
      <c r="X301" s="35"/>
      <c r="Y301" s="35"/>
      <c r="Z301" s="35"/>
      <c r="AA301" s="35"/>
      <c r="AB301" s="35"/>
      <c r="AC301" s="35"/>
      <c r="AD301" s="35"/>
      <c r="AE301" s="35"/>
      <c r="AR301" s="183" t="s">
        <v>406</v>
      </c>
      <c r="AT301" s="183" t="s">
        <v>318</v>
      </c>
      <c r="AU301" s="183" t="s">
        <v>88</v>
      </c>
      <c r="AY301" s="18" t="s">
        <v>317</v>
      </c>
      <c r="BE301" s="105">
        <f t="shared" ref="BE301:BE317" si="49">IF(N301="základná",J301,0)</f>
        <v>0</v>
      </c>
      <c r="BF301" s="105">
        <f t="shared" ref="BF301:BF317" si="50">IF(N301="znížená",J301,0)</f>
        <v>0</v>
      </c>
      <c r="BG301" s="105">
        <f t="shared" ref="BG301:BG317" si="51">IF(N301="zákl. prenesená",J301,0)</f>
        <v>0</v>
      </c>
      <c r="BH301" s="105">
        <f t="shared" ref="BH301:BH317" si="52">IF(N301="zníž. prenesená",J301,0)</f>
        <v>0</v>
      </c>
      <c r="BI301" s="105">
        <f t="shared" ref="BI301:BI317" si="53">IF(N301="nulová",J301,0)</f>
        <v>0</v>
      </c>
      <c r="BJ301" s="18" t="s">
        <v>88</v>
      </c>
      <c r="BK301" s="105">
        <f t="shared" ref="BK301:BK317" si="54">ROUND(I301*H301,2)</f>
        <v>0</v>
      </c>
      <c r="BL301" s="18" t="s">
        <v>406</v>
      </c>
      <c r="BM301" s="183" t="s">
        <v>2704</v>
      </c>
    </row>
    <row r="302" spans="1:65" s="2" customFormat="1" ht="24.2" customHeight="1">
      <c r="A302" s="35"/>
      <c r="B302" s="141"/>
      <c r="C302" s="171" t="s">
        <v>910</v>
      </c>
      <c r="D302" s="171" t="s">
        <v>318</v>
      </c>
      <c r="E302" s="172" t="s">
        <v>2705</v>
      </c>
      <c r="F302" s="173" t="s">
        <v>2706</v>
      </c>
      <c r="G302" s="174" t="s">
        <v>388</v>
      </c>
      <c r="H302" s="175">
        <v>1</v>
      </c>
      <c r="I302" s="176"/>
      <c r="J302" s="177">
        <f t="shared" si="45"/>
        <v>0</v>
      </c>
      <c r="K302" s="178"/>
      <c r="L302" s="36"/>
      <c r="M302" s="179" t="s">
        <v>1</v>
      </c>
      <c r="N302" s="180" t="s">
        <v>41</v>
      </c>
      <c r="O302" s="61"/>
      <c r="P302" s="181">
        <f t="shared" si="46"/>
        <v>0</v>
      </c>
      <c r="Q302" s="181">
        <v>0</v>
      </c>
      <c r="R302" s="181">
        <f t="shared" si="47"/>
        <v>0</v>
      </c>
      <c r="S302" s="181">
        <v>0</v>
      </c>
      <c r="T302" s="182">
        <f t="shared" si="48"/>
        <v>0</v>
      </c>
      <c r="U302" s="35"/>
      <c r="V302" s="35"/>
      <c r="W302" s="35"/>
      <c r="X302" s="35"/>
      <c r="Y302" s="35"/>
      <c r="Z302" s="35"/>
      <c r="AA302" s="35"/>
      <c r="AB302" s="35"/>
      <c r="AC302" s="35"/>
      <c r="AD302" s="35"/>
      <c r="AE302" s="35"/>
      <c r="AR302" s="183" t="s">
        <v>406</v>
      </c>
      <c r="AT302" s="183" t="s">
        <v>318</v>
      </c>
      <c r="AU302" s="183" t="s">
        <v>88</v>
      </c>
      <c r="AY302" s="18" t="s">
        <v>317</v>
      </c>
      <c r="BE302" s="105">
        <f t="shared" si="49"/>
        <v>0</v>
      </c>
      <c r="BF302" s="105">
        <f t="shared" si="50"/>
        <v>0</v>
      </c>
      <c r="BG302" s="105">
        <f t="shared" si="51"/>
        <v>0</v>
      </c>
      <c r="BH302" s="105">
        <f t="shared" si="52"/>
        <v>0</v>
      </c>
      <c r="BI302" s="105">
        <f t="shared" si="53"/>
        <v>0</v>
      </c>
      <c r="BJ302" s="18" t="s">
        <v>88</v>
      </c>
      <c r="BK302" s="105">
        <f t="shared" si="54"/>
        <v>0</v>
      </c>
      <c r="BL302" s="18" t="s">
        <v>406</v>
      </c>
      <c r="BM302" s="183" t="s">
        <v>2707</v>
      </c>
    </row>
    <row r="303" spans="1:65" s="2" customFormat="1" ht="24.2" customHeight="1">
      <c r="A303" s="35"/>
      <c r="B303" s="141"/>
      <c r="C303" s="171" t="s">
        <v>914</v>
      </c>
      <c r="D303" s="171" t="s">
        <v>318</v>
      </c>
      <c r="E303" s="172" t="s">
        <v>2708</v>
      </c>
      <c r="F303" s="173" t="s">
        <v>2709</v>
      </c>
      <c r="G303" s="174" t="s">
        <v>388</v>
      </c>
      <c r="H303" s="175">
        <v>6</v>
      </c>
      <c r="I303" s="176"/>
      <c r="J303" s="177">
        <f t="shared" si="45"/>
        <v>0</v>
      </c>
      <c r="K303" s="178"/>
      <c r="L303" s="36"/>
      <c r="M303" s="179" t="s">
        <v>1</v>
      </c>
      <c r="N303" s="180" t="s">
        <v>41</v>
      </c>
      <c r="O303" s="61"/>
      <c r="P303" s="181">
        <f t="shared" si="46"/>
        <v>0</v>
      </c>
      <c r="Q303" s="181">
        <v>0</v>
      </c>
      <c r="R303" s="181">
        <f t="shared" si="47"/>
        <v>0</v>
      </c>
      <c r="S303" s="181">
        <v>0</v>
      </c>
      <c r="T303" s="182">
        <f t="shared" si="48"/>
        <v>0</v>
      </c>
      <c r="U303" s="35"/>
      <c r="V303" s="35"/>
      <c r="W303" s="35"/>
      <c r="X303" s="35"/>
      <c r="Y303" s="35"/>
      <c r="Z303" s="35"/>
      <c r="AA303" s="35"/>
      <c r="AB303" s="35"/>
      <c r="AC303" s="35"/>
      <c r="AD303" s="35"/>
      <c r="AE303" s="35"/>
      <c r="AR303" s="183" t="s">
        <v>406</v>
      </c>
      <c r="AT303" s="183" t="s">
        <v>318</v>
      </c>
      <c r="AU303" s="183" t="s">
        <v>88</v>
      </c>
      <c r="AY303" s="18" t="s">
        <v>317</v>
      </c>
      <c r="BE303" s="105">
        <f t="shared" si="49"/>
        <v>0</v>
      </c>
      <c r="BF303" s="105">
        <f t="shared" si="50"/>
        <v>0</v>
      </c>
      <c r="BG303" s="105">
        <f t="shared" si="51"/>
        <v>0</v>
      </c>
      <c r="BH303" s="105">
        <f t="shared" si="52"/>
        <v>0</v>
      </c>
      <c r="BI303" s="105">
        <f t="shared" si="53"/>
        <v>0</v>
      </c>
      <c r="BJ303" s="18" t="s">
        <v>88</v>
      </c>
      <c r="BK303" s="105">
        <f t="shared" si="54"/>
        <v>0</v>
      </c>
      <c r="BL303" s="18" t="s">
        <v>406</v>
      </c>
      <c r="BM303" s="183" t="s">
        <v>2710</v>
      </c>
    </row>
    <row r="304" spans="1:65" s="2" customFormat="1" ht="24.2" customHeight="1">
      <c r="A304" s="35"/>
      <c r="B304" s="141"/>
      <c r="C304" s="171" t="s">
        <v>919</v>
      </c>
      <c r="D304" s="171" t="s">
        <v>318</v>
      </c>
      <c r="E304" s="172" t="s">
        <v>2711</v>
      </c>
      <c r="F304" s="173" t="s">
        <v>2712</v>
      </c>
      <c r="G304" s="174" t="s">
        <v>388</v>
      </c>
      <c r="H304" s="175">
        <v>1</v>
      </c>
      <c r="I304" s="176"/>
      <c r="J304" s="177">
        <f t="shared" si="45"/>
        <v>0</v>
      </c>
      <c r="K304" s="178"/>
      <c r="L304" s="36"/>
      <c r="M304" s="179" t="s">
        <v>1</v>
      </c>
      <c r="N304" s="180" t="s">
        <v>41</v>
      </c>
      <c r="O304" s="61"/>
      <c r="P304" s="181">
        <f t="shared" si="46"/>
        <v>0</v>
      </c>
      <c r="Q304" s="181">
        <v>0</v>
      </c>
      <c r="R304" s="181">
        <f t="shared" si="47"/>
        <v>0</v>
      </c>
      <c r="S304" s="181">
        <v>0</v>
      </c>
      <c r="T304" s="182">
        <f t="shared" si="48"/>
        <v>0</v>
      </c>
      <c r="U304" s="35"/>
      <c r="V304" s="35"/>
      <c r="W304" s="35"/>
      <c r="X304" s="35"/>
      <c r="Y304" s="35"/>
      <c r="Z304" s="35"/>
      <c r="AA304" s="35"/>
      <c r="AB304" s="35"/>
      <c r="AC304" s="35"/>
      <c r="AD304" s="35"/>
      <c r="AE304" s="35"/>
      <c r="AR304" s="183" t="s">
        <v>406</v>
      </c>
      <c r="AT304" s="183" t="s">
        <v>318</v>
      </c>
      <c r="AU304" s="183" t="s">
        <v>88</v>
      </c>
      <c r="AY304" s="18" t="s">
        <v>317</v>
      </c>
      <c r="BE304" s="105">
        <f t="shared" si="49"/>
        <v>0</v>
      </c>
      <c r="BF304" s="105">
        <f t="shared" si="50"/>
        <v>0</v>
      </c>
      <c r="BG304" s="105">
        <f t="shared" si="51"/>
        <v>0</v>
      </c>
      <c r="BH304" s="105">
        <f t="shared" si="52"/>
        <v>0</v>
      </c>
      <c r="BI304" s="105">
        <f t="shared" si="53"/>
        <v>0</v>
      </c>
      <c r="BJ304" s="18" t="s">
        <v>88</v>
      </c>
      <c r="BK304" s="105">
        <f t="shared" si="54"/>
        <v>0</v>
      </c>
      <c r="BL304" s="18" t="s">
        <v>406</v>
      </c>
      <c r="BM304" s="183" t="s">
        <v>2713</v>
      </c>
    </row>
    <row r="305" spans="1:65" s="2" customFormat="1" ht="37.9" customHeight="1">
      <c r="A305" s="35"/>
      <c r="B305" s="141"/>
      <c r="C305" s="171" t="s">
        <v>922</v>
      </c>
      <c r="D305" s="171" t="s">
        <v>318</v>
      </c>
      <c r="E305" s="172" t="s">
        <v>2714</v>
      </c>
      <c r="F305" s="173" t="s">
        <v>2715</v>
      </c>
      <c r="G305" s="174" t="s">
        <v>441</v>
      </c>
      <c r="H305" s="175">
        <v>20</v>
      </c>
      <c r="I305" s="176"/>
      <c r="J305" s="177">
        <f t="shared" si="45"/>
        <v>0</v>
      </c>
      <c r="K305" s="178"/>
      <c r="L305" s="36"/>
      <c r="M305" s="179" t="s">
        <v>1</v>
      </c>
      <c r="N305" s="180" t="s">
        <v>41</v>
      </c>
      <c r="O305" s="61"/>
      <c r="P305" s="181">
        <f t="shared" si="46"/>
        <v>0</v>
      </c>
      <c r="Q305" s="181">
        <v>0</v>
      </c>
      <c r="R305" s="181">
        <f t="shared" si="47"/>
        <v>0</v>
      </c>
      <c r="S305" s="181">
        <v>0</v>
      </c>
      <c r="T305" s="182">
        <f t="shared" si="48"/>
        <v>0</v>
      </c>
      <c r="U305" s="35"/>
      <c r="V305" s="35"/>
      <c r="W305" s="35"/>
      <c r="X305" s="35"/>
      <c r="Y305" s="35"/>
      <c r="Z305" s="35"/>
      <c r="AA305" s="35"/>
      <c r="AB305" s="35"/>
      <c r="AC305" s="35"/>
      <c r="AD305" s="35"/>
      <c r="AE305" s="35"/>
      <c r="AR305" s="183" t="s">
        <v>406</v>
      </c>
      <c r="AT305" s="183" t="s">
        <v>318</v>
      </c>
      <c r="AU305" s="183" t="s">
        <v>88</v>
      </c>
      <c r="AY305" s="18" t="s">
        <v>317</v>
      </c>
      <c r="BE305" s="105">
        <f t="shared" si="49"/>
        <v>0</v>
      </c>
      <c r="BF305" s="105">
        <f t="shared" si="50"/>
        <v>0</v>
      </c>
      <c r="BG305" s="105">
        <f t="shared" si="51"/>
        <v>0</v>
      </c>
      <c r="BH305" s="105">
        <f t="shared" si="52"/>
        <v>0</v>
      </c>
      <c r="BI305" s="105">
        <f t="shared" si="53"/>
        <v>0</v>
      </c>
      <c r="BJ305" s="18" t="s">
        <v>88</v>
      </c>
      <c r="BK305" s="105">
        <f t="shared" si="54"/>
        <v>0</v>
      </c>
      <c r="BL305" s="18" t="s">
        <v>406</v>
      </c>
      <c r="BM305" s="183" t="s">
        <v>2716</v>
      </c>
    </row>
    <row r="306" spans="1:65" s="2" customFormat="1" ht="37.9" customHeight="1">
      <c r="A306" s="35"/>
      <c r="B306" s="141"/>
      <c r="C306" s="171" t="s">
        <v>927</v>
      </c>
      <c r="D306" s="171" t="s">
        <v>318</v>
      </c>
      <c r="E306" s="172" t="s">
        <v>2717</v>
      </c>
      <c r="F306" s="173" t="s">
        <v>2718</v>
      </c>
      <c r="G306" s="174" t="s">
        <v>441</v>
      </c>
      <c r="H306" s="175">
        <v>4</v>
      </c>
      <c r="I306" s="176"/>
      <c r="J306" s="177">
        <f t="shared" si="45"/>
        <v>0</v>
      </c>
      <c r="K306" s="178"/>
      <c r="L306" s="36"/>
      <c r="M306" s="179" t="s">
        <v>1</v>
      </c>
      <c r="N306" s="180" t="s">
        <v>41</v>
      </c>
      <c r="O306" s="61"/>
      <c r="P306" s="181">
        <f t="shared" si="46"/>
        <v>0</v>
      </c>
      <c r="Q306" s="181">
        <v>0</v>
      </c>
      <c r="R306" s="181">
        <f t="shared" si="47"/>
        <v>0</v>
      </c>
      <c r="S306" s="181">
        <v>0</v>
      </c>
      <c r="T306" s="182">
        <f t="shared" si="48"/>
        <v>0</v>
      </c>
      <c r="U306" s="35"/>
      <c r="V306" s="35"/>
      <c r="W306" s="35"/>
      <c r="X306" s="35"/>
      <c r="Y306" s="35"/>
      <c r="Z306" s="35"/>
      <c r="AA306" s="35"/>
      <c r="AB306" s="35"/>
      <c r="AC306" s="35"/>
      <c r="AD306" s="35"/>
      <c r="AE306" s="35"/>
      <c r="AR306" s="183" t="s">
        <v>406</v>
      </c>
      <c r="AT306" s="183" t="s">
        <v>318</v>
      </c>
      <c r="AU306" s="183" t="s">
        <v>88</v>
      </c>
      <c r="AY306" s="18" t="s">
        <v>317</v>
      </c>
      <c r="BE306" s="105">
        <f t="shared" si="49"/>
        <v>0</v>
      </c>
      <c r="BF306" s="105">
        <f t="shared" si="50"/>
        <v>0</v>
      </c>
      <c r="BG306" s="105">
        <f t="shared" si="51"/>
        <v>0</v>
      </c>
      <c r="BH306" s="105">
        <f t="shared" si="52"/>
        <v>0</v>
      </c>
      <c r="BI306" s="105">
        <f t="shared" si="53"/>
        <v>0</v>
      </c>
      <c r="BJ306" s="18" t="s">
        <v>88</v>
      </c>
      <c r="BK306" s="105">
        <f t="shared" si="54"/>
        <v>0</v>
      </c>
      <c r="BL306" s="18" t="s">
        <v>406</v>
      </c>
      <c r="BM306" s="183" t="s">
        <v>2719</v>
      </c>
    </row>
    <row r="307" spans="1:65" s="2" customFormat="1" ht="24.2" customHeight="1">
      <c r="A307" s="35"/>
      <c r="B307" s="141"/>
      <c r="C307" s="171" t="s">
        <v>934</v>
      </c>
      <c r="D307" s="171" t="s">
        <v>318</v>
      </c>
      <c r="E307" s="172" t="s">
        <v>2720</v>
      </c>
      <c r="F307" s="173" t="s">
        <v>2721</v>
      </c>
      <c r="G307" s="174" t="s">
        <v>441</v>
      </c>
      <c r="H307" s="175">
        <v>19</v>
      </c>
      <c r="I307" s="176"/>
      <c r="J307" s="177">
        <f t="shared" si="45"/>
        <v>0</v>
      </c>
      <c r="K307" s="178"/>
      <c r="L307" s="36"/>
      <c r="M307" s="179" t="s">
        <v>1</v>
      </c>
      <c r="N307" s="180" t="s">
        <v>41</v>
      </c>
      <c r="O307" s="61"/>
      <c r="P307" s="181">
        <f t="shared" si="46"/>
        <v>0</v>
      </c>
      <c r="Q307" s="181">
        <v>0</v>
      </c>
      <c r="R307" s="181">
        <f t="shared" si="47"/>
        <v>0</v>
      </c>
      <c r="S307" s="181">
        <v>0</v>
      </c>
      <c r="T307" s="182">
        <f t="shared" si="48"/>
        <v>0</v>
      </c>
      <c r="U307" s="35"/>
      <c r="V307" s="35"/>
      <c r="W307" s="35"/>
      <c r="X307" s="35"/>
      <c r="Y307" s="35"/>
      <c r="Z307" s="35"/>
      <c r="AA307" s="35"/>
      <c r="AB307" s="35"/>
      <c r="AC307" s="35"/>
      <c r="AD307" s="35"/>
      <c r="AE307" s="35"/>
      <c r="AR307" s="183" t="s">
        <v>406</v>
      </c>
      <c r="AT307" s="183" t="s">
        <v>318</v>
      </c>
      <c r="AU307" s="183" t="s">
        <v>88</v>
      </c>
      <c r="AY307" s="18" t="s">
        <v>317</v>
      </c>
      <c r="BE307" s="105">
        <f t="shared" si="49"/>
        <v>0</v>
      </c>
      <c r="BF307" s="105">
        <f t="shared" si="50"/>
        <v>0</v>
      </c>
      <c r="BG307" s="105">
        <f t="shared" si="51"/>
        <v>0</v>
      </c>
      <c r="BH307" s="105">
        <f t="shared" si="52"/>
        <v>0</v>
      </c>
      <c r="BI307" s="105">
        <f t="shared" si="53"/>
        <v>0</v>
      </c>
      <c r="BJ307" s="18" t="s">
        <v>88</v>
      </c>
      <c r="BK307" s="105">
        <f t="shared" si="54"/>
        <v>0</v>
      </c>
      <c r="BL307" s="18" t="s">
        <v>406</v>
      </c>
      <c r="BM307" s="183" t="s">
        <v>2722</v>
      </c>
    </row>
    <row r="308" spans="1:65" s="2" customFormat="1" ht="24.2" customHeight="1">
      <c r="A308" s="35"/>
      <c r="B308" s="141"/>
      <c r="C308" s="171" t="s">
        <v>940</v>
      </c>
      <c r="D308" s="171" t="s">
        <v>318</v>
      </c>
      <c r="E308" s="172" t="s">
        <v>2723</v>
      </c>
      <c r="F308" s="173" t="s">
        <v>2724</v>
      </c>
      <c r="G308" s="174" t="s">
        <v>441</v>
      </c>
      <c r="H308" s="175">
        <v>31</v>
      </c>
      <c r="I308" s="176"/>
      <c r="J308" s="177">
        <f t="shared" si="45"/>
        <v>0</v>
      </c>
      <c r="K308" s="178"/>
      <c r="L308" s="36"/>
      <c r="M308" s="179" t="s">
        <v>1</v>
      </c>
      <c r="N308" s="180" t="s">
        <v>41</v>
      </c>
      <c r="O308" s="61"/>
      <c r="P308" s="181">
        <f t="shared" si="46"/>
        <v>0</v>
      </c>
      <c r="Q308" s="181">
        <v>0</v>
      </c>
      <c r="R308" s="181">
        <f t="shared" si="47"/>
        <v>0</v>
      </c>
      <c r="S308" s="181">
        <v>0</v>
      </c>
      <c r="T308" s="182">
        <f t="shared" si="48"/>
        <v>0</v>
      </c>
      <c r="U308" s="35"/>
      <c r="V308" s="35"/>
      <c r="W308" s="35"/>
      <c r="X308" s="35"/>
      <c r="Y308" s="35"/>
      <c r="Z308" s="35"/>
      <c r="AA308" s="35"/>
      <c r="AB308" s="35"/>
      <c r="AC308" s="35"/>
      <c r="AD308" s="35"/>
      <c r="AE308" s="35"/>
      <c r="AR308" s="183" t="s">
        <v>406</v>
      </c>
      <c r="AT308" s="183" t="s">
        <v>318</v>
      </c>
      <c r="AU308" s="183" t="s">
        <v>88</v>
      </c>
      <c r="AY308" s="18" t="s">
        <v>317</v>
      </c>
      <c r="BE308" s="105">
        <f t="shared" si="49"/>
        <v>0</v>
      </c>
      <c r="BF308" s="105">
        <f t="shared" si="50"/>
        <v>0</v>
      </c>
      <c r="BG308" s="105">
        <f t="shared" si="51"/>
        <v>0</v>
      </c>
      <c r="BH308" s="105">
        <f t="shared" si="52"/>
        <v>0</v>
      </c>
      <c r="BI308" s="105">
        <f t="shared" si="53"/>
        <v>0</v>
      </c>
      <c r="BJ308" s="18" t="s">
        <v>88</v>
      </c>
      <c r="BK308" s="105">
        <f t="shared" si="54"/>
        <v>0</v>
      </c>
      <c r="BL308" s="18" t="s">
        <v>406</v>
      </c>
      <c r="BM308" s="183" t="s">
        <v>2725</v>
      </c>
    </row>
    <row r="309" spans="1:65" s="2" customFormat="1" ht="14.45" customHeight="1">
      <c r="A309" s="35"/>
      <c r="B309" s="141"/>
      <c r="C309" s="171" t="s">
        <v>944</v>
      </c>
      <c r="D309" s="171" t="s">
        <v>318</v>
      </c>
      <c r="E309" s="172" t="s">
        <v>2726</v>
      </c>
      <c r="F309" s="173" t="s">
        <v>2727</v>
      </c>
      <c r="G309" s="174" t="s">
        <v>388</v>
      </c>
      <c r="H309" s="175">
        <v>16</v>
      </c>
      <c r="I309" s="176"/>
      <c r="J309" s="177">
        <f t="shared" si="45"/>
        <v>0</v>
      </c>
      <c r="K309" s="178"/>
      <c r="L309" s="36"/>
      <c r="M309" s="179" t="s">
        <v>1</v>
      </c>
      <c r="N309" s="180" t="s">
        <v>41</v>
      </c>
      <c r="O309" s="61"/>
      <c r="P309" s="181">
        <f t="shared" si="46"/>
        <v>0</v>
      </c>
      <c r="Q309" s="181">
        <v>0</v>
      </c>
      <c r="R309" s="181">
        <f t="shared" si="47"/>
        <v>0</v>
      </c>
      <c r="S309" s="181">
        <v>0</v>
      </c>
      <c r="T309" s="182">
        <f t="shared" si="48"/>
        <v>0</v>
      </c>
      <c r="U309" s="35"/>
      <c r="V309" s="35"/>
      <c r="W309" s="35"/>
      <c r="X309" s="35"/>
      <c r="Y309" s="35"/>
      <c r="Z309" s="35"/>
      <c r="AA309" s="35"/>
      <c r="AB309" s="35"/>
      <c r="AC309" s="35"/>
      <c r="AD309" s="35"/>
      <c r="AE309" s="35"/>
      <c r="AR309" s="183" t="s">
        <v>406</v>
      </c>
      <c r="AT309" s="183" t="s">
        <v>318</v>
      </c>
      <c r="AU309" s="183" t="s">
        <v>88</v>
      </c>
      <c r="AY309" s="18" t="s">
        <v>317</v>
      </c>
      <c r="BE309" s="105">
        <f t="shared" si="49"/>
        <v>0</v>
      </c>
      <c r="BF309" s="105">
        <f t="shared" si="50"/>
        <v>0</v>
      </c>
      <c r="BG309" s="105">
        <f t="shared" si="51"/>
        <v>0</v>
      </c>
      <c r="BH309" s="105">
        <f t="shared" si="52"/>
        <v>0</v>
      </c>
      <c r="BI309" s="105">
        <f t="shared" si="53"/>
        <v>0</v>
      </c>
      <c r="BJ309" s="18" t="s">
        <v>88</v>
      </c>
      <c r="BK309" s="105">
        <f t="shared" si="54"/>
        <v>0</v>
      </c>
      <c r="BL309" s="18" t="s">
        <v>406</v>
      </c>
      <c r="BM309" s="183" t="s">
        <v>2728</v>
      </c>
    </row>
    <row r="310" spans="1:65" s="2" customFormat="1" ht="37.9" customHeight="1">
      <c r="A310" s="35"/>
      <c r="B310" s="141"/>
      <c r="C310" s="218" t="s">
        <v>947</v>
      </c>
      <c r="D310" s="218" t="s">
        <v>419</v>
      </c>
      <c r="E310" s="219" t="s">
        <v>2729</v>
      </c>
      <c r="F310" s="220" t="s">
        <v>2730</v>
      </c>
      <c r="G310" s="221" t="s">
        <v>388</v>
      </c>
      <c r="H310" s="222">
        <v>16</v>
      </c>
      <c r="I310" s="223"/>
      <c r="J310" s="224">
        <f t="shared" si="45"/>
        <v>0</v>
      </c>
      <c r="K310" s="225"/>
      <c r="L310" s="226"/>
      <c r="M310" s="227" t="s">
        <v>1</v>
      </c>
      <c r="N310" s="228" t="s">
        <v>41</v>
      </c>
      <c r="O310" s="61"/>
      <c r="P310" s="181">
        <f t="shared" si="46"/>
        <v>0</v>
      </c>
      <c r="Q310" s="181">
        <v>0</v>
      </c>
      <c r="R310" s="181">
        <f t="shared" si="47"/>
        <v>0</v>
      </c>
      <c r="S310" s="181">
        <v>0</v>
      </c>
      <c r="T310" s="182">
        <f t="shared" si="48"/>
        <v>0</v>
      </c>
      <c r="U310" s="35"/>
      <c r="V310" s="35"/>
      <c r="W310" s="35"/>
      <c r="X310" s="35"/>
      <c r="Y310" s="35"/>
      <c r="Z310" s="35"/>
      <c r="AA310" s="35"/>
      <c r="AB310" s="35"/>
      <c r="AC310" s="35"/>
      <c r="AD310" s="35"/>
      <c r="AE310" s="35"/>
      <c r="AR310" s="183" t="s">
        <v>494</v>
      </c>
      <c r="AT310" s="183" t="s">
        <v>419</v>
      </c>
      <c r="AU310" s="183" t="s">
        <v>88</v>
      </c>
      <c r="AY310" s="18" t="s">
        <v>317</v>
      </c>
      <c r="BE310" s="105">
        <f t="shared" si="49"/>
        <v>0</v>
      </c>
      <c r="BF310" s="105">
        <f t="shared" si="50"/>
        <v>0</v>
      </c>
      <c r="BG310" s="105">
        <f t="shared" si="51"/>
        <v>0</v>
      </c>
      <c r="BH310" s="105">
        <f t="shared" si="52"/>
        <v>0</v>
      </c>
      <c r="BI310" s="105">
        <f t="shared" si="53"/>
        <v>0</v>
      </c>
      <c r="BJ310" s="18" t="s">
        <v>88</v>
      </c>
      <c r="BK310" s="105">
        <f t="shared" si="54"/>
        <v>0</v>
      </c>
      <c r="BL310" s="18" t="s">
        <v>406</v>
      </c>
      <c r="BM310" s="183" t="s">
        <v>2731</v>
      </c>
    </row>
    <row r="311" spans="1:65" s="2" customFormat="1" ht="14.45" customHeight="1">
      <c r="A311" s="35"/>
      <c r="B311" s="141"/>
      <c r="C311" s="171" t="s">
        <v>951</v>
      </c>
      <c r="D311" s="171" t="s">
        <v>318</v>
      </c>
      <c r="E311" s="172" t="s">
        <v>2732</v>
      </c>
      <c r="F311" s="173" t="s">
        <v>2733</v>
      </c>
      <c r="G311" s="174" t="s">
        <v>388</v>
      </c>
      <c r="H311" s="175">
        <v>4</v>
      </c>
      <c r="I311" s="176"/>
      <c r="J311" s="177">
        <f t="shared" si="45"/>
        <v>0</v>
      </c>
      <c r="K311" s="178"/>
      <c r="L311" s="36"/>
      <c r="M311" s="179" t="s">
        <v>1</v>
      </c>
      <c r="N311" s="180" t="s">
        <v>41</v>
      </c>
      <c r="O311" s="61"/>
      <c r="P311" s="181">
        <f t="shared" si="46"/>
        <v>0</v>
      </c>
      <c r="Q311" s="181">
        <v>0</v>
      </c>
      <c r="R311" s="181">
        <f t="shared" si="47"/>
        <v>0</v>
      </c>
      <c r="S311" s="181">
        <v>0</v>
      </c>
      <c r="T311" s="182">
        <f t="shared" si="48"/>
        <v>0</v>
      </c>
      <c r="U311" s="35"/>
      <c r="V311" s="35"/>
      <c r="W311" s="35"/>
      <c r="X311" s="35"/>
      <c r="Y311" s="35"/>
      <c r="Z311" s="35"/>
      <c r="AA311" s="35"/>
      <c r="AB311" s="35"/>
      <c r="AC311" s="35"/>
      <c r="AD311" s="35"/>
      <c r="AE311" s="35"/>
      <c r="AR311" s="183" t="s">
        <v>406</v>
      </c>
      <c r="AT311" s="183" t="s">
        <v>318</v>
      </c>
      <c r="AU311" s="183" t="s">
        <v>88</v>
      </c>
      <c r="AY311" s="18" t="s">
        <v>317</v>
      </c>
      <c r="BE311" s="105">
        <f t="shared" si="49"/>
        <v>0</v>
      </c>
      <c r="BF311" s="105">
        <f t="shared" si="50"/>
        <v>0</v>
      </c>
      <c r="BG311" s="105">
        <f t="shared" si="51"/>
        <v>0</v>
      </c>
      <c r="BH311" s="105">
        <f t="shared" si="52"/>
        <v>0</v>
      </c>
      <c r="BI311" s="105">
        <f t="shared" si="53"/>
        <v>0</v>
      </c>
      <c r="BJ311" s="18" t="s">
        <v>88</v>
      </c>
      <c r="BK311" s="105">
        <f t="shared" si="54"/>
        <v>0</v>
      </c>
      <c r="BL311" s="18" t="s">
        <v>406</v>
      </c>
      <c r="BM311" s="183" t="s">
        <v>2734</v>
      </c>
    </row>
    <row r="312" spans="1:65" s="2" customFormat="1" ht="24.2" customHeight="1">
      <c r="A312" s="35"/>
      <c r="B312" s="141"/>
      <c r="C312" s="218" t="s">
        <v>957</v>
      </c>
      <c r="D312" s="218" t="s">
        <v>419</v>
      </c>
      <c r="E312" s="219" t="s">
        <v>2735</v>
      </c>
      <c r="F312" s="220" t="s">
        <v>2736</v>
      </c>
      <c r="G312" s="221" t="s">
        <v>388</v>
      </c>
      <c r="H312" s="222">
        <v>4</v>
      </c>
      <c r="I312" s="223"/>
      <c r="J312" s="224">
        <f t="shared" si="45"/>
        <v>0</v>
      </c>
      <c r="K312" s="225"/>
      <c r="L312" s="226"/>
      <c r="M312" s="227" t="s">
        <v>1</v>
      </c>
      <c r="N312" s="228" t="s">
        <v>41</v>
      </c>
      <c r="O312" s="61"/>
      <c r="P312" s="181">
        <f t="shared" si="46"/>
        <v>0</v>
      </c>
      <c r="Q312" s="181">
        <v>0</v>
      </c>
      <c r="R312" s="181">
        <f t="shared" si="47"/>
        <v>0</v>
      </c>
      <c r="S312" s="181">
        <v>0</v>
      </c>
      <c r="T312" s="182">
        <f t="shared" si="48"/>
        <v>0</v>
      </c>
      <c r="U312" s="35"/>
      <c r="V312" s="35"/>
      <c r="W312" s="35"/>
      <c r="X312" s="35"/>
      <c r="Y312" s="35"/>
      <c r="Z312" s="35"/>
      <c r="AA312" s="35"/>
      <c r="AB312" s="35"/>
      <c r="AC312" s="35"/>
      <c r="AD312" s="35"/>
      <c r="AE312" s="35"/>
      <c r="AR312" s="183" t="s">
        <v>494</v>
      </c>
      <c r="AT312" s="183" t="s">
        <v>419</v>
      </c>
      <c r="AU312" s="183" t="s">
        <v>88</v>
      </c>
      <c r="AY312" s="18" t="s">
        <v>317</v>
      </c>
      <c r="BE312" s="105">
        <f t="shared" si="49"/>
        <v>0</v>
      </c>
      <c r="BF312" s="105">
        <f t="shared" si="50"/>
        <v>0</v>
      </c>
      <c r="BG312" s="105">
        <f t="shared" si="51"/>
        <v>0</v>
      </c>
      <c r="BH312" s="105">
        <f t="shared" si="52"/>
        <v>0</v>
      </c>
      <c r="BI312" s="105">
        <f t="shared" si="53"/>
        <v>0</v>
      </c>
      <c r="BJ312" s="18" t="s">
        <v>88</v>
      </c>
      <c r="BK312" s="105">
        <f t="shared" si="54"/>
        <v>0</v>
      </c>
      <c r="BL312" s="18" t="s">
        <v>406</v>
      </c>
      <c r="BM312" s="183" t="s">
        <v>2737</v>
      </c>
    </row>
    <row r="313" spans="1:65" s="2" customFormat="1" ht="24.2" customHeight="1">
      <c r="A313" s="35"/>
      <c r="B313" s="141"/>
      <c r="C313" s="171" t="s">
        <v>961</v>
      </c>
      <c r="D313" s="171" t="s">
        <v>318</v>
      </c>
      <c r="E313" s="172" t="s">
        <v>2738</v>
      </c>
      <c r="F313" s="173" t="s">
        <v>2739</v>
      </c>
      <c r="G313" s="174" t="s">
        <v>2740</v>
      </c>
      <c r="H313" s="175">
        <v>2</v>
      </c>
      <c r="I313" s="176"/>
      <c r="J313" s="177">
        <f t="shared" si="45"/>
        <v>0</v>
      </c>
      <c r="K313" s="178"/>
      <c r="L313" s="36"/>
      <c r="M313" s="179" t="s">
        <v>1</v>
      </c>
      <c r="N313" s="180" t="s">
        <v>41</v>
      </c>
      <c r="O313" s="61"/>
      <c r="P313" s="181">
        <f t="shared" si="46"/>
        <v>0</v>
      </c>
      <c r="Q313" s="181">
        <v>0</v>
      </c>
      <c r="R313" s="181">
        <f t="shared" si="47"/>
        <v>0</v>
      </c>
      <c r="S313" s="181">
        <v>0</v>
      </c>
      <c r="T313" s="182">
        <f t="shared" si="48"/>
        <v>0</v>
      </c>
      <c r="U313" s="35"/>
      <c r="V313" s="35"/>
      <c r="W313" s="35"/>
      <c r="X313" s="35"/>
      <c r="Y313" s="35"/>
      <c r="Z313" s="35"/>
      <c r="AA313" s="35"/>
      <c r="AB313" s="35"/>
      <c r="AC313" s="35"/>
      <c r="AD313" s="35"/>
      <c r="AE313" s="35"/>
      <c r="AR313" s="183" t="s">
        <v>406</v>
      </c>
      <c r="AT313" s="183" t="s">
        <v>318</v>
      </c>
      <c r="AU313" s="183" t="s">
        <v>88</v>
      </c>
      <c r="AY313" s="18" t="s">
        <v>317</v>
      </c>
      <c r="BE313" s="105">
        <f t="shared" si="49"/>
        <v>0</v>
      </c>
      <c r="BF313" s="105">
        <f t="shared" si="50"/>
        <v>0</v>
      </c>
      <c r="BG313" s="105">
        <f t="shared" si="51"/>
        <v>0</v>
      </c>
      <c r="BH313" s="105">
        <f t="shared" si="52"/>
        <v>0</v>
      </c>
      <c r="BI313" s="105">
        <f t="shared" si="53"/>
        <v>0</v>
      </c>
      <c r="BJ313" s="18" t="s">
        <v>88</v>
      </c>
      <c r="BK313" s="105">
        <f t="shared" si="54"/>
        <v>0</v>
      </c>
      <c r="BL313" s="18" t="s">
        <v>406</v>
      </c>
      <c r="BM313" s="183" t="s">
        <v>2741</v>
      </c>
    </row>
    <row r="314" spans="1:65" s="2" customFormat="1" ht="37.9" customHeight="1">
      <c r="A314" s="35"/>
      <c r="B314" s="141"/>
      <c r="C314" s="218" t="s">
        <v>965</v>
      </c>
      <c r="D314" s="218" t="s">
        <v>419</v>
      </c>
      <c r="E314" s="219" t="s">
        <v>2742</v>
      </c>
      <c r="F314" s="220" t="s">
        <v>2743</v>
      </c>
      <c r="G314" s="221" t="s">
        <v>388</v>
      </c>
      <c r="H314" s="222">
        <v>2</v>
      </c>
      <c r="I314" s="223"/>
      <c r="J314" s="224">
        <f t="shared" si="45"/>
        <v>0</v>
      </c>
      <c r="K314" s="225"/>
      <c r="L314" s="226"/>
      <c r="M314" s="227" t="s">
        <v>1</v>
      </c>
      <c r="N314" s="228" t="s">
        <v>41</v>
      </c>
      <c r="O314" s="61"/>
      <c r="P314" s="181">
        <f t="shared" si="46"/>
        <v>0</v>
      </c>
      <c r="Q314" s="181">
        <v>0</v>
      </c>
      <c r="R314" s="181">
        <f t="shared" si="47"/>
        <v>0</v>
      </c>
      <c r="S314" s="181">
        <v>0</v>
      </c>
      <c r="T314" s="182">
        <f t="shared" si="48"/>
        <v>0</v>
      </c>
      <c r="U314" s="35"/>
      <c r="V314" s="35"/>
      <c r="W314" s="35"/>
      <c r="X314" s="35"/>
      <c r="Y314" s="35"/>
      <c r="Z314" s="35"/>
      <c r="AA314" s="35"/>
      <c r="AB314" s="35"/>
      <c r="AC314" s="35"/>
      <c r="AD314" s="35"/>
      <c r="AE314" s="35"/>
      <c r="AR314" s="183" t="s">
        <v>494</v>
      </c>
      <c r="AT314" s="183" t="s">
        <v>419</v>
      </c>
      <c r="AU314" s="183" t="s">
        <v>88</v>
      </c>
      <c r="AY314" s="18" t="s">
        <v>317</v>
      </c>
      <c r="BE314" s="105">
        <f t="shared" si="49"/>
        <v>0</v>
      </c>
      <c r="BF314" s="105">
        <f t="shared" si="50"/>
        <v>0</v>
      </c>
      <c r="BG314" s="105">
        <f t="shared" si="51"/>
        <v>0</v>
      </c>
      <c r="BH314" s="105">
        <f t="shared" si="52"/>
        <v>0</v>
      </c>
      <c r="BI314" s="105">
        <f t="shared" si="53"/>
        <v>0</v>
      </c>
      <c r="BJ314" s="18" t="s">
        <v>88</v>
      </c>
      <c r="BK314" s="105">
        <f t="shared" si="54"/>
        <v>0</v>
      </c>
      <c r="BL314" s="18" t="s">
        <v>406</v>
      </c>
      <c r="BM314" s="183" t="s">
        <v>2744</v>
      </c>
    </row>
    <row r="315" spans="1:65" s="2" customFormat="1" ht="24.2" customHeight="1">
      <c r="A315" s="35"/>
      <c r="B315" s="141"/>
      <c r="C315" s="171" t="s">
        <v>973</v>
      </c>
      <c r="D315" s="171" t="s">
        <v>318</v>
      </c>
      <c r="E315" s="172" t="s">
        <v>2745</v>
      </c>
      <c r="F315" s="173" t="s">
        <v>2746</v>
      </c>
      <c r="G315" s="174" t="s">
        <v>441</v>
      </c>
      <c r="H315" s="175">
        <v>74</v>
      </c>
      <c r="I315" s="176"/>
      <c r="J315" s="177">
        <f t="shared" si="45"/>
        <v>0</v>
      </c>
      <c r="K315" s="178"/>
      <c r="L315" s="36"/>
      <c r="M315" s="179" t="s">
        <v>1</v>
      </c>
      <c r="N315" s="180" t="s">
        <v>41</v>
      </c>
      <c r="O315" s="61"/>
      <c r="P315" s="181">
        <f t="shared" si="46"/>
        <v>0</v>
      </c>
      <c r="Q315" s="181">
        <v>0</v>
      </c>
      <c r="R315" s="181">
        <f t="shared" si="47"/>
        <v>0</v>
      </c>
      <c r="S315" s="181">
        <v>0</v>
      </c>
      <c r="T315" s="182">
        <f t="shared" si="48"/>
        <v>0</v>
      </c>
      <c r="U315" s="35"/>
      <c r="V315" s="35"/>
      <c r="W315" s="35"/>
      <c r="X315" s="35"/>
      <c r="Y315" s="35"/>
      <c r="Z315" s="35"/>
      <c r="AA315" s="35"/>
      <c r="AB315" s="35"/>
      <c r="AC315" s="35"/>
      <c r="AD315" s="35"/>
      <c r="AE315" s="35"/>
      <c r="AR315" s="183" t="s">
        <v>406</v>
      </c>
      <c r="AT315" s="183" t="s">
        <v>318</v>
      </c>
      <c r="AU315" s="183" t="s">
        <v>88</v>
      </c>
      <c r="AY315" s="18" t="s">
        <v>317</v>
      </c>
      <c r="BE315" s="105">
        <f t="shared" si="49"/>
        <v>0</v>
      </c>
      <c r="BF315" s="105">
        <f t="shared" si="50"/>
        <v>0</v>
      </c>
      <c r="BG315" s="105">
        <f t="shared" si="51"/>
        <v>0</v>
      </c>
      <c r="BH315" s="105">
        <f t="shared" si="52"/>
        <v>0</v>
      </c>
      <c r="BI315" s="105">
        <f t="shared" si="53"/>
        <v>0</v>
      </c>
      <c r="BJ315" s="18" t="s">
        <v>88</v>
      </c>
      <c r="BK315" s="105">
        <f t="shared" si="54"/>
        <v>0</v>
      </c>
      <c r="BL315" s="18" t="s">
        <v>406</v>
      </c>
      <c r="BM315" s="183" t="s">
        <v>2747</v>
      </c>
    </row>
    <row r="316" spans="1:65" s="2" customFormat="1" ht="24.2" customHeight="1">
      <c r="A316" s="35"/>
      <c r="B316" s="141"/>
      <c r="C316" s="171" t="s">
        <v>979</v>
      </c>
      <c r="D316" s="171" t="s">
        <v>318</v>
      </c>
      <c r="E316" s="172" t="s">
        <v>2748</v>
      </c>
      <c r="F316" s="173" t="s">
        <v>2749</v>
      </c>
      <c r="G316" s="174" t="s">
        <v>441</v>
      </c>
      <c r="H316" s="175">
        <v>74</v>
      </c>
      <c r="I316" s="176"/>
      <c r="J316" s="177">
        <f t="shared" si="45"/>
        <v>0</v>
      </c>
      <c r="K316" s="178"/>
      <c r="L316" s="36"/>
      <c r="M316" s="179" t="s">
        <v>1</v>
      </c>
      <c r="N316" s="180" t="s">
        <v>41</v>
      </c>
      <c r="O316" s="61"/>
      <c r="P316" s="181">
        <f t="shared" si="46"/>
        <v>0</v>
      </c>
      <c r="Q316" s="181">
        <v>0</v>
      </c>
      <c r="R316" s="181">
        <f t="shared" si="47"/>
        <v>0</v>
      </c>
      <c r="S316" s="181">
        <v>0</v>
      </c>
      <c r="T316" s="182">
        <f t="shared" si="48"/>
        <v>0</v>
      </c>
      <c r="U316" s="35"/>
      <c r="V316" s="35"/>
      <c r="W316" s="35"/>
      <c r="X316" s="35"/>
      <c r="Y316" s="35"/>
      <c r="Z316" s="35"/>
      <c r="AA316" s="35"/>
      <c r="AB316" s="35"/>
      <c r="AC316" s="35"/>
      <c r="AD316" s="35"/>
      <c r="AE316" s="35"/>
      <c r="AR316" s="183" t="s">
        <v>406</v>
      </c>
      <c r="AT316" s="183" t="s">
        <v>318</v>
      </c>
      <c r="AU316" s="183" t="s">
        <v>88</v>
      </c>
      <c r="AY316" s="18" t="s">
        <v>317</v>
      </c>
      <c r="BE316" s="105">
        <f t="shared" si="49"/>
        <v>0</v>
      </c>
      <c r="BF316" s="105">
        <f t="shared" si="50"/>
        <v>0</v>
      </c>
      <c r="BG316" s="105">
        <f t="shared" si="51"/>
        <v>0</v>
      </c>
      <c r="BH316" s="105">
        <f t="shared" si="52"/>
        <v>0</v>
      </c>
      <c r="BI316" s="105">
        <f t="shared" si="53"/>
        <v>0</v>
      </c>
      <c r="BJ316" s="18" t="s">
        <v>88</v>
      </c>
      <c r="BK316" s="105">
        <f t="shared" si="54"/>
        <v>0</v>
      </c>
      <c r="BL316" s="18" t="s">
        <v>406</v>
      </c>
      <c r="BM316" s="183" t="s">
        <v>2750</v>
      </c>
    </row>
    <row r="317" spans="1:65" s="2" customFormat="1" ht="24.2" customHeight="1">
      <c r="A317" s="35"/>
      <c r="B317" s="141"/>
      <c r="C317" s="171" t="s">
        <v>984</v>
      </c>
      <c r="D317" s="171" t="s">
        <v>318</v>
      </c>
      <c r="E317" s="172" t="s">
        <v>2751</v>
      </c>
      <c r="F317" s="173" t="s">
        <v>2752</v>
      </c>
      <c r="G317" s="174" t="s">
        <v>366</v>
      </c>
      <c r="H317" s="175">
        <v>0.18099999999999999</v>
      </c>
      <c r="I317" s="176"/>
      <c r="J317" s="177">
        <f t="shared" si="45"/>
        <v>0</v>
      </c>
      <c r="K317" s="178"/>
      <c r="L317" s="36"/>
      <c r="M317" s="179" t="s">
        <v>1</v>
      </c>
      <c r="N317" s="180" t="s">
        <v>41</v>
      </c>
      <c r="O317" s="61"/>
      <c r="P317" s="181">
        <f t="shared" si="46"/>
        <v>0</v>
      </c>
      <c r="Q317" s="181">
        <v>0</v>
      </c>
      <c r="R317" s="181">
        <f t="shared" si="47"/>
        <v>0</v>
      </c>
      <c r="S317" s="181">
        <v>0</v>
      </c>
      <c r="T317" s="182">
        <f t="shared" si="48"/>
        <v>0</v>
      </c>
      <c r="U317" s="35"/>
      <c r="V317" s="35"/>
      <c r="W317" s="35"/>
      <c r="X317" s="35"/>
      <c r="Y317" s="35"/>
      <c r="Z317" s="35"/>
      <c r="AA317" s="35"/>
      <c r="AB317" s="35"/>
      <c r="AC317" s="35"/>
      <c r="AD317" s="35"/>
      <c r="AE317" s="35"/>
      <c r="AR317" s="183" t="s">
        <v>406</v>
      </c>
      <c r="AT317" s="183" t="s">
        <v>318</v>
      </c>
      <c r="AU317" s="183" t="s">
        <v>88</v>
      </c>
      <c r="AY317" s="18" t="s">
        <v>317</v>
      </c>
      <c r="BE317" s="105">
        <f t="shared" si="49"/>
        <v>0</v>
      </c>
      <c r="BF317" s="105">
        <f t="shared" si="50"/>
        <v>0</v>
      </c>
      <c r="BG317" s="105">
        <f t="shared" si="51"/>
        <v>0</v>
      </c>
      <c r="BH317" s="105">
        <f t="shared" si="52"/>
        <v>0</v>
      </c>
      <c r="BI317" s="105">
        <f t="shared" si="53"/>
        <v>0</v>
      </c>
      <c r="BJ317" s="18" t="s">
        <v>88</v>
      </c>
      <c r="BK317" s="105">
        <f t="shared" si="54"/>
        <v>0</v>
      </c>
      <c r="BL317" s="18" t="s">
        <v>406</v>
      </c>
      <c r="BM317" s="183" t="s">
        <v>2753</v>
      </c>
    </row>
    <row r="318" spans="1:65" s="12" customFormat="1" ht="22.9" customHeight="1">
      <c r="B318" s="160"/>
      <c r="D318" s="161" t="s">
        <v>74</v>
      </c>
      <c r="E318" s="200" t="s">
        <v>2754</v>
      </c>
      <c r="F318" s="200" t="s">
        <v>2755</v>
      </c>
      <c r="I318" s="163"/>
      <c r="J318" s="201">
        <f>BK318</f>
        <v>0</v>
      </c>
      <c r="L318" s="160"/>
      <c r="M318" s="165"/>
      <c r="N318" s="166"/>
      <c r="O318" s="166"/>
      <c r="P318" s="167">
        <f>SUM(P319:P337)</f>
        <v>0</v>
      </c>
      <c r="Q318" s="166"/>
      <c r="R318" s="167">
        <f>SUM(R319:R337)</f>
        <v>0</v>
      </c>
      <c r="S318" s="166"/>
      <c r="T318" s="168">
        <f>SUM(T319:T337)</f>
        <v>0</v>
      </c>
      <c r="AR318" s="161" t="s">
        <v>88</v>
      </c>
      <c r="AT318" s="169" t="s">
        <v>74</v>
      </c>
      <c r="AU318" s="169" t="s">
        <v>82</v>
      </c>
      <c r="AY318" s="161" t="s">
        <v>317</v>
      </c>
      <c r="BK318" s="170">
        <f>SUM(BK319:BK337)</f>
        <v>0</v>
      </c>
    </row>
    <row r="319" spans="1:65" s="2" customFormat="1" ht="24.2" customHeight="1">
      <c r="A319" s="35"/>
      <c r="B319" s="141"/>
      <c r="C319" s="171" t="s">
        <v>989</v>
      </c>
      <c r="D319" s="171" t="s">
        <v>318</v>
      </c>
      <c r="E319" s="172" t="s">
        <v>2756</v>
      </c>
      <c r="F319" s="173" t="s">
        <v>2757</v>
      </c>
      <c r="G319" s="174" t="s">
        <v>388</v>
      </c>
      <c r="H319" s="175">
        <v>9</v>
      </c>
      <c r="I319" s="176"/>
      <c r="J319" s="177">
        <f t="shared" ref="J319:J337" si="55">ROUND(I319*H319,2)</f>
        <v>0</v>
      </c>
      <c r="K319" s="178"/>
      <c r="L319" s="36"/>
      <c r="M319" s="179" t="s">
        <v>1</v>
      </c>
      <c r="N319" s="180" t="s">
        <v>41</v>
      </c>
      <c r="O319" s="61"/>
      <c r="P319" s="181">
        <f t="shared" ref="P319:P337" si="56">O319*H319</f>
        <v>0</v>
      </c>
      <c r="Q319" s="181">
        <v>0</v>
      </c>
      <c r="R319" s="181">
        <f t="shared" ref="R319:R337" si="57">Q319*H319</f>
        <v>0</v>
      </c>
      <c r="S319" s="181">
        <v>0</v>
      </c>
      <c r="T319" s="182">
        <f t="shared" ref="T319:T337" si="58">S319*H319</f>
        <v>0</v>
      </c>
      <c r="U319" s="35"/>
      <c r="V319" s="35"/>
      <c r="W319" s="35"/>
      <c r="X319" s="35"/>
      <c r="Y319" s="35"/>
      <c r="Z319" s="35"/>
      <c r="AA319" s="35"/>
      <c r="AB319" s="35"/>
      <c r="AC319" s="35"/>
      <c r="AD319" s="35"/>
      <c r="AE319" s="35"/>
      <c r="AR319" s="183" t="s">
        <v>406</v>
      </c>
      <c r="AT319" s="183" t="s">
        <v>318</v>
      </c>
      <c r="AU319" s="183" t="s">
        <v>88</v>
      </c>
      <c r="AY319" s="18" t="s">
        <v>317</v>
      </c>
      <c r="BE319" s="105">
        <f t="shared" ref="BE319:BE337" si="59">IF(N319="základná",J319,0)</f>
        <v>0</v>
      </c>
      <c r="BF319" s="105">
        <f t="shared" ref="BF319:BF337" si="60">IF(N319="znížená",J319,0)</f>
        <v>0</v>
      </c>
      <c r="BG319" s="105">
        <f t="shared" ref="BG319:BG337" si="61">IF(N319="zákl. prenesená",J319,0)</f>
        <v>0</v>
      </c>
      <c r="BH319" s="105">
        <f t="shared" ref="BH319:BH337" si="62">IF(N319="zníž. prenesená",J319,0)</f>
        <v>0</v>
      </c>
      <c r="BI319" s="105">
        <f t="shared" ref="BI319:BI337" si="63">IF(N319="nulová",J319,0)</f>
        <v>0</v>
      </c>
      <c r="BJ319" s="18" t="s">
        <v>88</v>
      </c>
      <c r="BK319" s="105">
        <f t="shared" ref="BK319:BK337" si="64">ROUND(I319*H319,2)</f>
        <v>0</v>
      </c>
      <c r="BL319" s="18" t="s">
        <v>406</v>
      </c>
      <c r="BM319" s="183" t="s">
        <v>2758</v>
      </c>
    </row>
    <row r="320" spans="1:65" s="2" customFormat="1" ht="24.2" customHeight="1">
      <c r="A320" s="35"/>
      <c r="B320" s="141"/>
      <c r="C320" s="218" t="s">
        <v>993</v>
      </c>
      <c r="D320" s="218" t="s">
        <v>419</v>
      </c>
      <c r="E320" s="219" t="s">
        <v>2759</v>
      </c>
      <c r="F320" s="220" t="s">
        <v>2760</v>
      </c>
      <c r="G320" s="221" t="s">
        <v>388</v>
      </c>
      <c r="H320" s="222">
        <v>9</v>
      </c>
      <c r="I320" s="223"/>
      <c r="J320" s="224">
        <f t="shared" si="55"/>
        <v>0</v>
      </c>
      <c r="K320" s="225"/>
      <c r="L320" s="226"/>
      <c r="M320" s="227" t="s">
        <v>1</v>
      </c>
      <c r="N320" s="228" t="s">
        <v>41</v>
      </c>
      <c r="O320" s="61"/>
      <c r="P320" s="181">
        <f t="shared" si="56"/>
        <v>0</v>
      </c>
      <c r="Q320" s="181">
        <v>0</v>
      </c>
      <c r="R320" s="181">
        <f t="shared" si="57"/>
        <v>0</v>
      </c>
      <c r="S320" s="181">
        <v>0</v>
      </c>
      <c r="T320" s="182">
        <f t="shared" si="58"/>
        <v>0</v>
      </c>
      <c r="U320" s="35"/>
      <c r="V320" s="35"/>
      <c r="W320" s="35"/>
      <c r="X320" s="35"/>
      <c r="Y320" s="35"/>
      <c r="Z320" s="35"/>
      <c r="AA320" s="35"/>
      <c r="AB320" s="35"/>
      <c r="AC320" s="35"/>
      <c r="AD320" s="35"/>
      <c r="AE320" s="35"/>
      <c r="AR320" s="183" t="s">
        <v>494</v>
      </c>
      <c r="AT320" s="183" t="s">
        <v>419</v>
      </c>
      <c r="AU320" s="183" t="s">
        <v>88</v>
      </c>
      <c r="AY320" s="18" t="s">
        <v>317</v>
      </c>
      <c r="BE320" s="105">
        <f t="shared" si="59"/>
        <v>0</v>
      </c>
      <c r="BF320" s="105">
        <f t="shared" si="60"/>
        <v>0</v>
      </c>
      <c r="BG320" s="105">
        <f t="shared" si="61"/>
        <v>0</v>
      </c>
      <c r="BH320" s="105">
        <f t="shared" si="62"/>
        <v>0</v>
      </c>
      <c r="BI320" s="105">
        <f t="shared" si="63"/>
        <v>0</v>
      </c>
      <c r="BJ320" s="18" t="s">
        <v>88</v>
      </c>
      <c r="BK320" s="105">
        <f t="shared" si="64"/>
        <v>0</v>
      </c>
      <c r="BL320" s="18" t="s">
        <v>406</v>
      </c>
      <c r="BM320" s="183" t="s">
        <v>2761</v>
      </c>
    </row>
    <row r="321" spans="1:65" s="2" customFormat="1" ht="24.2" customHeight="1">
      <c r="A321" s="35"/>
      <c r="B321" s="141"/>
      <c r="C321" s="171" t="s">
        <v>998</v>
      </c>
      <c r="D321" s="171" t="s">
        <v>318</v>
      </c>
      <c r="E321" s="172" t="s">
        <v>2762</v>
      </c>
      <c r="F321" s="173" t="s">
        <v>2763</v>
      </c>
      <c r="G321" s="174" t="s">
        <v>388</v>
      </c>
      <c r="H321" s="175">
        <v>1</v>
      </c>
      <c r="I321" s="176"/>
      <c r="J321" s="177">
        <f t="shared" si="55"/>
        <v>0</v>
      </c>
      <c r="K321" s="178"/>
      <c r="L321" s="36"/>
      <c r="M321" s="179" t="s">
        <v>1</v>
      </c>
      <c r="N321" s="180" t="s">
        <v>41</v>
      </c>
      <c r="O321" s="61"/>
      <c r="P321" s="181">
        <f t="shared" si="56"/>
        <v>0</v>
      </c>
      <c r="Q321" s="181">
        <v>0</v>
      </c>
      <c r="R321" s="181">
        <f t="shared" si="57"/>
        <v>0</v>
      </c>
      <c r="S321" s="181">
        <v>0</v>
      </c>
      <c r="T321" s="182">
        <f t="shared" si="58"/>
        <v>0</v>
      </c>
      <c r="U321" s="35"/>
      <c r="V321" s="35"/>
      <c r="W321" s="35"/>
      <c r="X321" s="35"/>
      <c r="Y321" s="35"/>
      <c r="Z321" s="35"/>
      <c r="AA321" s="35"/>
      <c r="AB321" s="35"/>
      <c r="AC321" s="35"/>
      <c r="AD321" s="35"/>
      <c r="AE321" s="35"/>
      <c r="AR321" s="183" t="s">
        <v>406</v>
      </c>
      <c r="AT321" s="183" t="s">
        <v>318</v>
      </c>
      <c r="AU321" s="183" t="s">
        <v>88</v>
      </c>
      <c r="AY321" s="18" t="s">
        <v>317</v>
      </c>
      <c r="BE321" s="105">
        <f t="shared" si="59"/>
        <v>0</v>
      </c>
      <c r="BF321" s="105">
        <f t="shared" si="60"/>
        <v>0</v>
      </c>
      <c r="BG321" s="105">
        <f t="shared" si="61"/>
        <v>0</v>
      </c>
      <c r="BH321" s="105">
        <f t="shared" si="62"/>
        <v>0</v>
      </c>
      <c r="BI321" s="105">
        <f t="shared" si="63"/>
        <v>0</v>
      </c>
      <c r="BJ321" s="18" t="s">
        <v>88</v>
      </c>
      <c r="BK321" s="105">
        <f t="shared" si="64"/>
        <v>0</v>
      </c>
      <c r="BL321" s="18" t="s">
        <v>406</v>
      </c>
      <c r="BM321" s="183" t="s">
        <v>2764</v>
      </c>
    </row>
    <row r="322" spans="1:65" s="2" customFormat="1" ht="24.2" customHeight="1">
      <c r="A322" s="35"/>
      <c r="B322" s="141"/>
      <c r="C322" s="218" t="s">
        <v>1003</v>
      </c>
      <c r="D322" s="218" t="s">
        <v>419</v>
      </c>
      <c r="E322" s="219" t="s">
        <v>2765</v>
      </c>
      <c r="F322" s="220" t="s">
        <v>2766</v>
      </c>
      <c r="G322" s="221" t="s">
        <v>388</v>
      </c>
      <c r="H322" s="222">
        <v>1</v>
      </c>
      <c r="I322" s="223"/>
      <c r="J322" s="224">
        <f t="shared" si="55"/>
        <v>0</v>
      </c>
      <c r="K322" s="225"/>
      <c r="L322" s="226"/>
      <c r="M322" s="227" t="s">
        <v>1</v>
      </c>
      <c r="N322" s="228" t="s">
        <v>41</v>
      </c>
      <c r="O322" s="61"/>
      <c r="P322" s="181">
        <f t="shared" si="56"/>
        <v>0</v>
      </c>
      <c r="Q322" s="181">
        <v>0</v>
      </c>
      <c r="R322" s="181">
        <f t="shared" si="57"/>
        <v>0</v>
      </c>
      <c r="S322" s="181">
        <v>0</v>
      </c>
      <c r="T322" s="182">
        <f t="shared" si="58"/>
        <v>0</v>
      </c>
      <c r="U322" s="35"/>
      <c r="V322" s="35"/>
      <c r="W322" s="35"/>
      <c r="X322" s="35"/>
      <c r="Y322" s="35"/>
      <c r="Z322" s="35"/>
      <c r="AA322" s="35"/>
      <c r="AB322" s="35"/>
      <c r="AC322" s="35"/>
      <c r="AD322" s="35"/>
      <c r="AE322" s="35"/>
      <c r="AR322" s="183" t="s">
        <v>494</v>
      </c>
      <c r="AT322" s="183" t="s">
        <v>419</v>
      </c>
      <c r="AU322" s="183" t="s">
        <v>88</v>
      </c>
      <c r="AY322" s="18" t="s">
        <v>317</v>
      </c>
      <c r="BE322" s="105">
        <f t="shared" si="59"/>
        <v>0</v>
      </c>
      <c r="BF322" s="105">
        <f t="shared" si="60"/>
        <v>0</v>
      </c>
      <c r="BG322" s="105">
        <f t="shared" si="61"/>
        <v>0</v>
      </c>
      <c r="BH322" s="105">
        <f t="shared" si="62"/>
        <v>0</v>
      </c>
      <c r="BI322" s="105">
        <f t="shared" si="63"/>
        <v>0</v>
      </c>
      <c r="BJ322" s="18" t="s">
        <v>88</v>
      </c>
      <c r="BK322" s="105">
        <f t="shared" si="64"/>
        <v>0</v>
      </c>
      <c r="BL322" s="18" t="s">
        <v>406</v>
      </c>
      <c r="BM322" s="183" t="s">
        <v>2767</v>
      </c>
    </row>
    <row r="323" spans="1:65" s="2" customFormat="1" ht="24.2" customHeight="1">
      <c r="A323" s="35"/>
      <c r="B323" s="141"/>
      <c r="C323" s="171" t="s">
        <v>1010</v>
      </c>
      <c r="D323" s="171" t="s">
        <v>318</v>
      </c>
      <c r="E323" s="172" t="s">
        <v>2768</v>
      </c>
      <c r="F323" s="173" t="s">
        <v>2769</v>
      </c>
      <c r="G323" s="174" t="s">
        <v>388</v>
      </c>
      <c r="H323" s="175">
        <v>4</v>
      </c>
      <c r="I323" s="176"/>
      <c r="J323" s="177">
        <f t="shared" si="55"/>
        <v>0</v>
      </c>
      <c r="K323" s="178"/>
      <c r="L323" s="36"/>
      <c r="M323" s="179" t="s">
        <v>1</v>
      </c>
      <c r="N323" s="180" t="s">
        <v>41</v>
      </c>
      <c r="O323" s="61"/>
      <c r="P323" s="181">
        <f t="shared" si="56"/>
        <v>0</v>
      </c>
      <c r="Q323" s="181">
        <v>0</v>
      </c>
      <c r="R323" s="181">
        <f t="shared" si="57"/>
        <v>0</v>
      </c>
      <c r="S323" s="181">
        <v>0</v>
      </c>
      <c r="T323" s="182">
        <f t="shared" si="58"/>
        <v>0</v>
      </c>
      <c r="U323" s="35"/>
      <c r="V323" s="35"/>
      <c r="W323" s="35"/>
      <c r="X323" s="35"/>
      <c r="Y323" s="35"/>
      <c r="Z323" s="35"/>
      <c r="AA323" s="35"/>
      <c r="AB323" s="35"/>
      <c r="AC323" s="35"/>
      <c r="AD323" s="35"/>
      <c r="AE323" s="35"/>
      <c r="AR323" s="183" t="s">
        <v>406</v>
      </c>
      <c r="AT323" s="183" t="s">
        <v>318</v>
      </c>
      <c r="AU323" s="183" t="s">
        <v>88</v>
      </c>
      <c r="AY323" s="18" t="s">
        <v>317</v>
      </c>
      <c r="BE323" s="105">
        <f t="shared" si="59"/>
        <v>0</v>
      </c>
      <c r="BF323" s="105">
        <f t="shared" si="60"/>
        <v>0</v>
      </c>
      <c r="BG323" s="105">
        <f t="shared" si="61"/>
        <v>0</v>
      </c>
      <c r="BH323" s="105">
        <f t="shared" si="62"/>
        <v>0</v>
      </c>
      <c r="BI323" s="105">
        <f t="shared" si="63"/>
        <v>0</v>
      </c>
      <c r="BJ323" s="18" t="s">
        <v>88</v>
      </c>
      <c r="BK323" s="105">
        <f t="shared" si="64"/>
        <v>0</v>
      </c>
      <c r="BL323" s="18" t="s">
        <v>406</v>
      </c>
      <c r="BM323" s="183" t="s">
        <v>2770</v>
      </c>
    </row>
    <row r="324" spans="1:65" s="2" customFormat="1" ht="37.9" customHeight="1">
      <c r="A324" s="35"/>
      <c r="B324" s="141"/>
      <c r="C324" s="218" t="s">
        <v>1015</v>
      </c>
      <c r="D324" s="218" t="s">
        <v>419</v>
      </c>
      <c r="E324" s="219" t="s">
        <v>2771</v>
      </c>
      <c r="F324" s="220" t="s">
        <v>2772</v>
      </c>
      <c r="G324" s="221" t="s">
        <v>388</v>
      </c>
      <c r="H324" s="222">
        <v>4</v>
      </c>
      <c r="I324" s="223"/>
      <c r="J324" s="224">
        <f t="shared" si="55"/>
        <v>0</v>
      </c>
      <c r="K324" s="225"/>
      <c r="L324" s="226"/>
      <c r="M324" s="227" t="s">
        <v>1</v>
      </c>
      <c r="N324" s="228" t="s">
        <v>41</v>
      </c>
      <c r="O324" s="61"/>
      <c r="P324" s="181">
        <f t="shared" si="56"/>
        <v>0</v>
      </c>
      <c r="Q324" s="181">
        <v>0</v>
      </c>
      <c r="R324" s="181">
        <f t="shared" si="57"/>
        <v>0</v>
      </c>
      <c r="S324" s="181">
        <v>0</v>
      </c>
      <c r="T324" s="182">
        <f t="shared" si="58"/>
        <v>0</v>
      </c>
      <c r="U324" s="35"/>
      <c r="V324" s="35"/>
      <c r="W324" s="35"/>
      <c r="X324" s="35"/>
      <c r="Y324" s="35"/>
      <c r="Z324" s="35"/>
      <c r="AA324" s="35"/>
      <c r="AB324" s="35"/>
      <c r="AC324" s="35"/>
      <c r="AD324" s="35"/>
      <c r="AE324" s="35"/>
      <c r="AR324" s="183" t="s">
        <v>494</v>
      </c>
      <c r="AT324" s="183" t="s">
        <v>419</v>
      </c>
      <c r="AU324" s="183" t="s">
        <v>88</v>
      </c>
      <c r="AY324" s="18" t="s">
        <v>317</v>
      </c>
      <c r="BE324" s="105">
        <f t="shared" si="59"/>
        <v>0</v>
      </c>
      <c r="BF324" s="105">
        <f t="shared" si="60"/>
        <v>0</v>
      </c>
      <c r="BG324" s="105">
        <f t="shared" si="61"/>
        <v>0</v>
      </c>
      <c r="BH324" s="105">
        <f t="shared" si="62"/>
        <v>0</v>
      </c>
      <c r="BI324" s="105">
        <f t="shared" si="63"/>
        <v>0</v>
      </c>
      <c r="BJ324" s="18" t="s">
        <v>88</v>
      </c>
      <c r="BK324" s="105">
        <f t="shared" si="64"/>
        <v>0</v>
      </c>
      <c r="BL324" s="18" t="s">
        <v>406</v>
      </c>
      <c r="BM324" s="183" t="s">
        <v>2773</v>
      </c>
    </row>
    <row r="325" spans="1:65" s="2" customFormat="1" ht="24.2" customHeight="1">
      <c r="A325" s="35"/>
      <c r="B325" s="141"/>
      <c r="C325" s="171" t="s">
        <v>1020</v>
      </c>
      <c r="D325" s="171" t="s">
        <v>318</v>
      </c>
      <c r="E325" s="172" t="s">
        <v>2774</v>
      </c>
      <c r="F325" s="173" t="s">
        <v>2775</v>
      </c>
      <c r="G325" s="174" t="s">
        <v>388</v>
      </c>
      <c r="H325" s="175">
        <v>1</v>
      </c>
      <c r="I325" s="176"/>
      <c r="J325" s="177">
        <f t="shared" si="55"/>
        <v>0</v>
      </c>
      <c r="K325" s="178"/>
      <c r="L325" s="36"/>
      <c r="M325" s="179" t="s">
        <v>1</v>
      </c>
      <c r="N325" s="180" t="s">
        <v>41</v>
      </c>
      <c r="O325" s="61"/>
      <c r="P325" s="181">
        <f t="shared" si="56"/>
        <v>0</v>
      </c>
      <c r="Q325" s="181">
        <v>0</v>
      </c>
      <c r="R325" s="181">
        <f t="shared" si="57"/>
        <v>0</v>
      </c>
      <c r="S325" s="181">
        <v>0</v>
      </c>
      <c r="T325" s="182">
        <f t="shared" si="58"/>
        <v>0</v>
      </c>
      <c r="U325" s="35"/>
      <c r="V325" s="35"/>
      <c r="W325" s="35"/>
      <c r="X325" s="35"/>
      <c r="Y325" s="35"/>
      <c r="Z325" s="35"/>
      <c r="AA325" s="35"/>
      <c r="AB325" s="35"/>
      <c r="AC325" s="35"/>
      <c r="AD325" s="35"/>
      <c r="AE325" s="35"/>
      <c r="AR325" s="183" t="s">
        <v>406</v>
      </c>
      <c r="AT325" s="183" t="s">
        <v>318</v>
      </c>
      <c r="AU325" s="183" t="s">
        <v>88</v>
      </c>
      <c r="AY325" s="18" t="s">
        <v>317</v>
      </c>
      <c r="BE325" s="105">
        <f t="shared" si="59"/>
        <v>0</v>
      </c>
      <c r="BF325" s="105">
        <f t="shared" si="60"/>
        <v>0</v>
      </c>
      <c r="BG325" s="105">
        <f t="shared" si="61"/>
        <v>0</v>
      </c>
      <c r="BH325" s="105">
        <f t="shared" si="62"/>
        <v>0</v>
      </c>
      <c r="BI325" s="105">
        <f t="shared" si="63"/>
        <v>0</v>
      </c>
      <c r="BJ325" s="18" t="s">
        <v>88</v>
      </c>
      <c r="BK325" s="105">
        <f t="shared" si="64"/>
        <v>0</v>
      </c>
      <c r="BL325" s="18" t="s">
        <v>406</v>
      </c>
      <c r="BM325" s="183" t="s">
        <v>2776</v>
      </c>
    </row>
    <row r="326" spans="1:65" s="2" customFormat="1" ht="24.2" customHeight="1">
      <c r="A326" s="35"/>
      <c r="B326" s="141"/>
      <c r="C326" s="218" t="s">
        <v>1025</v>
      </c>
      <c r="D326" s="218" t="s">
        <v>419</v>
      </c>
      <c r="E326" s="219" t="s">
        <v>2777</v>
      </c>
      <c r="F326" s="220" t="s">
        <v>2778</v>
      </c>
      <c r="G326" s="221" t="s">
        <v>388</v>
      </c>
      <c r="H326" s="222">
        <v>1</v>
      </c>
      <c r="I326" s="223"/>
      <c r="J326" s="224">
        <f t="shared" si="55"/>
        <v>0</v>
      </c>
      <c r="K326" s="225"/>
      <c r="L326" s="226"/>
      <c r="M326" s="227" t="s">
        <v>1</v>
      </c>
      <c r="N326" s="228" t="s">
        <v>41</v>
      </c>
      <c r="O326" s="61"/>
      <c r="P326" s="181">
        <f t="shared" si="56"/>
        <v>0</v>
      </c>
      <c r="Q326" s="181">
        <v>0</v>
      </c>
      <c r="R326" s="181">
        <f t="shared" si="57"/>
        <v>0</v>
      </c>
      <c r="S326" s="181">
        <v>0</v>
      </c>
      <c r="T326" s="182">
        <f t="shared" si="58"/>
        <v>0</v>
      </c>
      <c r="U326" s="35"/>
      <c r="V326" s="35"/>
      <c r="W326" s="35"/>
      <c r="X326" s="35"/>
      <c r="Y326" s="35"/>
      <c r="Z326" s="35"/>
      <c r="AA326" s="35"/>
      <c r="AB326" s="35"/>
      <c r="AC326" s="35"/>
      <c r="AD326" s="35"/>
      <c r="AE326" s="35"/>
      <c r="AR326" s="183" t="s">
        <v>494</v>
      </c>
      <c r="AT326" s="183" t="s">
        <v>419</v>
      </c>
      <c r="AU326" s="183" t="s">
        <v>88</v>
      </c>
      <c r="AY326" s="18" t="s">
        <v>317</v>
      </c>
      <c r="BE326" s="105">
        <f t="shared" si="59"/>
        <v>0</v>
      </c>
      <c r="BF326" s="105">
        <f t="shared" si="60"/>
        <v>0</v>
      </c>
      <c r="BG326" s="105">
        <f t="shared" si="61"/>
        <v>0</v>
      </c>
      <c r="BH326" s="105">
        <f t="shared" si="62"/>
        <v>0</v>
      </c>
      <c r="BI326" s="105">
        <f t="shared" si="63"/>
        <v>0</v>
      </c>
      <c r="BJ326" s="18" t="s">
        <v>88</v>
      </c>
      <c r="BK326" s="105">
        <f t="shared" si="64"/>
        <v>0</v>
      </c>
      <c r="BL326" s="18" t="s">
        <v>406</v>
      </c>
      <c r="BM326" s="183" t="s">
        <v>2779</v>
      </c>
    </row>
    <row r="327" spans="1:65" s="2" customFormat="1" ht="14.45" customHeight="1">
      <c r="A327" s="35"/>
      <c r="B327" s="141"/>
      <c r="C327" s="171" t="s">
        <v>1032</v>
      </c>
      <c r="D327" s="171" t="s">
        <v>318</v>
      </c>
      <c r="E327" s="172" t="s">
        <v>2780</v>
      </c>
      <c r="F327" s="173" t="s">
        <v>2781</v>
      </c>
      <c r="G327" s="174" t="s">
        <v>388</v>
      </c>
      <c r="H327" s="175">
        <v>12</v>
      </c>
      <c r="I327" s="176"/>
      <c r="J327" s="177">
        <f t="shared" si="55"/>
        <v>0</v>
      </c>
      <c r="K327" s="178"/>
      <c r="L327" s="36"/>
      <c r="M327" s="179" t="s">
        <v>1</v>
      </c>
      <c r="N327" s="180" t="s">
        <v>41</v>
      </c>
      <c r="O327" s="61"/>
      <c r="P327" s="181">
        <f t="shared" si="56"/>
        <v>0</v>
      </c>
      <c r="Q327" s="181">
        <v>0</v>
      </c>
      <c r="R327" s="181">
        <f t="shared" si="57"/>
        <v>0</v>
      </c>
      <c r="S327" s="181">
        <v>0</v>
      </c>
      <c r="T327" s="182">
        <f t="shared" si="58"/>
        <v>0</v>
      </c>
      <c r="U327" s="35"/>
      <c r="V327" s="35"/>
      <c r="W327" s="35"/>
      <c r="X327" s="35"/>
      <c r="Y327" s="35"/>
      <c r="Z327" s="35"/>
      <c r="AA327" s="35"/>
      <c r="AB327" s="35"/>
      <c r="AC327" s="35"/>
      <c r="AD327" s="35"/>
      <c r="AE327" s="35"/>
      <c r="AR327" s="183" t="s">
        <v>406</v>
      </c>
      <c r="AT327" s="183" t="s">
        <v>318</v>
      </c>
      <c r="AU327" s="183" t="s">
        <v>88</v>
      </c>
      <c r="AY327" s="18" t="s">
        <v>317</v>
      </c>
      <c r="BE327" s="105">
        <f t="shared" si="59"/>
        <v>0</v>
      </c>
      <c r="BF327" s="105">
        <f t="shared" si="60"/>
        <v>0</v>
      </c>
      <c r="BG327" s="105">
        <f t="shared" si="61"/>
        <v>0</v>
      </c>
      <c r="BH327" s="105">
        <f t="shared" si="62"/>
        <v>0</v>
      </c>
      <c r="BI327" s="105">
        <f t="shared" si="63"/>
        <v>0</v>
      </c>
      <c r="BJ327" s="18" t="s">
        <v>88</v>
      </c>
      <c r="BK327" s="105">
        <f t="shared" si="64"/>
        <v>0</v>
      </c>
      <c r="BL327" s="18" t="s">
        <v>406</v>
      </c>
      <c r="BM327" s="183" t="s">
        <v>2782</v>
      </c>
    </row>
    <row r="328" spans="1:65" s="2" customFormat="1" ht="24.2" customHeight="1">
      <c r="A328" s="35"/>
      <c r="B328" s="141"/>
      <c r="C328" s="218" t="s">
        <v>1037</v>
      </c>
      <c r="D328" s="218" t="s">
        <v>419</v>
      </c>
      <c r="E328" s="219" t="s">
        <v>2783</v>
      </c>
      <c r="F328" s="220" t="s">
        <v>2784</v>
      </c>
      <c r="G328" s="221" t="s">
        <v>388</v>
      </c>
      <c r="H328" s="222">
        <v>12</v>
      </c>
      <c r="I328" s="223"/>
      <c r="J328" s="224">
        <f t="shared" si="55"/>
        <v>0</v>
      </c>
      <c r="K328" s="225"/>
      <c r="L328" s="226"/>
      <c r="M328" s="227" t="s">
        <v>1</v>
      </c>
      <c r="N328" s="228" t="s">
        <v>41</v>
      </c>
      <c r="O328" s="61"/>
      <c r="P328" s="181">
        <f t="shared" si="56"/>
        <v>0</v>
      </c>
      <c r="Q328" s="181">
        <v>0</v>
      </c>
      <c r="R328" s="181">
        <f t="shared" si="57"/>
        <v>0</v>
      </c>
      <c r="S328" s="181">
        <v>0</v>
      </c>
      <c r="T328" s="182">
        <f t="shared" si="58"/>
        <v>0</v>
      </c>
      <c r="U328" s="35"/>
      <c r="V328" s="35"/>
      <c r="W328" s="35"/>
      <c r="X328" s="35"/>
      <c r="Y328" s="35"/>
      <c r="Z328" s="35"/>
      <c r="AA328" s="35"/>
      <c r="AB328" s="35"/>
      <c r="AC328" s="35"/>
      <c r="AD328" s="35"/>
      <c r="AE328" s="35"/>
      <c r="AR328" s="183" t="s">
        <v>494</v>
      </c>
      <c r="AT328" s="183" t="s">
        <v>419</v>
      </c>
      <c r="AU328" s="183" t="s">
        <v>88</v>
      </c>
      <c r="AY328" s="18" t="s">
        <v>317</v>
      </c>
      <c r="BE328" s="105">
        <f t="shared" si="59"/>
        <v>0</v>
      </c>
      <c r="BF328" s="105">
        <f t="shared" si="60"/>
        <v>0</v>
      </c>
      <c r="BG328" s="105">
        <f t="shared" si="61"/>
        <v>0</v>
      </c>
      <c r="BH328" s="105">
        <f t="shared" si="62"/>
        <v>0</v>
      </c>
      <c r="BI328" s="105">
        <f t="shared" si="63"/>
        <v>0</v>
      </c>
      <c r="BJ328" s="18" t="s">
        <v>88</v>
      </c>
      <c r="BK328" s="105">
        <f t="shared" si="64"/>
        <v>0</v>
      </c>
      <c r="BL328" s="18" t="s">
        <v>406</v>
      </c>
      <c r="BM328" s="183" t="s">
        <v>2785</v>
      </c>
    </row>
    <row r="329" spans="1:65" s="2" customFormat="1" ht="24.2" customHeight="1">
      <c r="A329" s="35"/>
      <c r="B329" s="141"/>
      <c r="C329" s="171" t="s">
        <v>1041</v>
      </c>
      <c r="D329" s="171" t="s">
        <v>318</v>
      </c>
      <c r="E329" s="172" t="s">
        <v>2786</v>
      </c>
      <c r="F329" s="173" t="s">
        <v>2787</v>
      </c>
      <c r="G329" s="174" t="s">
        <v>388</v>
      </c>
      <c r="H329" s="175">
        <v>2</v>
      </c>
      <c r="I329" s="176"/>
      <c r="J329" s="177">
        <f t="shared" si="55"/>
        <v>0</v>
      </c>
      <c r="K329" s="178"/>
      <c r="L329" s="36"/>
      <c r="M329" s="179" t="s">
        <v>1</v>
      </c>
      <c r="N329" s="180" t="s">
        <v>41</v>
      </c>
      <c r="O329" s="61"/>
      <c r="P329" s="181">
        <f t="shared" si="56"/>
        <v>0</v>
      </c>
      <c r="Q329" s="181">
        <v>0</v>
      </c>
      <c r="R329" s="181">
        <f t="shared" si="57"/>
        <v>0</v>
      </c>
      <c r="S329" s="181">
        <v>0</v>
      </c>
      <c r="T329" s="182">
        <f t="shared" si="58"/>
        <v>0</v>
      </c>
      <c r="U329" s="35"/>
      <c r="V329" s="35"/>
      <c r="W329" s="35"/>
      <c r="X329" s="35"/>
      <c r="Y329" s="35"/>
      <c r="Z329" s="35"/>
      <c r="AA329" s="35"/>
      <c r="AB329" s="35"/>
      <c r="AC329" s="35"/>
      <c r="AD329" s="35"/>
      <c r="AE329" s="35"/>
      <c r="AR329" s="183" t="s">
        <v>406</v>
      </c>
      <c r="AT329" s="183" t="s">
        <v>318</v>
      </c>
      <c r="AU329" s="183" t="s">
        <v>88</v>
      </c>
      <c r="AY329" s="18" t="s">
        <v>317</v>
      </c>
      <c r="BE329" s="105">
        <f t="shared" si="59"/>
        <v>0</v>
      </c>
      <c r="BF329" s="105">
        <f t="shared" si="60"/>
        <v>0</v>
      </c>
      <c r="BG329" s="105">
        <f t="shared" si="61"/>
        <v>0</v>
      </c>
      <c r="BH329" s="105">
        <f t="shared" si="62"/>
        <v>0</v>
      </c>
      <c r="BI329" s="105">
        <f t="shared" si="63"/>
        <v>0</v>
      </c>
      <c r="BJ329" s="18" t="s">
        <v>88</v>
      </c>
      <c r="BK329" s="105">
        <f t="shared" si="64"/>
        <v>0</v>
      </c>
      <c r="BL329" s="18" t="s">
        <v>406</v>
      </c>
      <c r="BM329" s="183" t="s">
        <v>2788</v>
      </c>
    </row>
    <row r="330" spans="1:65" s="2" customFormat="1" ht="14.45" customHeight="1">
      <c r="A330" s="35"/>
      <c r="B330" s="141"/>
      <c r="C330" s="218" t="s">
        <v>1046</v>
      </c>
      <c r="D330" s="218" t="s">
        <v>419</v>
      </c>
      <c r="E330" s="219" t="s">
        <v>2789</v>
      </c>
      <c r="F330" s="220" t="s">
        <v>2790</v>
      </c>
      <c r="G330" s="221" t="s">
        <v>388</v>
      </c>
      <c r="H330" s="222">
        <v>1</v>
      </c>
      <c r="I330" s="223"/>
      <c r="J330" s="224">
        <f t="shared" si="55"/>
        <v>0</v>
      </c>
      <c r="K330" s="225"/>
      <c r="L330" s="226"/>
      <c r="M330" s="227" t="s">
        <v>1</v>
      </c>
      <c r="N330" s="228" t="s">
        <v>41</v>
      </c>
      <c r="O330" s="61"/>
      <c r="P330" s="181">
        <f t="shared" si="56"/>
        <v>0</v>
      </c>
      <c r="Q330" s="181">
        <v>0</v>
      </c>
      <c r="R330" s="181">
        <f t="shared" si="57"/>
        <v>0</v>
      </c>
      <c r="S330" s="181">
        <v>0</v>
      </c>
      <c r="T330" s="182">
        <f t="shared" si="58"/>
        <v>0</v>
      </c>
      <c r="U330" s="35"/>
      <c r="V330" s="35"/>
      <c r="W330" s="35"/>
      <c r="X330" s="35"/>
      <c r="Y330" s="35"/>
      <c r="Z330" s="35"/>
      <c r="AA330" s="35"/>
      <c r="AB330" s="35"/>
      <c r="AC330" s="35"/>
      <c r="AD330" s="35"/>
      <c r="AE330" s="35"/>
      <c r="AR330" s="183" t="s">
        <v>494</v>
      </c>
      <c r="AT330" s="183" t="s">
        <v>419</v>
      </c>
      <c r="AU330" s="183" t="s">
        <v>88</v>
      </c>
      <c r="AY330" s="18" t="s">
        <v>317</v>
      </c>
      <c r="BE330" s="105">
        <f t="shared" si="59"/>
        <v>0</v>
      </c>
      <c r="BF330" s="105">
        <f t="shared" si="60"/>
        <v>0</v>
      </c>
      <c r="BG330" s="105">
        <f t="shared" si="61"/>
        <v>0</v>
      </c>
      <c r="BH330" s="105">
        <f t="shared" si="62"/>
        <v>0</v>
      </c>
      <c r="BI330" s="105">
        <f t="shared" si="63"/>
        <v>0</v>
      </c>
      <c r="BJ330" s="18" t="s">
        <v>88</v>
      </c>
      <c r="BK330" s="105">
        <f t="shared" si="64"/>
        <v>0</v>
      </c>
      <c r="BL330" s="18" t="s">
        <v>406</v>
      </c>
      <c r="BM330" s="183" t="s">
        <v>2791</v>
      </c>
    </row>
    <row r="331" spans="1:65" s="2" customFormat="1" ht="37.9" customHeight="1">
      <c r="A331" s="35"/>
      <c r="B331" s="141"/>
      <c r="C331" s="218" t="s">
        <v>1051</v>
      </c>
      <c r="D331" s="218" t="s">
        <v>419</v>
      </c>
      <c r="E331" s="219" t="s">
        <v>2792</v>
      </c>
      <c r="F331" s="220" t="s">
        <v>2793</v>
      </c>
      <c r="G331" s="221" t="s">
        <v>388</v>
      </c>
      <c r="H331" s="222">
        <v>1</v>
      </c>
      <c r="I331" s="223"/>
      <c r="J331" s="224">
        <f t="shared" si="55"/>
        <v>0</v>
      </c>
      <c r="K331" s="225"/>
      <c r="L331" s="226"/>
      <c r="M331" s="227" t="s">
        <v>1</v>
      </c>
      <c r="N331" s="228" t="s">
        <v>41</v>
      </c>
      <c r="O331" s="61"/>
      <c r="P331" s="181">
        <f t="shared" si="56"/>
        <v>0</v>
      </c>
      <c r="Q331" s="181">
        <v>0</v>
      </c>
      <c r="R331" s="181">
        <f t="shared" si="57"/>
        <v>0</v>
      </c>
      <c r="S331" s="181">
        <v>0</v>
      </c>
      <c r="T331" s="182">
        <f t="shared" si="58"/>
        <v>0</v>
      </c>
      <c r="U331" s="35"/>
      <c r="V331" s="35"/>
      <c r="W331" s="35"/>
      <c r="X331" s="35"/>
      <c r="Y331" s="35"/>
      <c r="Z331" s="35"/>
      <c r="AA331" s="35"/>
      <c r="AB331" s="35"/>
      <c r="AC331" s="35"/>
      <c r="AD331" s="35"/>
      <c r="AE331" s="35"/>
      <c r="AR331" s="183" t="s">
        <v>494</v>
      </c>
      <c r="AT331" s="183" t="s">
        <v>419</v>
      </c>
      <c r="AU331" s="183" t="s">
        <v>88</v>
      </c>
      <c r="AY331" s="18" t="s">
        <v>317</v>
      </c>
      <c r="BE331" s="105">
        <f t="shared" si="59"/>
        <v>0</v>
      </c>
      <c r="BF331" s="105">
        <f t="shared" si="60"/>
        <v>0</v>
      </c>
      <c r="BG331" s="105">
        <f t="shared" si="61"/>
        <v>0</v>
      </c>
      <c r="BH331" s="105">
        <f t="shared" si="62"/>
        <v>0</v>
      </c>
      <c r="BI331" s="105">
        <f t="shared" si="63"/>
        <v>0</v>
      </c>
      <c r="BJ331" s="18" t="s">
        <v>88</v>
      </c>
      <c r="BK331" s="105">
        <f t="shared" si="64"/>
        <v>0</v>
      </c>
      <c r="BL331" s="18" t="s">
        <v>406</v>
      </c>
      <c r="BM331" s="183" t="s">
        <v>2794</v>
      </c>
    </row>
    <row r="332" spans="1:65" s="2" customFormat="1" ht="24.2" customHeight="1">
      <c r="A332" s="35"/>
      <c r="B332" s="141"/>
      <c r="C332" s="171" t="s">
        <v>1055</v>
      </c>
      <c r="D332" s="171" t="s">
        <v>318</v>
      </c>
      <c r="E332" s="172" t="s">
        <v>2795</v>
      </c>
      <c r="F332" s="173" t="s">
        <v>2796</v>
      </c>
      <c r="G332" s="174" t="s">
        <v>388</v>
      </c>
      <c r="H332" s="175">
        <v>9</v>
      </c>
      <c r="I332" s="176"/>
      <c r="J332" s="177">
        <f t="shared" si="55"/>
        <v>0</v>
      </c>
      <c r="K332" s="178"/>
      <c r="L332" s="36"/>
      <c r="M332" s="179" t="s">
        <v>1</v>
      </c>
      <c r="N332" s="180" t="s">
        <v>41</v>
      </c>
      <c r="O332" s="61"/>
      <c r="P332" s="181">
        <f t="shared" si="56"/>
        <v>0</v>
      </c>
      <c r="Q332" s="181">
        <v>0</v>
      </c>
      <c r="R332" s="181">
        <f t="shared" si="57"/>
        <v>0</v>
      </c>
      <c r="S332" s="181">
        <v>0</v>
      </c>
      <c r="T332" s="182">
        <f t="shared" si="58"/>
        <v>0</v>
      </c>
      <c r="U332" s="35"/>
      <c r="V332" s="35"/>
      <c r="W332" s="35"/>
      <c r="X332" s="35"/>
      <c r="Y332" s="35"/>
      <c r="Z332" s="35"/>
      <c r="AA332" s="35"/>
      <c r="AB332" s="35"/>
      <c r="AC332" s="35"/>
      <c r="AD332" s="35"/>
      <c r="AE332" s="35"/>
      <c r="AR332" s="183" t="s">
        <v>406</v>
      </c>
      <c r="AT332" s="183" t="s">
        <v>318</v>
      </c>
      <c r="AU332" s="183" t="s">
        <v>88</v>
      </c>
      <c r="AY332" s="18" t="s">
        <v>317</v>
      </c>
      <c r="BE332" s="105">
        <f t="shared" si="59"/>
        <v>0</v>
      </c>
      <c r="BF332" s="105">
        <f t="shared" si="60"/>
        <v>0</v>
      </c>
      <c r="BG332" s="105">
        <f t="shared" si="61"/>
        <v>0</v>
      </c>
      <c r="BH332" s="105">
        <f t="shared" si="62"/>
        <v>0</v>
      </c>
      <c r="BI332" s="105">
        <f t="shared" si="63"/>
        <v>0</v>
      </c>
      <c r="BJ332" s="18" t="s">
        <v>88</v>
      </c>
      <c r="BK332" s="105">
        <f t="shared" si="64"/>
        <v>0</v>
      </c>
      <c r="BL332" s="18" t="s">
        <v>406</v>
      </c>
      <c r="BM332" s="183" t="s">
        <v>2797</v>
      </c>
    </row>
    <row r="333" spans="1:65" s="2" customFormat="1" ht="14.45" customHeight="1">
      <c r="A333" s="35"/>
      <c r="B333" s="141"/>
      <c r="C333" s="218" t="s">
        <v>1061</v>
      </c>
      <c r="D333" s="218" t="s">
        <v>419</v>
      </c>
      <c r="E333" s="219" t="s">
        <v>2798</v>
      </c>
      <c r="F333" s="220" t="s">
        <v>2799</v>
      </c>
      <c r="G333" s="221" t="s">
        <v>388</v>
      </c>
      <c r="H333" s="222">
        <v>9</v>
      </c>
      <c r="I333" s="223"/>
      <c r="J333" s="224">
        <f t="shared" si="55"/>
        <v>0</v>
      </c>
      <c r="K333" s="225"/>
      <c r="L333" s="226"/>
      <c r="M333" s="227" t="s">
        <v>1</v>
      </c>
      <c r="N333" s="228" t="s">
        <v>41</v>
      </c>
      <c r="O333" s="61"/>
      <c r="P333" s="181">
        <f t="shared" si="56"/>
        <v>0</v>
      </c>
      <c r="Q333" s="181">
        <v>0</v>
      </c>
      <c r="R333" s="181">
        <f t="shared" si="57"/>
        <v>0</v>
      </c>
      <c r="S333" s="181">
        <v>0</v>
      </c>
      <c r="T333" s="182">
        <f t="shared" si="58"/>
        <v>0</v>
      </c>
      <c r="U333" s="35"/>
      <c r="V333" s="35"/>
      <c r="W333" s="35"/>
      <c r="X333" s="35"/>
      <c r="Y333" s="35"/>
      <c r="Z333" s="35"/>
      <c r="AA333" s="35"/>
      <c r="AB333" s="35"/>
      <c r="AC333" s="35"/>
      <c r="AD333" s="35"/>
      <c r="AE333" s="35"/>
      <c r="AR333" s="183" t="s">
        <v>494</v>
      </c>
      <c r="AT333" s="183" t="s">
        <v>419</v>
      </c>
      <c r="AU333" s="183" t="s">
        <v>88</v>
      </c>
      <c r="AY333" s="18" t="s">
        <v>317</v>
      </c>
      <c r="BE333" s="105">
        <f t="shared" si="59"/>
        <v>0</v>
      </c>
      <c r="BF333" s="105">
        <f t="shared" si="60"/>
        <v>0</v>
      </c>
      <c r="BG333" s="105">
        <f t="shared" si="61"/>
        <v>0</v>
      </c>
      <c r="BH333" s="105">
        <f t="shared" si="62"/>
        <v>0</v>
      </c>
      <c r="BI333" s="105">
        <f t="shared" si="63"/>
        <v>0</v>
      </c>
      <c r="BJ333" s="18" t="s">
        <v>88</v>
      </c>
      <c r="BK333" s="105">
        <f t="shared" si="64"/>
        <v>0</v>
      </c>
      <c r="BL333" s="18" t="s">
        <v>406</v>
      </c>
      <c r="BM333" s="183" t="s">
        <v>2800</v>
      </c>
    </row>
    <row r="334" spans="1:65" s="2" customFormat="1" ht="24.2" customHeight="1">
      <c r="A334" s="35"/>
      <c r="B334" s="141"/>
      <c r="C334" s="218" t="s">
        <v>1065</v>
      </c>
      <c r="D334" s="218" t="s">
        <v>419</v>
      </c>
      <c r="E334" s="219" t="s">
        <v>2801</v>
      </c>
      <c r="F334" s="220" t="s">
        <v>2802</v>
      </c>
      <c r="G334" s="221" t="s">
        <v>388</v>
      </c>
      <c r="H334" s="222">
        <v>9</v>
      </c>
      <c r="I334" s="223"/>
      <c r="J334" s="224">
        <f t="shared" si="55"/>
        <v>0</v>
      </c>
      <c r="K334" s="225"/>
      <c r="L334" s="226"/>
      <c r="M334" s="227" t="s">
        <v>1</v>
      </c>
      <c r="N334" s="228" t="s">
        <v>41</v>
      </c>
      <c r="O334" s="61"/>
      <c r="P334" s="181">
        <f t="shared" si="56"/>
        <v>0</v>
      </c>
      <c r="Q334" s="181">
        <v>0</v>
      </c>
      <c r="R334" s="181">
        <f t="shared" si="57"/>
        <v>0</v>
      </c>
      <c r="S334" s="181">
        <v>0</v>
      </c>
      <c r="T334" s="182">
        <f t="shared" si="58"/>
        <v>0</v>
      </c>
      <c r="U334" s="35"/>
      <c r="V334" s="35"/>
      <c r="W334" s="35"/>
      <c r="X334" s="35"/>
      <c r="Y334" s="35"/>
      <c r="Z334" s="35"/>
      <c r="AA334" s="35"/>
      <c r="AB334" s="35"/>
      <c r="AC334" s="35"/>
      <c r="AD334" s="35"/>
      <c r="AE334" s="35"/>
      <c r="AR334" s="183" t="s">
        <v>494</v>
      </c>
      <c r="AT334" s="183" t="s">
        <v>419</v>
      </c>
      <c r="AU334" s="183" t="s">
        <v>88</v>
      </c>
      <c r="AY334" s="18" t="s">
        <v>317</v>
      </c>
      <c r="BE334" s="105">
        <f t="shared" si="59"/>
        <v>0</v>
      </c>
      <c r="BF334" s="105">
        <f t="shared" si="60"/>
        <v>0</v>
      </c>
      <c r="BG334" s="105">
        <f t="shared" si="61"/>
        <v>0</v>
      </c>
      <c r="BH334" s="105">
        <f t="shared" si="62"/>
        <v>0</v>
      </c>
      <c r="BI334" s="105">
        <f t="shared" si="63"/>
        <v>0</v>
      </c>
      <c r="BJ334" s="18" t="s">
        <v>88</v>
      </c>
      <c r="BK334" s="105">
        <f t="shared" si="64"/>
        <v>0</v>
      </c>
      <c r="BL334" s="18" t="s">
        <v>406</v>
      </c>
      <c r="BM334" s="183" t="s">
        <v>2803</v>
      </c>
    </row>
    <row r="335" spans="1:65" s="2" customFormat="1" ht="14.45" customHeight="1">
      <c r="A335" s="35"/>
      <c r="B335" s="141"/>
      <c r="C335" s="171" t="s">
        <v>1070</v>
      </c>
      <c r="D335" s="171" t="s">
        <v>318</v>
      </c>
      <c r="E335" s="172" t="s">
        <v>2804</v>
      </c>
      <c r="F335" s="173" t="s">
        <v>2805</v>
      </c>
      <c r="G335" s="174" t="s">
        <v>388</v>
      </c>
      <c r="H335" s="175">
        <v>2</v>
      </c>
      <c r="I335" s="176"/>
      <c r="J335" s="177">
        <f t="shared" si="55"/>
        <v>0</v>
      </c>
      <c r="K335" s="178"/>
      <c r="L335" s="36"/>
      <c r="M335" s="179" t="s">
        <v>1</v>
      </c>
      <c r="N335" s="180" t="s">
        <v>41</v>
      </c>
      <c r="O335" s="61"/>
      <c r="P335" s="181">
        <f t="shared" si="56"/>
        <v>0</v>
      </c>
      <c r="Q335" s="181">
        <v>0</v>
      </c>
      <c r="R335" s="181">
        <f t="shared" si="57"/>
        <v>0</v>
      </c>
      <c r="S335" s="181">
        <v>0</v>
      </c>
      <c r="T335" s="182">
        <f t="shared" si="58"/>
        <v>0</v>
      </c>
      <c r="U335" s="35"/>
      <c r="V335" s="35"/>
      <c r="W335" s="35"/>
      <c r="X335" s="35"/>
      <c r="Y335" s="35"/>
      <c r="Z335" s="35"/>
      <c r="AA335" s="35"/>
      <c r="AB335" s="35"/>
      <c r="AC335" s="35"/>
      <c r="AD335" s="35"/>
      <c r="AE335" s="35"/>
      <c r="AR335" s="183" t="s">
        <v>406</v>
      </c>
      <c r="AT335" s="183" t="s">
        <v>318</v>
      </c>
      <c r="AU335" s="183" t="s">
        <v>88</v>
      </c>
      <c r="AY335" s="18" t="s">
        <v>317</v>
      </c>
      <c r="BE335" s="105">
        <f t="shared" si="59"/>
        <v>0</v>
      </c>
      <c r="BF335" s="105">
        <f t="shared" si="60"/>
        <v>0</v>
      </c>
      <c r="BG335" s="105">
        <f t="shared" si="61"/>
        <v>0</v>
      </c>
      <c r="BH335" s="105">
        <f t="shared" si="62"/>
        <v>0</v>
      </c>
      <c r="BI335" s="105">
        <f t="shared" si="63"/>
        <v>0</v>
      </c>
      <c r="BJ335" s="18" t="s">
        <v>88</v>
      </c>
      <c r="BK335" s="105">
        <f t="shared" si="64"/>
        <v>0</v>
      </c>
      <c r="BL335" s="18" t="s">
        <v>406</v>
      </c>
      <c r="BM335" s="183" t="s">
        <v>2806</v>
      </c>
    </row>
    <row r="336" spans="1:65" s="2" customFormat="1" ht="24.2" customHeight="1">
      <c r="A336" s="35"/>
      <c r="B336" s="141"/>
      <c r="C336" s="218" t="s">
        <v>1076</v>
      </c>
      <c r="D336" s="218" t="s">
        <v>419</v>
      </c>
      <c r="E336" s="219" t="s">
        <v>2807</v>
      </c>
      <c r="F336" s="220" t="s">
        <v>2808</v>
      </c>
      <c r="G336" s="221" t="s">
        <v>388</v>
      </c>
      <c r="H336" s="222">
        <v>2</v>
      </c>
      <c r="I336" s="223"/>
      <c r="J336" s="224">
        <f t="shared" si="55"/>
        <v>0</v>
      </c>
      <c r="K336" s="225"/>
      <c r="L336" s="226"/>
      <c r="M336" s="227" t="s">
        <v>1</v>
      </c>
      <c r="N336" s="228" t="s">
        <v>41</v>
      </c>
      <c r="O336" s="61"/>
      <c r="P336" s="181">
        <f t="shared" si="56"/>
        <v>0</v>
      </c>
      <c r="Q336" s="181">
        <v>0</v>
      </c>
      <c r="R336" s="181">
        <f t="shared" si="57"/>
        <v>0</v>
      </c>
      <c r="S336" s="181">
        <v>0</v>
      </c>
      <c r="T336" s="182">
        <f t="shared" si="58"/>
        <v>0</v>
      </c>
      <c r="U336" s="35"/>
      <c r="V336" s="35"/>
      <c r="W336" s="35"/>
      <c r="X336" s="35"/>
      <c r="Y336" s="35"/>
      <c r="Z336" s="35"/>
      <c r="AA336" s="35"/>
      <c r="AB336" s="35"/>
      <c r="AC336" s="35"/>
      <c r="AD336" s="35"/>
      <c r="AE336" s="35"/>
      <c r="AR336" s="183" t="s">
        <v>494</v>
      </c>
      <c r="AT336" s="183" t="s">
        <v>419</v>
      </c>
      <c r="AU336" s="183" t="s">
        <v>88</v>
      </c>
      <c r="AY336" s="18" t="s">
        <v>317</v>
      </c>
      <c r="BE336" s="105">
        <f t="shared" si="59"/>
        <v>0</v>
      </c>
      <c r="BF336" s="105">
        <f t="shared" si="60"/>
        <v>0</v>
      </c>
      <c r="BG336" s="105">
        <f t="shared" si="61"/>
        <v>0</v>
      </c>
      <c r="BH336" s="105">
        <f t="shared" si="62"/>
        <v>0</v>
      </c>
      <c r="BI336" s="105">
        <f t="shared" si="63"/>
        <v>0</v>
      </c>
      <c r="BJ336" s="18" t="s">
        <v>88</v>
      </c>
      <c r="BK336" s="105">
        <f t="shared" si="64"/>
        <v>0</v>
      </c>
      <c r="BL336" s="18" t="s">
        <v>406</v>
      </c>
      <c r="BM336" s="183" t="s">
        <v>2809</v>
      </c>
    </row>
    <row r="337" spans="1:65" s="2" customFormat="1" ht="24.2" customHeight="1">
      <c r="A337" s="35"/>
      <c r="B337" s="141"/>
      <c r="C337" s="171" t="s">
        <v>1082</v>
      </c>
      <c r="D337" s="171" t="s">
        <v>318</v>
      </c>
      <c r="E337" s="172" t="s">
        <v>2810</v>
      </c>
      <c r="F337" s="173" t="s">
        <v>2811</v>
      </c>
      <c r="G337" s="174" t="s">
        <v>366</v>
      </c>
      <c r="H337" s="175">
        <v>4.3999999999999997E-2</v>
      </c>
      <c r="I337" s="176"/>
      <c r="J337" s="177">
        <f t="shared" si="55"/>
        <v>0</v>
      </c>
      <c r="K337" s="178"/>
      <c r="L337" s="36"/>
      <c r="M337" s="230" t="s">
        <v>1</v>
      </c>
      <c r="N337" s="231" t="s">
        <v>41</v>
      </c>
      <c r="O337" s="232"/>
      <c r="P337" s="233">
        <f t="shared" si="56"/>
        <v>0</v>
      </c>
      <c r="Q337" s="233">
        <v>0</v>
      </c>
      <c r="R337" s="233">
        <f t="shared" si="57"/>
        <v>0</v>
      </c>
      <c r="S337" s="233">
        <v>0</v>
      </c>
      <c r="T337" s="234">
        <f t="shared" si="58"/>
        <v>0</v>
      </c>
      <c r="U337" s="35"/>
      <c r="V337" s="35"/>
      <c r="W337" s="35"/>
      <c r="X337" s="35"/>
      <c r="Y337" s="35"/>
      <c r="Z337" s="35"/>
      <c r="AA337" s="35"/>
      <c r="AB337" s="35"/>
      <c r="AC337" s="35"/>
      <c r="AD337" s="35"/>
      <c r="AE337" s="35"/>
      <c r="AR337" s="183" t="s">
        <v>406</v>
      </c>
      <c r="AT337" s="183" t="s">
        <v>318</v>
      </c>
      <c r="AU337" s="183" t="s">
        <v>88</v>
      </c>
      <c r="AY337" s="18" t="s">
        <v>317</v>
      </c>
      <c r="BE337" s="105">
        <f t="shared" si="59"/>
        <v>0</v>
      </c>
      <c r="BF337" s="105">
        <f t="shared" si="60"/>
        <v>0</v>
      </c>
      <c r="BG337" s="105">
        <f t="shared" si="61"/>
        <v>0</v>
      </c>
      <c r="BH337" s="105">
        <f t="shared" si="62"/>
        <v>0</v>
      </c>
      <c r="BI337" s="105">
        <f t="shared" si="63"/>
        <v>0</v>
      </c>
      <c r="BJ337" s="18" t="s">
        <v>88</v>
      </c>
      <c r="BK337" s="105">
        <f t="shared" si="64"/>
        <v>0</v>
      </c>
      <c r="BL337" s="18" t="s">
        <v>406</v>
      </c>
      <c r="BM337" s="183" t="s">
        <v>2812</v>
      </c>
    </row>
    <row r="338" spans="1:65" s="2" customFormat="1" ht="6.95" customHeight="1">
      <c r="A338" s="35"/>
      <c r="B338" s="50"/>
      <c r="C338" s="51"/>
      <c r="D338" s="51"/>
      <c r="E338" s="51"/>
      <c r="F338" s="51"/>
      <c r="G338" s="51"/>
      <c r="H338" s="51"/>
      <c r="I338" s="51"/>
      <c r="J338" s="51"/>
      <c r="K338" s="51"/>
      <c r="L338" s="36"/>
      <c r="M338" s="35"/>
      <c r="O338" s="35"/>
      <c r="P338" s="35"/>
      <c r="Q338" s="35"/>
      <c r="R338" s="35"/>
      <c r="S338" s="35"/>
      <c r="T338" s="35"/>
      <c r="U338" s="35"/>
      <c r="V338" s="35"/>
      <c r="W338" s="35"/>
      <c r="X338" s="35"/>
      <c r="Y338" s="35"/>
      <c r="Z338" s="35"/>
      <c r="AA338" s="35"/>
      <c r="AB338" s="35"/>
      <c r="AC338" s="35"/>
      <c r="AD338" s="35"/>
      <c r="AE338" s="35"/>
    </row>
  </sheetData>
  <autoFilter ref="C140:K337" xr:uid="{00000000-0009-0000-0000-000002000000}"/>
  <mergeCells count="17">
    <mergeCell ref="E29:H29"/>
    <mergeCell ref="E133:H133"/>
    <mergeCell ref="E131:H131"/>
    <mergeCell ref="L2:V2"/>
    <mergeCell ref="D115:F115"/>
    <mergeCell ref="D116:F116"/>
    <mergeCell ref="D117:F117"/>
    <mergeCell ref="E129:H129"/>
    <mergeCell ref="E85:H85"/>
    <mergeCell ref="E87:H87"/>
    <mergeCell ref="E89:H89"/>
    <mergeCell ref="D113:F113"/>
    <mergeCell ref="D114:F114"/>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255"/>
  <sheetViews>
    <sheetView showGridLines="0" topLeftCell="A37"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95</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161</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16.5" customHeight="1">
      <c r="A11" s="35"/>
      <c r="B11" s="36"/>
      <c r="C11" s="35"/>
      <c r="D11" s="35"/>
      <c r="E11" s="320" t="s">
        <v>2813</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J111</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ROUND((SUM(BE111:BE118) + SUM(BE140:BE254)),  2)</f>
        <v>0</v>
      </c>
      <c r="G37" s="35"/>
      <c r="H37" s="35"/>
      <c r="I37" s="120">
        <v>0.2</v>
      </c>
      <c r="J37" s="119">
        <f>ROUND(((SUM(BE111:BE118) + SUM(BE140:BE254))*I37),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ROUND((SUM(BF111:BF118) + SUM(BF140:BF254)),  2)</f>
        <v>0</v>
      </c>
      <c r="G38" s="35"/>
      <c r="H38" s="35"/>
      <c r="I38" s="120">
        <v>0.2</v>
      </c>
      <c r="J38" s="119">
        <f>ROUND(((SUM(BF111:BF118) + SUM(BF140:BF254))*I38),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ROUND((SUM(BG111:BG118) + SUM(BG140:BG254)),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ROUND((SUM(BH111:BH118) + SUM(BH140:BH254)),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ROUND((SUM(BI111:BI118) + SUM(BI140:BI254)),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161</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16.5" customHeight="1">
      <c r="A89" s="35"/>
      <c r="B89" s="36"/>
      <c r="C89" s="35"/>
      <c r="D89" s="35"/>
      <c r="E89" s="320" t="str">
        <f>E11</f>
        <v>E1.4 - E1.4 Vykurovanie</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J140</f>
        <v>0</v>
      </c>
      <c r="K98" s="35"/>
      <c r="L98" s="45"/>
      <c r="S98" s="35"/>
      <c r="T98" s="35"/>
      <c r="U98" s="35"/>
      <c r="V98" s="35"/>
      <c r="W98" s="35"/>
      <c r="X98" s="35"/>
      <c r="Y98" s="35"/>
      <c r="Z98" s="35"/>
      <c r="AA98" s="35"/>
      <c r="AB98" s="35"/>
      <c r="AC98" s="35"/>
      <c r="AD98" s="35"/>
      <c r="AE98" s="35"/>
      <c r="AU98" s="18" t="s">
        <v>269</v>
      </c>
    </row>
    <row r="99" spans="1:65" s="9" customFormat="1" ht="24.95" customHeight="1">
      <c r="B99" s="131"/>
      <c r="D99" s="132" t="s">
        <v>2814</v>
      </c>
      <c r="E99" s="133"/>
      <c r="F99" s="133"/>
      <c r="G99" s="133"/>
      <c r="H99" s="133"/>
      <c r="I99" s="133"/>
      <c r="J99" s="134">
        <f>J141</f>
        <v>0</v>
      </c>
      <c r="L99" s="131"/>
    </row>
    <row r="100" spans="1:65" s="10" customFormat="1" ht="19.899999999999999" customHeight="1">
      <c r="B100" s="135"/>
      <c r="D100" s="136" t="s">
        <v>281</v>
      </c>
      <c r="E100" s="137"/>
      <c r="F100" s="137"/>
      <c r="G100" s="137"/>
      <c r="H100" s="137"/>
      <c r="I100" s="137"/>
      <c r="J100" s="138">
        <f>J155</f>
        <v>0</v>
      </c>
      <c r="L100" s="135"/>
    </row>
    <row r="101" spans="1:65" s="10" customFormat="1" ht="19.899999999999999" customHeight="1">
      <c r="B101" s="135"/>
      <c r="D101" s="136" t="s">
        <v>2815</v>
      </c>
      <c r="E101" s="137"/>
      <c r="F101" s="137"/>
      <c r="G101" s="137"/>
      <c r="H101" s="137"/>
      <c r="I101" s="137"/>
      <c r="J101" s="138">
        <f>J165</f>
        <v>0</v>
      </c>
      <c r="L101" s="135"/>
    </row>
    <row r="102" spans="1:65" s="10" customFormat="1" ht="19.899999999999999" customHeight="1">
      <c r="B102" s="135"/>
      <c r="D102" s="136" t="s">
        <v>2816</v>
      </c>
      <c r="E102" s="137"/>
      <c r="F102" s="137"/>
      <c r="G102" s="137"/>
      <c r="H102" s="137"/>
      <c r="I102" s="137"/>
      <c r="J102" s="138">
        <f>J181</f>
        <v>0</v>
      </c>
      <c r="L102" s="135"/>
    </row>
    <row r="103" spans="1:65" s="10" customFormat="1" ht="19.899999999999999" customHeight="1">
      <c r="B103" s="135"/>
      <c r="D103" s="136" t="s">
        <v>2817</v>
      </c>
      <c r="E103" s="137"/>
      <c r="F103" s="137"/>
      <c r="G103" s="137"/>
      <c r="H103" s="137"/>
      <c r="I103" s="137"/>
      <c r="J103" s="138">
        <f>J199</f>
        <v>0</v>
      </c>
      <c r="L103" s="135"/>
    </row>
    <row r="104" spans="1:65" s="10" customFormat="1" ht="19.899999999999999" customHeight="1">
      <c r="B104" s="135"/>
      <c r="D104" s="136" t="s">
        <v>2818</v>
      </c>
      <c r="E104" s="137"/>
      <c r="F104" s="137"/>
      <c r="G104" s="137"/>
      <c r="H104" s="137"/>
      <c r="I104" s="137"/>
      <c r="J104" s="138">
        <f>J215</f>
        <v>0</v>
      </c>
      <c r="L104" s="135"/>
    </row>
    <row r="105" spans="1:65" s="10" customFormat="1" ht="19.899999999999999" customHeight="1">
      <c r="B105" s="135"/>
      <c r="D105" s="136" t="s">
        <v>2819</v>
      </c>
      <c r="E105" s="137"/>
      <c r="F105" s="137"/>
      <c r="G105" s="137"/>
      <c r="H105" s="137"/>
      <c r="I105" s="137"/>
      <c r="J105" s="138">
        <f>J235</f>
        <v>0</v>
      </c>
      <c r="L105" s="135"/>
    </row>
    <row r="106" spans="1:65" s="10" customFormat="1" ht="19.899999999999999" customHeight="1">
      <c r="B106" s="135"/>
      <c r="D106" s="136" t="s">
        <v>2820</v>
      </c>
      <c r="E106" s="137"/>
      <c r="F106" s="137"/>
      <c r="G106" s="137"/>
      <c r="H106" s="137"/>
      <c r="I106" s="137"/>
      <c r="J106" s="138">
        <f>J249</f>
        <v>0</v>
      </c>
      <c r="L106" s="135"/>
    </row>
    <row r="107" spans="1:65" s="9" customFormat="1" ht="24.95" customHeight="1">
      <c r="B107" s="131"/>
      <c r="D107" s="132" t="s">
        <v>2821</v>
      </c>
      <c r="E107" s="133"/>
      <c r="F107" s="133"/>
      <c r="G107" s="133"/>
      <c r="H107" s="133"/>
      <c r="I107" s="133"/>
      <c r="J107" s="134">
        <f>J252</f>
        <v>0</v>
      </c>
      <c r="L107" s="131"/>
    </row>
    <row r="108" spans="1:65" s="10" customFormat="1" ht="19.899999999999999" customHeight="1">
      <c r="B108" s="135"/>
      <c r="D108" s="136" t="s">
        <v>2822</v>
      </c>
      <c r="E108" s="137"/>
      <c r="F108" s="137"/>
      <c r="G108" s="137"/>
      <c r="H108" s="137"/>
      <c r="I108" s="137"/>
      <c r="J108" s="138">
        <f>J253</f>
        <v>0</v>
      </c>
      <c r="L108" s="135"/>
    </row>
    <row r="109" spans="1:65" s="2" customFormat="1" ht="21.75" customHeight="1">
      <c r="A109" s="35"/>
      <c r="B109" s="36"/>
      <c r="C109" s="35"/>
      <c r="D109" s="35"/>
      <c r="E109" s="35"/>
      <c r="F109" s="35"/>
      <c r="G109" s="35"/>
      <c r="H109" s="35"/>
      <c r="I109" s="35"/>
      <c r="J109" s="35"/>
      <c r="K109" s="35"/>
      <c r="L109" s="45"/>
      <c r="S109" s="35"/>
      <c r="T109" s="35"/>
      <c r="U109" s="35"/>
      <c r="V109" s="35"/>
      <c r="W109" s="35"/>
      <c r="X109" s="35"/>
      <c r="Y109" s="35"/>
      <c r="Z109" s="35"/>
      <c r="AA109" s="35"/>
      <c r="AB109" s="35"/>
      <c r="AC109" s="35"/>
      <c r="AD109" s="35"/>
      <c r="AE109" s="35"/>
    </row>
    <row r="110" spans="1:65" s="2" customFormat="1" ht="6.95" customHeight="1">
      <c r="A110" s="35"/>
      <c r="B110" s="36"/>
      <c r="C110" s="35"/>
      <c r="D110" s="35"/>
      <c r="E110" s="35"/>
      <c r="F110" s="35"/>
      <c r="G110" s="35"/>
      <c r="H110" s="35"/>
      <c r="I110" s="35"/>
      <c r="J110" s="35"/>
      <c r="K110" s="35"/>
      <c r="L110" s="45"/>
      <c r="S110" s="35"/>
      <c r="T110" s="35"/>
      <c r="U110" s="35"/>
      <c r="V110" s="35"/>
      <c r="W110" s="35"/>
      <c r="X110" s="35"/>
      <c r="Y110" s="35"/>
      <c r="Z110" s="35"/>
      <c r="AA110" s="35"/>
      <c r="AB110" s="35"/>
      <c r="AC110" s="35"/>
      <c r="AD110" s="35"/>
      <c r="AE110" s="35"/>
    </row>
    <row r="111" spans="1:65" s="2" customFormat="1" ht="29.25" customHeight="1">
      <c r="A111" s="35"/>
      <c r="B111" s="36"/>
      <c r="C111" s="130" t="s">
        <v>294</v>
      </c>
      <c r="D111" s="35"/>
      <c r="E111" s="35"/>
      <c r="F111" s="35"/>
      <c r="G111" s="35"/>
      <c r="H111" s="35"/>
      <c r="I111" s="35"/>
      <c r="J111" s="139">
        <f>ROUND(J112 + J113 + J114 + J115 + J116 + J117,2)</f>
        <v>0</v>
      </c>
      <c r="K111" s="35"/>
      <c r="L111" s="45"/>
      <c r="N111" s="140" t="s">
        <v>39</v>
      </c>
      <c r="S111" s="35"/>
      <c r="T111" s="35"/>
      <c r="U111" s="35"/>
      <c r="V111" s="35"/>
      <c r="W111" s="35"/>
      <c r="X111" s="35"/>
      <c r="Y111" s="35"/>
      <c r="Z111" s="35"/>
      <c r="AA111" s="35"/>
      <c r="AB111" s="35"/>
      <c r="AC111" s="35"/>
      <c r="AD111" s="35"/>
      <c r="AE111" s="35"/>
    </row>
    <row r="112" spans="1:65" s="2" customFormat="1" ht="18" customHeight="1">
      <c r="A112" s="35"/>
      <c r="B112" s="141"/>
      <c r="C112" s="142"/>
      <c r="D112" s="294" t="s">
        <v>295</v>
      </c>
      <c r="E112" s="345"/>
      <c r="F112" s="345"/>
      <c r="G112" s="142"/>
      <c r="H112" s="142"/>
      <c r="I112" s="142"/>
      <c r="J112" s="102">
        <v>0</v>
      </c>
      <c r="K112" s="142"/>
      <c r="L112" s="144"/>
      <c r="M112" s="145"/>
      <c r="N112" s="146" t="s">
        <v>41</v>
      </c>
      <c r="O112" s="145"/>
      <c r="P112" s="145"/>
      <c r="Q112" s="145"/>
      <c r="R112" s="145"/>
      <c r="S112" s="142"/>
      <c r="T112" s="142"/>
      <c r="U112" s="142"/>
      <c r="V112" s="142"/>
      <c r="W112" s="142"/>
      <c r="X112" s="142"/>
      <c r="Y112" s="142"/>
      <c r="Z112" s="142"/>
      <c r="AA112" s="142"/>
      <c r="AB112" s="142"/>
      <c r="AC112" s="142"/>
      <c r="AD112" s="142"/>
      <c r="AE112" s="142"/>
      <c r="AF112" s="145"/>
      <c r="AG112" s="145"/>
      <c r="AH112" s="145"/>
      <c r="AI112" s="145"/>
      <c r="AJ112" s="145"/>
      <c r="AK112" s="145"/>
      <c r="AL112" s="145"/>
      <c r="AM112" s="145"/>
      <c r="AN112" s="145"/>
      <c r="AO112" s="145"/>
      <c r="AP112" s="145"/>
      <c r="AQ112" s="145"/>
      <c r="AR112" s="145"/>
      <c r="AS112" s="145"/>
      <c r="AT112" s="145"/>
      <c r="AU112" s="145"/>
      <c r="AV112" s="145"/>
      <c r="AW112" s="145"/>
      <c r="AX112" s="145"/>
      <c r="AY112" s="147" t="s">
        <v>296</v>
      </c>
      <c r="AZ112" s="145"/>
      <c r="BA112" s="145"/>
      <c r="BB112" s="145"/>
      <c r="BC112" s="145"/>
      <c r="BD112" s="145"/>
      <c r="BE112" s="148">
        <f t="shared" ref="BE112:BE117" si="0">IF(N112="základná",J112,0)</f>
        <v>0</v>
      </c>
      <c r="BF112" s="148">
        <f t="shared" ref="BF112:BF117" si="1">IF(N112="znížená",J112,0)</f>
        <v>0</v>
      </c>
      <c r="BG112" s="148">
        <f t="shared" ref="BG112:BG117" si="2">IF(N112="zákl. prenesená",J112,0)</f>
        <v>0</v>
      </c>
      <c r="BH112" s="148">
        <f t="shared" ref="BH112:BH117" si="3">IF(N112="zníž. prenesená",J112,0)</f>
        <v>0</v>
      </c>
      <c r="BI112" s="148">
        <f t="shared" ref="BI112:BI117" si="4">IF(N112="nulová",J112,0)</f>
        <v>0</v>
      </c>
      <c r="BJ112" s="147" t="s">
        <v>88</v>
      </c>
      <c r="BK112" s="145"/>
      <c r="BL112" s="145"/>
      <c r="BM112" s="145"/>
    </row>
    <row r="113" spans="1:65" s="2" customFormat="1" ht="18" customHeight="1">
      <c r="A113" s="35"/>
      <c r="B113" s="141"/>
      <c r="C113" s="142"/>
      <c r="D113" s="294" t="s">
        <v>297</v>
      </c>
      <c r="E113" s="345"/>
      <c r="F113" s="345"/>
      <c r="G113" s="142"/>
      <c r="H113" s="142"/>
      <c r="I113" s="142"/>
      <c r="J113" s="102">
        <v>0</v>
      </c>
      <c r="K113" s="142"/>
      <c r="L113" s="144"/>
      <c r="M113" s="145"/>
      <c r="N113" s="146" t="s">
        <v>41</v>
      </c>
      <c r="O113" s="145"/>
      <c r="P113" s="145"/>
      <c r="Q113" s="145"/>
      <c r="R113" s="145"/>
      <c r="S113" s="142"/>
      <c r="T113" s="142"/>
      <c r="U113" s="142"/>
      <c r="V113" s="142"/>
      <c r="W113" s="142"/>
      <c r="X113" s="142"/>
      <c r="Y113" s="142"/>
      <c r="Z113" s="142"/>
      <c r="AA113" s="142"/>
      <c r="AB113" s="142"/>
      <c r="AC113" s="142"/>
      <c r="AD113" s="142"/>
      <c r="AE113" s="142"/>
      <c r="AF113" s="145"/>
      <c r="AG113" s="145"/>
      <c r="AH113" s="145"/>
      <c r="AI113" s="145"/>
      <c r="AJ113" s="145"/>
      <c r="AK113" s="145"/>
      <c r="AL113" s="145"/>
      <c r="AM113" s="145"/>
      <c r="AN113" s="145"/>
      <c r="AO113" s="145"/>
      <c r="AP113" s="145"/>
      <c r="AQ113" s="145"/>
      <c r="AR113" s="145"/>
      <c r="AS113" s="145"/>
      <c r="AT113" s="145"/>
      <c r="AU113" s="145"/>
      <c r="AV113" s="145"/>
      <c r="AW113" s="145"/>
      <c r="AX113" s="145"/>
      <c r="AY113" s="147" t="s">
        <v>296</v>
      </c>
      <c r="AZ113" s="145"/>
      <c r="BA113" s="145"/>
      <c r="BB113" s="145"/>
      <c r="BC113" s="145"/>
      <c r="BD113" s="145"/>
      <c r="BE113" s="148">
        <f t="shared" si="0"/>
        <v>0</v>
      </c>
      <c r="BF113" s="148">
        <f t="shared" si="1"/>
        <v>0</v>
      </c>
      <c r="BG113" s="148">
        <f t="shared" si="2"/>
        <v>0</v>
      </c>
      <c r="BH113" s="148">
        <f t="shared" si="3"/>
        <v>0</v>
      </c>
      <c r="BI113" s="148">
        <f t="shared" si="4"/>
        <v>0</v>
      </c>
      <c r="BJ113" s="147" t="s">
        <v>88</v>
      </c>
      <c r="BK113" s="145"/>
      <c r="BL113" s="145"/>
      <c r="BM113" s="145"/>
    </row>
    <row r="114" spans="1:65" s="2" customFormat="1" ht="18" customHeight="1">
      <c r="A114" s="35"/>
      <c r="B114" s="141"/>
      <c r="C114" s="142"/>
      <c r="D114" s="294" t="s">
        <v>298</v>
      </c>
      <c r="E114" s="345"/>
      <c r="F114" s="345"/>
      <c r="G114" s="142"/>
      <c r="H114" s="142"/>
      <c r="I114" s="142"/>
      <c r="J114" s="102">
        <v>0</v>
      </c>
      <c r="K114" s="142"/>
      <c r="L114" s="144"/>
      <c r="M114" s="145"/>
      <c r="N114" s="146" t="s">
        <v>41</v>
      </c>
      <c r="O114" s="145"/>
      <c r="P114" s="145"/>
      <c r="Q114" s="145"/>
      <c r="R114" s="145"/>
      <c r="S114" s="142"/>
      <c r="T114" s="142"/>
      <c r="U114" s="142"/>
      <c r="V114" s="142"/>
      <c r="W114" s="142"/>
      <c r="X114" s="142"/>
      <c r="Y114" s="142"/>
      <c r="Z114" s="142"/>
      <c r="AA114" s="142"/>
      <c r="AB114" s="142"/>
      <c r="AC114" s="142"/>
      <c r="AD114" s="142"/>
      <c r="AE114" s="142"/>
      <c r="AF114" s="145"/>
      <c r="AG114" s="145"/>
      <c r="AH114" s="145"/>
      <c r="AI114" s="145"/>
      <c r="AJ114" s="145"/>
      <c r="AK114" s="145"/>
      <c r="AL114" s="145"/>
      <c r="AM114" s="145"/>
      <c r="AN114" s="145"/>
      <c r="AO114" s="145"/>
      <c r="AP114" s="145"/>
      <c r="AQ114" s="145"/>
      <c r="AR114" s="145"/>
      <c r="AS114" s="145"/>
      <c r="AT114" s="145"/>
      <c r="AU114" s="145"/>
      <c r="AV114" s="145"/>
      <c r="AW114" s="145"/>
      <c r="AX114" s="145"/>
      <c r="AY114" s="147" t="s">
        <v>296</v>
      </c>
      <c r="AZ114" s="145"/>
      <c r="BA114" s="145"/>
      <c r="BB114" s="145"/>
      <c r="BC114" s="145"/>
      <c r="BD114" s="145"/>
      <c r="BE114" s="148">
        <f t="shared" si="0"/>
        <v>0</v>
      </c>
      <c r="BF114" s="148">
        <f t="shared" si="1"/>
        <v>0</v>
      </c>
      <c r="BG114" s="148">
        <f t="shared" si="2"/>
        <v>0</v>
      </c>
      <c r="BH114" s="148">
        <f t="shared" si="3"/>
        <v>0</v>
      </c>
      <c r="BI114" s="148">
        <f t="shared" si="4"/>
        <v>0</v>
      </c>
      <c r="BJ114" s="147" t="s">
        <v>88</v>
      </c>
      <c r="BK114" s="145"/>
      <c r="BL114" s="145"/>
      <c r="BM114" s="145"/>
    </row>
    <row r="115" spans="1:65" s="2" customFormat="1" ht="18" customHeight="1">
      <c r="A115" s="35"/>
      <c r="B115" s="141"/>
      <c r="C115" s="142"/>
      <c r="D115" s="294" t="s">
        <v>299</v>
      </c>
      <c r="E115" s="345"/>
      <c r="F115" s="345"/>
      <c r="G115" s="142"/>
      <c r="H115" s="142"/>
      <c r="I115" s="142"/>
      <c r="J115" s="102">
        <v>0</v>
      </c>
      <c r="K115" s="142"/>
      <c r="L115" s="144"/>
      <c r="M115" s="145"/>
      <c r="N115" s="146" t="s">
        <v>41</v>
      </c>
      <c r="O115" s="145"/>
      <c r="P115" s="145"/>
      <c r="Q115" s="145"/>
      <c r="R115" s="145"/>
      <c r="S115" s="142"/>
      <c r="T115" s="142"/>
      <c r="U115" s="142"/>
      <c r="V115" s="142"/>
      <c r="W115" s="142"/>
      <c r="X115" s="142"/>
      <c r="Y115" s="142"/>
      <c r="Z115" s="142"/>
      <c r="AA115" s="142"/>
      <c r="AB115" s="142"/>
      <c r="AC115" s="142"/>
      <c r="AD115" s="142"/>
      <c r="AE115" s="142"/>
      <c r="AF115" s="145"/>
      <c r="AG115" s="145"/>
      <c r="AH115" s="145"/>
      <c r="AI115" s="145"/>
      <c r="AJ115" s="145"/>
      <c r="AK115" s="145"/>
      <c r="AL115" s="145"/>
      <c r="AM115" s="145"/>
      <c r="AN115" s="145"/>
      <c r="AO115" s="145"/>
      <c r="AP115" s="145"/>
      <c r="AQ115" s="145"/>
      <c r="AR115" s="145"/>
      <c r="AS115" s="145"/>
      <c r="AT115" s="145"/>
      <c r="AU115" s="145"/>
      <c r="AV115" s="145"/>
      <c r="AW115" s="145"/>
      <c r="AX115" s="145"/>
      <c r="AY115" s="147" t="s">
        <v>296</v>
      </c>
      <c r="AZ115" s="145"/>
      <c r="BA115" s="145"/>
      <c r="BB115" s="145"/>
      <c r="BC115" s="145"/>
      <c r="BD115" s="145"/>
      <c r="BE115" s="148">
        <f t="shared" si="0"/>
        <v>0</v>
      </c>
      <c r="BF115" s="148">
        <f t="shared" si="1"/>
        <v>0</v>
      </c>
      <c r="BG115" s="148">
        <f t="shared" si="2"/>
        <v>0</v>
      </c>
      <c r="BH115" s="148">
        <f t="shared" si="3"/>
        <v>0</v>
      </c>
      <c r="BI115" s="148">
        <f t="shared" si="4"/>
        <v>0</v>
      </c>
      <c r="BJ115" s="147" t="s">
        <v>88</v>
      </c>
      <c r="BK115" s="145"/>
      <c r="BL115" s="145"/>
      <c r="BM115" s="145"/>
    </row>
    <row r="116" spans="1:65" s="2" customFormat="1" ht="18" customHeight="1">
      <c r="A116" s="35"/>
      <c r="B116" s="141"/>
      <c r="C116" s="142"/>
      <c r="D116" s="294" t="s">
        <v>300</v>
      </c>
      <c r="E116" s="345"/>
      <c r="F116" s="345"/>
      <c r="G116" s="142"/>
      <c r="H116" s="142"/>
      <c r="I116" s="142"/>
      <c r="J116" s="102">
        <v>0</v>
      </c>
      <c r="K116" s="142"/>
      <c r="L116" s="144"/>
      <c r="M116" s="145"/>
      <c r="N116" s="146" t="s">
        <v>41</v>
      </c>
      <c r="O116" s="145"/>
      <c r="P116" s="145"/>
      <c r="Q116" s="145"/>
      <c r="R116" s="145"/>
      <c r="S116" s="142"/>
      <c r="T116" s="142"/>
      <c r="U116" s="142"/>
      <c r="V116" s="142"/>
      <c r="W116" s="142"/>
      <c r="X116" s="142"/>
      <c r="Y116" s="142"/>
      <c r="Z116" s="142"/>
      <c r="AA116" s="142"/>
      <c r="AB116" s="142"/>
      <c r="AC116" s="142"/>
      <c r="AD116" s="142"/>
      <c r="AE116" s="142"/>
      <c r="AF116" s="145"/>
      <c r="AG116" s="145"/>
      <c r="AH116" s="145"/>
      <c r="AI116" s="145"/>
      <c r="AJ116" s="145"/>
      <c r="AK116" s="145"/>
      <c r="AL116" s="145"/>
      <c r="AM116" s="145"/>
      <c r="AN116" s="145"/>
      <c r="AO116" s="145"/>
      <c r="AP116" s="145"/>
      <c r="AQ116" s="145"/>
      <c r="AR116" s="145"/>
      <c r="AS116" s="145"/>
      <c r="AT116" s="145"/>
      <c r="AU116" s="145"/>
      <c r="AV116" s="145"/>
      <c r="AW116" s="145"/>
      <c r="AX116" s="145"/>
      <c r="AY116" s="147" t="s">
        <v>296</v>
      </c>
      <c r="AZ116" s="145"/>
      <c r="BA116" s="145"/>
      <c r="BB116" s="145"/>
      <c r="BC116" s="145"/>
      <c r="BD116" s="145"/>
      <c r="BE116" s="148">
        <f t="shared" si="0"/>
        <v>0</v>
      </c>
      <c r="BF116" s="148">
        <f t="shared" si="1"/>
        <v>0</v>
      </c>
      <c r="BG116" s="148">
        <f t="shared" si="2"/>
        <v>0</v>
      </c>
      <c r="BH116" s="148">
        <f t="shared" si="3"/>
        <v>0</v>
      </c>
      <c r="BI116" s="148">
        <f t="shared" si="4"/>
        <v>0</v>
      </c>
      <c r="BJ116" s="147" t="s">
        <v>88</v>
      </c>
      <c r="BK116" s="145"/>
      <c r="BL116" s="145"/>
      <c r="BM116" s="145"/>
    </row>
    <row r="117" spans="1:65" s="2" customFormat="1" ht="18" customHeight="1">
      <c r="A117" s="35"/>
      <c r="B117" s="141"/>
      <c r="C117" s="142"/>
      <c r="D117" s="143" t="s">
        <v>301</v>
      </c>
      <c r="E117" s="142"/>
      <c r="F117" s="142"/>
      <c r="G117" s="142"/>
      <c r="H117" s="142"/>
      <c r="I117" s="142"/>
      <c r="J117" s="102">
        <f>ROUND(J32*T117,2)</f>
        <v>0</v>
      </c>
      <c r="K117" s="142"/>
      <c r="L117" s="144"/>
      <c r="M117" s="145"/>
      <c r="N117" s="146" t="s">
        <v>41</v>
      </c>
      <c r="O117" s="145"/>
      <c r="P117" s="145"/>
      <c r="Q117" s="145"/>
      <c r="R117" s="145"/>
      <c r="S117" s="142"/>
      <c r="T117" s="142"/>
      <c r="U117" s="142"/>
      <c r="V117" s="142"/>
      <c r="W117" s="142"/>
      <c r="X117" s="142"/>
      <c r="Y117" s="142"/>
      <c r="Z117" s="142"/>
      <c r="AA117" s="142"/>
      <c r="AB117" s="142"/>
      <c r="AC117" s="142"/>
      <c r="AD117" s="142"/>
      <c r="AE117" s="142"/>
      <c r="AF117" s="145"/>
      <c r="AG117" s="145"/>
      <c r="AH117" s="145"/>
      <c r="AI117" s="145"/>
      <c r="AJ117" s="145"/>
      <c r="AK117" s="145"/>
      <c r="AL117" s="145"/>
      <c r="AM117" s="145"/>
      <c r="AN117" s="145"/>
      <c r="AO117" s="145"/>
      <c r="AP117" s="145"/>
      <c r="AQ117" s="145"/>
      <c r="AR117" s="145"/>
      <c r="AS117" s="145"/>
      <c r="AT117" s="145"/>
      <c r="AU117" s="145"/>
      <c r="AV117" s="145"/>
      <c r="AW117" s="145"/>
      <c r="AX117" s="145"/>
      <c r="AY117" s="147" t="s">
        <v>302</v>
      </c>
      <c r="AZ117" s="145"/>
      <c r="BA117" s="145"/>
      <c r="BB117" s="145"/>
      <c r="BC117" s="145"/>
      <c r="BD117" s="145"/>
      <c r="BE117" s="148">
        <f t="shared" si="0"/>
        <v>0</v>
      </c>
      <c r="BF117" s="148">
        <f t="shared" si="1"/>
        <v>0</v>
      </c>
      <c r="BG117" s="148">
        <f t="shared" si="2"/>
        <v>0</v>
      </c>
      <c r="BH117" s="148">
        <f t="shared" si="3"/>
        <v>0</v>
      </c>
      <c r="BI117" s="148">
        <f t="shared" si="4"/>
        <v>0</v>
      </c>
      <c r="BJ117" s="147" t="s">
        <v>88</v>
      </c>
      <c r="BK117" s="145"/>
      <c r="BL117" s="145"/>
      <c r="BM117" s="145"/>
    </row>
    <row r="118" spans="1:65" s="2" customFormat="1">
      <c r="A118" s="35"/>
      <c r="B118" s="36"/>
      <c r="C118" s="35"/>
      <c r="D118" s="35"/>
      <c r="E118" s="35"/>
      <c r="F118" s="35"/>
      <c r="G118" s="35"/>
      <c r="H118" s="35"/>
      <c r="I118" s="35"/>
      <c r="J118" s="35"/>
      <c r="K118" s="35"/>
      <c r="L118" s="45"/>
      <c r="S118" s="35"/>
      <c r="T118" s="35"/>
      <c r="U118" s="35"/>
      <c r="V118" s="35"/>
      <c r="W118" s="35"/>
      <c r="X118" s="35"/>
      <c r="Y118" s="35"/>
      <c r="Z118" s="35"/>
      <c r="AA118" s="35"/>
      <c r="AB118" s="35"/>
      <c r="AC118" s="35"/>
      <c r="AD118" s="35"/>
      <c r="AE118" s="35"/>
    </row>
    <row r="119" spans="1:65" s="2" customFormat="1" ht="29.25" customHeight="1">
      <c r="A119" s="35"/>
      <c r="B119" s="36"/>
      <c r="C119" s="108" t="s">
        <v>144</v>
      </c>
      <c r="D119" s="109"/>
      <c r="E119" s="109"/>
      <c r="F119" s="109"/>
      <c r="G119" s="109"/>
      <c r="H119" s="109"/>
      <c r="I119" s="109"/>
      <c r="J119" s="110">
        <f>ROUND(J98+J111,2)</f>
        <v>0</v>
      </c>
      <c r="K119" s="109"/>
      <c r="L119" s="45"/>
      <c r="S119" s="35"/>
      <c r="T119" s="35"/>
      <c r="U119" s="35"/>
      <c r="V119" s="35"/>
      <c r="W119" s="35"/>
      <c r="X119" s="35"/>
      <c r="Y119" s="35"/>
      <c r="Z119" s="35"/>
      <c r="AA119" s="35"/>
      <c r="AB119" s="35"/>
      <c r="AC119" s="35"/>
      <c r="AD119" s="35"/>
      <c r="AE119" s="35"/>
    </row>
    <row r="120" spans="1:65" s="2" customFormat="1" ht="6.95" customHeight="1">
      <c r="A120" s="35"/>
      <c r="B120" s="50"/>
      <c r="C120" s="51"/>
      <c r="D120" s="51"/>
      <c r="E120" s="51"/>
      <c r="F120" s="51"/>
      <c r="G120" s="51"/>
      <c r="H120" s="51"/>
      <c r="I120" s="51"/>
      <c r="J120" s="51"/>
      <c r="K120" s="51"/>
      <c r="L120" s="45"/>
      <c r="S120" s="35"/>
      <c r="T120" s="35"/>
      <c r="U120" s="35"/>
      <c r="V120" s="35"/>
      <c r="W120" s="35"/>
      <c r="X120" s="35"/>
      <c r="Y120" s="35"/>
      <c r="Z120" s="35"/>
      <c r="AA120" s="35"/>
      <c r="AB120" s="35"/>
      <c r="AC120" s="35"/>
      <c r="AD120" s="35"/>
      <c r="AE120" s="35"/>
    </row>
    <row r="124" spans="1:65" s="2" customFormat="1" ht="6.95" customHeight="1">
      <c r="A124" s="35"/>
      <c r="B124" s="52"/>
      <c r="C124" s="53"/>
      <c r="D124" s="53"/>
      <c r="E124" s="53"/>
      <c r="F124" s="53"/>
      <c r="G124" s="53"/>
      <c r="H124" s="53"/>
      <c r="I124" s="53"/>
      <c r="J124" s="53"/>
      <c r="K124" s="53"/>
      <c r="L124" s="45"/>
      <c r="S124" s="35"/>
      <c r="T124" s="35"/>
      <c r="U124" s="35"/>
      <c r="V124" s="35"/>
      <c r="W124" s="35"/>
      <c r="X124" s="35"/>
      <c r="Y124" s="35"/>
      <c r="Z124" s="35"/>
      <c r="AA124" s="35"/>
      <c r="AB124" s="35"/>
      <c r="AC124" s="35"/>
      <c r="AD124" s="35"/>
      <c r="AE124" s="35"/>
    </row>
    <row r="125" spans="1:65" s="2" customFormat="1" ht="24.95" customHeight="1">
      <c r="A125" s="35"/>
      <c r="B125" s="36"/>
      <c r="C125" s="22" t="s">
        <v>303</v>
      </c>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65" s="2" customFormat="1" ht="6.95" customHeight="1">
      <c r="A126" s="35"/>
      <c r="B126" s="36"/>
      <c r="C126" s="35"/>
      <c r="D126" s="35"/>
      <c r="E126" s="35"/>
      <c r="F126" s="35"/>
      <c r="G126" s="35"/>
      <c r="H126" s="35"/>
      <c r="I126" s="35"/>
      <c r="J126" s="35"/>
      <c r="K126" s="35"/>
      <c r="L126" s="45"/>
      <c r="S126" s="35"/>
      <c r="T126" s="35"/>
      <c r="U126" s="35"/>
      <c r="V126" s="35"/>
      <c r="W126" s="35"/>
      <c r="X126" s="35"/>
      <c r="Y126" s="35"/>
      <c r="Z126" s="35"/>
      <c r="AA126" s="35"/>
      <c r="AB126" s="35"/>
      <c r="AC126" s="35"/>
      <c r="AD126" s="35"/>
      <c r="AE126" s="35"/>
    </row>
    <row r="127" spans="1:65" s="2" customFormat="1" ht="12" customHeight="1">
      <c r="A127" s="35"/>
      <c r="B127" s="36"/>
      <c r="C127" s="28" t="s">
        <v>15</v>
      </c>
      <c r="D127" s="35"/>
      <c r="E127" s="35"/>
      <c r="F127" s="35"/>
      <c r="G127" s="35"/>
      <c r="H127" s="35"/>
      <c r="I127" s="35"/>
      <c r="J127" s="35"/>
      <c r="K127" s="35"/>
      <c r="L127" s="45"/>
      <c r="S127" s="35"/>
      <c r="T127" s="35"/>
      <c r="U127" s="35"/>
      <c r="V127" s="35"/>
      <c r="W127" s="35"/>
      <c r="X127" s="35"/>
      <c r="Y127" s="35"/>
      <c r="Z127" s="35"/>
      <c r="AA127" s="35"/>
      <c r="AB127" s="35"/>
      <c r="AC127" s="35"/>
      <c r="AD127" s="35"/>
      <c r="AE127" s="35"/>
    </row>
    <row r="128" spans="1:65" s="2" customFormat="1" ht="26.25" customHeight="1">
      <c r="A128" s="35"/>
      <c r="B128" s="36"/>
      <c r="C128" s="35"/>
      <c r="D128" s="35"/>
      <c r="E128" s="344" t="str">
        <f>E7</f>
        <v>Nadstavba prístavba SPŠ J. Murgaša,  Banská Bystrica- modernizácia odb. vzdelávania- zmena 1</v>
      </c>
      <c r="F128" s="346"/>
      <c r="G128" s="346"/>
      <c r="H128" s="346"/>
      <c r="I128" s="35"/>
      <c r="J128" s="35"/>
      <c r="K128" s="35"/>
      <c r="L128" s="45"/>
      <c r="S128" s="35"/>
      <c r="T128" s="35"/>
      <c r="U128" s="35"/>
      <c r="V128" s="35"/>
      <c r="W128" s="35"/>
      <c r="X128" s="35"/>
      <c r="Y128" s="35"/>
      <c r="Z128" s="35"/>
      <c r="AA128" s="35"/>
      <c r="AB128" s="35"/>
      <c r="AC128" s="35"/>
      <c r="AD128" s="35"/>
      <c r="AE128" s="35"/>
    </row>
    <row r="129" spans="1:65" s="1" customFormat="1" ht="12" customHeight="1">
      <c r="B129" s="21"/>
      <c r="C129" s="28" t="s">
        <v>158</v>
      </c>
      <c r="L129" s="21"/>
    </row>
    <row r="130" spans="1:65" s="2" customFormat="1" ht="16.5" customHeight="1">
      <c r="A130" s="35"/>
      <c r="B130" s="36"/>
      <c r="C130" s="35"/>
      <c r="D130" s="35"/>
      <c r="E130" s="344" t="s">
        <v>161</v>
      </c>
      <c r="F130" s="343"/>
      <c r="G130" s="343"/>
      <c r="H130" s="343"/>
      <c r="I130" s="35"/>
      <c r="J130" s="35"/>
      <c r="K130" s="35"/>
      <c r="L130" s="45"/>
      <c r="S130" s="35"/>
      <c r="T130" s="35"/>
      <c r="U130" s="35"/>
      <c r="V130" s="35"/>
      <c r="W130" s="35"/>
      <c r="X130" s="35"/>
      <c r="Y130" s="35"/>
      <c r="Z130" s="35"/>
      <c r="AA130" s="35"/>
      <c r="AB130" s="35"/>
      <c r="AC130" s="35"/>
      <c r="AD130" s="35"/>
      <c r="AE130" s="35"/>
    </row>
    <row r="131" spans="1:65" s="2" customFormat="1" ht="12" customHeight="1">
      <c r="A131" s="35"/>
      <c r="B131" s="36"/>
      <c r="C131" s="28" t="s">
        <v>164</v>
      </c>
      <c r="D131" s="35"/>
      <c r="E131" s="35"/>
      <c r="F131" s="35"/>
      <c r="G131" s="35"/>
      <c r="H131" s="35"/>
      <c r="I131" s="35"/>
      <c r="J131" s="35"/>
      <c r="K131" s="35"/>
      <c r="L131" s="45"/>
      <c r="S131" s="35"/>
      <c r="T131" s="35"/>
      <c r="U131" s="35"/>
      <c r="V131" s="35"/>
      <c r="W131" s="35"/>
      <c r="X131" s="35"/>
      <c r="Y131" s="35"/>
      <c r="Z131" s="35"/>
      <c r="AA131" s="35"/>
      <c r="AB131" s="35"/>
      <c r="AC131" s="35"/>
      <c r="AD131" s="35"/>
      <c r="AE131" s="35"/>
    </row>
    <row r="132" spans="1:65" s="2" customFormat="1" ht="16.5" customHeight="1">
      <c r="A132" s="35"/>
      <c r="B132" s="36"/>
      <c r="C132" s="35"/>
      <c r="D132" s="35"/>
      <c r="E132" s="320" t="str">
        <f>E11</f>
        <v>E1.4 - E1.4 Vykurovanie</v>
      </c>
      <c r="F132" s="343"/>
      <c r="G132" s="343"/>
      <c r="H132" s="343"/>
      <c r="I132" s="35"/>
      <c r="J132" s="35"/>
      <c r="K132" s="35"/>
      <c r="L132" s="45"/>
      <c r="S132" s="35"/>
      <c r="T132" s="35"/>
      <c r="U132" s="35"/>
      <c r="V132" s="35"/>
      <c r="W132" s="35"/>
      <c r="X132" s="35"/>
      <c r="Y132" s="35"/>
      <c r="Z132" s="35"/>
      <c r="AA132" s="35"/>
      <c r="AB132" s="35"/>
      <c r="AC132" s="35"/>
      <c r="AD132" s="35"/>
      <c r="AE132" s="35"/>
    </row>
    <row r="133" spans="1:65" s="2" customFormat="1" ht="6.95" customHeight="1">
      <c r="A133" s="35"/>
      <c r="B133" s="36"/>
      <c r="C133" s="35"/>
      <c r="D133" s="35"/>
      <c r="E133" s="35"/>
      <c r="F133" s="35"/>
      <c r="G133" s="35"/>
      <c r="H133" s="35"/>
      <c r="I133" s="35"/>
      <c r="J133" s="35"/>
      <c r="K133" s="35"/>
      <c r="L133" s="45"/>
      <c r="S133" s="35"/>
      <c r="T133" s="35"/>
      <c r="U133" s="35"/>
      <c r="V133" s="35"/>
      <c r="W133" s="35"/>
      <c r="X133" s="35"/>
      <c r="Y133" s="35"/>
      <c r="Z133" s="35"/>
      <c r="AA133" s="35"/>
      <c r="AB133" s="35"/>
      <c r="AC133" s="35"/>
      <c r="AD133" s="35"/>
      <c r="AE133" s="35"/>
    </row>
    <row r="134" spans="1:65" s="2" customFormat="1" ht="12" customHeight="1">
      <c r="A134" s="35"/>
      <c r="B134" s="36"/>
      <c r="C134" s="28" t="s">
        <v>19</v>
      </c>
      <c r="D134" s="35"/>
      <c r="E134" s="35"/>
      <c r="F134" s="26" t="str">
        <f>F14</f>
        <v xml:space="preserve"> </v>
      </c>
      <c r="G134" s="35"/>
      <c r="H134" s="35"/>
      <c r="I134" s="28" t="s">
        <v>21</v>
      </c>
      <c r="J134" s="58">
        <f>IF(J14="","",J14)</f>
        <v>44400</v>
      </c>
      <c r="K134" s="35"/>
      <c r="L134" s="45"/>
      <c r="S134" s="35"/>
      <c r="T134" s="35"/>
      <c r="U134" s="35"/>
      <c r="V134" s="35"/>
      <c r="W134" s="35"/>
      <c r="X134" s="35"/>
      <c r="Y134" s="35"/>
      <c r="Z134" s="35"/>
      <c r="AA134" s="35"/>
      <c r="AB134" s="35"/>
      <c r="AC134" s="35"/>
      <c r="AD134" s="35"/>
      <c r="AE134" s="35"/>
    </row>
    <row r="135" spans="1:65" s="2" customFormat="1" ht="6.95" customHeight="1">
      <c r="A135" s="35"/>
      <c r="B135" s="36"/>
      <c r="C135" s="35"/>
      <c r="D135" s="35"/>
      <c r="E135" s="35"/>
      <c r="F135" s="35"/>
      <c r="G135" s="35"/>
      <c r="H135" s="35"/>
      <c r="I135" s="35"/>
      <c r="J135" s="35"/>
      <c r="K135" s="35"/>
      <c r="L135" s="45"/>
      <c r="S135" s="35"/>
      <c r="T135" s="35"/>
      <c r="U135" s="35"/>
      <c r="V135" s="35"/>
      <c r="W135" s="35"/>
      <c r="X135" s="35"/>
      <c r="Y135" s="35"/>
      <c r="Z135" s="35"/>
      <c r="AA135" s="35"/>
      <c r="AB135" s="35"/>
      <c r="AC135" s="35"/>
      <c r="AD135" s="35"/>
      <c r="AE135" s="35"/>
    </row>
    <row r="136" spans="1:65" s="2" customFormat="1" ht="40.15" customHeight="1">
      <c r="A136" s="35"/>
      <c r="B136" s="36"/>
      <c r="C136" s="28" t="s">
        <v>22</v>
      </c>
      <c r="D136" s="35"/>
      <c r="E136" s="35"/>
      <c r="F136" s="26" t="str">
        <f>E17</f>
        <v>Banskobystrický samosprávny kraj, Nám. SNP 21 , BB</v>
      </c>
      <c r="G136" s="35"/>
      <c r="H136" s="35"/>
      <c r="I136" s="28" t="s">
        <v>28</v>
      </c>
      <c r="J136" s="31" t="str">
        <f>E23</f>
        <v xml:space="preserve">Ing.arch. I. Teplan, Ing.arch. E. Teplanová ArtD. </v>
      </c>
      <c r="K136" s="35"/>
      <c r="L136" s="45"/>
      <c r="S136" s="35"/>
      <c r="T136" s="35"/>
      <c r="U136" s="35"/>
      <c r="V136" s="35"/>
      <c r="W136" s="35"/>
      <c r="X136" s="35"/>
      <c r="Y136" s="35"/>
      <c r="Z136" s="35"/>
      <c r="AA136" s="35"/>
      <c r="AB136" s="35"/>
      <c r="AC136" s="35"/>
      <c r="AD136" s="35"/>
      <c r="AE136" s="35"/>
    </row>
    <row r="137" spans="1:65" s="2" customFormat="1" ht="15.2" customHeight="1">
      <c r="A137" s="35"/>
      <c r="B137" s="36"/>
      <c r="C137" s="28" t="s">
        <v>26</v>
      </c>
      <c r="D137" s="35"/>
      <c r="E137" s="35"/>
      <c r="F137" s="26" t="str">
        <f>IF(E20="","",E20)</f>
        <v>Vyplň údaj</v>
      </c>
      <c r="G137" s="35"/>
      <c r="H137" s="35"/>
      <c r="I137" s="28" t="s">
        <v>31</v>
      </c>
      <c r="J137" s="31" t="str">
        <f>E26</f>
        <v xml:space="preserve"> </v>
      </c>
      <c r="K137" s="35"/>
      <c r="L137" s="45"/>
      <c r="S137" s="35"/>
      <c r="T137" s="35"/>
      <c r="U137" s="35"/>
      <c r="V137" s="35"/>
      <c r="W137" s="35"/>
      <c r="X137" s="35"/>
      <c r="Y137" s="35"/>
      <c r="Z137" s="35"/>
      <c r="AA137" s="35"/>
      <c r="AB137" s="35"/>
      <c r="AC137" s="35"/>
      <c r="AD137" s="35"/>
      <c r="AE137" s="35"/>
    </row>
    <row r="138" spans="1:65" s="2" customFormat="1" ht="10.35" customHeight="1">
      <c r="A138" s="35"/>
      <c r="B138" s="36"/>
      <c r="C138" s="35"/>
      <c r="D138" s="35"/>
      <c r="E138" s="35"/>
      <c r="F138" s="35"/>
      <c r="G138" s="35"/>
      <c r="H138" s="35"/>
      <c r="I138" s="35"/>
      <c r="J138" s="35"/>
      <c r="K138" s="35"/>
      <c r="L138" s="45"/>
      <c r="S138" s="35"/>
      <c r="T138" s="35"/>
      <c r="U138" s="35"/>
      <c r="V138" s="35"/>
      <c r="W138" s="35"/>
      <c r="X138" s="35"/>
      <c r="Y138" s="35"/>
      <c r="Z138" s="35"/>
      <c r="AA138" s="35"/>
      <c r="AB138" s="35"/>
      <c r="AC138" s="35"/>
      <c r="AD138" s="35"/>
      <c r="AE138" s="35"/>
    </row>
    <row r="139" spans="1:65" s="11" customFormat="1" ht="29.25" customHeight="1">
      <c r="A139" s="149"/>
      <c r="B139" s="150"/>
      <c r="C139" s="151" t="s">
        <v>304</v>
      </c>
      <c r="D139" s="152" t="s">
        <v>60</v>
      </c>
      <c r="E139" s="152" t="s">
        <v>56</v>
      </c>
      <c r="F139" s="152" t="s">
        <v>57</v>
      </c>
      <c r="G139" s="152" t="s">
        <v>305</v>
      </c>
      <c r="H139" s="152" t="s">
        <v>306</v>
      </c>
      <c r="I139" s="152" t="s">
        <v>307</v>
      </c>
      <c r="J139" s="153" t="s">
        <v>267</v>
      </c>
      <c r="K139" s="154" t="s">
        <v>308</v>
      </c>
      <c r="L139" s="155"/>
      <c r="M139" s="65" t="s">
        <v>1</v>
      </c>
      <c r="N139" s="66" t="s">
        <v>39</v>
      </c>
      <c r="O139" s="66" t="s">
        <v>309</v>
      </c>
      <c r="P139" s="66" t="s">
        <v>310</v>
      </c>
      <c r="Q139" s="66" t="s">
        <v>311</v>
      </c>
      <c r="R139" s="66" t="s">
        <v>312</v>
      </c>
      <c r="S139" s="66" t="s">
        <v>313</v>
      </c>
      <c r="T139" s="67" t="s">
        <v>314</v>
      </c>
      <c r="U139" s="149"/>
      <c r="V139" s="149"/>
      <c r="W139" s="149"/>
      <c r="X139" s="149"/>
      <c r="Y139" s="149"/>
      <c r="Z139" s="149"/>
      <c r="AA139" s="149"/>
      <c r="AB139" s="149"/>
      <c r="AC139" s="149"/>
      <c r="AD139" s="149"/>
      <c r="AE139" s="149"/>
    </row>
    <row r="140" spans="1:65" s="2" customFormat="1" ht="22.9" customHeight="1">
      <c r="A140" s="35"/>
      <c r="B140" s="36"/>
      <c r="C140" s="72" t="s">
        <v>208</v>
      </c>
      <c r="D140" s="35"/>
      <c r="E140" s="35"/>
      <c r="F140" s="35"/>
      <c r="G140" s="35"/>
      <c r="H140" s="35"/>
      <c r="I140" s="35"/>
      <c r="J140" s="156">
        <f>BK140</f>
        <v>0</v>
      </c>
      <c r="K140" s="35"/>
      <c r="L140" s="36"/>
      <c r="M140" s="68"/>
      <c r="N140" s="59"/>
      <c r="O140" s="69"/>
      <c r="P140" s="157">
        <f>P141+P252</f>
        <v>0</v>
      </c>
      <c r="Q140" s="69"/>
      <c r="R140" s="157">
        <f>R141+R252</f>
        <v>4.2408626000000007</v>
      </c>
      <c r="S140" s="69"/>
      <c r="T140" s="158">
        <f>T141+T252</f>
        <v>0</v>
      </c>
      <c r="U140" s="35"/>
      <c r="V140" s="35"/>
      <c r="W140" s="35"/>
      <c r="X140" s="35"/>
      <c r="Y140" s="35"/>
      <c r="Z140" s="35"/>
      <c r="AA140" s="35"/>
      <c r="AB140" s="35"/>
      <c r="AC140" s="35"/>
      <c r="AD140" s="35"/>
      <c r="AE140" s="35"/>
      <c r="AT140" s="18" t="s">
        <v>74</v>
      </c>
      <c r="AU140" s="18" t="s">
        <v>269</v>
      </c>
      <c r="BK140" s="159">
        <f>BK141+BK252</f>
        <v>0</v>
      </c>
    </row>
    <row r="141" spans="1:65" s="12" customFormat="1" ht="25.9" customHeight="1">
      <c r="B141" s="160"/>
      <c r="D141" s="161" t="s">
        <v>74</v>
      </c>
      <c r="E141" s="162" t="s">
        <v>2823</v>
      </c>
      <c r="F141" s="162" t="s">
        <v>799</v>
      </c>
      <c r="I141" s="163"/>
      <c r="J141" s="164">
        <f>BK141</f>
        <v>0</v>
      </c>
      <c r="L141" s="160"/>
      <c r="M141" s="165"/>
      <c r="N141" s="166"/>
      <c r="O141" s="166"/>
      <c r="P141" s="167">
        <f>P142+SUM(P143:P155)+P165+P181+P199+P215+P235+P249</f>
        <v>0</v>
      </c>
      <c r="Q141" s="166"/>
      <c r="R141" s="167">
        <f>R142+SUM(R143:R155)+R165+R181+R199+R215+R235+R249</f>
        <v>4.2408626000000007</v>
      </c>
      <c r="S141" s="166"/>
      <c r="T141" s="168">
        <f>T142+SUM(T143:T155)+T165+T181+T199+T215+T235+T249</f>
        <v>0</v>
      </c>
      <c r="AR141" s="161" t="s">
        <v>82</v>
      </c>
      <c r="AT141" s="169" t="s">
        <v>74</v>
      </c>
      <c r="AU141" s="169" t="s">
        <v>75</v>
      </c>
      <c r="AY141" s="161" t="s">
        <v>317</v>
      </c>
      <c r="BK141" s="170">
        <f>BK142+SUM(BK143:BK155)+BK165+BK181+BK199+BK215+BK235+BK249</f>
        <v>0</v>
      </c>
    </row>
    <row r="142" spans="1:65" s="2" customFormat="1" ht="14.45" customHeight="1">
      <c r="A142" s="35"/>
      <c r="B142" s="141"/>
      <c r="C142" s="171" t="s">
        <v>836</v>
      </c>
      <c r="D142" s="171" t="s">
        <v>318</v>
      </c>
      <c r="E142" s="172" t="s">
        <v>319</v>
      </c>
      <c r="F142" s="173" t="s">
        <v>320</v>
      </c>
      <c r="G142" s="174" t="s">
        <v>1</v>
      </c>
      <c r="H142" s="175">
        <v>0</v>
      </c>
      <c r="I142" s="176"/>
      <c r="J142" s="177">
        <f>ROUND(I142*H142,2)</f>
        <v>0</v>
      </c>
      <c r="K142" s="178"/>
      <c r="L142" s="36"/>
      <c r="M142" s="179" t="s">
        <v>1</v>
      </c>
      <c r="N142" s="180" t="s">
        <v>41</v>
      </c>
      <c r="O142" s="61"/>
      <c r="P142" s="181">
        <f>O142*H142</f>
        <v>0</v>
      </c>
      <c r="Q142" s="181">
        <v>1.7999999999999999E-2</v>
      </c>
      <c r="R142" s="181">
        <f>Q142*H142</f>
        <v>0</v>
      </c>
      <c r="S142" s="181">
        <v>0</v>
      </c>
      <c r="T142" s="182">
        <f>S142*H142</f>
        <v>0</v>
      </c>
      <c r="U142" s="35"/>
      <c r="V142" s="35"/>
      <c r="W142" s="35"/>
      <c r="X142" s="35"/>
      <c r="Y142" s="35"/>
      <c r="Z142" s="35"/>
      <c r="AA142" s="35"/>
      <c r="AB142" s="35"/>
      <c r="AC142" s="35"/>
      <c r="AD142" s="35"/>
      <c r="AE142" s="35"/>
      <c r="AR142" s="183" t="s">
        <v>321</v>
      </c>
      <c r="AT142" s="183" t="s">
        <v>318</v>
      </c>
      <c r="AU142" s="183" t="s">
        <v>82</v>
      </c>
      <c r="AY142" s="18" t="s">
        <v>317</v>
      </c>
      <c r="BE142" s="105">
        <f>IF(N142="základná",J142,0)</f>
        <v>0</v>
      </c>
      <c r="BF142" s="105">
        <f>IF(N142="znížená",J142,0)</f>
        <v>0</v>
      </c>
      <c r="BG142" s="105">
        <f>IF(N142="zákl. prenesená",J142,0)</f>
        <v>0</v>
      </c>
      <c r="BH142" s="105">
        <f>IF(N142="zníž. prenesená",J142,0)</f>
        <v>0</v>
      </c>
      <c r="BI142" s="105">
        <f>IF(N142="nulová",J142,0)</f>
        <v>0</v>
      </c>
      <c r="BJ142" s="18" t="s">
        <v>88</v>
      </c>
      <c r="BK142" s="105">
        <f>ROUND(I142*H142,2)</f>
        <v>0</v>
      </c>
      <c r="BL142" s="18" t="s">
        <v>321</v>
      </c>
      <c r="BM142" s="183" t="s">
        <v>2824</v>
      </c>
    </row>
    <row r="143" spans="1:65" s="13" customFormat="1" ht="22.5">
      <c r="B143" s="184"/>
      <c r="D143" s="185" t="s">
        <v>323</v>
      </c>
      <c r="E143" s="186" t="s">
        <v>1</v>
      </c>
      <c r="F143" s="187" t="s">
        <v>324</v>
      </c>
      <c r="H143" s="186" t="s">
        <v>1</v>
      </c>
      <c r="I143" s="188"/>
      <c r="L143" s="184"/>
      <c r="M143" s="189"/>
      <c r="N143" s="190"/>
      <c r="O143" s="190"/>
      <c r="P143" s="190"/>
      <c r="Q143" s="190"/>
      <c r="R143" s="190"/>
      <c r="S143" s="190"/>
      <c r="T143" s="191"/>
      <c r="AT143" s="186" t="s">
        <v>323</v>
      </c>
      <c r="AU143" s="186" t="s">
        <v>82</v>
      </c>
      <c r="AV143" s="13" t="s">
        <v>82</v>
      </c>
      <c r="AW143" s="13" t="s">
        <v>30</v>
      </c>
      <c r="AX143" s="13" t="s">
        <v>75</v>
      </c>
      <c r="AY143" s="186" t="s">
        <v>317</v>
      </c>
    </row>
    <row r="144" spans="1:65" s="13" customFormat="1" ht="22.5">
      <c r="B144" s="184"/>
      <c r="D144" s="185" t="s">
        <v>323</v>
      </c>
      <c r="E144" s="186" t="s">
        <v>1</v>
      </c>
      <c r="F144" s="187" t="s">
        <v>325</v>
      </c>
      <c r="H144" s="186" t="s">
        <v>1</v>
      </c>
      <c r="I144" s="188"/>
      <c r="L144" s="184"/>
      <c r="M144" s="189"/>
      <c r="N144" s="190"/>
      <c r="O144" s="190"/>
      <c r="P144" s="190"/>
      <c r="Q144" s="190"/>
      <c r="R144" s="190"/>
      <c r="S144" s="190"/>
      <c r="T144" s="191"/>
      <c r="AT144" s="186" t="s">
        <v>323</v>
      </c>
      <c r="AU144" s="186" t="s">
        <v>82</v>
      </c>
      <c r="AV144" s="13" t="s">
        <v>82</v>
      </c>
      <c r="AW144" s="13" t="s">
        <v>30</v>
      </c>
      <c r="AX144" s="13" t="s">
        <v>75</v>
      </c>
      <c r="AY144" s="186" t="s">
        <v>317</v>
      </c>
    </row>
    <row r="145" spans="1:65" s="13" customFormat="1" ht="22.5">
      <c r="B145" s="184"/>
      <c r="D145" s="185" t="s">
        <v>323</v>
      </c>
      <c r="E145" s="186" t="s">
        <v>1</v>
      </c>
      <c r="F145" s="187" t="s">
        <v>326</v>
      </c>
      <c r="H145" s="186" t="s">
        <v>1</v>
      </c>
      <c r="I145" s="188"/>
      <c r="L145" s="184"/>
      <c r="M145" s="189"/>
      <c r="N145" s="190"/>
      <c r="O145" s="190"/>
      <c r="P145" s="190"/>
      <c r="Q145" s="190"/>
      <c r="R145" s="190"/>
      <c r="S145" s="190"/>
      <c r="T145" s="191"/>
      <c r="AT145" s="186" t="s">
        <v>323</v>
      </c>
      <c r="AU145" s="186" t="s">
        <v>82</v>
      </c>
      <c r="AV145" s="13" t="s">
        <v>82</v>
      </c>
      <c r="AW145" s="13" t="s">
        <v>30</v>
      </c>
      <c r="AX145" s="13" t="s">
        <v>75</v>
      </c>
      <c r="AY145" s="186" t="s">
        <v>317</v>
      </c>
    </row>
    <row r="146" spans="1:65" s="13" customFormat="1" ht="22.5">
      <c r="B146" s="184"/>
      <c r="D146" s="185" t="s">
        <v>323</v>
      </c>
      <c r="E146" s="186" t="s">
        <v>1</v>
      </c>
      <c r="F146" s="187" t="s">
        <v>327</v>
      </c>
      <c r="H146" s="186" t="s">
        <v>1</v>
      </c>
      <c r="I146" s="188"/>
      <c r="L146" s="184"/>
      <c r="M146" s="189"/>
      <c r="N146" s="190"/>
      <c r="O146" s="190"/>
      <c r="P146" s="190"/>
      <c r="Q146" s="190"/>
      <c r="R146" s="190"/>
      <c r="S146" s="190"/>
      <c r="T146" s="191"/>
      <c r="AT146" s="186" t="s">
        <v>323</v>
      </c>
      <c r="AU146" s="186" t="s">
        <v>82</v>
      </c>
      <c r="AV146" s="13" t="s">
        <v>82</v>
      </c>
      <c r="AW146" s="13" t="s">
        <v>30</v>
      </c>
      <c r="AX146" s="13" t="s">
        <v>75</v>
      </c>
      <c r="AY146" s="186" t="s">
        <v>317</v>
      </c>
    </row>
    <row r="147" spans="1:65" s="13" customFormat="1" ht="33.75">
      <c r="B147" s="184"/>
      <c r="D147" s="185" t="s">
        <v>323</v>
      </c>
      <c r="E147" s="186" t="s">
        <v>1</v>
      </c>
      <c r="F147" s="187" t="s">
        <v>328</v>
      </c>
      <c r="H147" s="186" t="s">
        <v>1</v>
      </c>
      <c r="I147" s="188"/>
      <c r="L147" s="184"/>
      <c r="M147" s="189"/>
      <c r="N147" s="190"/>
      <c r="O147" s="190"/>
      <c r="P147" s="190"/>
      <c r="Q147" s="190"/>
      <c r="R147" s="190"/>
      <c r="S147" s="190"/>
      <c r="T147" s="191"/>
      <c r="AT147" s="186" t="s">
        <v>323</v>
      </c>
      <c r="AU147" s="186" t="s">
        <v>82</v>
      </c>
      <c r="AV147" s="13" t="s">
        <v>82</v>
      </c>
      <c r="AW147" s="13" t="s">
        <v>30</v>
      </c>
      <c r="AX147" s="13" t="s">
        <v>75</v>
      </c>
      <c r="AY147" s="186" t="s">
        <v>317</v>
      </c>
    </row>
    <row r="148" spans="1:65" s="13" customFormat="1" ht="22.5">
      <c r="B148" s="184"/>
      <c r="D148" s="185" t="s">
        <v>323</v>
      </c>
      <c r="E148" s="186" t="s">
        <v>1</v>
      </c>
      <c r="F148" s="187" t="s">
        <v>329</v>
      </c>
      <c r="H148" s="186" t="s">
        <v>1</v>
      </c>
      <c r="I148" s="188"/>
      <c r="L148" s="184"/>
      <c r="M148" s="189"/>
      <c r="N148" s="190"/>
      <c r="O148" s="190"/>
      <c r="P148" s="190"/>
      <c r="Q148" s="190"/>
      <c r="R148" s="190"/>
      <c r="S148" s="190"/>
      <c r="T148" s="191"/>
      <c r="AT148" s="186" t="s">
        <v>323</v>
      </c>
      <c r="AU148" s="186" t="s">
        <v>82</v>
      </c>
      <c r="AV148" s="13" t="s">
        <v>82</v>
      </c>
      <c r="AW148" s="13" t="s">
        <v>30</v>
      </c>
      <c r="AX148" s="13" t="s">
        <v>75</v>
      </c>
      <c r="AY148" s="186" t="s">
        <v>317</v>
      </c>
    </row>
    <row r="149" spans="1:65" s="13" customFormat="1" ht="33.75">
      <c r="B149" s="184"/>
      <c r="D149" s="185" t="s">
        <v>323</v>
      </c>
      <c r="E149" s="186" t="s">
        <v>1</v>
      </c>
      <c r="F149" s="187" t="s">
        <v>330</v>
      </c>
      <c r="H149" s="186" t="s">
        <v>1</v>
      </c>
      <c r="I149" s="188"/>
      <c r="L149" s="184"/>
      <c r="M149" s="189"/>
      <c r="N149" s="190"/>
      <c r="O149" s="190"/>
      <c r="P149" s="190"/>
      <c r="Q149" s="190"/>
      <c r="R149" s="190"/>
      <c r="S149" s="190"/>
      <c r="T149" s="191"/>
      <c r="AT149" s="186" t="s">
        <v>323</v>
      </c>
      <c r="AU149" s="186" t="s">
        <v>82</v>
      </c>
      <c r="AV149" s="13" t="s">
        <v>82</v>
      </c>
      <c r="AW149" s="13" t="s">
        <v>30</v>
      </c>
      <c r="AX149" s="13" t="s">
        <v>75</v>
      </c>
      <c r="AY149" s="186" t="s">
        <v>317</v>
      </c>
    </row>
    <row r="150" spans="1:65" s="13" customFormat="1" ht="22.5">
      <c r="B150" s="184"/>
      <c r="D150" s="185" t="s">
        <v>323</v>
      </c>
      <c r="E150" s="186" t="s">
        <v>1</v>
      </c>
      <c r="F150" s="187" t="s">
        <v>331</v>
      </c>
      <c r="H150" s="186" t="s">
        <v>1</v>
      </c>
      <c r="I150" s="188"/>
      <c r="L150" s="184"/>
      <c r="M150" s="189"/>
      <c r="N150" s="190"/>
      <c r="O150" s="190"/>
      <c r="P150" s="190"/>
      <c r="Q150" s="190"/>
      <c r="R150" s="190"/>
      <c r="S150" s="190"/>
      <c r="T150" s="191"/>
      <c r="AT150" s="186" t="s">
        <v>323</v>
      </c>
      <c r="AU150" s="186" t="s">
        <v>82</v>
      </c>
      <c r="AV150" s="13" t="s">
        <v>82</v>
      </c>
      <c r="AW150" s="13" t="s">
        <v>30</v>
      </c>
      <c r="AX150" s="13" t="s">
        <v>75</v>
      </c>
      <c r="AY150" s="186" t="s">
        <v>317</v>
      </c>
    </row>
    <row r="151" spans="1:65" s="13" customFormat="1" ht="22.5">
      <c r="B151" s="184"/>
      <c r="D151" s="185" t="s">
        <v>323</v>
      </c>
      <c r="E151" s="186" t="s">
        <v>1</v>
      </c>
      <c r="F151" s="187" t="s">
        <v>332</v>
      </c>
      <c r="H151" s="186" t="s">
        <v>1</v>
      </c>
      <c r="I151" s="188"/>
      <c r="L151" s="184"/>
      <c r="M151" s="189"/>
      <c r="N151" s="190"/>
      <c r="O151" s="190"/>
      <c r="P151" s="190"/>
      <c r="Q151" s="190"/>
      <c r="R151" s="190"/>
      <c r="S151" s="190"/>
      <c r="T151" s="191"/>
      <c r="AT151" s="186" t="s">
        <v>323</v>
      </c>
      <c r="AU151" s="186" t="s">
        <v>82</v>
      </c>
      <c r="AV151" s="13" t="s">
        <v>82</v>
      </c>
      <c r="AW151" s="13" t="s">
        <v>30</v>
      </c>
      <c r="AX151" s="13" t="s">
        <v>75</v>
      </c>
      <c r="AY151" s="186" t="s">
        <v>317</v>
      </c>
    </row>
    <row r="152" spans="1:65" s="13" customFormat="1">
      <c r="B152" s="184"/>
      <c r="D152" s="185" t="s">
        <v>323</v>
      </c>
      <c r="E152" s="186" t="s">
        <v>1</v>
      </c>
      <c r="F152" s="187" t="s">
        <v>333</v>
      </c>
      <c r="H152" s="186" t="s">
        <v>1</v>
      </c>
      <c r="I152" s="188"/>
      <c r="L152" s="184"/>
      <c r="M152" s="189"/>
      <c r="N152" s="190"/>
      <c r="O152" s="190"/>
      <c r="P152" s="190"/>
      <c r="Q152" s="190"/>
      <c r="R152" s="190"/>
      <c r="S152" s="190"/>
      <c r="T152" s="191"/>
      <c r="AT152" s="186" t="s">
        <v>323</v>
      </c>
      <c r="AU152" s="186" t="s">
        <v>82</v>
      </c>
      <c r="AV152" s="13" t="s">
        <v>82</v>
      </c>
      <c r="AW152" s="13" t="s">
        <v>30</v>
      </c>
      <c r="AX152" s="13" t="s">
        <v>75</v>
      </c>
      <c r="AY152" s="186" t="s">
        <v>317</v>
      </c>
    </row>
    <row r="153" spans="1:65" s="15" customFormat="1">
      <c r="B153" s="202"/>
      <c r="D153" s="185" t="s">
        <v>323</v>
      </c>
      <c r="E153" s="203" t="s">
        <v>1</v>
      </c>
      <c r="F153" s="204" t="s">
        <v>20</v>
      </c>
      <c r="H153" s="205">
        <v>0</v>
      </c>
      <c r="I153" s="206"/>
      <c r="L153" s="202"/>
      <c r="M153" s="207"/>
      <c r="N153" s="208"/>
      <c r="O153" s="208"/>
      <c r="P153" s="208"/>
      <c r="Q153" s="208"/>
      <c r="R153" s="208"/>
      <c r="S153" s="208"/>
      <c r="T153" s="209"/>
      <c r="AT153" s="203" t="s">
        <v>323</v>
      </c>
      <c r="AU153" s="203" t="s">
        <v>82</v>
      </c>
      <c r="AV153" s="15" t="s">
        <v>88</v>
      </c>
      <c r="AW153" s="15" t="s">
        <v>30</v>
      </c>
      <c r="AX153" s="15" t="s">
        <v>75</v>
      </c>
      <c r="AY153" s="203" t="s">
        <v>317</v>
      </c>
    </row>
    <row r="154" spans="1:65" s="14" customFormat="1">
      <c r="B154" s="192"/>
      <c r="D154" s="185" t="s">
        <v>323</v>
      </c>
      <c r="E154" s="193" t="s">
        <v>1</v>
      </c>
      <c r="F154" s="194" t="s">
        <v>334</v>
      </c>
      <c r="H154" s="195">
        <v>0</v>
      </c>
      <c r="I154" s="196"/>
      <c r="L154" s="192"/>
      <c r="M154" s="197"/>
      <c r="N154" s="198"/>
      <c r="O154" s="198"/>
      <c r="P154" s="198"/>
      <c r="Q154" s="198"/>
      <c r="R154" s="198"/>
      <c r="S154" s="198"/>
      <c r="T154" s="199"/>
      <c r="AT154" s="193" t="s">
        <v>323</v>
      </c>
      <c r="AU154" s="193" t="s">
        <v>82</v>
      </c>
      <c r="AV154" s="14" t="s">
        <v>321</v>
      </c>
      <c r="AW154" s="14" t="s">
        <v>30</v>
      </c>
      <c r="AX154" s="14" t="s">
        <v>82</v>
      </c>
      <c r="AY154" s="193" t="s">
        <v>317</v>
      </c>
    </row>
    <row r="155" spans="1:65" s="12" customFormat="1" ht="22.9" customHeight="1">
      <c r="B155" s="160"/>
      <c r="D155" s="161" t="s">
        <v>74</v>
      </c>
      <c r="E155" s="200" t="s">
        <v>977</v>
      </c>
      <c r="F155" s="200" t="s">
        <v>978</v>
      </c>
      <c r="I155" s="163"/>
      <c r="J155" s="201">
        <f>BK155</f>
        <v>0</v>
      </c>
      <c r="L155" s="160"/>
      <c r="M155" s="165"/>
      <c r="N155" s="166"/>
      <c r="O155" s="166"/>
      <c r="P155" s="167">
        <f>SUM(P156:P164)</f>
        <v>0</v>
      </c>
      <c r="Q155" s="166"/>
      <c r="R155" s="167">
        <f>SUM(R156:R164)</f>
        <v>0</v>
      </c>
      <c r="S155" s="166"/>
      <c r="T155" s="168">
        <f>SUM(T156:T164)</f>
        <v>0</v>
      </c>
      <c r="AR155" s="161" t="s">
        <v>88</v>
      </c>
      <c r="AT155" s="169" t="s">
        <v>74</v>
      </c>
      <c r="AU155" s="169" t="s">
        <v>82</v>
      </c>
      <c r="AY155" s="161" t="s">
        <v>317</v>
      </c>
      <c r="BK155" s="170">
        <f>SUM(BK156:BK164)</f>
        <v>0</v>
      </c>
    </row>
    <row r="156" spans="1:65" s="2" customFormat="1" ht="14.45" customHeight="1">
      <c r="A156" s="35"/>
      <c r="B156" s="141"/>
      <c r="C156" s="218" t="s">
        <v>82</v>
      </c>
      <c r="D156" s="218" t="s">
        <v>419</v>
      </c>
      <c r="E156" s="219" t="s">
        <v>2825</v>
      </c>
      <c r="F156" s="220" t="s">
        <v>2826</v>
      </c>
      <c r="G156" s="221" t="s">
        <v>441</v>
      </c>
      <c r="H156" s="222">
        <v>181</v>
      </c>
      <c r="I156" s="223"/>
      <c r="J156" s="224">
        <f t="shared" ref="J156:J164" si="5">ROUND(I156*H156,2)</f>
        <v>0</v>
      </c>
      <c r="K156" s="225"/>
      <c r="L156" s="226"/>
      <c r="M156" s="227" t="s">
        <v>1</v>
      </c>
      <c r="N156" s="228" t="s">
        <v>41</v>
      </c>
      <c r="O156" s="61"/>
      <c r="P156" s="181">
        <f t="shared" ref="P156:P164" si="6">O156*H156</f>
        <v>0</v>
      </c>
      <c r="Q156" s="181">
        <v>0</v>
      </c>
      <c r="R156" s="181">
        <f t="shared" ref="R156:R164" si="7">Q156*H156</f>
        <v>0</v>
      </c>
      <c r="S156" s="181">
        <v>0</v>
      </c>
      <c r="T156" s="182">
        <f t="shared" ref="T156:T164" si="8">S156*H156</f>
        <v>0</v>
      </c>
      <c r="U156" s="35"/>
      <c r="V156" s="35"/>
      <c r="W156" s="35"/>
      <c r="X156" s="35"/>
      <c r="Y156" s="35"/>
      <c r="Z156" s="35"/>
      <c r="AA156" s="35"/>
      <c r="AB156" s="35"/>
      <c r="AC156" s="35"/>
      <c r="AD156" s="35"/>
      <c r="AE156" s="35"/>
      <c r="AR156" s="183" t="s">
        <v>494</v>
      </c>
      <c r="AT156" s="183" t="s">
        <v>419</v>
      </c>
      <c r="AU156" s="183" t="s">
        <v>88</v>
      </c>
      <c r="AY156" s="18" t="s">
        <v>317</v>
      </c>
      <c r="BE156" s="105">
        <f t="shared" ref="BE156:BE164" si="9">IF(N156="základná",J156,0)</f>
        <v>0</v>
      </c>
      <c r="BF156" s="105">
        <f t="shared" ref="BF156:BF164" si="10">IF(N156="znížená",J156,0)</f>
        <v>0</v>
      </c>
      <c r="BG156" s="105">
        <f t="shared" ref="BG156:BG164" si="11">IF(N156="zákl. prenesená",J156,0)</f>
        <v>0</v>
      </c>
      <c r="BH156" s="105">
        <f t="shared" ref="BH156:BH164" si="12">IF(N156="zníž. prenesená",J156,0)</f>
        <v>0</v>
      </c>
      <c r="BI156" s="105">
        <f t="shared" ref="BI156:BI164" si="13">IF(N156="nulová",J156,0)</f>
        <v>0</v>
      </c>
      <c r="BJ156" s="18" t="s">
        <v>88</v>
      </c>
      <c r="BK156" s="105">
        <f t="shared" ref="BK156:BK164" si="14">ROUND(I156*H156,2)</f>
        <v>0</v>
      </c>
      <c r="BL156" s="18" t="s">
        <v>406</v>
      </c>
      <c r="BM156" s="183" t="s">
        <v>88</v>
      </c>
    </row>
    <row r="157" spans="1:65" s="2" customFormat="1" ht="14.45" customHeight="1">
      <c r="A157" s="35"/>
      <c r="B157" s="141"/>
      <c r="C157" s="218" t="s">
        <v>88</v>
      </c>
      <c r="D157" s="218" t="s">
        <v>419</v>
      </c>
      <c r="E157" s="219" t="s">
        <v>2827</v>
      </c>
      <c r="F157" s="220" t="s">
        <v>2828</v>
      </c>
      <c r="G157" s="221" t="s">
        <v>441</v>
      </c>
      <c r="H157" s="222">
        <v>74</v>
      </c>
      <c r="I157" s="223"/>
      <c r="J157" s="224">
        <f t="shared" si="5"/>
        <v>0</v>
      </c>
      <c r="K157" s="225"/>
      <c r="L157" s="226"/>
      <c r="M157" s="227" t="s">
        <v>1</v>
      </c>
      <c r="N157" s="228" t="s">
        <v>41</v>
      </c>
      <c r="O157" s="61"/>
      <c r="P157" s="181">
        <f t="shared" si="6"/>
        <v>0</v>
      </c>
      <c r="Q157" s="181">
        <v>0</v>
      </c>
      <c r="R157" s="181">
        <f t="shared" si="7"/>
        <v>0</v>
      </c>
      <c r="S157" s="181">
        <v>0</v>
      </c>
      <c r="T157" s="182">
        <f t="shared" si="8"/>
        <v>0</v>
      </c>
      <c r="U157" s="35"/>
      <c r="V157" s="35"/>
      <c r="W157" s="35"/>
      <c r="X157" s="35"/>
      <c r="Y157" s="35"/>
      <c r="Z157" s="35"/>
      <c r="AA157" s="35"/>
      <c r="AB157" s="35"/>
      <c r="AC157" s="35"/>
      <c r="AD157" s="35"/>
      <c r="AE157" s="35"/>
      <c r="AR157" s="183" t="s">
        <v>494</v>
      </c>
      <c r="AT157" s="183" t="s">
        <v>419</v>
      </c>
      <c r="AU157" s="183" t="s">
        <v>88</v>
      </c>
      <c r="AY157" s="18" t="s">
        <v>317</v>
      </c>
      <c r="BE157" s="105">
        <f t="shared" si="9"/>
        <v>0</v>
      </c>
      <c r="BF157" s="105">
        <f t="shared" si="10"/>
        <v>0</v>
      </c>
      <c r="BG157" s="105">
        <f t="shared" si="11"/>
        <v>0</v>
      </c>
      <c r="BH157" s="105">
        <f t="shared" si="12"/>
        <v>0</v>
      </c>
      <c r="BI157" s="105">
        <f t="shared" si="13"/>
        <v>0</v>
      </c>
      <c r="BJ157" s="18" t="s">
        <v>88</v>
      </c>
      <c r="BK157" s="105">
        <f t="shared" si="14"/>
        <v>0</v>
      </c>
      <c r="BL157" s="18" t="s">
        <v>406</v>
      </c>
      <c r="BM157" s="183" t="s">
        <v>321</v>
      </c>
    </row>
    <row r="158" spans="1:65" s="2" customFormat="1" ht="14.45" customHeight="1">
      <c r="A158" s="35"/>
      <c r="B158" s="141"/>
      <c r="C158" s="218" t="s">
        <v>105</v>
      </c>
      <c r="D158" s="218" t="s">
        <v>419</v>
      </c>
      <c r="E158" s="219" t="s">
        <v>2829</v>
      </c>
      <c r="F158" s="220" t="s">
        <v>2830</v>
      </c>
      <c r="G158" s="221" t="s">
        <v>441</v>
      </c>
      <c r="H158" s="222">
        <v>180</v>
      </c>
      <c r="I158" s="223"/>
      <c r="J158" s="224">
        <f t="shared" si="5"/>
        <v>0</v>
      </c>
      <c r="K158" s="225"/>
      <c r="L158" s="226"/>
      <c r="M158" s="227" t="s">
        <v>1</v>
      </c>
      <c r="N158" s="228" t="s">
        <v>41</v>
      </c>
      <c r="O158" s="61"/>
      <c r="P158" s="181">
        <f t="shared" si="6"/>
        <v>0</v>
      </c>
      <c r="Q158" s="181">
        <v>0</v>
      </c>
      <c r="R158" s="181">
        <f t="shared" si="7"/>
        <v>0</v>
      </c>
      <c r="S158" s="181">
        <v>0</v>
      </c>
      <c r="T158" s="182">
        <f t="shared" si="8"/>
        <v>0</v>
      </c>
      <c r="U158" s="35"/>
      <c r="V158" s="35"/>
      <c r="W158" s="35"/>
      <c r="X158" s="35"/>
      <c r="Y158" s="35"/>
      <c r="Z158" s="35"/>
      <c r="AA158" s="35"/>
      <c r="AB158" s="35"/>
      <c r="AC158" s="35"/>
      <c r="AD158" s="35"/>
      <c r="AE158" s="35"/>
      <c r="AR158" s="183" t="s">
        <v>494</v>
      </c>
      <c r="AT158" s="183" t="s">
        <v>419</v>
      </c>
      <c r="AU158" s="183" t="s">
        <v>88</v>
      </c>
      <c r="AY158" s="18" t="s">
        <v>317</v>
      </c>
      <c r="BE158" s="105">
        <f t="shared" si="9"/>
        <v>0</v>
      </c>
      <c r="BF158" s="105">
        <f t="shared" si="10"/>
        <v>0</v>
      </c>
      <c r="BG158" s="105">
        <f t="shared" si="11"/>
        <v>0</v>
      </c>
      <c r="BH158" s="105">
        <f t="shared" si="12"/>
        <v>0</v>
      </c>
      <c r="BI158" s="105">
        <f t="shared" si="13"/>
        <v>0</v>
      </c>
      <c r="BJ158" s="18" t="s">
        <v>88</v>
      </c>
      <c r="BK158" s="105">
        <f t="shared" si="14"/>
        <v>0</v>
      </c>
      <c r="BL158" s="18" t="s">
        <v>406</v>
      </c>
      <c r="BM158" s="183" t="s">
        <v>349</v>
      </c>
    </row>
    <row r="159" spans="1:65" s="2" customFormat="1" ht="14.45" customHeight="1">
      <c r="A159" s="35"/>
      <c r="B159" s="141"/>
      <c r="C159" s="218" t="s">
        <v>321</v>
      </c>
      <c r="D159" s="218" t="s">
        <v>419</v>
      </c>
      <c r="E159" s="219" t="s">
        <v>2831</v>
      </c>
      <c r="F159" s="220" t="s">
        <v>2832</v>
      </c>
      <c r="G159" s="221" t="s">
        <v>441</v>
      </c>
      <c r="H159" s="222">
        <v>163</v>
      </c>
      <c r="I159" s="223"/>
      <c r="J159" s="224">
        <f t="shared" si="5"/>
        <v>0</v>
      </c>
      <c r="K159" s="225"/>
      <c r="L159" s="226"/>
      <c r="M159" s="227" t="s">
        <v>1</v>
      </c>
      <c r="N159" s="228" t="s">
        <v>41</v>
      </c>
      <c r="O159" s="61"/>
      <c r="P159" s="181">
        <f t="shared" si="6"/>
        <v>0</v>
      </c>
      <c r="Q159" s="181">
        <v>0</v>
      </c>
      <c r="R159" s="181">
        <f t="shared" si="7"/>
        <v>0</v>
      </c>
      <c r="S159" s="181">
        <v>0</v>
      </c>
      <c r="T159" s="182">
        <f t="shared" si="8"/>
        <v>0</v>
      </c>
      <c r="U159" s="35"/>
      <c r="V159" s="35"/>
      <c r="W159" s="35"/>
      <c r="X159" s="35"/>
      <c r="Y159" s="35"/>
      <c r="Z159" s="35"/>
      <c r="AA159" s="35"/>
      <c r="AB159" s="35"/>
      <c r="AC159" s="35"/>
      <c r="AD159" s="35"/>
      <c r="AE159" s="35"/>
      <c r="AR159" s="183" t="s">
        <v>494</v>
      </c>
      <c r="AT159" s="183" t="s">
        <v>419</v>
      </c>
      <c r="AU159" s="183" t="s">
        <v>88</v>
      </c>
      <c r="AY159" s="18" t="s">
        <v>317</v>
      </c>
      <c r="BE159" s="105">
        <f t="shared" si="9"/>
        <v>0</v>
      </c>
      <c r="BF159" s="105">
        <f t="shared" si="10"/>
        <v>0</v>
      </c>
      <c r="BG159" s="105">
        <f t="shared" si="11"/>
        <v>0</v>
      </c>
      <c r="BH159" s="105">
        <f t="shared" si="12"/>
        <v>0</v>
      </c>
      <c r="BI159" s="105">
        <f t="shared" si="13"/>
        <v>0</v>
      </c>
      <c r="BJ159" s="18" t="s">
        <v>88</v>
      </c>
      <c r="BK159" s="105">
        <f t="shared" si="14"/>
        <v>0</v>
      </c>
      <c r="BL159" s="18" t="s">
        <v>406</v>
      </c>
      <c r="BM159" s="183" t="s">
        <v>359</v>
      </c>
    </row>
    <row r="160" spans="1:65" s="2" customFormat="1" ht="14.45" customHeight="1">
      <c r="A160" s="35"/>
      <c r="B160" s="141"/>
      <c r="C160" s="218" t="s">
        <v>218</v>
      </c>
      <c r="D160" s="218" t="s">
        <v>419</v>
      </c>
      <c r="E160" s="219" t="s">
        <v>2833</v>
      </c>
      <c r="F160" s="220" t="s">
        <v>2834</v>
      </c>
      <c r="G160" s="221" t="s">
        <v>441</v>
      </c>
      <c r="H160" s="222">
        <v>48</v>
      </c>
      <c r="I160" s="223"/>
      <c r="J160" s="224">
        <f t="shared" si="5"/>
        <v>0</v>
      </c>
      <c r="K160" s="225"/>
      <c r="L160" s="226"/>
      <c r="M160" s="227" t="s">
        <v>1</v>
      </c>
      <c r="N160" s="228" t="s">
        <v>41</v>
      </c>
      <c r="O160" s="61"/>
      <c r="P160" s="181">
        <f t="shared" si="6"/>
        <v>0</v>
      </c>
      <c r="Q160" s="181">
        <v>0</v>
      </c>
      <c r="R160" s="181">
        <f t="shared" si="7"/>
        <v>0</v>
      </c>
      <c r="S160" s="181">
        <v>0</v>
      </c>
      <c r="T160" s="182">
        <f t="shared" si="8"/>
        <v>0</v>
      </c>
      <c r="U160" s="35"/>
      <c r="V160" s="35"/>
      <c r="W160" s="35"/>
      <c r="X160" s="35"/>
      <c r="Y160" s="35"/>
      <c r="Z160" s="35"/>
      <c r="AA160" s="35"/>
      <c r="AB160" s="35"/>
      <c r="AC160" s="35"/>
      <c r="AD160" s="35"/>
      <c r="AE160" s="35"/>
      <c r="AR160" s="183" t="s">
        <v>494</v>
      </c>
      <c r="AT160" s="183" t="s">
        <v>419</v>
      </c>
      <c r="AU160" s="183" t="s">
        <v>88</v>
      </c>
      <c r="AY160" s="18" t="s">
        <v>317</v>
      </c>
      <c r="BE160" s="105">
        <f t="shared" si="9"/>
        <v>0</v>
      </c>
      <c r="BF160" s="105">
        <f t="shared" si="10"/>
        <v>0</v>
      </c>
      <c r="BG160" s="105">
        <f t="shared" si="11"/>
        <v>0</v>
      </c>
      <c r="BH160" s="105">
        <f t="shared" si="12"/>
        <v>0</v>
      </c>
      <c r="BI160" s="105">
        <f t="shared" si="13"/>
        <v>0</v>
      </c>
      <c r="BJ160" s="18" t="s">
        <v>88</v>
      </c>
      <c r="BK160" s="105">
        <f t="shared" si="14"/>
        <v>0</v>
      </c>
      <c r="BL160" s="18" t="s">
        <v>406</v>
      </c>
      <c r="BM160" s="183" t="s">
        <v>370</v>
      </c>
    </row>
    <row r="161" spans="1:65" s="2" customFormat="1" ht="14.45" customHeight="1">
      <c r="A161" s="35"/>
      <c r="B161" s="141"/>
      <c r="C161" s="218" t="s">
        <v>349</v>
      </c>
      <c r="D161" s="218" t="s">
        <v>419</v>
      </c>
      <c r="E161" s="219" t="s">
        <v>2835</v>
      </c>
      <c r="F161" s="220" t="s">
        <v>2836</v>
      </c>
      <c r="G161" s="221" t="s">
        <v>441</v>
      </c>
      <c r="H161" s="222">
        <v>31</v>
      </c>
      <c r="I161" s="223"/>
      <c r="J161" s="224">
        <f t="shared" si="5"/>
        <v>0</v>
      </c>
      <c r="K161" s="225"/>
      <c r="L161" s="226"/>
      <c r="M161" s="227" t="s">
        <v>1</v>
      </c>
      <c r="N161" s="228" t="s">
        <v>41</v>
      </c>
      <c r="O161" s="61"/>
      <c r="P161" s="181">
        <f t="shared" si="6"/>
        <v>0</v>
      </c>
      <c r="Q161" s="181">
        <v>0</v>
      </c>
      <c r="R161" s="181">
        <f t="shared" si="7"/>
        <v>0</v>
      </c>
      <c r="S161" s="181">
        <v>0</v>
      </c>
      <c r="T161" s="182">
        <f t="shared" si="8"/>
        <v>0</v>
      </c>
      <c r="U161" s="35"/>
      <c r="V161" s="35"/>
      <c r="W161" s="35"/>
      <c r="X161" s="35"/>
      <c r="Y161" s="35"/>
      <c r="Z161" s="35"/>
      <c r="AA161" s="35"/>
      <c r="AB161" s="35"/>
      <c r="AC161" s="35"/>
      <c r="AD161" s="35"/>
      <c r="AE161" s="35"/>
      <c r="AR161" s="183" t="s">
        <v>494</v>
      </c>
      <c r="AT161" s="183" t="s">
        <v>419</v>
      </c>
      <c r="AU161" s="183" t="s">
        <v>88</v>
      </c>
      <c r="AY161" s="18" t="s">
        <v>317</v>
      </c>
      <c r="BE161" s="105">
        <f t="shared" si="9"/>
        <v>0</v>
      </c>
      <c r="BF161" s="105">
        <f t="shared" si="10"/>
        <v>0</v>
      </c>
      <c r="BG161" s="105">
        <f t="shared" si="11"/>
        <v>0</v>
      </c>
      <c r="BH161" s="105">
        <f t="shared" si="12"/>
        <v>0</v>
      </c>
      <c r="BI161" s="105">
        <f t="shared" si="13"/>
        <v>0</v>
      </c>
      <c r="BJ161" s="18" t="s">
        <v>88</v>
      </c>
      <c r="BK161" s="105">
        <f t="shared" si="14"/>
        <v>0</v>
      </c>
      <c r="BL161" s="18" t="s">
        <v>406</v>
      </c>
      <c r="BM161" s="183" t="s">
        <v>380</v>
      </c>
    </row>
    <row r="162" spans="1:65" s="2" customFormat="1" ht="14.45" customHeight="1">
      <c r="A162" s="35"/>
      <c r="B162" s="141"/>
      <c r="C162" s="218" t="s">
        <v>355</v>
      </c>
      <c r="D162" s="218" t="s">
        <v>419</v>
      </c>
      <c r="E162" s="219" t="s">
        <v>2837</v>
      </c>
      <c r="F162" s="220" t="s">
        <v>2838</v>
      </c>
      <c r="G162" s="221" t="s">
        <v>441</v>
      </c>
      <c r="H162" s="222">
        <v>64</v>
      </c>
      <c r="I162" s="223"/>
      <c r="J162" s="224">
        <f t="shared" si="5"/>
        <v>0</v>
      </c>
      <c r="K162" s="225"/>
      <c r="L162" s="226"/>
      <c r="M162" s="227" t="s">
        <v>1</v>
      </c>
      <c r="N162" s="228" t="s">
        <v>41</v>
      </c>
      <c r="O162" s="61"/>
      <c r="P162" s="181">
        <f t="shared" si="6"/>
        <v>0</v>
      </c>
      <c r="Q162" s="181">
        <v>0</v>
      </c>
      <c r="R162" s="181">
        <f t="shared" si="7"/>
        <v>0</v>
      </c>
      <c r="S162" s="181">
        <v>0</v>
      </c>
      <c r="T162" s="182">
        <f t="shared" si="8"/>
        <v>0</v>
      </c>
      <c r="U162" s="35"/>
      <c r="V162" s="35"/>
      <c r="W162" s="35"/>
      <c r="X162" s="35"/>
      <c r="Y162" s="35"/>
      <c r="Z162" s="35"/>
      <c r="AA162" s="35"/>
      <c r="AB162" s="35"/>
      <c r="AC162" s="35"/>
      <c r="AD162" s="35"/>
      <c r="AE162" s="35"/>
      <c r="AR162" s="183" t="s">
        <v>494</v>
      </c>
      <c r="AT162" s="183" t="s">
        <v>419</v>
      </c>
      <c r="AU162" s="183" t="s">
        <v>88</v>
      </c>
      <c r="AY162" s="18" t="s">
        <v>317</v>
      </c>
      <c r="BE162" s="105">
        <f t="shared" si="9"/>
        <v>0</v>
      </c>
      <c r="BF162" s="105">
        <f t="shared" si="10"/>
        <v>0</v>
      </c>
      <c r="BG162" s="105">
        <f t="shared" si="11"/>
        <v>0</v>
      </c>
      <c r="BH162" s="105">
        <f t="shared" si="12"/>
        <v>0</v>
      </c>
      <c r="BI162" s="105">
        <f t="shared" si="13"/>
        <v>0</v>
      </c>
      <c r="BJ162" s="18" t="s">
        <v>88</v>
      </c>
      <c r="BK162" s="105">
        <f t="shared" si="14"/>
        <v>0</v>
      </c>
      <c r="BL162" s="18" t="s">
        <v>406</v>
      </c>
      <c r="BM162" s="183" t="s">
        <v>391</v>
      </c>
    </row>
    <row r="163" spans="1:65" s="2" customFormat="1" ht="14.45" customHeight="1">
      <c r="A163" s="35"/>
      <c r="B163" s="141"/>
      <c r="C163" s="171" t="s">
        <v>359</v>
      </c>
      <c r="D163" s="171" t="s">
        <v>318</v>
      </c>
      <c r="E163" s="172" t="s">
        <v>2839</v>
      </c>
      <c r="F163" s="173" t="s">
        <v>2840</v>
      </c>
      <c r="G163" s="174" t="s">
        <v>441</v>
      </c>
      <c r="H163" s="175">
        <v>741</v>
      </c>
      <c r="I163" s="176"/>
      <c r="J163" s="177">
        <f t="shared" si="5"/>
        <v>0</v>
      </c>
      <c r="K163" s="178"/>
      <c r="L163" s="36"/>
      <c r="M163" s="179" t="s">
        <v>1</v>
      </c>
      <c r="N163" s="180" t="s">
        <v>41</v>
      </c>
      <c r="O163" s="61"/>
      <c r="P163" s="181">
        <f t="shared" si="6"/>
        <v>0</v>
      </c>
      <c r="Q163" s="181">
        <v>0</v>
      </c>
      <c r="R163" s="181">
        <f t="shared" si="7"/>
        <v>0</v>
      </c>
      <c r="S163" s="181">
        <v>0</v>
      </c>
      <c r="T163" s="182">
        <f t="shared" si="8"/>
        <v>0</v>
      </c>
      <c r="U163" s="35"/>
      <c r="V163" s="35"/>
      <c r="W163" s="35"/>
      <c r="X163" s="35"/>
      <c r="Y163" s="35"/>
      <c r="Z163" s="35"/>
      <c r="AA163" s="35"/>
      <c r="AB163" s="35"/>
      <c r="AC163" s="35"/>
      <c r="AD163" s="35"/>
      <c r="AE163" s="35"/>
      <c r="AR163" s="183" t="s">
        <v>406</v>
      </c>
      <c r="AT163" s="183" t="s">
        <v>318</v>
      </c>
      <c r="AU163" s="183" t="s">
        <v>88</v>
      </c>
      <c r="AY163" s="18" t="s">
        <v>317</v>
      </c>
      <c r="BE163" s="105">
        <f t="shared" si="9"/>
        <v>0</v>
      </c>
      <c r="BF163" s="105">
        <f t="shared" si="10"/>
        <v>0</v>
      </c>
      <c r="BG163" s="105">
        <f t="shared" si="11"/>
        <v>0</v>
      </c>
      <c r="BH163" s="105">
        <f t="shared" si="12"/>
        <v>0</v>
      </c>
      <c r="BI163" s="105">
        <f t="shared" si="13"/>
        <v>0</v>
      </c>
      <c r="BJ163" s="18" t="s">
        <v>88</v>
      </c>
      <c r="BK163" s="105">
        <f t="shared" si="14"/>
        <v>0</v>
      </c>
      <c r="BL163" s="18" t="s">
        <v>406</v>
      </c>
      <c r="BM163" s="183" t="s">
        <v>406</v>
      </c>
    </row>
    <row r="164" spans="1:65" s="2" customFormat="1" ht="24.2" customHeight="1">
      <c r="A164" s="35"/>
      <c r="B164" s="141"/>
      <c r="C164" s="171" t="s">
        <v>363</v>
      </c>
      <c r="D164" s="171" t="s">
        <v>318</v>
      </c>
      <c r="E164" s="172" t="s">
        <v>2841</v>
      </c>
      <c r="F164" s="173" t="s">
        <v>2842</v>
      </c>
      <c r="G164" s="174" t="s">
        <v>378</v>
      </c>
      <c r="H164" s="175">
        <v>1.46</v>
      </c>
      <c r="I164" s="176"/>
      <c r="J164" s="177">
        <f t="shared" si="5"/>
        <v>0</v>
      </c>
      <c r="K164" s="178"/>
      <c r="L164" s="36"/>
      <c r="M164" s="179" t="s">
        <v>1</v>
      </c>
      <c r="N164" s="180" t="s">
        <v>41</v>
      </c>
      <c r="O164" s="61"/>
      <c r="P164" s="181">
        <f t="shared" si="6"/>
        <v>0</v>
      </c>
      <c r="Q164" s="181">
        <v>0</v>
      </c>
      <c r="R164" s="181">
        <f t="shared" si="7"/>
        <v>0</v>
      </c>
      <c r="S164" s="181">
        <v>0</v>
      </c>
      <c r="T164" s="182">
        <f t="shared" si="8"/>
        <v>0</v>
      </c>
      <c r="U164" s="35"/>
      <c r="V164" s="35"/>
      <c r="W164" s="35"/>
      <c r="X164" s="35"/>
      <c r="Y164" s="35"/>
      <c r="Z164" s="35"/>
      <c r="AA164" s="35"/>
      <c r="AB164" s="35"/>
      <c r="AC164" s="35"/>
      <c r="AD164" s="35"/>
      <c r="AE164" s="35"/>
      <c r="AR164" s="183" t="s">
        <v>406</v>
      </c>
      <c r="AT164" s="183" t="s">
        <v>318</v>
      </c>
      <c r="AU164" s="183" t="s">
        <v>88</v>
      </c>
      <c r="AY164" s="18" t="s">
        <v>317</v>
      </c>
      <c r="BE164" s="105">
        <f t="shared" si="9"/>
        <v>0</v>
      </c>
      <c r="BF164" s="105">
        <f t="shared" si="10"/>
        <v>0</v>
      </c>
      <c r="BG164" s="105">
        <f t="shared" si="11"/>
        <v>0</v>
      </c>
      <c r="BH164" s="105">
        <f t="shared" si="12"/>
        <v>0</v>
      </c>
      <c r="BI164" s="105">
        <f t="shared" si="13"/>
        <v>0</v>
      </c>
      <c r="BJ164" s="18" t="s">
        <v>88</v>
      </c>
      <c r="BK164" s="105">
        <f t="shared" si="14"/>
        <v>0</v>
      </c>
      <c r="BL164" s="18" t="s">
        <v>406</v>
      </c>
      <c r="BM164" s="183" t="s">
        <v>418</v>
      </c>
    </row>
    <row r="165" spans="1:65" s="12" customFormat="1" ht="22.9" customHeight="1">
      <c r="B165" s="160"/>
      <c r="D165" s="161" t="s">
        <v>74</v>
      </c>
      <c r="E165" s="200" t="s">
        <v>2843</v>
      </c>
      <c r="F165" s="200" t="s">
        <v>2844</v>
      </c>
      <c r="I165" s="163"/>
      <c r="J165" s="201">
        <f>BK165</f>
        <v>0</v>
      </c>
      <c r="L165" s="160"/>
      <c r="M165" s="165"/>
      <c r="N165" s="166"/>
      <c r="O165" s="166"/>
      <c r="P165" s="167">
        <f>SUM(P166:P180)</f>
        <v>0</v>
      </c>
      <c r="Q165" s="166"/>
      <c r="R165" s="167">
        <f>SUM(R166:R180)</f>
        <v>0.32610000000000006</v>
      </c>
      <c r="S165" s="166"/>
      <c r="T165" s="168">
        <f>SUM(T166:T180)</f>
        <v>0</v>
      </c>
      <c r="AR165" s="161" t="s">
        <v>88</v>
      </c>
      <c r="AT165" s="169" t="s">
        <v>74</v>
      </c>
      <c r="AU165" s="169" t="s">
        <v>82</v>
      </c>
      <c r="AY165" s="161" t="s">
        <v>317</v>
      </c>
      <c r="BK165" s="170">
        <f>SUM(BK166:BK180)</f>
        <v>0</v>
      </c>
    </row>
    <row r="166" spans="1:65" s="2" customFormat="1" ht="14.45" customHeight="1">
      <c r="A166" s="35"/>
      <c r="B166" s="141"/>
      <c r="C166" s="218" t="s">
        <v>370</v>
      </c>
      <c r="D166" s="218" t="s">
        <v>419</v>
      </c>
      <c r="E166" s="219" t="s">
        <v>2845</v>
      </c>
      <c r="F166" s="220" t="s">
        <v>2846</v>
      </c>
      <c r="G166" s="221" t="s">
        <v>891</v>
      </c>
      <c r="H166" s="222">
        <v>1</v>
      </c>
      <c r="I166" s="223"/>
      <c r="J166" s="224">
        <f t="shared" ref="J166:J180" si="15">ROUND(I166*H166,2)</f>
        <v>0</v>
      </c>
      <c r="K166" s="225"/>
      <c r="L166" s="226"/>
      <c r="M166" s="227" t="s">
        <v>1</v>
      </c>
      <c r="N166" s="228" t="s">
        <v>41</v>
      </c>
      <c r="O166" s="61"/>
      <c r="P166" s="181">
        <f t="shared" ref="P166:P180" si="16">O166*H166</f>
        <v>0</v>
      </c>
      <c r="Q166" s="181">
        <v>9.5000000000000001E-2</v>
      </c>
      <c r="R166" s="181">
        <f t="shared" ref="R166:R180" si="17">Q166*H166</f>
        <v>9.5000000000000001E-2</v>
      </c>
      <c r="S166" s="181">
        <v>0</v>
      </c>
      <c r="T166" s="182">
        <f t="shared" ref="T166:T180" si="18">S166*H166</f>
        <v>0</v>
      </c>
      <c r="U166" s="35"/>
      <c r="V166" s="35"/>
      <c r="W166" s="35"/>
      <c r="X166" s="35"/>
      <c r="Y166" s="35"/>
      <c r="Z166" s="35"/>
      <c r="AA166" s="35"/>
      <c r="AB166" s="35"/>
      <c r="AC166" s="35"/>
      <c r="AD166" s="35"/>
      <c r="AE166" s="35"/>
      <c r="AR166" s="183" t="s">
        <v>494</v>
      </c>
      <c r="AT166" s="183" t="s">
        <v>419</v>
      </c>
      <c r="AU166" s="183" t="s">
        <v>88</v>
      </c>
      <c r="AY166" s="18" t="s">
        <v>317</v>
      </c>
      <c r="BE166" s="105">
        <f t="shared" ref="BE166:BE180" si="19">IF(N166="základná",J166,0)</f>
        <v>0</v>
      </c>
      <c r="BF166" s="105">
        <f t="shared" ref="BF166:BF180" si="20">IF(N166="znížená",J166,0)</f>
        <v>0</v>
      </c>
      <c r="BG166" s="105">
        <f t="shared" ref="BG166:BG180" si="21">IF(N166="zákl. prenesená",J166,0)</f>
        <v>0</v>
      </c>
      <c r="BH166" s="105">
        <f t="shared" ref="BH166:BH180" si="22">IF(N166="zníž. prenesená",J166,0)</f>
        <v>0</v>
      </c>
      <c r="BI166" s="105">
        <f t="shared" ref="BI166:BI180" si="23">IF(N166="nulová",J166,0)</f>
        <v>0</v>
      </c>
      <c r="BJ166" s="18" t="s">
        <v>88</v>
      </c>
      <c r="BK166" s="105">
        <f t="shared" ref="BK166:BK180" si="24">ROUND(I166*H166,2)</f>
        <v>0</v>
      </c>
      <c r="BL166" s="18" t="s">
        <v>406</v>
      </c>
      <c r="BM166" s="183" t="s">
        <v>7</v>
      </c>
    </row>
    <row r="167" spans="1:65" s="2" customFormat="1" ht="14.45" customHeight="1">
      <c r="A167" s="35"/>
      <c r="B167" s="141"/>
      <c r="C167" s="218" t="s">
        <v>375</v>
      </c>
      <c r="D167" s="218" t="s">
        <v>419</v>
      </c>
      <c r="E167" s="219" t="s">
        <v>2847</v>
      </c>
      <c r="F167" s="220" t="s">
        <v>2848</v>
      </c>
      <c r="G167" s="221" t="s">
        <v>891</v>
      </c>
      <c r="H167" s="222">
        <v>1</v>
      </c>
      <c r="I167" s="223"/>
      <c r="J167" s="224">
        <f t="shared" si="15"/>
        <v>0</v>
      </c>
      <c r="K167" s="225"/>
      <c r="L167" s="226"/>
      <c r="M167" s="227" t="s">
        <v>1</v>
      </c>
      <c r="N167" s="228" t="s">
        <v>41</v>
      </c>
      <c r="O167" s="61"/>
      <c r="P167" s="181">
        <f t="shared" si="16"/>
        <v>0</v>
      </c>
      <c r="Q167" s="181">
        <v>0.04</v>
      </c>
      <c r="R167" s="181">
        <f t="shared" si="17"/>
        <v>0.04</v>
      </c>
      <c r="S167" s="181">
        <v>0</v>
      </c>
      <c r="T167" s="182">
        <f t="shared" si="18"/>
        <v>0</v>
      </c>
      <c r="U167" s="35"/>
      <c r="V167" s="35"/>
      <c r="W167" s="35"/>
      <c r="X167" s="35"/>
      <c r="Y167" s="35"/>
      <c r="Z167" s="35"/>
      <c r="AA167" s="35"/>
      <c r="AB167" s="35"/>
      <c r="AC167" s="35"/>
      <c r="AD167" s="35"/>
      <c r="AE167" s="35"/>
      <c r="AR167" s="183" t="s">
        <v>494</v>
      </c>
      <c r="AT167" s="183" t="s">
        <v>419</v>
      </c>
      <c r="AU167" s="183" t="s">
        <v>88</v>
      </c>
      <c r="AY167" s="18" t="s">
        <v>317</v>
      </c>
      <c r="BE167" s="105">
        <f t="shared" si="19"/>
        <v>0</v>
      </c>
      <c r="BF167" s="105">
        <f t="shared" si="20"/>
        <v>0</v>
      </c>
      <c r="BG167" s="105">
        <f t="shared" si="21"/>
        <v>0</v>
      </c>
      <c r="BH167" s="105">
        <f t="shared" si="22"/>
        <v>0</v>
      </c>
      <c r="BI167" s="105">
        <f t="shared" si="23"/>
        <v>0</v>
      </c>
      <c r="BJ167" s="18" t="s">
        <v>88</v>
      </c>
      <c r="BK167" s="105">
        <f t="shared" si="24"/>
        <v>0</v>
      </c>
      <c r="BL167" s="18" t="s">
        <v>406</v>
      </c>
      <c r="BM167" s="183" t="s">
        <v>438</v>
      </c>
    </row>
    <row r="168" spans="1:65" s="2" customFormat="1" ht="14.45" customHeight="1">
      <c r="A168" s="35"/>
      <c r="B168" s="141"/>
      <c r="C168" s="218" t="s">
        <v>380</v>
      </c>
      <c r="D168" s="218" t="s">
        <v>419</v>
      </c>
      <c r="E168" s="219" t="s">
        <v>2849</v>
      </c>
      <c r="F168" s="220" t="s">
        <v>2850</v>
      </c>
      <c r="G168" s="221" t="s">
        <v>891</v>
      </c>
      <c r="H168" s="222">
        <v>1</v>
      </c>
      <c r="I168" s="223"/>
      <c r="J168" s="224">
        <f t="shared" si="15"/>
        <v>0</v>
      </c>
      <c r="K168" s="225"/>
      <c r="L168" s="226"/>
      <c r="M168" s="227" t="s">
        <v>1</v>
      </c>
      <c r="N168" s="228" t="s">
        <v>41</v>
      </c>
      <c r="O168" s="61"/>
      <c r="P168" s="181">
        <f t="shared" si="16"/>
        <v>0</v>
      </c>
      <c r="Q168" s="181">
        <v>0.02</v>
      </c>
      <c r="R168" s="181">
        <f t="shared" si="17"/>
        <v>0.02</v>
      </c>
      <c r="S168" s="181">
        <v>0</v>
      </c>
      <c r="T168" s="182">
        <f t="shared" si="18"/>
        <v>0</v>
      </c>
      <c r="U168" s="35"/>
      <c r="V168" s="35"/>
      <c r="W168" s="35"/>
      <c r="X168" s="35"/>
      <c r="Y168" s="35"/>
      <c r="Z168" s="35"/>
      <c r="AA168" s="35"/>
      <c r="AB168" s="35"/>
      <c r="AC168" s="35"/>
      <c r="AD168" s="35"/>
      <c r="AE168" s="35"/>
      <c r="AR168" s="183" t="s">
        <v>494</v>
      </c>
      <c r="AT168" s="183" t="s">
        <v>419</v>
      </c>
      <c r="AU168" s="183" t="s">
        <v>88</v>
      </c>
      <c r="AY168" s="18" t="s">
        <v>317</v>
      </c>
      <c r="BE168" s="105">
        <f t="shared" si="19"/>
        <v>0</v>
      </c>
      <c r="BF168" s="105">
        <f t="shared" si="20"/>
        <v>0</v>
      </c>
      <c r="BG168" s="105">
        <f t="shared" si="21"/>
        <v>0</v>
      </c>
      <c r="BH168" s="105">
        <f t="shared" si="22"/>
        <v>0</v>
      </c>
      <c r="BI168" s="105">
        <f t="shared" si="23"/>
        <v>0</v>
      </c>
      <c r="BJ168" s="18" t="s">
        <v>88</v>
      </c>
      <c r="BK168" s="105">
        <f t="shared" si="24"/>
        <v>0</v>
      </c>
      <c r="BL168" s="18" t="s">
        <v>406</v>
      </c>
      <c r="BM168" s="183" t="s">
        <v>448</v>
      </c>
    </row>
    <row r="169" spans="1:65" s="2" customFormat="1" ht="14.45" customHeight="1">
      <c r="A169" s="35"/>
      <c r="B169" s="141"/>
      <c r="C169" s="218" t="s">
        <v>385</v>
      </c>
      <c r="D169" s="218" t="s">
        <v>419</v>
      </c>
      <c r="E169" s="219" t="s">
        <v>2851</v>
      </c>
      <c r="F169" s="220" t="s">
        <v>2852</v>
      </c>
      <c r="G169" s="221" t="s">
        <v>891</v>
      </c>
      <c r="H169" s="222">
        <v>1</v>
      </c>
      <c r="I169" s="223"/>
      <c r="J169" s="224">
        <f t="shared" si="15"/>
        <v>0</v>
      </c>
      <c r="K169" s="225"/>
      <c r="L169" s="226"/>
      <c r="M169" s="227" t="s">
        <v>1</v>
      </c>
      <c r="N169" s="228" t="s">
        <v>41</v>
      </c>
      <c r="O169" s="61"/>
      <c r="P169" s="181">
        <f t="shared" si="16"/>
        <v>0</v>
      </c>
      <c r="Q169" s="181">
        <v>5.0000000000000001E-3</v>
      </c>
      <c r="R169" s="181">
        <f t="shared" si="17"/>
        <v>5.0000000000000001E-3</v>
      </c>
      <c r="S169" s="181">
        <v>0</v>
      </c>
      <c r="T169" s="182">
        <f t="shared" si="18"/>
        <v>0</v>
      </c>
      <c r="U169" s="35"/>
      <c r="V169" s="35"/>
      <c r="W169" s="35"/>
      <c r="X169" s="35"/>
      <c r="Y169" s="35"/>
      <c r="Z169" s="35"/>
      <c r="AA169" s="35"/>
      <c r="AB169" s="35"/>
      <c r="AC169" s="35"/>
      <c r="AD169" s="35"/>
      <c r="AE169" s="35"/>
      <c r="AR169" s="183" t="s">
        <v>494</v>
      </c>
      <c r="AT169" s="183" t="s">
        <v>419</v>
      </c>
      <c r="AU169" s="183" t="s">
        <v>88</v>
      </c>
      <c r="AY169" s="18" t="s">
        <v>317</v>
      </c>
      <c r="BE169" s="105">
        <f t="shared" si="19"/>
        <v>0</v>
      </c>
      <c r="BF169" s="105">
        <f t="shared" si="20"/>
        <v>0</v>
      </c>
      <c r="BG169" s="105">
        <f t="shared" si="21"/>
        <v>0</v>
      </c>
      <c r="BH169" s="105">
        <f t="shared" si="22"/>
        <v>0</v>
      </c>
      <c r="BI169" s="105">
        <f t="shared" si="23"/>
        <v>0</v>
      </c>
      <c r="BJ169" s="18" t="s">
        <v>88</v>
      </c>
      <c r="BK169" s="105">
        <f t="shared" si="24"/>
        <v>0</v>
      </c>
      <c r="BL169" s="18" t="s">
        <v>406</v>
      </c>
      <c r="BM169" s="183" t="s">
        <v>456</v>
      </c>
    </row>
    <row r="170" spans="1:65" s="2" customFormat="1" ht="14.45" customHeight="1">
      <c r="A170" s="35"/>
      <c r="B170" s="141"/>
      <c r="C170" s="218" t="s">
        <v>391</v>
      </c>
      <c r="D170" s="218" t="s">
        <v>419</v>
      </c>
      <c r="E170" s="219" t="s">
        <v>2853</v>
      </c>
      <c r="F170" s="220" t="s">
        <v>2854</v>
      </c>
      <c r="G170" s="221" t="s">
        <v>891</v>
      </c>
      <c r="H170" s="222">
        <v>1</v>
      </c>
      <c r="I170" s="223"/>
      <c r="J170" s="224">
        <f t="shared" si="15"/>
        <v>0</v>
      </c>
      <c r="K170" s="225"/>
      <c r="L170" s="226"/>
      <c r="M170" s="227" t="s">
        <v>1</v>
      </c>
      <c r="N170" s="228" t="s">
        <v>41</v>
      </c>
      <c r="O170" s="61"/>
      <c r="P170" s="181">
        <f t="shared" si="16"/>
        <v>0</v>
      </c>
      <c r="Q170" s="181">
        <v>5.0000000000000001E-3</v>
      </c>
      <c r="R170" s="181">
        <f t="shared" si="17"/>
        <v>5.0000000000000001E-3</v>
      </c>
      <c r="S170" s="181">
        <v>0</v>
      </c>
      <c r="T170" s="182">
        <f t="shared" si="18"/>
        <v>0</v>
      </c>
      <c r="U170" s="35"/>
      <c r="V170" s="35"/>
      <c r="W170" s="35"/>
      <c r="X170" s="35"/>
      <c r="Y170" s="35"/>
      <c r="Z170" s="35"/>
      <c r="AA170" s="35"/>
      <c r="AB170" s="35"/>
      <c r="AC170" s="35"/>
      <c r="AD170" s="35"/>
      <c r="AE170" s="35"/>
      <c r="AR170" s="183" t="s">
        <v>494</v>
      </c>
      <c r="AT170" s="183" t="s">
        <v>419</v>
      </c>
      <c r="AU170" s="183" t="s">
        <v>88</v>
      </c>
      <c r="AY170" s="18" t="s">
        <v>317</v>
      </c>
      <c r="BE170" s="105">
        <f t="shared" si="19"/>
        <v>0</v>
      </c>
      <c r="BF170" s="105">
        <f t="shared" si="20"/>
        <v>0</v>
      </c>
      <c r="BG170" s="105">
        <f t="shared" si="21"/>
        <v>0</v>
      </c>
      <c r="BH170" s="105">
        <f t="shared" si="22"/>
        <v>0</v>
      </c>
      <c r="BI170" s="105">
        <f t="shared" si="23"/>
        <v>0</v>
      </c>
      <c r="BJ170" s="18" t="s">
        <v>88</v>
      </c>
      <c r="BK170" s="105">
        <f t="shared" si="24"/>
        <v>0</v>
      </c>
      <c r="BL170" s="18" t="s">
        <v>406</v>
      </c>
      <c r="BM170" s="183" t="s">
        <v>467</v>
      </c>
    </row>
    <row r="171" spans="1:65" s="2" customFormat="1" ht="14.45" customHeight="1">
      <c r="A171" s="35"/>
      <c r="B171" s="141"/>
      <c r="C171" s="218" t="s">
        <v>397</v>
      </c>
      <c r="D171" s="218" t="s">
        <v>419</v>
      </c>
      <c r="E171" s="219" t="s">
        <v>2855</v>
      </c>
      <c r="F171" s="220" t="s">
        <v>2856</v>
      </c>
      <c r="G171" s="221" t="s">
        <v>441</v>
      </c>
      <c r="H171" s="222">
        <v>6</v>
      </c>
      <c r="I171" s="223"/>
      <c r="J171" s="224">
        <f t="shared" si="15"/>
        <v>0</v>
      </c>
      <c r="K171" s="225"/>
      <c r="L171" s="226"/>
      <c r="M171" s="227" t="s">
        <v>1</v>
      </c>
      <c r="N171" s="228" t="s">
        <v>41</v>
      </c>
      <c r="O171" s="61"/>
      <c r="P171" s="181">
        <f t="shared" si="16"/>
        <v>0</v>
      </c>
      <c r="Q171" s="181">
        <v>1E-3</v>
      </c>
      <c r="R171" s="181">
        <f t="shared" si="17"/>
        <v>6.0000000000000001E-3</v>
      </c>
      <c r="S171" s="181">
        <v>0</v>
      </c>
      <c r="T171" s="182">
        <f t="shared" si="18"/>
        <v>0</v>
      </c>
      <c r="U171" s="35"/>
      <c r="V171" s="35"/>
      <c r="W171" s="35"/>
      <c r="X171" s="35"/>
      <c r="Y171" s="35"/>
      <c r="Z171" s="35"/>
      <c r="AA171" s="35"/>
      <c r="AB171" s="35"/>
      <c r="AC171" s="35"/>
      <c r="AD171" s="35"/>
      <c r="AE171" s="35"/>
      <c r="AR171" s="183" t="s">
        <v>494</v>
      </c>
      <c r="AT171" s="183" t="s">
        <v>419</v>
      </c>
      <c r="AU171" s="183" t="s">
        <v>88</v>
      </c>
      <c r="AY171" s="18" t="s">
        <v>317</v>
      </c>
      <c r="BE171" s="105">
        <f t="shared" si="19"/>
        <v>0</v>
      </c>
      <c r="BF171" s="105">
        <f t="shared" si="20"/>
        <v>0</v>
      </c>
      <c r="BG171" s="105">
        <f t="shared" si="21"/>
        <v>0</v>
      </c>
      <c r="BH171" s="105">
        <f t="shared" si="22"/>
        <v>0</v>
      </c>
      <c r="BI171" s="105">
        <f t="shared" si="23"/>
        <v>0</v>
      </c>
      <c r="BJ171" s="18" t="s">
        <v>88</v>
      </c>
      <c r="BK171" s="105">
        <f t="shared" si="24"/>
        <v>0</v>
      </c>
      <c r="BL171" s="18" t="s">
        <v>406</v>
      </c>
      <c r="BM171" s="183" t="s">
        <v>476</v>
      </c>
    </row>
    <row r="172" spans="1:65" s="2" customFormat="1" ht="14.45" customHeight="1">
      <c r="A172" s="35"/>
      <c r="B172" s="141"/>
      <c r="C172" s="218" t="s">
        <v>406</v>
      </c>
      <c r="D172" s="218" t="s">
        <v>419</v>
      </c>
      <c r="E172" s="219" t="s">
        <v>2857</v>
      </c>
      <c r="F172" s="220" t="s">
        <v>2858</v>
      </c>
      <c r="G172" s="221" t="s">
        <v>378</v>
      </c>
      <c r="H172" s="222">
        <v>20.3</v>
      </c>
      <c r="I172" s="223"/>
      <c r="J172" s="224">
        <f t="shared" si="15"/>
        <v>0</v>
      </c>
      <c r="K172" s="225"/>
      <c r="L172" s="226"/>
      <c r="M172" s="227" t="s">
        <v>1</v>
      </c>
      <c r="N172" s="228" t="s">
        <v>41</v>
      </c>
      <c r="O172" s="61"/>
      <c r="P172" s="181">
        <f t="shared" si="16"/>
        <v>0</v>
      </c>
      <c r="Q172" s="181">
        <v>7.0000000000000001E-3</v>
      </c>
      <c r="R172" s="181">
        <f t="shared" si="17"/>
        <v>0.1421</v>
      </c>
      <c r="S172" s="181">
        <v>0</v>
      </c>
      <c r="T172" s="182">
        <f t="shared" si="18"/>
        <v>0</v>
      </c>
      <c r="U172" s="35"/>
      <c r="V172" s="35"/>
      <c r="W172" s="35"/>
      <c r="X172" s="35"/>
      <c r="Y172" s="35"/>
      <c r="Z172" s="35"/>
      <c r="AA172" s="35"/>
      <c r="AB172" s="35"/>
      <c r="AC172" s="35"/>
      <c r="AD172" s="35"/>
      <c r="AE172" s="35"/>
      <c r="AR172" s="183" t="s">
        <v>494</v>
      </c>
      <c r="AT172" s="183" t="s">
        <v>419</v>
      </c>
      <c r="AU172" s="183" t="s">
        <v>88</v>
      </c>
      <c r="AY172" s="18" t="s">
        <v>317</v>
      </c>
      <c r="BE172" s="105">
        <f t="shared" si="19"/>
        <v>0</v>
      </c>
      <c r="BF172" s="105">
        <f t="shared" si="20"/>
        <v>0</v>
      </c>
      <c r="BG172" s="105">
        <f t="shared" si="21"/>
        <v>0</v>
      </c>
      <c r="BH172" s="105">
        <f t="shared" si="22"/>
        <v>0</v>
      </c>
      <c r="BI172" s="105">
        <f t="shared" si="23"/>
        <v>0</v>
      </c>
      <c r="BJ172" s="18" t="s">
        <v>88</v>
      </c>
      <c r="BK172" s="105">
        <f t="shared" si="24"/>
        <v>0</v>
      </c>
      <c r="BL172" s="18" t="s">
        <v>406</v>
      </c>
      <c r="BM172" s="183" t="s">
        <v>494</v>
      </c>
    </row>
    <row r="173" spans="1:65" s="2" customFormat="1" ht="14.45" customHeight="1">
      <c r="A173" s="35"/>
      <c r="B173" s="141"/>
      <c r="C173" s="171" t="s">
        <v>413</v>
      </c>
      <c r="D173" s="171" t="s">
        <v>318</v>
      </c>
      <c r="E173" s="172" t="s">
        <v>2859</v>
      </c>
      <c r="F173" s="173" t="s">
        <v>2860</v>
      </c>
      <c r="G173" s="174" t="s">
        <v>891</v>
      </c>
      <c r="H173" s="175">
        <v>1</v>
      </c>
      <c r="I173" s="176"/>
      <c r="J173" s="177">
        <f t="shared" si="15"/>
        <v>0</v>
      </c>
      <c r="K173" s="178"/>
      <c r="L173" s="36"/>
      <c r="M173" s="179" t="s">
        <v>1</v>
      </c>
      <c r="N173" s="180" t="s">
        <v>41</v>
      </c>
      <c r="O173" s="61"/>
      <c r="P173" s="181">
        <f t="shared" si="16"/>
        <v>0</v>
      </c>
      <c r="Q173" s="181">
        <v>0</v>
      </c>
      <c r="R173" s="181">
        <f t="shared" si="17"/>
        <v>0</v>
      </c>
      <c r="S173" s="181">
        <v>0</v>
      </c>
      <c r="T173" s="182">
        <f t="shared" si="18"/>
        <v>0</v>
      </c>
      <c r="U173" s="35"/>
      <c r="V173" s="35"/>
      <c r="W173" s="35"/>
      <c r="X173" s="35"/>
      <c r="Y173" s="35"/>
      <c r="Z173" s="35"/>
      <c r="AA173" s="35"/>
      <c r="AB173" s="35"/>
      <c r="AC173" s="35"/>
      <c r="AD173" s="35"/>
      <c r="AE173" s="35"/>
      <c r="AR173" s="183" t="s">
        <v>406</v>
      </c>
      <c r="AT173" s="183" t="s">
        <v>318</v>
      </c>
      <c r="AU173" s="183" t="s">
        <v>88</v>
      </c>
      <c r="AY173" s="18" t="s">
        <v>317</v>
      </c>
      <c r="BE173" s="105">
        <f t="shared" si="19"/>
        <v>0</v>
      </c>
      <c r="BF173" s="105">
        <f t="shared" si="20"/>
        <v>0</v>
      </c>
      <c r="BG173" s="105">
        <f t="shared" si="21"/>
        <v>0</v>
      </c>
      <c r="BH173" s="105">
        <f t="shared" si="22"/>
        <v>0</v>
      </c>
      <c r="BI173" s="105">
        <f t="shared" si="23"/>
        <v>0</v>
      </c>
      <c r="BJ173" s="18" t="s">
        <v>88</v>
      </c>
      <c r="BK173" s="105">
        <f t="shared" si="24"/>
        <v>0</v>
      </c>
      <c r="BL173" s="18" t="s">
        <v>406</v>
      </c>
      <c r="BM173" s="183" t="s">
        <v>515</v>
      </c>
    </row>
    <row r="174" spans="1:65" s="2" customFormat="1" ht="14.45" customHeight="1">
      <c r="A174" s="35"/>
      <c r="B174" s="141"/>
      <c r="C174" s="171" t="s">
        <v>418</v>
      </c>
      <c r="D174" s="171" t="s">
        <v>318</v>
      </c>
      <c r="E174" s="172" t="s">
        <v>2861</v>
      </c>
      <c r="F174" s="173" t="s">
        <v>2862</v>
      </c>
      <c r="G174" s="174" t="s">
        <v>891</v>
      </c>
      <c r="H174" s="175">
        <v>1</v>
      </c>
      <c r="I174" s="176"/>
      <c r="J174" s="177">
        <f t="shared" si="15"/>
        <v>0</v>
      </c>
      <c r="K174" s="178"/>
      <c r="L174" s="36"/>
      <c r="M174" s="179" t="s">
        <v>1</v>
      </c>
      <c r="N174" s="180" t="s">
        <v>41</v>
      </c>
      <c r="O174" s="61"/>
      <c r="P174" s="181">
        <f t="shared" si="16"/>
        <v>0</v>
      </c>
      <c r="Q174" s="181">
        <v>0</v>
      </c>
      <c r="R174" s="181">
        <f t="shared" si="17"/>
        <v>0</v>
      </c>
      <c r="S174" s="181">
        <v>0</v>
      </c>
      <c r="T174" s="182">
        <f t="shared" si="18"/>
        <v>0</v>
      </c>
      <c r="U174" s="35"/>
      <c r="V174" s="35"/>
      <c r="W174" s="35"/>
      <c r="X174" s="35"/>
      <c r="Y174" s="35"/>
      <c r="Z174" s="35"/>
      <c r="AA174" s="35"/>
      <c r="AB174" s="35"/>
      <c r="AC174" s="35"/>
      <c r="AD174" s="35"/>
      <c r="AE174" s="35"/>
      <c r="AR174" s="183" t="s">
        <v>406</v>
      </c>
      <c r="AT174" s="183" t="s">
        <v>318</v>
      </c>
      <c r="AU174" s="183" t="s">
        <v>88</v>
      </c>
      <c r="AY174" s="18" t="s">
        <v>317</v>
      </c>
      <c r="BE174" s="105">
        <f t="shared" si="19"/>
        <v>0</v>
      </c>
      <c r="BF174" s="105">
        <f t="shared" si="20"/>
        <v>0</v>
      </c>
      <c r="BG174" s="105">
        <f t="shared" si="21"/>
        <v>0</v>
      </c>
      <c r="BH174" s="105">
        <f t="shared" si="22"/>
        <v>0</v>
      </c>
      <c r="BI174" s="105">
        <f t="shared" si="23"/>
        <v>0</v>
      </c>
      <c r="BJ174" s="18" t="s">
        <v>88</v>
      </c>
      <c r="BK174" s="105">
        <f t="shared" si="24"/>
        <v>0</v>
      </c>
      <c r="BL174" s="18" t="s">
        <v>406</v>
      </c>
      <c r="BM174" s="183" t="s">
        <v>527</v>
      </c>
    </row>
    <row r="175" spans="1:65" s="2" customFormat="1" ht="24.2" customHeight="1">
      <c r="A175" s="35"/>
      <c r="B175" s="141"/>
      <c r="C175" s="171" t="s">
        <v>424</v>
      </c>
      <c r="D175" s="171" t="s">
        <v>318</v>
      </c>
      <c r="E175" s="172" t="s">
        <v>2845</v>
      </c>
      <c r="F175" s="173" t="s">
        <v>2863</v>
      </c>
      <c r="G175" s="174" t="s">
        <v>2864</v>
      </c>
      <c r="H175" s="175">
        <v>1</v>
      </c>
      <c r="I175" s="176"/>
      <c r="J175" s="177">
        <f t="shared" si="15"/>
        <v>0</v>
      </c>
      <c r="K175" s="178"/>
      <c r="L175" s="36"/>
      <c r="M175" s="179" t="s">
        <v>1</v>
      </c>
      <c r="N175" s="180" t="s">
        <v>41</v>
      </c>
      <c r="O175" s="61"/>
      <c r="P175" s="181">
        <f t="shared" si="16"/>
        <v>0</v>
      </c>
      <c r="Q175" s="181">
        <v>0.01</v>
      </c>
      <c r="R175" s="181">
        <f t="shared" si="17"/>
        <v>0.01</v>
      </c>
      <c r="S175" s="181">
        <v>0</v>
      </c>
      <c r="T175" s="182">
        <f t="shared" si="18"/>
        <v>0</v>
      </c>
      <c r="U175" s="35"/>
      <c r="V175" s="35"/>
      <c r="W175" s="35"/>
      <c r="X175" s="35"/>
      <c r="Y175" s="35"/>
      <c r="Z175" s="35"/>
      <c r="AA175" s="35"/>
      <c r="AB175" s="35"/>
      <c r="AC175" s="35"/>
      <c r="AD175" s="35"/>
      <c r="AE175" s="35"/>
      <c r="AR175" s="183" t="s">
        <v>406</v>
      </c>
      <c r="AT175" s="183" t="s">
        <v>318</v>
      </c>
      <c r="AU175" s="183" t="s">
        <v>88</v>
      </c>
      <c r="AY175" s="18" t="s">
        <v>317</v>
      </c>
      <c r="BE175" s="105">
        <f t="shared" si="19"/>
        <v>0</v>
      </c>
      <c r="BF175" s="105">
        <f t="shared" si="20"/>
        <v>0</v>
      </c>
      <c r="BG175" s="105">
        <f t="shared" si="21"/>
        <v>0</v>
      </c>
      <c r="BH175" s="105">
        <f t="shared" si="22"/>
        <v>0</v>
      </c>
      <c r="BI175" s="105">
        <f t="shared" si="23"/>
        <v>0</v>
      </c>
      <c r="BJ175" s="18" t="s">
        <v>88</v>
      </c>
      <c r="BK175" s="105">
        <f t="shared" si="24"/>
        <v>0</v>
      </c>
      <c r="BL175" s="18" t="s">
        <v>406</v>
      </c>
      <c r="BM175" s="183" t="s">
        <v>540</v>
      </c>
    </row>
    <row r="176" spans="1:65" s="2" customFormat="1" ht="14.45" customHeight="1">
      <c r="A176" s="35"/>
      <c r="B176" s="141"/>
      <c r="C176" s="171" t="s">
        <v>7</v>
      </c>
      <c r="D176" s="171" t="s">
        <v>318</v>
      </c>
      <c r="E176" s="172" t="s">
        <v>2847</v>
      </c>
      <c r="F176" s="173" t="s">
        <v>2865</v>
      </c>
      <c r="G176" s="174" t="s">
        <v>2864</v>
      </c>
      <c r="H176" s="175">
        <v>1</v>
      </c>
      <c r="I176" s="176"/>
      <c r="J176" s="177">
        <f t="shared" si="15"/>
        <v>0</v>
      </c>
      <c r="K176" s="178"/>
      <c r="L176" s="36"/>
      <c r="M176" s="179" t="s">
        <v>1</v>
      </c>
      <c r="N176" s="180" t="s">
        <v>41</v>
      </c>
      <c r="O176" s="61"/>
      <c r="P176" s="181">
        <f t="shared" si="16"/>
        <v>0</v>
      </c>
      <c r="Q176" s="181">
        <v>0</v>
      </c>
      <c r="R176" s="181">
        <f t="shared" si="17"/>
        <v>0</v>
      </c>
      <c r="S176" s="181">
        <v>0</v>
      </c>
      <c r="T176" s="182">
        <f t="shared" si="18"/>
        <v>0</v>
      </c>
      <c r="U176" s="35"/>
      <c r="V176" s="35"/>
      <c r="W176" s="35"/>
      <c r="X176" s="35"/>
      <c r="Y176" s="35"/>
      <c r="Z176" s="35"/>
      <c r="AA176" s="35"/>
      <c r="AB176" s="35"/>
      <c r="AC176" s="35"/>
      <c r="AD176" s="35"/>
      <c r="AE176" s="35"/>
      <c r="AR176" s="183" t="s">
        <v>406</v>
      </c>
      <c r="AT176" s="183" t="s">
        <v>318</v>
      </c>
      <c r="AU176" s="183" t="s">
        <v>88</v>
      </c>
      <c r="AY176" s="18" t="s">
        <v>317</v>
      </c>
      <c r="BE176" s="105">
        <f t="shared" si="19"/>
        <v>0</v>
      </c>
      <c r="BF176" s="105">
        <f t="shared" si="20"/>
        <v>0</v>
      </c>
      <c r="BG176" s="105">
        <f t="shared" si="21"/>
        <v>0</v>
      </c>
      <c r="BH176" s="105">
        <f t="shared" si="22"/>
        <v>0</v>
      </c>
      <c r="BI176" s="105">
        <f t="shared" si="23"/>
        <v>0</v>
      </c>
      <c r="BJ176" s="18" t="s">
        <v>88</v>
      </c>
      <c r="BK176" s="105">
        <f t="shared" si="24"/>
        <v>0</v>
      </c>
      <c r="BL176" s="18" t="s">
        <v>406</v>
      </c>
      <c r="BM176" s="183" t="s">
        <v>551</v>
      </c>
    </row>
    <row r="177" spans="1:65" s="2" customFormat="1" ht="14.45" customHeight="1">
      <c r="A177" s="35"/>
      <c r="B177" s="141"/>
      <c r="C177" s="171" t="s">
        <v>433</v>
      </c>
      <c r="D177" s="171" t="s">
        <v>318</v>
      </c>
      <c r="E177" s="172" t="s">
        <v>2849</v>
      </c>
      <c r="F177" s="173" t="s">
        <v>2866</v>
      </c>
      <c r="G177" s="174" t="s">
        <v>2864</v>
      </c>
      <c r="H177" s="175">
        <v>1</v>
      </c>
      <c r="I177" s="176"/>
      <c r="J177" s="177">
        <f t="shared" si="15"/>
        <v>0</v>
      </c>
      <c r="K177" s="178"/>
      <c r="L177" s="36"/>
      <c r="M177" s="179" t="s">
        <v>1</v>
      </c>
      <c r="N177" s="180" t="s">
        <v>41</v>
      </c>
      <c r="O177" s="61"/>
      <c r="P177" s="181">
        <f t="shared" si="16"/>
        <v>0</v>
      </c>
      <c r="Q177" s="181">
        <v>3.0000000000000001E-3</v>
      </c>
      <c r="R177" s="181">
        <f t="shared" si="17"/>
        <v>3.0000000000000001E-3</v>
      </c>
      <c r="S177" s="181">
        <v>0</v>
      </c>
      <c r="T177" s="182">
        <f t="shared" si="18"/>
        <v>0</v>
      </c>
      <c r="U177" s="35"/>
      <c r="V177" s="35"/>
      <c r="W177" s="35"/>
      <c r="X177" s="35"/>
      <c r="Y177" s="35"/>
      <c r="Z177" s="35"/>
      <c r="AA177" s="35"/>
      <c r="AB177" s="35"/>
      <c r="AC177" s="35"/>
      <c r="AD177" s="35"/>
      <c r="AE177" s="35"/>
      <c r="AR177" s="183" t="s">
        <v>406</v>
      </c>
      <c r="AT177" s="183" t="s">
        <v>318</v>
      </c>
      <c r="AU177" s="183" t="s">
        <v>88</v>
      </c>
      <c r="AY177" s="18" t="s">
        <v>317</v>
      </c>
      <c r="BE177" s="105">
        <f t="shared" si="19"/>
        <v>0</v>
      </c>
      <c r="BF177" s="105">
        <f t="shared" si="20"/>
        <v>0</v>
      </c>
      <c r="BG177" s="105">
        <f t="shared" si="21"/>
        <v>0</v>
      </c>
      <c r="BH177" s="105">
        <f t="shared" si="22"/>
        <v>0</v>
      </c>
      <c r="BI177" s="105">
        <f t="shared" si="23"/>
        <v>0</v>
      </c>
      <c r="BJ177" s="18" t="s">
        <v>88</v>
      </c>
      <c r="BK177" s="105">
        <f t="shared" si="24"/>
        <v>0</v>
      </c>
      <c r="BL177" s="18" t="s">
        <v>406</v>
      </c>
      <c r="BM177" s="183" t="s">
        <v>559</v>
      </c>
    </row>
    <row r="178" spans="1:65" s="2" customFormat="1" ht="14.45" customHeight="1">
      <c r="A178" s="35"/>
      <c r="B178" s="141"/>
      <c r="C178" s="171" t="s">
        <v>438</v>
      </c>
      <c r="D178" s="171" t="s">
        <v>318</v>
      </c>
      <c r="E178" s="172" t="s">
        <v>2867</v>
      </c>
      <c r="F178" s="173" t="s">
        <v>2868</v>
      </c>
      <c r="G178" s="174" t="s">
        <v>441</v>
      </c>
      <c r="H178" s="175">
        <v>11</v>
      </c>
      <c r="I178" s="176"/>
      <c r="J178" s="177">
        <f t="shared" si="15"/>
        <v>0</v>
      </c>
      <c r="K178" s="178"/>
      <c r="L178" s="36"/>
      <c r="M178" s="179" t="s">
        <v>1</v>
      </c>
      <c r="N178" s="180" t="s">
        <v>41</v>
      </c>
      <c r="O178" s="61"/>
      <c r="P178" s="181">
        <f t="shared" si="16"/>
        <v>0</v>
      </c>
      <c r="Q178" s="181">
        <v>0</v>
      </c>
      <c r="R178" s="181">
        <f t="shared" si="17"/>
        <v>0</v>
      </c>
      <c r="S178" s="181">
        <v>0</v>
      </c>
      <c r="T178" s="182">
        <f t="shared" si="18"/>
        <v>0</v>
      </c>
      <c r="U178" s="35"/>
      <c r="V178" s="35"/>
      <c r="W178" s="35"/>
      <c r="X178" s="35"/>
      <c r="Y178" s="35"/>
      <c r="Z178" s="35"/>
      <c r="AA178" s="35"/>
      <c r="AB178" s="35"/>
      <c r="AC178" s="35"/>
      <c r="AD178" s="35"/>
      <c r="AE178" s="35"/>
      <c r="AR178" s="183" t="s">
        <v>406</v>
      </c>
      <c r="AT178" s="183" t="s">
        <v>318</v>
      </c>
      <c r="AU178" s="183" t="s">
        <v>88</v>
      </c>
      <c r="AY178" s="18" t="s">
        <v>317</v>
      </c>
      <c r="BE178" s="105">
        <f t="shared" si="19"/>
        <v>0</v>
      </c>
      <c r="BF178" s="105">
        <f t="shared" si="20"/>
        <v>0</v>
      </c>
      <c r="BG178" s="105">
        <f t="shared" si="21"/>
        <v>0</v>
      </c>
      <c r="BH178" s="105">
        <f t="shared" si="22"/>
        <v>0</v>
      </c>
      <c r="BI178" s="105">
        <f t="shared" si="23"/>
        <v>0</v>
      </c>
      <c r="BJ178" s="18" t="s">
        <v>88</v>
      </c>
      <c r="BK178" s="105">
        <f t="shared" si="24"/>
        <v>0</v>
      </c>
      <c r="BL178" s="18" t="s">
        <v>406</v>
      </c>
      <c r="BM178" s="183" t="s">
        <v>570</v>
      </c>
    </row>
    <row r="179" spans="1:65" s="2" customFormat="1" ht="14.45" customHeight="1">
      <c r="A179" s="35"/>
      <c r="B179" s="141"/>
      <c r="C179" s="171" t="s">
        <v>443</v>
      </c>
      <c r="D179" s="171" t="s">
        <v>318</v>
      </c>
      <c r="E179" s="172" t="s">
        <v>2869</v>
      </c>
      <c r="F179" s="173" t="s">
        <v>2870</v>
      </c>
      <c r="G179" s="174" t="s">
        <v>441</v>
      </c>
      <c r="H179" s="175">
        <v>2</v>
      </c>
      <c r="I179" s="176"/>
      <c r="J179" s="177">
        <f t="shared" si="15"/>
        <v>0</v>
      </c>
      <c r="K179" s="178"/>
      <c r="L179" s="36"/>
      <c r="M179" s="179" t="s">
        <v>1</v>
      </c>
      <c r="N179" s="180" t="s">
        <v>41</v>
      </c>
      <c r="O179" s="61"/>
      <c r="P179" s="181">
        <f t="shared" si="16"/>
        <v>0</v>
      </c>
      <c r="Q179" s="181">
        <v>0</v>
      </c>
      <c r="R179" s="181">
        <f t="shared" si="17"/>
        <v>0</v>
      </c>
      <c r="S179" s="181">
        <v>0</v>
      </c>
      <c r="T179" s="182">
        <f t="shared" si="18"/>
        <v>0</v>
      </c>
      <c r="U179" s="35"/>
      <c r="V179" s="35"/>
      <c r="W179" s="35"/>
      <c r="X179" s="35"/>
      <c r="Y179" s="35"/>
      <c r="Z179" s="35"/>
      <c r="AA179" s="35"/>
      <c r="AB179" s="35"/>
      <c r="AC179" s="35"/>
      <c r="AD179" s="35"/>
      <c r="AE179" s="35"/>
      <c r="AR179" s="183" t="s">
        <v>406</v>
      </c>
      <c r="AT179" s="183" t="s">
        <v>318</v>
      </c>
      <c r="AU179" s="183" t="s">
        <v>88</v>
      </c>
      <c r="AY179" s="18" t="s">
        <v>317</v>
      </c>
      <c r="BE179" s="105">
        <f t="shared" si="19"/>
        <v>0</v>
      </c>
      <c r="BF179" s="105">
        <f t="shared" si="20"/>
        <v>0</v>
      </c>
      <c r="BG179" s="105">
        <f t="shared" si="21"/>
        <v>0</v>
      </c>
      <c r="BH179" s="105">
        <f t="shared" si="22"/>
        <v>0</v>
      </c>
      <c r="BI179" s="105">
        <f t="shared" si="23"/>
        <v>0</v>
      </c>
      <c r="BJ179" s="18" t="s">
        <v>88</v>
      </c>
      <c r="BK179" s="105">
        <f t="shared" si="24"/>
        <v>0</v>
      </c>
      <c r="BL179" s="18" t="s">
        <v>406</v>
      </c>
      <c r="BM179" s="183" t="s">
        <v>580</v>
      </c>
    </row>
    <row r="180" spans="1:65" s="2" customFormat="1" ht="14.45" customHeight="1">
      <c r="A180" s="35"/>
      <c r="B180" s="141"/>
      <c r="C180" s="171" t="s">
        <v>448</v>
      </c>
      <c r="D180" s="171" t="s">
        <v>318</v>
      </c>
      <c r="E180" s="172" t="s">
        <v>2871</v>
      </c>
      <c r="F180" s="173" t="s">
        <v>2872</v>
      </c>
      <c r="G180" s="174" t="s">
        <v>366</v>
      </c>
      <c r="H180" s="175">
        <v>0.32600000000000001</v>
      </c>
      <c r="I180" s="176"/>
      <c r="J180" s="177">
        <f t="shared" si="15"/>
        <v>0</v>
      </c>
      <c r="K180" s="178"/>
      <c r="L180" s="36"/>
      <c r="M180" s="179" t="s">
        <v>1</v>
      </c>
      <c r="N180" s="180" t="s">
        <v>41</v>
      </c>
      <c r="O180" s="61"/>
      <c r="P180" s="181">
        <f t="shared" si="16"/>
        <v>0</v>
      </c>
      <c r="Q180" s="181">
        <v>0</v>
      </c>
      <c r="R180" s="181">
        <f t="shared" si="17"/>
        <v>0</v>
      </c>
      <c r="S180" s="181">
        <v>0</v>
      </c>
      <c r="T180" s="182">
        <f t="shared" si="18"/>
        <v>0</v>
      </c>
      <c r="U180" s="35"/>
      <c r="V180" s="35"/>
      <c r="W180" s="35"/>
      <c r="X180" s="35"/>
      <c r="Y180" s="35"/>
      <c r="Z180" s="35"/>
      <c r="AA180" s="35"/>
      <c r="AB180" s="35"/>
      <c r="AC180" s="35"/>
      <c r="AD180" s="35"/>
      <c r="AE180" s="35"/>
      <c r="AR180" s="183" t="s">
        <v>406</v>
      </c>
      <c r="AT180" s="183" t="s">
        <v>318</v>
      </c>
      <c r="AU180" s="183" t="s">
        <v>88</v>
      </c>
      <c r="AY180" s="18" t="s">
        <v>317</v>
      </c>
      <c r="BE180" s="105">
        <f t="shared" si="19"/>
        <v>0</v>
      </c>
      <c r="BF180" s="105">
        <f t="shared" si="20"/>
        <v>0</v>
      </c>
      <c r="BG180" s="105">
        <f t="shared" si="21"/>
        <v>0</v>
      </c>
      <c r="BH180" s="105">
        <f t="shared" si="22"/>
        <v>0</v>
      </c>
      <c r="BI180" s="105">
        <f t="shared" si="23"/>
        <v>0</v>
      </c>
      <c r="BJ180" s="18" t="s">
        <v>88</v>
      </c>
      <c r="BK180" s="105">
        <f t="shared" si="24"/>
        <v>0</v>
      </c>
      <c r="BL180" s="18" t="s">
        <v>406</v>
      </c>
      <c r="BM180" s="183" t="s">
        <v>591</v>
      </c>
    </row>
    <row r="181" spans="1:65" s="12" customFormat="1" ht="22.9" customHeight="1">
      <c r="B181" s="160"/>
      <c r="D181" s="161" t="s">
        <v>74</v>
      </c>
      <c r="E181" s="200" t="s">
        <v>2873</v>
      </c>
      <c r="F181" s="200" t="s">
        <v>2874</v>
      </c>
      <c r="I181" s="163"/>
      <c r="J181" s="201">
        <f>BK181</f>
        <v>0</v>
      </c>
      <c r="L181" s="160"/>
      <c r="M181" s="165"/>
      <c r="N181" s="166"/>
      <c r="O181" s="166"/>
      <c r="P181" s="167">
        <f>SUM(P182:P198)</f>
        <v>0</v>
      </c>
      <c r="Q181" s="166"/>
      <c r="R181" s="167">
        <f>SUM(R182:R198)</f>
        <v>0.71659000000000006</v>
      </c>
      <c r="S181" s="166"/>
      <c r="T181" s="168">
        <f>SUM(T182:T198)</f>
        <v>0</v>
      </c>
      <c r="AR181" s="161" t="s">
        <v>88</v>
      </c>
      <c r="AT181" s="169" t="s">
        <v>74</v>
      </c>
      <c r="AU181" s="169" t="s">
        <v>82</v>
      </c>
      <c r="AY181" s="161" t="s">
        <v>317</v>
      </c>
      <c r="BK181" s="170">
        <f>SUM(BK182:BK198)</f>
        <v>0</v>
      </c>
    </row>
    <row r="182" spans="1:65" s="2" customFormat="1" ht="24.2" customHeight="1">
      <c r="A182" s="35"/>
      <c r="B182" s="141"/>
      <c r="C182" s="218" t="s">
        <v>452</v>
      </c>
      <c r="D182" s="218" t="s">
        <v>419</v>
      </c>
      <c r="E182" s="219" t="s">
        <v>2875</v>
      </c>
      <c r="F182" s="220" t="s">
        <v>2876</v>
      </c>
      <c r="G182" s="221" t="s">
        <v>891</v>
      </c>
      <c r="H182" s="222">
        <v>1</v>
      </c>
      <c r="I182" s="223"/>
      <c r="J182" s="224">
        <f t="shared" ref="J182:J198" si="25">ROUND(I182*H182,2)</f>
        <v>0</v>
      </c>
      <c r="K182" s="225"/>
      <c r="L182" s="226"/>
      <c r="M182" s="227" t="s">
        <v>1</v>
      </c>
      <c r="N182" s="228" t="s">
        <v>41</v>
      </c>
      <c r="O182" s="61"/>
      <c r="P182" s="181">
        <f t="shared" ref="P182:P198" si="26">O182*H182</f>
        <v>0</v>
      </c>
      <c r="Q182" s="181">
        <v>8.0000000000000002E-3</v>
      </c>
      <c r="R182" s="181">
        <f t="shared" ref="R182:R198" si="27">Q182*H182</f>
        <v>8.0000000000000002E-3</v>
      </c>
      <c r="S182" s="181">
        <v>0</v>
      </c>
      <c r="T182" s="182">
        <f t="shared" ref="T182:T198" si="28">S182*H182</f>
        <v>0</v>
      </c>
      <c r="U182" s="35"/>
      <c r="V182" s="35"/>
      <c r="W182" s="35"/>
      <c r="X182" s="35"/>
      <c r="Y182" s="35"/>
      <c r="Z182" s="35"/>
      <c r="AA182" s="35"/>
      <c r="AB182" s="35"/>
      <c r="AC182" s="35"/>
      <c r="AD182" s="35"/>
      <c r="AE182" s="35"/>
      <c r="AR182" s="183" t="s">
        <v>494</v>
      </c>
      <c r="AT182" s="183" t="s">
        <v>419</v>
      </c>
      <c r="AU182" s="183" t="s">
        <v>88</v>
      </c>
      <c r="AY182" s="18" t="s">
        <v>317</v>
      </c>
      <c r="BE182" s="105">
        <f t="shared" ref="BE182:BE198" si="29">IF(N182="základná",J182,0)</f>
        <v>0</v>
      </c>
      <c r="BF182" s="105">
        <f t="shared" ref="BF182:BF198" si="30">IF(N182="znížená",J182,0)</f>
        <v>0</v>
      </c>
      <c r="BG182" s="105">
        <f t="shared" ref="BG182:BG198" si="31">IF(N182="zákl. prenesená",J182,0)</f>
        <v>0</v>
      </c>
      <c r="BH182" s="105">
        <f t="shared" ref="BH182:BH198" si="32">IF(N182="zníž. prenesená",J182,0)</f>
        <v>0</v>
      </c>
      <c r="BI182" s="105">
        <f t="shared" ref="BI182:BI198" si="33">IF(N182="nulová",J182,0)</f>
        <v>0</v>
      </c>
      <c r="BJ182" s="18" t="s">
        <v>88</v>
      </c>
      <c r="BK182" s="105">
        <f t="shared" ref="BK182:BK198" si="34">ROUND(I182*H182,2)</f>
        <v>0</v>
      </c>
      <c r="BL182" s="18" t="s">
        <v>406</v>
      </c>
      <c r="BM182" s="183" t="s">
        <v>603</v>
      </c>
    </row>
    <row r="183" spans="1:65" s="2" customFormat="1" ht="24.2" customHeight="1">
      <c r="A183" s="35"/>
      <c r="B183" s="141"/>
      <c r="C183" s="218" t="s">
        <v>456</v>
      </c>
      <c r="D183" s="218" t="s">
        <v>419</v>
      </c>
      <c r="E183" s="219" t="s">
        <v>2877</v>
      </c>
      <c r="F183" s="220" t="s">
        <v>2878</v>
      </c>
      <c r="G183" s="221" t="s">
        <v>891</v>
      </c>
      <c r="H183" s="222">
        <v>1</v>
      </c>
      <c r="I183" s="223"/>
      <c r="J183" s="224">
        <f t="shared" si="25"/>
        <v>0</v>
      </c>
      <c r="K183" s="225"/>
      <c r="L183" s="226"/>
      <c r="M183" s="227" t="s">
        <v>1</v>
      </c>
      <c r="N183" s="228" t="s">
        <v>41</v>
      </c>
      <c r="O183" s="61"/>
      <c r="P183" s="181">
        <f t="shared" si="26"/>
        <v>0</v>
      </c>
      <c r="Q183" s="181">
        <v>8.0000000000000002E-3</v>
      </c>
      <c r="R183" s="181">
        <f t="shared" si="27"/>
        <v>8.0000000000000002E-3</v>
      </c>
      <c r="S183" s="181">
        <v>0</v>
      </c>
      <c r="T183" s="182">
        <f t="shared" si="28"/>
        <v>0</v>
      </c>
      <c r="U183" s="35"/>
      <c r="V183" s="35"/>
      <c r="W183" s="35"/>
      <c r="X183" s="35"/>
      <c r="Y183" s="35"/>
      <c r="Z183" s="35"/>
      <c r="AA183" s="35"/>
      <c r="AB183" s="35"/>
      <c r="AC183" s="35"/>
      <c r="AD183" s="35"/>
      <c r="AE183" s="35"/>
      <c r="AR183" s="183" t="s">
        <v>494</v>
      </c>
      <c r="AT183" s="183" t="s">
        <v>419</v>
      </c>
      <c r="AU183" s="183" t="s">
        <v>88</v>
      </c>
      <c r="AY183" s="18" t="s">
        <v>317</v>
      </c>
      <c r="BE183" s="105">
        <f t="shared" si="29"/>
        <v>0</v>
      </c>
      <c r="BF183" s="105">
        <f t="shared" si="30"/>
        <v>0</v>
      </c>
      <c r="BG183" s="105">
        <f t="shared" si="31"/>
        <v>0</v>
      </c>
      <c r="BH183" s="105">
        <f t="shared" si="32"/>
        <v>0</v>
      </c>
      <c r="BI183" s="105">
        <f t="shared" si="33"/>
        <v>0</v>
      </c>
      <c r="BJ183" s="18" t="s">
        <v>88</v>
      </c>
      <c r="BK183" s="105">
        <f t="shared" si="34"/>
        <v>0</v>
      </c>
      <c r="BL183" s="18" t="s">
        <v>406</v>
      </c>
      <c r="BM183" s="183" t="s">
        <v>612</v>
      </c>
    </row>
    <row r="184" spans="1:65" s="2" customFormat="1" ht="14.45" customHeight="1">
      <c r="A184" s="35"/>
      <c r="B184" s="141"/>
      <c r="C184" s="218" t="s">
        <v>463</v>
      </c>
      <c r="D184" s="218" t="s">
        <v>419</v>
      </c>
      <c r="E184" s="219" t="s">
        <v>2879</v>
      </c>
      <c r="F184" s="220" t="s">
        <v>2880</v>
      </c>
      <c r="G184" s="221" t="s">
        <v>891</v>
      </c>
      <c r="H184" s="222">
        <v>1</v>
      </c>
      <c r="I184" s="223"/>
      <c r="J184" s="224">
        <f t="shared" si="25"/>
        <v>0</v>
      </c>
      <c r="K184" s="225"/>
      <c r="L184" s="226"/>
      <c r="M184" s="227" t="s">
        <v>1</v>
      </c>
      <c r="N184" s="228" t="s">
        <v>41</v>
      </c>
      <c r="O184" s="61"/>
      <c r="P184" s="181">
        <f t="shared" si="26"/>
        <v>0</v>
      </c>
      <c r="Q184" s="181">
        <v>8.0000000000000002E-3</v>
      </c>
      <c r="R184" s="181">
        <f t="shared" si="27"/>
        <v>8.0000000000000002E-3</v>
      </c>
      <c r="S184" s="181">
        <v>0</v>
      </c>
      <c r="T184" s="182">
        <f t="shared" si="28"/>
        <v>0</v>
      </c>
      <c r="U184" s="35"/>
      <c r="V184" s="35"/>
      <c r="W184" s="35"/>
      <c r="X184" s="35"/>
      <c r="Y184" s="35"/>
      <c r="Z184" s="35"/>
      <c r="AA184" s="35"/>
      <c r="AB184" s="35"/>
      <c r="AC184" s="35"/>
      <c r="AD184" s="35"/>
      <c r="AE184" s="35"/>
      <c r="AR184" s="183" t="s">
        <v>494</v>
      </c>
      <c r="AT184" s="183" t="s">
        <v>419</v>
      </c>
      <c r="AU184" s="183" t="s">
        <v>88</v>
      </c>
      <c r="AY184" s="18" t="s">
        <v>317</v>
      </c>
      <c r="BE184" s="105">
        <f t="shared" si="29"/>
        <v>0</v>
      </c>
      <c r="BF184" s="105">
        <f t="shared" si="30"/>
        <v>0</v>
      </c>
      <c r="BG184" s="105">
        <f t="shared" si="31"/>
        <v>0</v>
      </c>
      <c r="BH184" s="105">
        <f t="shared" si="32"/>
        <v>0</v>
      </c>
      <c r="BI184" s="105">
        <f t="shared" si="33"/>
        <v>0</v>
      </c>
      <c r="BJ184" s="18" t="s">
        <v>88</v>
      </c>
      <c r="BK184" s="105">
        <f t="shared" si="34"/>
        <v>0</v>
      </c>
      <c r="BL184" s="18" t="s">
        <v>406</v>
      </c>
      <c r="BM184" s="183" t="s">
        <v>620</v>
      </c>
    </row>
    <row r="185" spans="1:65" s="2" customFormat="1" ht="14.45" customHeight="1">
      <c r="A185" s="35"/>
      <c r="B185" s="141"/>
      <c r="C185" s="218" t="s">
        <v>467</v>
      </c>
      <c r="D185" s="218" t="s">
        <v>419</v>
      </c>
      <c r="E185" s="219" t="s">
        <v>2881</v>
      </c>
      <c r="F185" s="220" t="s">
        <v>2882</v>
      </c>
      <c r="G185" s="221" t="s">
        <v>891</v>
      </c>
      <c r="H185" s="222">
        <v>1</v>
      </c>
      <c r="I185" s="223"/>
      <c r="J185" s="224">
        <f t="shared" si="25"/>
        <v>0</v>
      </c>
      <c r="K185" s="225"/>
      <c r="L185" s="226"/>
      <c r="M185" s="227" t="s">
        <v>1</v>
      </c>
      <c r="N185" s="228" t="s">
        <v>41</v>
      </c>
      <c r="O185" s="61"/>
      <c r="P185" s="181">
        <f t="shared" si="26"/>
        <v>0</v>
      </c>
      <c r="Q185" s="181">
        <v>8.0000000000000002E-3</v>
      </c>
      <c r="R185" s="181">
        <f t="shared" si="27"/>
        <v>8.0000000000000002E-3</v>
      </c>
      <c r="S185" s="181">
        <v>0</v>
      </c>
      <c r="T185" s="182">
        <f t="shared" si="28"/>
        <v>0</v>
      </c>
      <c r="U185" s="35"/>
      <c r="V185" s="35"/>
      <c r="W185" s="35"/>
      <c r="X185" s="35"/>
      <c r="Y185" s="35"/>
      <c r="Z185" s="35"/>
      <c r="AA185" s="35"/>
      <c r="AB185" s="35"/>
      <c r="AC185" s="35"/>
      <c r="AD185" s="35"/>
      <c r="AE185" s="35"/>
      <c r="AR185" s="183" t="s">
        <v>494</v>
      </c>
      <c r="AT185" s="183" t="s">
        <v>419</v>
      </c>
      <c r="AU185" s="183" t="s">
        <v>88</v>
      </c>
      <c r="AY185" s="18" t="s">
        <v>317</v>
      </c>
      <c r="BE185" s="105">
        <f t="shared" si="29"/>
        <v>0</v>
      </c>
      <c r="BF185" s="105">
        <f t="shared" si="30"/>
        <v>0</v>
      </c>
      <c r="BG185" s="105">
        <f t="shared" si="31"/>
        <v>0</v>
      </c>
      <c r="BH185" s="105">
        <f t="shared" si="32"/>
        <v>0</v>
      </c>
      <c r="BI185" s="105">
        <f t="shared" si="33"/>
        <v>0</v>
      </c>
      <c r="BJ185" s="18" t="s">
        <v>88</v>
      </c>
      <c r="BK185" s="105">
        <f t="shared" si="34"/>
        <v>0</v>
      </c>
      <c r="BL185" s="18" t="s">
        <v>406</v>
      </c>
      <c r="BM185" s="183" t="s">
        <v>629</v>
      </c>
    </row>
    <row r="186" spans="1:65" s="2" customFormat="1" ht="14.45" customHeight="1">
      <c r="A186" s="35"/>
      <c r="B186" s="141"/>
      <c r="C186" s="218" t="s">
        <v>472</v>
      </c>
      <c r="D186" s="218" t="s">
        <v>419</v>
      </c>
      <c r="E186" s="219" t="s">
        <v>2883</v>
      </c>
      <c r="F186" s="220" t="s">
        <v>2884</v>
      </c>
      <c r="G186" s="221" t="s">
        <v>891</v>
      </c>
      <c r="H186" s="222">
        <v>1</v>
      </c>
      <c r="I186" s="223"/>
      <c r="J186" s="224">
        <f t="shared" si="25"/>
        <v>0</v>
      </c>
      <c r="K186" s="225"/>
      <c r="L186" s="226"/>
      <c r="M186" s="227" t="s">
        <v>1</v>
      </c>
      <c r="N186" s="228" t="s">
        <v>41</v>
      </c>
      <c r="O186" s="61"/>
      <c r="P186" s="181">
        <f t="shared" si="26"/>
        <v>0</v>
      </c>
      <c r="Q186" s="181">
        <v>1E-3</v>
      </c>
      <c r="R186" s="181">
        <f t="shared" si="27"/>
        <v>1E-3</v>
      </c>
      <c r="S186" s="181">
        <v>0</v>
      </c>
      <c r="T186" s="182">
        <f t="shared" si="28"/>
        <v>0</v>
      </c>
      <c r="U186" s="35"/>
      <c r="V186" s="35"/>
      <c r="W186" s="35"/>
      <c r="X186" s="35"/>
      <c r="Y186" s="35"/>
      <c r="Z186" s="35"/>
      <c r="AA186" s="35"/>
      <c r="AB186" s="35"/>
      <c r="AC186" s="35"/>
      <c r="AD186" s="35"/>
      <c r="AE186" s="35"/>
      <c r="AR186" s="183" t="s">
        <v>494</v>
      </c>
      <c r="AT186" s="183" t="s">
        <v>419</v>
      </c>
      <c r="AU186" s="183" t="s">
        <v>88</v>
      </c>
      <c r="AY186" s="18" t="s">
        <v>317</v>
      </c>
      <c r="BE186" s="105">
        <f t="shared" si="29"/>
        <v>0</v>
      </c>
      <c r="BF186" s="105">
        <f t="shared" si="30"/>
        <v>0</v>
      </c>
      <c r="BG186" s="105">
        <f t="shared" si="31"/>
        <v>0</v>
      </c>
      <c r="BH186" s="105">
        <f t="shared" si="32"/>
        <v>0</v>
      </c>
      <c r="BI186" s="105">
        <f t="shared" si="33"/>
        <v>0</v>
      </c>
      <c r="BJ186" s="18" t="s">
        <v>88</v>
      </c>
      <c r="BK186" s="105">
        <f t="shared" si="34"/>
        <v>0</v>
      </c>
      <c r="BL186" s="18" t="s">
        <v>406</v>
      </c>
      <c r="BM186" s="183" t="s">
        <v>643</v>
      </c>
    </row>
    <row r="187" spans="1:65" s="2" customFormat="1" ht="24.2" customHeight="1">
      <c r="A187" s="35"/>
      <c r="B187" s="141"/>
      <c r="C187" s="218" t="s">
        <v>476</v>
      </c>
      <c r="D187" s="218" t="s">
        <v>419</v>
      </c>
      <c r="E187" s="219" t="s">
        <v>2885</v>
      </c>
      <c r="F187" s="220" t="s">
        <v>2886</v>
      </c>
      <c r="G187" s="221" t="s">
        <v>891</v>
      </c>
      <c r="H187" s="222">
        <v>1</v>
      </c>
      <c r="I187" s="223"/>
      <c r="J187" s="224">
        <f t="shared" si="25"/>
        <v>0</v>
      </c>
      <c r="K187" s="225"/>
      <c r="L187" s="226"/>
      <c r="M187" s="227" t="s">
        <v>1</v>
      </c>
      <c r="N187" s="228" t="s">
        <v>41</v>
      </c>
      <c r="O187" s="61"/>
      <c r="P187" s="181">
        <f t="shared" si="26"/>
        <v>0</v>
      </c>
      <c r="Q187" s="181">
        <v>8.0000000000000002E-3</v>
      </c>
      <c r="R187" s="181">
        <f t="shared" si="27"/>
        <v>8.0000000000000002E-3</v>
      </c>
      <c r="S187" s="181">
        <v>0</v>
      </c>
      <c r="T187" s="182">
        <f t="shared" si="28"/>
        <v>0</v>
      </c>
      <c r="U187" s="35"/>
      <c r="V187" s="35"/>
      <c r="W187" s="35"/>
      <c r="X187" s="35"/>
      <c r="Y187" s="35"/>
      <c r="Z187" s="35"/>
      <c r="AA187" s="35"/>
      <c r="AB187" s="35"/>
      <c r="AC187" s="35"/>
      <c r="AD187" s="35"/>
      <c r="AE187" s="35"/>
      <c r="AR187" s="183" t="s">
        <v>494</v>
      </c>
      <c r="AT187" s="183" t="s">
        <v>419</v>
      </c>
      <c r="AU187" s="183" t="s">
        <v>88</v>
      </c>
      <c r="AY187" s="18" t="s">
        <v>317</v>
      </c>
      <c r="BE187" s="105">
        <f t="shared" si="29"/>
        <v>0</v>
      </c>
      <c r="BF187" s="105">
        <f t="shared" si="30"/>
        <v>0</v>
      </c>
      <c r="BG187" s="105">
        <f t="shared" si="31"/>
        <v>0</v>
      </c>
      <c r="BH187" s="105">
        <f t="shared" si="32"/>
        <v>0</v>
      </c>
      <c r="BI187" s="105">
        <f t="shared" si="33"/>
        <v>0</v>
      </c>
      <c r="BJ187" s="18" t="s">
        <v>88</v>
      </c>
      <c r="BK187" s="105">
        <f t="shared" si="34"/>
        <v>0</v>
      </c>
      <c r="BL187" s="18" t="s">
        <v>406</v>
      </c>
      <c r="BM187" s="183" t="s">
        <v>653</v>
      </c>
    </row>
    <row r="188" spans="1:65" s="2" customFormat="1" ht="14.45" customHeight="1">
      <c r="A188" s="35"/>
      <c r="B188" s="141"/>
      <c r="C188" s="218" t="s">
        <v>486</v>
      </c>
      <c r="D188" s="218" t="s">
        <v>419</v>
      </c>
      <c r="E188" s="219" t="s">
        <v>2887</v>
      </c>
      <c r="F188" s="220" t="s">
        <v>2888</v>
      </c>
      <c r="G188" s="221" t="s">
        <v>891</v>
      </c>
      <c r="H188" s="222">
        <v>1</v>
      </c>
      <c r="I188" s="223"/>
      <c r="J188" s="224">
        <f t="shared" si="25"/>
        <v>0</v>
      </c>
      <c r="K188" s="225"/>
      <c r="L188" s="226"/>
      <c r="M188" s="227" t="s">
        <v>1</v>
      </c>
      <c r="N188" s="228" t="s">
        <v>41</v>
      </c>
      <c r="O188" s="61"/>
      <c r="P188" s="181">
        <f t="shared" si="26"/>
        <v>0</v>
      </c>
      <c r="Q188" s="181">
        <v>0</v>
      </c>
      <c r="R188" s="181">
        <f t="shared" si="27"/>
        <v>0</v>
      </c>
      <c r="S188" s="181">
        <v>0</v>
      </c>
      <c r="T188" s="182">
        <f t="shared" si="28"/>
        <v>0</v>
      </c>
      <c r="U188" s="35"/>
      <c r="V188" s="35"/>
      <c r="W188" s="35"/>
      <c r="X188" s="35"/>
      <c r="Y188" s="35"/>
      <c r="Z188" s="35"/>
      <c r="AA188" s="35"/>
      <c r="AB188" s="35"/>
      <c r="AC188" s="35"/>
      <c r="AD188" s="35"/>
      <c r="AE188" s="35"/>
      <c r="AR188" s="183" t="s">
        <v>494</v>
      </c>
      <c r="AT188" s="183" t="s">
        <v>419</v>
      </c>
      <c r="AU188" s="183" t="s">
        <v>88</v>
      </c>
      <c r="AY188" s="18" t="s">
        <v>317</v>
      </c>
      <c r="BE188" s="105">
        <f t="shared" si="29"/>
        <v>0</v>
      </c>
      <c r="BF188" s="105">
        <f t="shared" si="30"/>
        <v>0</v>
      </c>
      <c r="BG188" s="105">
        <f t="shared" si="31"/>
        <v>0</v>
      </c>
      <c r="BH188" s="105">
        <f t="shared" si="32"/>
        <v>0</v>
      </c>
      <c r="BI188" s="105">
        <f t="shared" si="33"/>
        <v>0</v>
      </c>
      <c r="BJ188" s="18" t="s">
        <v>88</v>
      </c>
      <c r="BK188" s="105">
        <f t="shared" si="34"/>
        <v>0</v>
      </c>
      <c r="BL188" s="18" t="s">
        <v>406</v>
      </c>
      <c r="BM188" s="183" t="s">
        <v>664</v>
      </c>
    </row>
    <row r="189" spans="1:65" s="2" customFormat="1" ht="14.45" customHeight="1">
      <c r="A189" s="35"/>
      <c r="B189" s="141"/>
      <c r="C189" s="218" t="s">
        <v>494</v>
      </c>
      <c r="D189" s="218" t="s">
        <v>419</v>
      </c>
      <c r="E189" s="219" t="s">
        <v>2889</v>
      </c>
      <c r="F189" s="220" t="s">
        <v>2890</v>
      </c>
      <c r="G189" s="221" t="s">
        <v>2864</v>
      </c>
      <c r="H189" s="222">
        <v>2</v>
      </c>
      <c r="I189" s="223"/>
      <c r="J189" s="224">
        <f t="shared" si="25"/>
        <v>0</v>
      </c>
      <c r="K189" s="225"/>
      <c r="L189" s="226"/>
      <c r="M189" s="227" t="s">
        <v>1</v>
      </c>
      <c r="N189" s="228" t="s">
        <v>41</v>
      </c>
      <c r="O189" s="61"/>
      <c r="P189" s="181">
        <f t="shared" si="26"/>
        <v>0</v>
      </c>
      <c r="Q189" s="181">
        <v>2.5000000000000001E-3</v>
      </c>
      <c r="R189" s="181">
        <f t="shared" si="27"/>
        <v>5.0000000000000001E-3</v>
      </c>
      <c r="S189" s="181">
        <v>0</v>
      </c>
      <c r="T189" s="182">
        <f t="shared" si="28"/>
        <v>0</v>
      </c>
      <c r="U189" s="35"/>
      <c r="V189" s="35"/>
      <c r="W189" s="35"/>
      <c r="X189" s="35"/>
      <c r="Y189" s="35"/>
      <c r="Z189" s="35"/>
      <c r="AA189" s="35"/>
      <c r="AB189" s="35"/>
      <c r="AC189" s="35"/>
      <c r="AD189" s="35"/>
      <c r="AE189" s="35"/>
      <c r="AR189" s="183" t="s">
        <v>494</v>
      </c>
      <c r="AT189" s="183" t="s">
        <v>419</v>
      </c>
      <c r="AU189" s="183" t="s">
        <v>88</v>
      </c>
      <c r="AY189" s="18" t="s">
        <v>317</v>
      </c>
      <c r="BE189" s="105">
        <f t="shared" si="29"/>
        <v>0</v>
      </c>
      <c r="BF189" s="105">
        <f t="shared" si="30"/>
        <v>0</v>
      </c>
      <c r="BG189" s="105">
        <f t="shared" si="31"/>
        <v>0</v>
      </c>
      <c r="BH189" s="105">
        <f t="shared" si="32"/>
        <v>0</v>
      </c>
      <c r="BI189" s="105">
        <f t="shared" si="33"/>
        <v>0</v>
      </c>
      <c r="BJ189" s="18" t="s">
        <v>88</v>
      </c>
      <c r="BK189" s="105">
        <f t="shared" si="34"/>
        <v>0</v>
      </c>
      <c r="BL189" s="18" t="s">
        <v>406</v>
      </c>
      <c r="BM189" s="183" t="s">
        <v>676</v>
      </c>
    </row>
    <row r="190" spans="1:65" s="2" customFormat="1" ht="14.45" customHeight="1">
      <c r="A190" s="35"/>
      <c r="B190" s="141"/>
      <c r="C190" s="171" t="s">
        <v>506</v>
      </c>
      <c r="D190" s="171" t="s">
        <v>318</v>
      </c>
      <c r="E190" s="172" t="s">
        <v>2891</v>
      </c>
      <c r="F190" s="173" t="s">
        <v>2892</v>
      </c>
      <c r="G190" s="174" t="s">
        <v>2893</v>
      </c>
      <c r="H190" s="175">
        <v>17</v>
      </c>
      <c r="I190" s="176"/>
      <c r="J190" s="177">
        <f t="shared" si="25"/>
        <v>0</v>
      </c>
      <c r="K190" s="178"/>
      <c r="L190" s="36"/>
      <c r="M190" s="179" t="s">
        <v>1</v>
      </c>
      <c r="N190" s="180" t="s">
        <v>41</v>
      </c>
      <c r="O190" s="61"/>
      <c r="P190" s="181">
        <f t="shared" si="26"/>
        <v>0</v>
      </c>
      <c r="Q190" s="181">
        <v>3.7999999999999999E-2</v>
      </c>
      <c r="R190" s="181">
        <f t="shared" si="27"/>
        <v>0.64600000000000002</v>
      </c>
      <c r="S190" s="181">
        <v>0</v>
      </c>
      <c r="T190" s="182">
        <f t="shared" si="28"/>
        <v>0</v>
      </c>
      <c r="U190" s="35"/>
      <c r="V190" s="35"/>
      <c r="W190" s="35"/>
      <c r="X190" s="35"/>
      <c r="Y190" s="35"/>
      <c r="Z190" s="35"/>
      <c r="AA190" s="35"/>
      <c r="AB190" s="35"/>
      <c r="AC190" s="35"/>
      <c r="AD190" s="35"/>
      <c r="AE190" s="35"/>
      <c r="AR190" s="183" t="s">
        <v>406</v>
      </c>
      <c r="AT190" s="183" t="s">
        <v>318</v>
      </c>
      <c r="AU190" s="183" t="s">
        <v>88</v>
      </c>
      <c r="AY190" s="18" t="s">
        <v>317</v>
      </c>
      <c r="BE190" s="105">
        <f t="shared" si="29"/>
        <v>0</v>
      </c>
      <c r="BF190" s="105">
        <f t="shared" si="30"/>
        <v>0</v>
      </c>
      <c r="BG190" s="105">
        <f t="shared" si="31"/>
        <v>0</v>
      </c>
      <c r="BH190" s="105">
        <f t="shared" si="32"/>
        <v>0</v>
      </c>
      <c r="BI190" s="105">
        <f t="shared" si="33"/>
        <v>0</v>
      </c>
      <c r="BJ190" s="18" t="s">
        <v>88</v>
      </c>
      <c r="BK190" s="105">
        <f t="shared" si="34"/>
        <v>0</v>
      </c>
      <c r="BL190" s="18" t="s">
        <v>406</v>
      </c>
      <c r="BM190" s="183" t="s">
        <v>686</v>
      </c>
    </row>
    <row r="191" spans="1:65" s="2" customFormat="1" ht="24.2" customHeight="1">
      <c r="A191" s="35"/>
      <c r="B191" s="141"/>
      <c r="C191" s="171" t="s">
        <v>515</v>
      </c>
      <c r="D191" s="171" t="s">
        <v>318</v>
      </c>
      <c r="E191" s="172" t="s">
        <v>2894</v>
      </c>
      <c r="F191" s="173" t="s">
        <v>2895</v>
      </c>
      <c r="G191" s="174" t="s">
        <v>2893</v>
      </c>
      <c r="H191" s="175">
        <v>1</v>
      </c>
      <c r="I191" s="176"/>
      <c r="J191" s="177">
        <f t="shared" si="25"/>
        <v>0</v>
      </c>
      <c r="K191" s="178"/>
      <c r="L191" s="36"/>
      <c r="M191" s="179" t="s">
        <v>1</v>
      </c>
      <c r="N191" s="180" t="s">
        <v>41</v>
      </c>
      <c r="O191" s="61"/>
      <c r="P191" s="181">
        <f t="shared" si="26"/>
        <v>0</v>
      </c>
      <c r="Q191" s="181">
        <v>6.13E-3</v>
      </c>
      <c r="R191" s="181">
        <f t="shared" si="27"/>
        <v>6.13E-3</v>
      </c>
      <c r="S191" s="181">
        <v>0</v>
      </c>
      <c r="T191" s="182">
        <f t="shared" si="28"/>
        <v>0</v>
      </c>
      <c r="U191" s="35"/>
      <c r="V191" s="35"/>
      <c r="W191" s="35"/>
      <c r="X191" s="35"/>
      <c r="Y191" s="35"/>
      <c r="Z191" s="35"/>
      <c r="AA191" s="35"/>
      <c r="AB191" s="35"/>
      <c r="AC191" s="35"/>
      <c r="AD191" s="35"/>
      <c r="AE191" s="35"/>
      <c r="AR191" s="183" t="s">
        <v>406</v>
      </c>
      <c r="AT191" s="183" t="s">
        <v>318</v>
      </c>
      <c r="AU191" s="183" t="s">
        <v>88</v>
      </c>
      <c r="AY191" s="18" t="s">
        <v>317</v>
      </c>
      <c r="BE191" s="105">
        <f t="shared" si="29"/>
        <v>0</v>
      </c>
      <c r="BF191" s="105">
        <f t="shared" si="30"/>
        <v>0</v>
      </c>
      <c r="BG191" s="105">
        <f t="shared" si="31"/>
        <v>0</v>
      </c>
      <c r="BH191" s="105">
        <f t="shared" si="32"/>
        <v>0</v>
      </c>
      <c r="BI191" s="105">
        <f t="shared" si="33"/>
        <v>0</v>
      </c>
      <c r="BJ191" s="18" t="s">
        <v>88</v>
      </c>
      <c r="BK191" s="105">
        <f t="shared" si="34"/>
        <v>0</v>
      </c>
      <c r="BL191" s="18" t="s">
        <v>406</v>
      </c>
      <c r="BM191" s="183" t="s">
        <v>700</v>
      </c>
    </row>
    <row r="192" spans="1:65" s="2" customFormat="1" ht="24.2" customHeight="1">
      <c r="A192" s="35"/>
      <c r="B192" s="141"/>
      <c r="C192" s="171" t="s">
        <v>522</v>
      </c>
      <c r="D192" s="171" t="s">
        <v>318</v>
      </c>
      <c r="E192" s="172" t="s">
        <v>2896</v>
      </c>
      <c r="F192" s="173" t="s">
        <v>2897</v>
      </c>
      <c r="G192" s="174" t="s">
        <v>2893</v>
      </c>
      <c r="H192" s="175">
        <v>1</v>
      </c>
      <c r="I192" s="176"/>
      <c r="J192" s="177">
        <f t="shared" si="25"/>
        <v>0</v>
      </c>
      <c r="K192" s="178"/>
      <c r="L192" s="36"/>
      <c r="M192" s="179" t="s">
        <v>1</v>
      </c>
      <c r="N192" s="180" t="s">
        <v>41</v>
      </c>
      <c r="O192" s="61"/>
      <c r="P192" s="181">
        <f t="shared" si="26"/>
        <v>0</v>
      </c>
      <c r="Q192" s="181">
        <v>1.8460000000000001E-2</v>
      </c>
      <c r="R192" s="181">
        <f t="shared" si="27"/>
        <v>1.8460000000000001E-2</v>
      </c>
      <c r="S192" s="181">
        <v>0</v>
      </c>
      <c r="T192" s="182">
        <f t="shared" si="28"/>
        <v>0</v>
      </c>
      <c r="U192" s="35"/>
      <c r="V192" s="35"/>
      <c r="W192" s="35"/>
      <c r="X192" s="35"/>
      <c r="Y192" s="35"/>
      <c r="Z192" s="35"/>
      <c r="AA192" s="35"/>
      <c r="AB192" s="35"/>
      <c r="AC192" s="35"/>
      <c r="AD192" s="35"/>
      <c r="AE192" s="35"/>
      <c r="AR192" s="183" t="s">
        <v>406</v>
      </c>
      <c r="AT192" s="183" t="s">
        <v>318</v>
      </c>
      <c r="AU192" s="183" t="s">
        <v>88</v>
      </c>
      <c r="AY192" s="18" t="s">
        <v>317</v>
      </c>
      <c r="BE192" s="105">
        <f t="shared" si="29"/>
        <v>0</v>
      </c>
      <c r="BF192" s="105">
        <f t="shared" si="30"/>
        <v>0</v>
      </c>
      <c r="BG192" s="105">
        <f t="shared" si="31"/>
        <v>0</v>
      </c>
      <c r="BH192" s="105">
        <f t="shared" si="32"/>
        <v>0</v>
      </c>
      <c r="BI192" s="105">
        <f t="shared" si="33"/>
        <v>0</v>
      </c>
      <c r="BJ192" s="18" t="s">
        <v>88</v>
      </c>
      <c r="BK192" s="105">
        <f t="shared" si="34"/>
        <v>0</v>
      </c>
      <c r="BL192" s="18" t="s">
        <v>406</v>
      </c>
      <c r="BM192" s="183" t="s">
        <v>713</v>
      </c>
    </row>
    <row r="193" spans="1:65" s="2" customFormat="1" ht="14.45" customHeight="1">
      <c r="A193" s="35"/>
      <c r="B193" s="141"/>
      <c r="C193" s="171" t="s">
        <v>527</v>
      </c>
      <c r="D193" s="171" t="s">
        <v>318</v>
      </c>
      <c r="E193" s="172" t="s">
        <v>2875</v>
      </c>
      <c r="F193" s="173" t="s">
        <v>2898</v>
      </c>
      <c r="G193" s="174" t="s">
        <v>891</v>
      </c>
      <c r="H193" s="175">
        <v>2</v>
      </c>
      <c r="I193" s="176"/>
      <c r="J193" s="177">
        <f t="shared" si="25"/>
        <v>0</v>
      </c>
      <c r="K193" s="178"/>
      <c r="L193" s="36"/>
      <c r="M193" s="179" t="s">
        <v>1</v>
      </c>
      <c r="N193" s="180" t="s">
        <v>41</v>
      </c>
      <c r="O193" s="61"/>
      <c r="P193" s="181">
        <f t="shared" si="26"/>
        <v>0</v>
      </c>
      <c r="Q193" s="181">
        <v>0</v>
      </c>
      <c r="R193" s="181">
        <f t="shared" si="27"/>
        <v>0</v>
      </c>
      <c r="S193" s="181">
        <v>0</v>
      </c>
      <c r="T193" s="182">
        <f t="shared" si="28"/>
        <v>0</v>
      </c>
      <c r="U193" s="35"/>
      <c r="V193" s="35"/>
      <c r="W193" s="35"/>
      <c r="X193" s="35"/>
      <c r="Y193" s="35"/>
      <c r="Z193" s="35"/>
      <c r="AA193" s="35"/>
      <c r="AB193" s="35"/>
      <c r="AC193" s="35"/>
      <c r="AD193" s="35"/>
      <c r="AE193" s="35"/>
      <c r="AR193" s="183" t="s">
        <v>406</v>
      </c>
      <c r="AT193" s="183" t="s">
        <v>318</v>
      </c>
      <c r="AU193" s="183" t="s">
        <v>88</v>
      </c>
      <c r="AY193" s="18" t="s">
        <v>317</v>
      </c>
      <c r="BE193" s="105">
        <f t="shared" si="29"/>
        <v>0</v>
      </c>
      <c r="BF193" s="105">
        <f t="shared" si="30"/>
        <v>0</v>
      </c>
      <c r="BG193" s="105">
        <f t="shared" si="31"/>
        <v>0</v>
      </c>
      <c r="BH193" s="105">
        <f t="shared" si="32"/>
        <v>0</v>
      </c>
      <c r="BI193" s="105">
        <f t="shared" si="33"/>
        <v>0</v>
      </c>
      <c r="BJ193" s="18" t="s">
        <v>88</v>
      </c>
      <c r="BK193" s="105">
        <f t="shared" si="34"/>
        <v>0</v>
      </c>
      <c r="BL193" s="18" t="s">
        <v>406</v>
      </c>
      <c r="BM193" s="183" t="s">
        <v>722</v>
      </c>
    </row>
    <row r="194" spans="1:65" s="2" customFormat="1" ht="14.45" customHeight="1">
      <c r="A194" s="35"/>
      <c r="B194" s="141"/>
      <c r="C194" s="171" t="s">
        <v>535</v>
      </c>
      <c r="D194" s="171" t="s">
        <v>318</v>
      </c>
      <c r="E194" s="172" t="s">
        <v>2877</v>
      </c>
      <c r="F194" s="173" t="s">
        <v>2899</v>
      </c>
      <c r="G194" s="174" t="s">
        <v>891</v>
      </c>
      <c r="H194" s="175">
        <v>1</v>
      </c>
      <c r="I194" s="176"/>
      <c r="J194" s="177">
        <f t="shared" si="25"/>
        <v>0</v>
      </c>
      <c r="K194" s="178"/>
      <c r="L194" s="36"/>
      <c r="M194" s="179" t="s">
        <v>1</v>
      </c>
      <c r="N194" s="180" t="s">
        <v>41</v>
      </c>
      <c r="O194" s="61"/>
      <c r="P194" s="181">
        <f t="shared" si="26"/>
        <v>0</v>
      </c>
      <c r="Q194" s="181">
        <v>0</v>
      </c>
      <c r="R194" s="181">
        <f t="shared" si="27"/>
        <v>0</v>
      </c>
      <c r="S194" s="181">
        <v>0</v>
      </c>
      <c r="T194" s="182">
        <f t="shared" si="28"/>
        <v>0</v>
      </c>
      <c r="U194" s="35"/>
      <c r="V194" s="35"/>
      <c r="W194" s="35"/>
      <c r="X194" s="35"/>
      <c r="Y194" s="35"/>
      <c r="Z194" s="35"/>
      <c r="AA194" s="35"/>
      <c r="AB194" s="35"/>
      <c r="AC194" s="35"/>
      <c r="AD194" s="35"/>
      <c r="AE194" s="35"/>
      <c r="AR194" s="183" t="s">
        <v>406</v>
      </c>
      <c r="AT194" s="183" t="s">
        <v>318</v>
      </c>
      <c r="AU194" s="183" t="s">
        <v>88</v>
      </c>
      <c r="AY194" s="18" t="s">
        <v>317</v>
      </c>
      <c r="BE194" s="105">
        <f t="shared" si="29"/>
        <v>0</v>
      </c>
      <c r="BF194" s="105">
        <f t="shared" si="30"/>
        <v>0</v>
      </c>
      <c r="BG194" s="105">
        <f t="shared" si="31"/>
        <v>0</v>
      </c>
      <c r="BH194" s="105">
        <f t="shared" si="32"/>
        <v>0</v>
      </c>
      <c r="BI194" s="105">
        <f t="shared" si="33"/>
        <v>0</v>
      </c>
      <c r="BJ194" s="18" t="s">
        <v>88</v>
      </c>
      <c r="BK194" s="105">
        <f t="shared" si="34"/>
        <v>0</v>
      </c>
      <c r="BL194" s="18" t="s">
        <v>406</v>
      </c>
      <c r="BM194" s="183" t="s">
        <v>731</v>
      </c>
    </row>
    <row r="195" spans="1:65" s="2" customFormat="1" ht="14.45" customHeight="1">
      <c r="A195" s="35"/>
      <c r="B195" s="141"/>
      <c r="C195" s="171" t="s">
        <v>540</v>
      </c>
      <c r="D195" s="171" t="s">
        <v>318</v>
      </c>
      <c r="E195" s="172" t="s">
        <v>2879</v>
      </c>
      <c r="F195" s="173" t="s">
        <v>2900</v>
      </c>
      <c r="G195" s="174" t="s">
        <v>891</v>
      </c>
      <c r="H195" s="175">
        <v>1</v>
      </c>
      <c r="I195" s="176"/>
      <c r="J195" s="177">
        <f t="shared" si="25"/>
        <v>0</v>
      </c>
      <c r="K195" s="178"/>
      <c r="L195" s="36"/>
      <c r="M195" s="179" t="s">
        <v>1</v>
      </c>
      <c r="N195" s="180" t="s">
        <v>41</v>
      </c>
      <c r="O195" s="61"/>
      <c r="P195" s="181">
        <f t="shared" si="26"/>
        <v>0</v>
      </c>
      <c r="Q195" s="181">
        <v>0</v>
      </c>
      <c r="R195" s="181">
        <f t="shared" si="27"/>
        <v>0</v>
      </c>
      <c r="S195" s="181">
        <v>0</v>
      </c>
      <c r="T195" s="182">
        <f t="shared" si="28"/>
        <v>0</v>
      </c>
      <c r="U195" s="35"/>
      <c r="V195" s="35"/>
      <c r="W195" s="35"/>
      <c r="X195" s="35"/>
      <c r="Y195" s="35"/>
      <c r="Z195" s="35"/>
      <c r="AA195" s="35"/>
      <c r="AB195" s="35"/>
      <c r="AC195" s="35"/>
      <c r="AD195" s="35"/>
      <c r="AE195" s="35"/>
      <c r="AR195" s="183" t="s">
        <v>406</v>
      </c>
      <c r="AT195" s="183" t="s">
        <v>318</v>
      </c>
      <c r="AU195" s="183" t="s">
        <v>88</v>
      </c>
      <c r="AY195" s="18" t="s">
        <v>317</v>
      </c>
      <c r="BE195" s="105">
        <f t="shared" si="29"/>
        <v>0</v>
      </c>
      <c r="BF195" s="105">
        <f t="shared" si="30"/>
        <v>0</v>
      </c>
      <c r="BG195" s="105">
        <f t="shared" si="31"/>
        <v>0</v>
      </c>
      <c r="BH195" s="105">
        <f t="shared" si="32"/>
        <v>0</v>
      </c>
      <c r="BI195" s="105">
        <f t="shared" si="33"/>
        <v>0</v>
      </c>
      <c r="BJ195" s="18" t="s">
        <v>88</v>
      </c>
      <c r="BK195" s="105">
        <f t="shared" si="34"/>
        <v>0</v>
      </c>
      <c r="BL195" s="18" t="s">
        <v>406</v>
      </c>
      <c r="BM195" s="183" t="s">
        <v>745</v>
      </c>
    </row>
    <row r="196" spans="1:65" s="2" customFormat="1" ht="14.45" customHeight="1">
      <c r="A196" s="35"/>
      <c r="B196" s="141"/>
      <c r="C196" s="171" t="s">
        <v>544</v>
      </c>
      <c r="D196" s="171" t="s">
        <v>318</v>
      </c>
      <c r="E196" s="172" t="s">
        <v>2881</v>
      </c>
      <c r="F196" s="173" t="s">
        <v>2901</v>
      </c>
      <c r="G196" s="174" t="s">
        <v>891</v>
      </c>
      <c r="H196" s="175">
        <v>1</v>
      </c>
      <c r="I196" s="176"/>
      <c r="J196" s="177">
        <f t="shared" si="25"/>
        <v>0</v>
      </c>
      <c r="K196" s="178"/>
      <c r="L196" s="36"/>
      <c r="M196" s="179" t="s">
        <v>1</v>
      </c>
      <c r="N196" s="180" t="s">
        <v>41</v>
      </c>
      <c r="O196" s="61"/>
      <c r="P196" s="181">
        <f t="shared" si="26"/>
        <v>0</v>
      </c>
      <c r="Q196" s="181">
        <v>0</v>
      </c>
      <c r="R196" s="181">
        <f t="shared" si="27"/>
        <v>0</v>
      </c>
      <c r="S196" s="181">
        <v>0</v>
      </c>
      <c r="T196" s="182">
        <f t="shared" si="28"/>
        <v>0</v>
      </c>
      <c r="U196" s="35"/>
      <c r="V196" s="35"/>
      <c r="W196" s="35"/>
      <c r="X196" s="35"/>
      <c r="Y196" s="35"/>
      <c r="Z196" s="35"/>
      <c r="AA196" s="35"/>
      <c r="AB196" s="35"/>
      <c r="AC196" s="35"/>
      <c r="AD196" s="35"/>
      <c r="AE196" s="35"/>
      <c r="AR196" s="183" t="s">
        <v>406</v>
      </c>
      <c r="AT196" s="183" t="s">
        <v>318</v>
      </c>
      <c r="AU196" s="183" t="s">
        <v>88</v>
      </c>
      <c r="AY196" s="18" t="s">
        <v>317</v>
      </c>
      <c r="BE196" s="105">
        <f t="shared" si="29"/>
        <v>0</v>
      </c>
      <c r="BF196" s="105">
        <f t="shared" si="30"/>
        <v>0</v>
      </c>
      <c r="BG196" s="105">
        <f t="shared" si="31"/>
        <v>0</v>
      </c>
      <c r="BH196" s="105">
        <f t="shared" si="32"/>
        <v>0</v>
      </c>
      <c r="BI196" s="105">
        <f t="shared" si="33"/>
        <v>0</v>
      </c>
      <c r="BJ196" s="18" t="s">
        <v>88</v>
      </c>
      <c r="BK196" s="105">
        <f t="shared" si="34"/>
        <v>0</v>
      </c>
      <c r="BL196" s="18" t="s">
        <v>406</v>
      </c>
      <c r="BM196" s="183" t="s">
        <v>757</v>
      </c>
    </row>
    <row r="197" spans="1:65" s="2" customFormat="1" ht="14.45" customHeight="1">
      <c r="A197" s="35"/>
      <c r="B197" s="141"/>
      <c r="C197" s="171" t="s">
        <v>551</v>
      </c>
      <c r="D197" s="171" t="s">
        <v>318</v>
      </c>
      <c r="E197" s="172" t="s">
        <v>2528</v>
      </c>
      <c r="F197" s="173" t="s">
        <v>2902</v>
      </c>
      <c r="G197" s="174" t="s">
        <v>2864</v>
      </c>
      <c r="H197" s="175">
        <v>2</v>
      </c>
      <c r="I197" s="176"/>
      <c r="J197" s="177">
        <f t="shared" si="25"/>
        <v>0</v>
      </c>
      <c r="K197" s="178"/>
      <c r="L197" s="36"/>
      <c r="M197" s="179" t="s">
        <v>1</v>
      </c>
      <c r="N197" s="180" t="s">
        <v>41</v>
      </c>
      <c r="O197" s="61"/>
      <c r="P197" s="181">
        <f t="shared" si="26"/>
        <v>0</v>
      </c>
      <c r="Q197" s="181">
        <v>0</v>
      </c>
      <c r="R197" s="181">
        <f t="shared" si="27"/>
        <v>0</v>
      </c>
      <c r="S197" s="181">
        <v>0</v>
      </c>
      <c r="T197" s="182">
        <f t="shared" si="28"/>
        <v>0</v>
      </c>
      <c r="U197" s="35"/>
      <c r="V197" s="35"/>
      <c r="W197" s="35"/>
      <c r="X197" s="35"/>
      <c r="Y197" s="35"/>
      <c r="Z197" s="35"/>
      <c r="AA197" s="35"/>
      <c r="AB197" s="35"/>
      <c r="AC197" s="35"/>
      <c r="AD197" s="35"/>
      <c r="AE197" s="35"/>
      <c r="AR197" s="183" t="s">
        <v>406</v>
      </c>
      <c r="AT197" s="183" t="s">
        <v>318</v>
      </c>
      <c r="AU197" s="183" t="s">
        <v>88</v>
      </c>
      <c r="AY197" s="18" t="s">
        <v>317</v>
      </c>
      <c r="BE197" s="105">
        <f t="shared" si="29"/>
        <v>0</v>
      </c>
      <c r="BF197" s="105">
        <f t="shared" si="30"/>
        <v>0</v>
      </c>
      <c r="BG197" s="105">
        <f t="shared" si="31"/>
        <v>0</v>
      </c>
      <c r="BH197" s="105">
        <f t="shared" si="32"/>
        <v>0</v>
      </c>
      <c r="BI197" s="105">
        <f t="shared" si="33"/>
        <v>0</v>
      </c>
      <c r="BJ197" s="18" t="s">
        <v>88</v>
      </c>
      <c r="BK197" s="105">
        <f t="shared" si="34"/>
        <v>0</v>
      </c>
      <c r="BL197" s="18" t="s">
        <v>406</v>
      </c>
      <c r="BM197" s="183" t="s">
        <v>766</v>
      </c>
    </row>
    <row r="198" spans="1:65" s="2" customFormat="1" ht="14.45" customHeight="1">
      <c r="A198" s="35"/>
      <c r="B198" s="141"/>
      <c r="C198" s="171" t="s">
        <v>555</v>
      </c>
      <c r="D198" s="171" t="s">
        <v>318</v>
      </c>
      <c r="E198" s="172" t="s">
        <v>2903</v>
      </c>
      <c r="F198" s="173" t="s">
        <v>2904</v>
      </c>
      <c r="G198" s="174" t="s">
        <v>366</v>
      </c>
      <c r="H198" s="175">
        <v>0.71699999999999997</v>
      </c>
      <c r="I198" s="176"/>
      <c r="J198" s="177">
        <f t="shared" si="25"/>
        <v>0</v>
      </c>
      <c r="K198" s="178"/>
      <c r="L198" s="36"/>
      <c r="M198" s="179" t="s">
        <v>1</v>
      </c>
      <c r="N198" s="180" t="s">
        <v>41</v>
      </c>
      <c r="O198" s="61"/>
      <c r="P198" s="181">
        <f t="shared" si="26"/>
        <v>0</v>
      </c>
      <c r="Q198" s="181">
        <v>0</v>
      </c>
      <c r="R198" s="181">
        <f t="shared" si="27"/>
        <v>0</v>
      </c>
      <c r="S198" s="181">
        <v>0</v>
      </c>
      <c r="T198" s="182">
        <f t="shared" si="28"/>
        <v>0</v>
      </c>
      <c r="U198" s="35"/>
      <c r="V198" s="35"/>
      <c r="W198" s="35"/>
      <c r="X198" s="35"/>
      <c r="Y198" s="35"/>
      <c r="Z198" s="35"/>
      <c r="AA198" s="35"/>
      <c r="AB198" s="35"/>
      <c r="AC198" s="35"/>
      <c r="AD198" s="35"/>
      <c r="AE198" s="35"/>
      <c r="AR198" s="183" t="s">
        <v>406</v>
      </c>
      <c r="AT198" s="183" t="s">
        <v>318</v>
      </c>
      <c r="AU198" s="183" t="s">
        <v>88</v>
      </c>
      <c r="AY198" s="18" t="s">
        <v>317</v>
      </c>
      <c r="BE198" s="105">
        <f t="shared" si="29"/>
        <v>0</v>
      </c>
      <c r="BF198" s="105">
        <f t="shared" si="30"/>
        <v>0</v>
      </c>
      <c r="BG198" s="105">
        <f t="shared" si="31"/>
        <v>0</v>
      </c>
      <c r="BH198" s="105">
        <f t="shared" si="32"/>
        <v>0</v>
      </c>
      <c r="BI198" s="105">
        <f t="shared" si="33"/>
        <v>0</v>
      </c>
      <c r="BJ198" s="18" t="s">
        <v>88</v>
      </c>
      <c r="BK198" s="105">
        <f t="shared" si="34"/>
        <v>0</v>
      </c>
      <c r="BL198" s="18" t="s">
        <v>406</v>
      </c>
      <c r="BM198" s="183" t="s">
        <v>775</v>
      </c>
    </row>
    <row r="199" spans="1:65" s="12" customFormat="1" ht="22.9" customHeight="1">
      <c r="B199" s="160"/>
      <c r="D199" s="161" t="s">
        <v>74</v>
      </c>
      <c r="E199" s="200" t="s">
        <v>2905</v>
      </c>
      <c r="F199" s="200" t="s">
        <v>2906</v>
      </c>
      <c r="I199" s="163"/>
      <c r="J199" s="201">
        <f>BK199</f>
        <v>0</v>
      </c>
      <c r="L199" s="160"/>
      <c r="M199" s="165"/>
      <c r="N199" s="166"/>
      <c r="O199" s="166"/>
      <c r="P199" s="167">
        <f>SUM(P200:P214)</f>
        <v>0</v>
      </c>
      <c r="Q199" s="166"/>
      <c r="R199" s="167">
        <f>SUM(R200:R214)</f>
        <v>1.35093</v>
      </c>
      <c r="S199" s="166"/>
      <c r="T199" s="168">
        <f>SUM(T200:T214)</f>
        <v>0</v>
      </c>
      <c r="AR199" s="161" t="s">
        <v>88</v>
      </c>
      <c r="AT199" s="169" t="s">
        <v>74</v>
      </c>
      <c r="AU199" s="169" t="s">
        <v>82</v>
      </c>
      <c r="AY199" s="161" t="s">
        <v>317</v>
      </c>
      <c r="BK199" s="170">
        <f>SUM(BK200:BK214)</f>
        <v>0</v>
      </c>
    </row>
    <row r="200" spans="1:65" s="2" customFormat="1" ht="14.45" customHeight="1">
      <c r="A200" s="35"/>
      <c r="B200" s="141"/>
      <c r="C200" s="218" t="s">
        <v>559</v>
      </c>
      <c r="D200" s="218" t="s">
        <v>419</v>
      </c>
      <c r="E200" s="219" t="s">
        <v>2907</v>
      </c>
      <c r="F200" s="220" t="s">
        <v>2908</v>
      </c>
      <c r="G200" s="221" t="s">
        <v>2186</v>
      </c>
      <c r="H200" s="222">
        <v>360</v>
      </c>
      <c r="I200" s="223"/>
      <c r="J200" s="224">
        <f t="shared" ref="J200:J214" si="35">ROUND(I200*H200,2)</f>
        <v>0</v>
      </c>
      <c r="K200" s="225"/>
      <c r="L200" s="226"/>
      <c r="M200" s="227" t="s">
        <v>1</v>
      </c>
      <c r="N200" s="228" t="s">
        <v>41</v>
      </c>
      <c r="O200" s="61"/>
      <c r="P200" s="181">
        <f t="shared" ref="P200:P214" si="36">O200*H200</f>
        <v>0</v>
      </c>
      <c r="Q200" s="181">
        <v>1E-3</v>
      </c>
      <c r="R200" s="181">
        <f t="shared" ref="R200:R214" si="37">Q200*H200</f>
        <v>0.36</v>
      </c>
      <c r="S200" s="181">
        <v>0</v>
      </c>
      <c r="T200" s="182">
        <f t="shared" ref="T200:T214" si="38">S200*H200</f>
        <v>0</v>
      </c>
      <c r="U200" s="35"/>
      <c r="V200" s="35"/>
      <c r="W200" s="35"/>
      <c r="X200" s="35"/>
      <c r="Y200" s="35"/>
      <c r="Z200" s="35"/>
      <c r="AA200" s="35"/>
      <c r="AB200" s="35"/>
      <c r="AC200" s="35"/>
      <c r="AD200" s="35"/>
      <c r="AE200" s="35"/>
      <c r="AR200" s="183" t="s">
        <v>494</v>
      </c>
      <c r="AT200" s="183" t="s">
        <v>419</v>
      </c>
      <c r="AU200" s="183" t="s">
        <v>88</v>
      </c>
      <c r="AY200" s="18" t="s">
        <v>317</v>
      </c>
      <c r="BE200" s="105">
        <f t="shared" ref="BE200:BE214" si="39">IF(N200="základná",J200,0)</f>
        <v>0</v>
      </c>
      <c r="BF200" s="105">
        <f t="shared" ref="BF200:BF214" si="40">IF(N200="znížená",J200,0)</f>
        <v>0</v>
      </c>
      <c r="BG200" s="105">
        <f t="shared" ref="BG200:BG214" si="41">IF(N200="zákl. prenesená",J200,0)</f>
        <v>0</v>
      </c>
      <c r="BH200" s="105">
        <f t="shared" ref="BH200:BH214" si="42">IF(N200="zníž. prenesená",J200,0)</f>
        <v>0</v>
      </c>
      <c r="BI200" s="105">
        <f t="shared" ref="BI200:BI214" si="43">IF(N200="nulová",J200,0)</f>
        <v>0</v>
      </c>
      <c r="BJ200" s="18" t="s">
        <v>88</v>
      </c>
      <c r="BK200" s="105">
        <f t="shared" ref="BK200:BK214" si="44">ROUND(I200*H200,2)</f>
        <v>0</v>
      </c>
      <c r="BL200" s="18" t="s">
        <v>406</v>
      </c>
      <c r="BM200" s="183" t="s">
        <v>784</v>
      </c>
    </row>
    <row r="201" spans="1:65" s="2" customFormat="1" ht="24.2" customHeight="1">
      <c r="A201" s="35"/>
      <c r="B201" s="141"/>
      <c r="C201" s="171" t="s">
        <v>565</v>
      </c>
      <c r="D201" s="171" t="s">
        <v>318</v>
      </c>
      <c r="E201" s="172" t="s">
        <v>2909</v>
      </c>
      <c r="F201" s="173" t="s">
        <v>2910</v>
      </c>
      <c r="G201" s="174" t="s">
        <v>441</v>
      </c>
      <c r="H201" s="175">
        <v>181</v>
      </c>
      <c r="I201" s="176"/>
      <c r="J201" s="177">
        <f t="shared" si="35"/>
        <v>0</v>
      </c>
      <c r="K201" s="178"/>
      <c r="L201" s="36"/>
      <c r="M201" s="179" t="s">
        <v>1</v>
      </c>
      <c r="N201" s="180" t="s">
        <v>41</v>
      </c>
      <c r="O201" s="61"/>
      <c r="P201" s="181">
        <f t="shared" si="36"/>
        <v>0</v>
      </c>
      <c r="Q201" s="181">
        <v>4.4000000000000002E-4</v>
      </c>
      <c r="R201" s="181">
        <f t="shared" si="37"/>
        <v>7.9640000000000002E-2</v>
      </c>
      <c r="S201" s="181">
        <v>0</v>
      </c>
      <c r="T201" s="182">
        <f t="shared" si="38"/>
        <v>0</v>
      </c>
      <c r="U201" s="35"/>
      <c r="V201" s="35"/>
      <c r="W201" s="35"/>
      <c r="X201" s="35"/>
      <c r="Y201" s="35"/>
      <c r="Z201" s="35"/>
      <c r="AA201" s="35"/>
      <c r="AB201" s="35"/>
      <c r="AC201" s="35"/>
      <c r="AD201" s="35"/>
      <c r="AE201" s="35"/>
      <c r="AR201" s="183" t="s">
        <v>406</v>
      </c>
      <c r="AT201" s="183" t="s">
        <v>318</v>
      </c>
      <c r="AU201" s="183" t="s">
        <v>88</v>
      </c>
      <c r="AY201" s="18" t="s">
        <v>317</v>
      </c>
      <c r="BE201" s="105">
        <f t="shared" si="39"/>
        <v>0</v>
      </c>
      <c r="BF201" s="105">
        <f t="shared" si="40"/>
        <v>0</v>
      </c>
      <c r="BG201" s="105">
        <f t="shared" si="41"/>
        <v>0</v>
      </c>
      <c r="BH201" s="105">
        <f t="shared" si="42"/>
        <v>0</v>
      </c>
      <c r="BI201" s="105">
        <f t="shared" si="43"/>
        <v>0</v>
      </c>
      <c r="BJ201" s="18" t="s">
        <v>88</v>
      </c>
      <c r="BK201" s="105">
        <f t="shared" si="44"/>
        <v>0</v>
      </c>
      <c r="BL201" s="18" t="s">
        <v>406</v>
      </c>
      <c r="BM201" s="183" t="s">
        <v>794</v>
      </c>
    </row>
    <row r="202" spans="1:65" s="2" customFormat="1" ht="24.2" customHeight="1">
      <c r="A202" s="35"/>
      <c r="B202" s="141"/>
      <c r="C202" s="171" t="s">
        <v>570</v>
      </c>
      <c r="D202" s="171" t="s">
        <v>318</v>
      </c>
      <c r="E202" s="172" t="s">
        <v>2911</v>
      </c>
      <c r="F202" s="173" t="s">
        <v>2912</v>
      </c>
      <c r="G202" s="174" t="s">
        <v>441</v>
      </c>
      <c r="H202" s="175">
        <v>74</v>
      </c>
      <c r="I202" s="176"/>
      <c r="J202" s="177">
        <f t="shared" si="35"/>
        <v>0</v>
      </c>
      <c r="K202" s="178"/>
      <c r="L202" s="36"/>
      <c r="M202" s="179" t="s">
        <v>1</v>
      </c>
      <c r="N202" s="180" t="s">
        <v>41</v>
      </c>
      <c r="O202" s="61"/>
      <c r="P202" s="181">
        <f t="shared" si="36"/>
        <v>0</v>
      </c>
      <c r="Q202" s="181">
        <v>5.4000000000000001E-4</v>
      </c>
      <c r="R202" s="181">
        <f t="shared" si="37"/>
        <v>3.9960000000000002E-2</v>
      </c>
      <c r="S202" s="181">
        <v>0</v>
      </c>
      <c r="T202" s="182">
        <f t="shared" si="38"/>
        <v>0</v>
      </c>
      <c r="U202" s="35"/>
      <c r="V202" s="35"/>
      <c r="W202" s="35"/>
      <c r="X202" s="35"/>
      <c r="Y202" s="35"/>
      <c r="Z202" s="35"/>
      <c r="AA202" s="35"/>
      <c r="AB202" s="35"/>
      <c r="AC202" s="35"/>
      <c r="AD202" s="35"/>
      <c r="AE202" s="35"/>
      <c r="AR202" s="183" t="s">
        <v>406</v>
      </c>
      <c r="AT202" s="183" t="s">
        <v>318</v>
      </c>
      <c r="AU202" s="183" t="s">
        <v>88</v>
      </c>
      <c r="AY202" s="18" t="s">
        <v>317</v>
      </c>
      <c r="BE202" s="105">
        <f t="shared" si="39"/>
        <v>0</v>
      </c>
      <c r="BF202" s="105">
        <f t="shared" si="40"/>
        <v>0</v>
      </c>
      <c r="BG202" s="105">
        <f t="shared" si="41"/>
        <v>0</v>
      </c>
      <c r="BH202" s="105">
        <f t="shared" si="42"/>
        <v>0</v>
      </c>
      <c r="BI202" s="105">
        <f t="shared" si="43"/>
        <v>0</v>
      </c>
      <c r="BJ202" s="18" t="s">
        <v>88</v>
      </c>
      <c r="BK202" s="105">
        <f t="shared" si="44"/>
        <v>0</v>
      </c>
      <c r="BL202" s="18" t="s">
        <v>406</v>
      </c>
      <c r="BM202" s="183" t="s">
        <v>807</v>
      </c>
    </row>
    <row r="203" spans="1:65" s="2" customFormat="1" ht="24.2" customHeight="1">
      <c r="A203" s="35"/>
      <c r="B203" s="141"/>
      <c r="C203" s="171" t="s">
        <v>576</v>
      </c>
      <c r="D203" s="171" t="s">
        <v>318</v>
      </c>
      <c r="E203" s="172" t="s">
        <v>2913</v>
      </c>
      <c r="F203" s="173" t="s">
        <v>2914</v>
      </c>
      <c r="G203" s="174" t="s">
        <v>441</v>
      </c>
      <c r="H203" s="175">
        <v>180</v>
      </c>
      <c r="I203" s="176"/>
      <c r="J203" s="177">
        <f t="shared" si="35"/>
        <v>0</v>
      </c>
      <c r="K203" s="178"/>
      <c r="L203" s="36"/>
      <c r="M203" s="179" t="s">
        <v>1</v>
      </c>
      <c r="N203" s="180" t="s">
        <v>41</v>
      </c>
      <c r="O203" s="61"/>
      <c r="P203" s="181">
        <f t="shared" si="36"/>
        <v>0</v>
      </c>
      <c r="Q203" s="181">
        <v>8.3000000000000001E-4</v>
      </c>
      <c r="R203" s="181">
        <f t="shared" si="37"/>
        <v>0.14940000000000001</v>
      </c>
      <c r="S203" s="181">
        <v>0</v>
      </c>
      <c r="T203" s="182">
        <f t="shared" si="38"/>
        <v>0</v>
      </c>
      <c r="U203" s="35"/>
      <c r="V203" s="35"/>
      <c r="W203" s="35"/>
      <c r="X203" s="35"/>
      <c r="Y203" s="35"/>
      <c r="Z203" s="35"/>
      <c r="AA203" s="35"/>
      <c r="AB203" s="35"/>
      <c r="AC203" s="35"/>
      <c r="AD203" s="35"/>
      <c r="AE203" s="35"/>
      <c r="AR203" s="183" t="s">
        <v>406</v>
      </c>
      <c r="AT203" s="183" t="s">
        <v>318</v>
      </c>
      <c r="AU203" s="183" t="s">
        <v>88</v>
      </c>
      <c r="AY203" s="18" t="s">
        <v>317</v>
      </c>
      <c r="BE203" s="105">
        <f t="shared" si="39"/>
        <v>0</v>
      </c>
      <c r="BF203" s="105">
        <f t="shared" si="40"/>
        <v>0</v>
      </c>
      <c r="BG203" s="105">
        <f t="shared" si="41"/>
        <v>0</v>
      </c>
      <c r="BH203" s="105">
        <f t="shared" si="42"/>
        <v>0</v>
      </c>
      <c r="BI203" s="105">
        <f t="shared" si="43"/>
        <v>0</v>
      </c>
      <c r="BJ203" s="18" t="s">
        <v>88</v>
      </c>
      <c r="BK203" s="105">
        <f t="shared" si="44"/>
        <v>0</v>
      </c>
      <c r="BL203" s="18" t="s">
        <v>406</v>
      </c>
      <c r="BM203" s="183" t="s">
        <v>824</v>
      </c>
    </row>
    <row r="204" spans="1:65" s="2" customFormat="1" ht="24.2" customHeight="1">
      <c r="A204" s="35"/>
      <c r="B204" s="141"/>
      <c r="C204" s="171" t="s">
        <v>580</v>
      </c>
      <c r="D204" s="171" t="s">
        <v>318</v>
      </c>
      <c r="E204" s="172" t="s">
        <v>2915</v>
      </c>
      <c r="F204" s="173" t="s">
        <v>2916</v>
      </c>
      <c r="G204" s="174" t="s">
        <v>441</v>
      </c>
      <c r="H204" s="175">
        <v>163</v>
      </c>
      <c r="I204" s="176"/>
      <c r="J204" s="177">
        <f t="shared" si="35"/>
        <v>0</v>
      </c>
      <c r="K204" s="178"/>
      <c r="L204" s="36"/>
      <c r="M204" s="179" t="s">
        <v>1</v>
      </c>
      <c r="N204" s="180" t="s">
        <v>41</v>
      </c>
      <c r="O204" s="61"/>
      <c r="P204" s="181">
        <f t="shared" si="36"/>
        <v>0</v>
      </c>
      <c r="Q204" s="181">
        <v>1.06E-3</v>
      </c>
      <c r="R204" s="181">
        <f t="shared" si="37"/>
        <v>0.17277999999999999</v>
      </c>
      <c r="S204" s="181">
        <v>0</v>
      </c>
      <c r="T204" s="182">
        <f t="shared" si="38"/>
        <v>0</v>
      </c>
      <c r="U204" s="35"/>
      <c r="V204" s="35"/>
      <c r="W204" s="35"/>
      <c r="X204" s="35"/>
      <c r="Y204" s="35"/>
      <c r="Z204" s="35"/>
      <c r="AA204" s="35"/>
      <c r="AB204" s="35"/>
      <c r="AC204" s="35"/>
      <c r="AD204" s="35"/>
      <c r="AE204" s="35"/>
      <c r="AR204" s="183" t="s">
        <v>406</v>
      </c>
      <c r="AT204" s="183" t="s">
        <v>318</v>
      </c>
      <c r="AU204" s="183" t="s">
        <v>88</v>
      </c>
      <c r="AY204" s="18" t="s">
        <v>317</v>
      </c>
      <c r="BE204" s="105">
        <f t="shared" si="39"/>
        <v>0</v>
      </c>
      <c r="BF204" s="105">
        <f t="shared" si="40"/>
        <v>0</v>
      </c>
      <c r="BG204" s="105">
        <f t="shared" si="41"/>
        <v>0</v>
      </c>
      <c r="BH204" s="105">
        <f t="shared" si="42"/>
        <v>0</v>
      </c>
      <c r="BI204" s="105">
        <f t="shared" si="43"/>
        <v>0</v>
      </c>
      <c r="BJ204" s="18" t="s">
        <v>88</v>
      </c>
      <c r="BK204" s="105">
        <f t="shared" si="44"/>
        <v>0</v>
      </c>
      <c r="BL204" s="18" t="s">
        <v>406</v>
      </c>
      <c r="BM204" s="183" t="s">
        <v>836</v>
      </c>
    </row>
    <row r="205" spans="1:65" s="2" customFormat="1" ht="24.2" customHeight="1">
      <c r="A205" s="35"/>
      <c r="B205" s="141"/>
      <c r="C205" s="171" t="s">
        <v>586</v>
      </c>
      <c r="D205" s="171" t="s">
        <v>318</v>
      </c>
      <c r="E205" s="172" t="s">
        <v>2917</v>
      </c>
      <c r="F205" s="173" t="s">
        <v>2918</v>
      </c>
      <c r="G205" s="174" t="s">
        <v>441</v>
      </c>
      <c r="H205" s="175">
        <v>48</v>
      </c>
      <c r="I205" s="176"/>
      <c r="J205" s="177">
        <f t="shared" si="35"/>
        <v>0</v>
      </c>
      <c r="K205" s="178"/>
      <c r="L205" s="36"/>
      <c r="M205" s="179" t="s">
        <v>1</v>
      </c>
      <c r="N205" s="180" t="s">
        <v>41</v>
      </c>
      <c r="O205" s="61"/>
      <c r="P205" s="181">
        <f t="shared" si="36"/>
        <v>0</v>
      </c>
      <c r="Q205" s="181">
        <v>1.33E-3</v>
      </c>
      <c r="R205" s="181">
        <f t="shared" si="37"/>
        <v>6.3840000000000008E-2</v>
      </c>
      <c r="S205" s="181">
        <v>0</v>
      </c>
      <c r="T205" s="182">
        <f t="shared" si="38"/>
        <v>0</v>
      </c>
      <c r="U205" s="35"/>
      <c r="V205" s="35"/>
      <c r="W205" s="35"/>
      <c r="X205" s="35"/>
      <c r="Y205" s="35"/>
      <c r="Z205" s="35"/>
      <c r="AA205" s="35"/>
      <c r="AB205" s="35"/>
      <c r="AC205" s="35"/>
      <c r="AD205" s="35"/>
      <c r="AE205" s="35"/>
      <c r="AR205" s="183" t="s">
        <v>406</v>
      </c>
      <c r="AT205" s="183" t="s">
        <v>318</v>
      </c>
      <c r="AU205" s="183" t="s">
        <v>88</v>
      </c>
      <c r="AY205" s="18" t="s">
        <v>317</v>
      </c>
      <c r="BE205" s="105">
        <f t="shared" si="39"/>
        <v>0</v>
      </c>
      <c r="BF205" s="105">
        <f t="shared" si="40"/>
        <v>0</v>
      </c>
      <c r="BG205" s="105">
        <f t="shared" si="41"/>
        <v>0</v>
      </c>
      <c r="BH205" s="105">
        <f t="shared" si="42"/>
        <v>0</v>
      </c>
      <c r="BI205" s="105">
        <f t="shared" si="43"/>
        <v>0</v>
      </c>
      <c r="BJ205" s="18" t="s">
        <v>88</v>
      </c>
      <c r="BK205" s="105">
        <f t="shared" si="44"/>
        <v>0</v>
      </c>
      <c r="BL205" s="18" t="s">
        <v>406</v>
      </c>
      <c r="BM205" s="183" t="s">
        <v>845</v>
      </c>
    </row>
    <row r="206" spans="1:65" s="2" customFormat="1" ht="24.2" customHeight="1">
      <c r="A206" s="35"/>
      <c r="B206" s="141"/>
      <c r="C206" s="171" t="s">
        <v>591</v>
      </c>
      <c r="D206" s="171" t="s">
        <v>318</v>
      </c>
      <c r="E206" s="172" t="s">
        <v>2919</v>
      </c>
      <c r="F206" s="173" t="s">
        <v>2920</v>
      </c>
      <c r="G206" s="174" t="s">
        <v>441</v>
      </c>
      <c r="H206" s="175">
        <v>31</v>
      </c>
      <c r="I206" s="176"/>
      <c r="J206" s="177">
        <f t="shared" si="35"/>
        <v>0</v>
      </c>
      <c r="K206" s="178"/>
      <c r="L206" s="36"/>
      <c r="M206" s="179" t="s">
        <v>1</v>
      </c>
      <c r="N206" s="180" t="s">
        <v>41</v>
      </c>
      <c r="O206" s="61"/>
      <c r="P206" s="181">
        <f t="shared" si="36"/>
        <v>0</v>
      </c>
      <c r="Q206" s="181">
        <v>1.6299999999999999E-3</v>
      </c>
      <c r="R206" s="181">
        <f t="shared" si="37"/>
        <v>5.0529999999999999E-2</v>
      </c>
      <c r="S206" s="181">
        <v>0</v>
      </c>
      <c r="T206" s="182">
        <f t="shared" si="38"/>
        <v>0</v>
      </c>
      <c r="U206" s="35"/>
      <c r="V206" s="35"/>
      <c r="W206" s="35"/>
      <c r="X206" s="35"/>
      <c r="Y206" s="35"/>
      <c r="Z206" s="35"/>
      <c r="AA206" s="35"/>
      <c r="AB206" s="35"/>
      <c r="AC206" s="35"/>
      <c r="AD206" s="35"/>
      <c r="AE206" s="35"/>
      <c r="AR206" s="183" t="s">
        <v>406</v>
      </c>
      <c r="AT206" s="183" t="s">
        <v>318</v>
      </c>
      <c r="AU206" s="183" t="s">
        <v>88</v>
      </c>
      <c r="AY206" s="18" t="s">
        <v>317</v>
      </c>
      <c r="BE206" s="105">
        <f t="shared" si="39"/>
        <v>0</v>
      </c>
      <c r="BF206" s="105">
        <f t="shared" si="40"/>
        <v>0</v>
      </c>
      <c r="BG206" s="105">
        <f t="shared" si="41"/>
        <v>0</v>
      </c>
      <c r="BH206" s="105">
        <f t="shared" si="42"/>
        <v>0</v>
      </c>
      <c r="BI206" s="105">
        <f t="shared" si="43"/>
        <v>0</v>
      </c>
      <c r="BJ206" s="18" t="s">
        <v>88</v>
      </c>
      <c r="BK206" s="105">
        <f t="shared" si="44"/>
        <v>0</v>
      </c>
      <c r="BL206" s="18" t="s">
        <v>406</v>
      </c>
      <c r="BM206" s="183" t="s">
        <v>859</v>
      </c>
    </row>
    <row r="207" spans="1:65" s="2" customFormat="1" ht="24.2" customHeight="1">
      <c r="A207" s="35"/>
      <c r="B207" s="141"/>
      <c r="C207" s="171" t="s">
        <v>596</v>
      </c>
      <c r="D207" s="171" t="s">
        <v>318</v>
      </c>
      <c r="E207" s="172" t="s">
        <v>2921</v>
      </c>
      <c r="F207" s="173" t="s">
        <v>2922</v>
      </c>
      <c r="G207" s="174" t="s">
        <v>441</v>
      </c>
      <c r="H207" s="175">
        <v>64</v>
      </c>
      <c r="I207" s="176"/>
      <c r="J207" s="177">
        <f t="shared" si="35"/>
        <v>0</v>
      </c>
      <c r="K207" s="178"/>
      <c r="L207" s="36"/>
      <c r="M207" s="179" t="s">
        <v>1</v>
      </c>
      <c r="N207" s="180" t="s">
        <v>41</v>
      </c>
      <c r="O207" s="61"/>
      <c r="P207" s="181">
        <f t="shared" si="36"/>
        <v>0</v>
      </c>
      <c r="Q207" s="181">
        <v>2.0999999999999999E-3</v>
      </c>
      <c r="R207" s="181">
        <f t="shared" si="37"/>
        <v>0.13439999999999999</v>
      </c>
      <c r="S207" s="181">
        <v>0</v>
      </c>
      <c r="T207" s="182">
        <f t="shared" si="38"/>
        <v>0</v>
      </c>
      <c r="U207" s="35"/>
      <c r="V207" s="35"/>
      <c r="W207" s="35"/>
      <c r="X207" s="35"/>
      <c r="Y207" s="35"/>
      <c r="Z207" s="35"/>
      <c r="AA207" s="35"/>
      <c r="AB207" s="35"/>
      <c r="AC207" s="35"/>
      <c r="AD207" s="35"/>
      <c r="AE207" s="35"/>
      <c r="AR207" s="183" t="s">
        <v>406</v>
      </c>
      <c r="AT207" s="183" t="s">
        <v>318</v>
      </c>
      <c r="AU207" s="183" t="s">
        <v>88</v>
      </c>
      <c r="AY207" s="18" t="s">
        <v>317</v>
      </c>
      <c r="BE207" s="105">
        <f t="shared" si="39"/>
        <v>0</v>
      </c>
      <c r="BF207" s="105">
        <f t="shared" si="40"/>
        <v>0</v>
      </c>
      <c r="BG207" s="105">
        <f t="shared" si="41"/>
        <v>0</v>
      </c>
      <c r="BH207" s="105">
        <f t="shared" si="42"/>
        <v>0</v>
      </c>
      <c r="BI207" s="105">
        <f t="shared" si="43"/>
        <v>0</v>
      </c>
      <c r="BJ207" s="18" t="s">
        <v>88</v>
      </c>
      <c r="BK207" s="105">
        <f t="shared" si="44"/>
        <v>0</v>
      </c>
      <c r="BL207" s="18" t="s">
        <v>406</v>
      </c>
      <c r="BM207" s="183" t="s">
        <v>871</v>
      </c>
    </row>
    <row r="208" spans="1:65" s="2" customFormat="1" ht="14.45" customHeight="1">
      <c r="A208" s="35"/>
      <c r="B208" s="141"/>
      <c r="C208" s="171" t="s">
        <v>603</v>
      </c>
      <c r="D208" s="171" t="s">
        <v>318</v>
      </c>
      <c r="E208" s="172" t="s">
        <v>2923</v>
      </c>
      <c r="F208" s="173" t="s">
        <v>2924</v>
      </c>
      <c r="G208" s="174" t="s">
        <v>441</v>
      </c>
      <c r="H208" s="175">
        <v>677</v>
      </c>
      <c r="I208" s="176"/>
      <c r="J208" s="177">
        <f t="shared" si="35"/>
        <v>0</v>
      </c>
      <c r="K208" s="178"/>
      <c r="L208" s="36"/>
      <c r="M208" s="179" t="s">
        <v>1</v>
      </c>
      <c r="N208" s="180" t="s">
        <v>41</v>
      </c>
      <c r="O208" s="61"/>
      <c r="P208" s="181">
        <f t="shared" si="36"/>
        <v>0</v>
      </c>
      <c r="Q208" s="181">
        <v>0</v>
      </c>
      <c r="R208" s="181">
        <f t="shared" si="37"/>
        <v>0</v>
      </c>
      <c r="S208" s="181">
        <v>0</v>
      </c>
      <c r="T208" s="182">
        <f t="shared" si="38"/>
        <v>0</v>
      </c>
      <c r="U208" s="35"/>
      <c r="V208" s="35"/>
      <c r="W208" s="35"/>
      <c r="X208" s="35"/>
      <c r="Y208" s="35"/>
      <c r="Z208" s="35"/>
      <c r="AA208" s="35"/>
      <c r="AB208" s="35"/>
      <c r="AC208" s="35"/>
      <c r="AD208" s="35"/>
      <c r="AE208" s="35"/>
      <c r="AR208" s="183" t="s">
        <v>406</v>
      </c>
      <c r="AT208" s="183" t="s">
        <v>318</v>
      </c>
      <c r="AU208" s="183" t="s">
        <v>88</v>
      </c>
      <c r="AY208" s="18" t="s">
        <v>317</v>
      </c>
      <c r="BE208" s="105">
        <f t="shared" si="39"/>
        <v>0</v>
      </c>
      <c r="BF208" s="105">
        <f t="shared" si="40"/>
        <v>0</v>
      </c>
      <c r="BG208" s="105">
        <f t="shared" si="41"/>
        <v>0</v>
      </c>
      <c r="BH208" s="105">
        <f t="shared" si="42"/>
        <v>0</v>
      </c>
      <c r="BI208" s="105">
        <f t="shared" si="43"/>
        <v>0</v>
      </c>
      <c r="BJ208" s="18" t="s">
        <v>88</v>
      </c>
      <c r="BK208" s="105">
        <f t="shared" si="44"/>
        <v>0</v>
      </c>
      <c r="BL208" s="18" t="s">
        <v>406</v>
      </c>
      <c r="BM208" s="183" t="s">
        <v>878</v>
      </c>
    </row>
    <row r="209" spans="1:65" s="2" customFormat="1" ht="14.45" customHeight="1">
      <c r="A209" s="35"/>
      <c r="B209" s="141"/>
      <c r="C209" s="171" t="s">
        <v>608</v>
      </c>
      <c r="D209" s="171" t="s">
        <v>318</v>
      </c>
      <c r="E209" s="172" t="s">
        <v>2925</v>
      </c>
      <c r="F209" s="173" t="s">
        <v>2926</v>
      </c>
      <c r="G209" s="174" t="s">
        <v>441</v>
      </c>
      <c r="H209" s="175">
        <v>64</v>
      </c>
      <c r="I209" s="176"/>
      <c r="J209" s="177">
        <f t="shared" si="35"/>
        <v>0</v>
      </c>
      <c r="K209" s="178"/>
      <c r="L209" s="36"/>
      <c r="M209" s="179" t="s">
        <v>1</v>
      </c>
      <c r="N209" s="180" t="s">
        <v>41</v>
      </c>
      <c r="O209" s="61"/>
      <c r="P209" s="181">
        <f t="shared" si="36"/>
        <v>0</v>
      </c>
      <c r="Q209" s="181">
        <v>0</v>
      </c>
      <c r="R209" s="181">
        <f t="shared" si="37"/>
        <v>0</v>
      </c>
      <c r="S209" s="181">
        <v>0</v>
      </c>
      <c r="T209" s="182">
        <f t="shared" si="38"/>
        <v>0</v>
      </c>
      <c r="U209" s="35"/>
      <c r="V209" s="35"/>
      <c r="W209" s="35"/>
      <c r="X209" s="35"/>
      <c r="Y209" s="35"/>
      <c r="Z209" s="35"/>
      <c r="AA209" s="35"/>
      <c r="AB209" s="35"/>
      <c r="AC209" s="35"/>
      <c r="AD209" s="35"/>
      <c r="AE209" s="35"/>
      <c r="AR209" s="183" t="s">
        <v>406</v>
      </c>
      <c r="AT209" s="183" t="s">
        <v>318</v>
      </c>
      <c r="AU209" s="183" t="s">
        <v>88</v>
      </c>
      <c r="AY209" s="18" t="s">
        <v>317</v>
      </c>
      <c r="BE209" s="105">
        <f t="shared" si="39"/>
        <v>0</v>
      </c>
      <c r="BF209" s="105">
        <f t="shared" si="40"/>
        <v>0</v>
      </c>
      <c r="BG209" s="105">
        <f t="shared" si="41"/>
        <v>0</v>
      </c>
      <c r="BH209" s="105">
        <f t="shared" si="42"/>
        <v>0</v>
      </c>
      <c r="BI209" s="105">
        <f t="shared" si="43"/>
        <v>0</v>
      </c>
      <c r="BJ209" s="18" t="s">
        <v>88</v>
      </c>
      <c r="BK209" s="105">
        <f t="shared" si="44"/>
        <v>0</v>
      </c>
      <c r="BL209" s="18" t="s">
        <v>406</v>
      </c>
      <c r="BM209" s="183" t="s">
        <v>883</v>
      </c>
    </row>
    <row r="210" spans="1:65" s="2" customFormat="1" ht="14.45" customHeight="1">
      <c r="A210" s="35"/>
      <c r="B210" s="141"/>
      <c r="C210" s="171" t="s">
        <v>612</v>
      </c>
      <c r="D210" s="171" t="s">
        <v>318</v>
      </c>
      <c r="E210" s="172" t="s">
        <v>2927</v>
      </c>
      <c r="F210" s="173" t="s">
        <v>2928</v>
      </c>
      <c r="G210" s="174" t="s">
        <v>891</v>
      </c>
      <c r="H210" s="175">
        <v>84</v>
      </c>
      <c r="I210" s="176"/>
      <c r="J210" s="177">
        <f t="shared" si="35"/>
        <v>0</v>
      </c>
      <c r="K210" s="178"/>
      <c r="L210" s="36"/>
      <c r="M210" s="179" t="s">
        <v>1</v>
      </c>
      <c r="N210" s="180" t="s">
        <v>41</v>
      </c>
      <c r="O210" s="61"/>
      <c r="P210" s="181">
        <f t="shared" si="36"/>
        <v>0</v>
      </c>
      <c r="Q210" s="181">
        <v>0</v>
      </c>
      <c r="R210" s="181">
        <f t="shared" si="37"/>
        <v>0</v>
      </c>
      <c r="S210" s="181">
        <v>0</v>
      </c>
      <c r="T210" s="182">
        <f t="shared" si="38"/>
        <v>0</v>
      </c>
      <c r="U210" s="35"/>
      <c r="V210" s="35"/>
      <c r="W210" s="35"/>
      <c r="X210" s="35"/>
      <c r="Y210" s="35"/>
      <c r="Z210" s="35"/>
      <c r="AA210" s="35"/>
      <c r="AB210" s="35"/>
      <c r="AC210" s="35"/>
      <c r="AD210" s="35"/>
      <c r="AE210" s="35"/>
      <c r="AR210" s="183" t="s">
        <v>406</v>
      </c>
      <c r="AT210" s="183" t="s">
        <v>318</v>
      </c>
      <c r="AU210" s="183" t="s">
        <v>88</v>
      </c>
      <c r="AY210" s="18" t="s">
        <v>317</v>
      </c>
      <c r="BE210" s="105">
        <f t="shared" si="39"/>
        <v>0</v>
      </c>
      <c r="BF210" s="105">
        <f t="shared" si="40"/>
        <v>0</v>
      </c>
      <c r="BG210" s="105">
        <f t="shared" si="41"/>
        <v>0</v>
      </c>
      <c r="BH210" s="105">
        <f t="shared" si="42"/>
        <v>0</v>
      </c>
      <c r="BI210" s="105">
        <f t="shared" si="43"/>
        <v>0</v>
      </c>
      <c r="BJ210" s="18" t="s">
        <v>88</v>
      </c>
      <c r="BK210" s="105">
        <f t="shared" si="44"/>
        <v>0</v>
      </c>
      <c r="BL210" s="18" t="s">
        <v>406</v>
      </c>
      <c r="BM210" s="183" t="s">
        <v>894</v>
      </c>
    </row>
    <row r="211" spans="1:65" s="2" customFormat="1" ht="14.45" customHeight="1">
      <c r="A211" s="35"/>
      <c r="B211" s="141"/>
      <c r="C211" s="171" t="s">
        <v>616</v>
      </c>
      <c r="D211" s="171" t="s">
        <v>318</v>
      </c>
      <c r="E211" s="172" t="s">
        <v>2883</v>
      </c>
      <c r="F211" s="173" t="s">
        <v>2929</v>
      </c>
      <c r="G211" s="174" t="s">
        <v>441</v>
      </c>
      <c r="H211" s="175">
        <v>15</v>
      </c>
      <c r="I211" s="176"/>
      <c r="J211" s="177">
        <f t="shared" si="35"/>
        <v>0</v>
      </c>
      <c r="K211" s="178"/>
      <c r="L211" s="36"/>
      <c r="M211" s="179" t="s">
        <v>1</v>
      </c>
      <c r="N211" s="180" t="s">
        <v>41</v>
      </c>
      <c r="O211" s="61"/>
      <c r="P211" s="181">
        <f t="shared" si="36"/>
        <v>0</v>
      </c>
      <c r="Q211" s="181">
        <v>0</v>
      </c>
      <c r="R211" s="181">
        <f t="shared" si="37"/>
        <v>0</v>
      </c>
      <c r="S211" s="181">
        <v>0</v>
      </c>
      <c r="T211" s="182">
        <f t="shared" si="38"/>
        <v>0</v>
      </c>
      <c r="U211" s="35"/>
      <c r="V211" s="35"/>
      <c r="W211" s="35"/>
      <c r="X211" s="35"/>
      <c r="Y211" s="35"/>
      <c r="Z211" s="35"/>
      <c r="AA211" s="35"/>
      <c r="AB211" s="35"/>
      <c r="AC211" s="35"/>
      <c r="AD211" s="35"/>
      <c r="AE211" s="35"/>
      <c r="AR211" s="183" t="s">
        <v>406</v>
      </c>
      <c r="AT211" s="183" t="s">
        <v>318</v>
      </c>
      <c r="AU211" s="183" t="s">
        <v>88</v>
      </c>
      <c r="AY211" s="18" t="s">
        <v>317</v>
      </c>
      <c r="BE211" s="105">
        <f t="shared" si="39"/>
        <v>0</v>
      </c>
      <c r="BF211" s="105">
        <f t="shared" si="40"/>
        <v>0</v>
      </c>
      <c r="BG211" s="105">
        <f t="shared" si="41"/>
        <v>0</v>
      </c>
      <c r="BH211" s="105">
        <f t="shared" si="42"/>
        <v>0</v>
      </c>
      <c r="BI211" s="105">
        <f t="shared" si="43"/>
        <v>0</v>
      </c>
      <c r="BJ211" s="18" t="s">
        <v>88</v>
      </c>
      <c r="BK211" s="105">
        <f t="shared" si="44"/>
        <v>0</v>
      </c>
      <c r="BL211" s="18" t="s">
        <v>406</v>
      </c>
      <c r="BM211" s="183" t="s">
        <v>902</v>
      </c>
    </row>
    <row r="212" spans="1:65" s="2" customFormat="1" ht="14.45" customHeight="1">
      <c r="A212" s="35"/>
      <c r="B212" s="141"/>
      <c r="C212" s="171" t="s">
        <v>620</v>
      </c>
      <c r="D212" s="171" t="s">
        <v>318</v>
      </c>
      <c r="E212" s="172" t="s">
        <v>2930</v>
      </c>
      <c r="F212" s="173" t="s">
        <v>2931</v>
      </c>
      <c r="G212" s="174" t="s">
        <v>388</v>
      </c>
      <c r="H212" s="175">
        <v>26</v>
      </c>
      <c r="I212" s="176"/>
      <c r="J212" s="177">
        <f t="shared" si="35"/>
        <v>0</v>
      </c>
      <c r="K212" s="178"/>
      <c r="L212" s="36"/>
      <c r="M212" s="179" t="s">
        <v>1</v>
      </c>
      <c r="N212" s="180" t="s">
        <v>41</v>
      </c>
      <c r="O212" s="61"/>
      <c r="P212" s="181">
        <f t="shared" si="36"/>
        <v>0</v>
      </c>
      <c r="Q212" s="181">
        <v>0</v>
      </c>
      <c r="R212" s="181">
        <f t="shared" si="37"/>
        <v>0</v>
      </c>
      <c r="S212" s="181">
        <v>0</v>
      </c>
      <c r="T212" s="182">
        <f t="shared" si="38"/>
        <v>0</v>
      </c>
      <c r="U212" s="35"/>
      <c r="V212" s="35"/>
      <c r="W212" s="35"/>
      <c r="X212" s="35"/>
      <c r="Y212" s="35"/>
      <c r="Z212" s="35"/>
      <c r="AA212" s="35"/>
      <c r="AB212" s="35"/>
      <c r="AC212" s="35"/>
      <c r="AD212" s="35"/>
      <c r="AE212" s="35"/>
      <c r="AR212" s="183" t="s">
        <v>406</v>
      </c>
      <c r="AT212" s="183" t="s">
        <v>318</v>
      </c>
      <c r="AU212" s="183" t="s">
        <v>88</v>
      </c>
      <c r="AY212" s="18" t="s">
        <v>317</v>
      </c>
      <c r="BE212" s="105">
        <f t="shared" si="39"/>
        <v>0</v>
      </c>
      <c r="BF212" s="105">
        <f t="shared" si="40"/>
        <v>0</v>
      </c>
      <c r="BG212" s="105">
        <f t="shared" si="41"/>
        <v>0</v>
      </c>
      <c r="BH212" s="105">
        <f t="shared" si="42"/>
        <v>0</v>
      </c>
      <c r="BI212" s="105">
        <f t="shared" si="43"/>
        <v>0</v>
      </c>
      <c r="BJ212" s="18" t="s">
        <v>88</v>
      </c>
      <c r="BK212" s="105">
        <f t="shared" si="44"/>
        <v>0</v>
      </c>
      <c r="BL212" s="18" t="s">
        <v>406</v>
      </c>
      <c r="BM212" s="183" t="s">
        <v>910</v>
      </c>
    </row>
    <row r="213" spans="1:65" s="2" customFormat="1" ht="24.2" customHeight="1">
      <c r="A213" s="35"/>
      <c r="B213" s="141"/>
      <c r="C213" s="171" t="s">
        <v>625</v>
      </c>
      <c r="D213" s="171" t="s">
        <v>318</v>
      </c>
      <c r="E213" s="172" t="s">
        <v>2932</v>
      </c>
      <c r="F213" s="173" t="s">
        <v>2933</v>
      </c>
      <c r="G213" s="174" t="s">
        <v>388</v>
      </c>
      <c r="H213" s="175">
        <v>46</v>
      </c>
      <c r="I213" s="176"/>
      <c r="J213" s="177">
        <f t="shared" si="35"/>
        <v>0</v>
      </c>
      <c r="K213" s="178"/>
      <c r="L213" s="36"/>
      <c r="M213" s="179" t="s">
        <v>1</v>
      </c>
      <c r="N213" s="180" t="s">
        <v>41</v>
      </c>
      <c r="O213" s="61"/>
      <c r="P213" s="181">
        <f t="shared" si="36"/>
        <v>0</v>
      </c>
      <c r="Q213" s="181">
        <v>6.5300000000000002E-3</v>
      </c>
      <c r="R213" s="181">
        <f t="shared" si="37"/>
        <v>0.30038000000000004</v>
      </c>
      <c r="S213" s="181">
        <v>0</v>
      </c>
      <c r="T213" s="182">
        <f t="shared" si="38"/>
        <v>0</v>
      </c>
      <c r="U213" s="35"/>
      <c r="V213" s="35"/>
      <c r="W213" s="35"/>
      <c r="X213" s="35"/>
      <c r="Y213" s="35"/>
      <c r="Z213" s="35"/>
      <c r="AA213" s="35"/>
      <c r="AB213" s="35"/>
      <c r="AC213" s="35"/>
      <c r="AD213" s="35"/>
      <c r="AE213" s="35"/>
      <c r="AR213" s="183" t="s">
        <v>406</v>
      </c>
      <c r="AT213" s="183" t="s">
        <v>318</v>
      </c>
      <c r="AU213" s="183" t="s">
        <v>88</v>
      </c>
      <c r="AY213" s="18" t="s">
        <v>317</v>
      </c>
      <c r="BE213" s="105">
        <f t="shared" si="39"/>
        <v>0</v>
      </c>
      <c r="BF213" s="105">
        <f t="shared" si="40"/>
        <v>0</v>
      </c>
      <c r="BG213" s="105">
        <f t="shared" si="41"/>
        <v>0</v>
      </c>
      <c r="BH213" s="105">
        <f t="shared" si="42"/>
        <v>0</v>
      </c>
      <c r="BI213" s="105">
        <f t="shared" si="43"/>
        <v>0</v>
      </c>
      <c r="BJ213" s="18" t="s">
        <v>88</v>
      </c>
      <c r="BK213" s="105">
        <f t="shared" si="44"/>
        <v>0</v>
      </c>
      <c r="BL213" s="18" t="s">
        <v>406</v>
      </c>
      <c r="BM213" s="183" t="s">
        <v>919</v>
      </c>
    </row>
    <row r="214" spans="1:65" s="2" customFormat="1" ht="14.45" customHeight="1">
      <c r="A214" s="35"/>
      <c r="B214" s="141"/>
      <c r="C214" s="171" t="s">
        <v>629</v>
      </c>
      <c r="D214" s="171" t="s">
        <v>318</v>
      </c>
      <c r="E214" s="172" t="s">
        <v>2934</v>
      </c>
      <c r="F214" s="173" t="s">
        <v>2935</v>
      </c>
      <c r="G214" s="174" t="s">
        <v>366</v>
      </c>
      <c r="H214" s="175">
        <v>1.351</v>
      </c>
      <c r="I214" s="176"/>
      <c r="J214" s="177">
        <f t="shared" si="35"/>
        <v>0</v>
      </c>
      <c r="K214" s="178"/>
      <c r="L214" s="36"/>
      <c r="M214" s="179" t="s">
        <v>1</v>
      </c>
      <c r="N214" s="180" t="s">
        <v>41</v>
      </c>
      <c r="O214" s="61"/>
      <c r="P214" s="181">
        <f t="shared" si="36"/>
        <v>0</v>
      </c>
      <c r="Q214" s="181">
        <v>0</v>
      </c>
      <c r="R214" s="181">
        <f t="shared" si="37"/>
        <v>0</v>
      </c>
      <c r="S214" s="181">
        <v>0</v>
      </c>
      <c r="T214" s="182">
        <f t="shared" si="38"/>
        <v>0</v>
      </c>
      <c r="U214" s="35"/>
      <c r="V214" s="35"/>
      <c r="W214" s="35"/>
      <c r="X214" s="35"/>
      <c r="Y214" s="35"/>
      <c r="Z214" s="35"/>
      <c r="AA214" s="35"/>
      <c r="AB214" s="35"/>
      <c r="AC214" s="35"/>
      <c r="AD214" s="35"/>
      <c r="AE214" s="35"/>
      <c r="AR214" s="183" t="s">
        <v>406</v>
      </c>
      <c r="AT214" s="183" t="s">
        <v>318</v>
      </c>
      <c r="AU214" s="183" t="s">
        <v>88</v>
      </c>
      <c r="AY214" s="18" t="s">
        <v>317</v>
      </c>
      <c r="BE214" s="105">
        <f t="shared" si="39"/>
        <v>0</v>
      </c>
      <c r="BF214" s="105">
        <f t="shared" si="40"/>
        <v>0</v>
      </c>
      <c r="BG214" s="105">
        <f t="shared" si="41"/>
        <v>0</v>
      </c>
      <c r="BH214" s="105">
        <f t="shared" si="42"/>
        <v>0</v>
      </c>
      <c r="BI214" s="105">
        <f t="shared" si="43"/>
        <v>0</v>
      </c>
      <c r="BJ214" s="18" t="s">
        <v>88</v>
      </c>
      <c r="BK214" s="105">
        <f t="shared" si="44"/>
        <v>0</v>
      </c>
      <c r="BL214" s="18" t="s">
        <v>406</v>
      </c>
      <c r="BM214" s="183" t="s">
        <v>927</v>
      </c>
    </row>
    <row r="215" spans="1:65" s="12" customFormat="1" ht="22.9" customHeight="1">
      <c r="B215" s="160"/>
      <c r="D215" s="161" t="s">
        <v>74</v>
      </c>
      <c r="E215" s="200" t="s">
        <v>2936</v>
      </c>
      <c r="F215" s="200" t="s">
        <v>2937</v>
      </c>
      <c r="I215" s="163"/>
      <c r="J215" s="201">
        <f>BK215</f>
        <v>0</v>
      </c>
      <c r="L215" s="160"/>
      <c r="M215" s="165"/>
      <c r="N215" s="166"/>
      <c r="O215" s="166"/>
      <c r="P215" s="167">
        <f>SUM(P216:P234)</f>
        <v>0</v>
      </c>
      <c r="Q215" s="166"/>
      <c r="R215" s="167">
        <f>SUM(R216:R234)</f>
        <v>0.10204000000000002</v>
      </c>
      <c r="S215" s="166"/>
      <c r="T215" s="168">
        <f>SUM(T216:T234)</f>
        <v>0</v>
      </c>
      <c r="AR215" s="161" t="s">
        <v>88</v>
      </c>
      <c r="AT215" s="169" t="s">
        <v>74</v>
      </c>
      <c r="AU215" s="169" t="s">
        <v>82</v>
      </c>
      <c r="AY215" s="161" t="s">
        <v>317</v>
      </c>
      <c r="BK215" s="170">
        <f>SUM(BK216:BK234)</f>
        <v>0</v>
      </c>
    </row>
    <row r="216" spans="1:65" s="2" customFormat="1" ht="14.45" customHeight="1">
      <c r="A216" s="35"/>
      <c r="B216" s="141"/>
      <c r="C216" s="218" t="s">
        <v>637</v>
      </c>
      <c r="D216" s="218" t="s">
        <v>419</v>
      </c>
      <c r="E216" s="219" t="s">
        <v>2938</v>
      </c>
      <c r="F216" s="220" t="s">
        <v>2939</v>
      </c>
      <c r="G216" s="221" t="s">
        <v>891</v>
      </c>
      <c r="H216" s="222">
        <v>1</v>
      </c>
      <c r="I216" s="223"/>
      <c r="J216" s="224">
        <f t="shared" ref="J216:J234" si="45">ROUND(I216*H216,2)</f>
        <v>0</v>
      </c>
      <c r="K216" s="225"/>
      <c r="L216" s="226"/>
      <c r="M216" s="227" t="s">
        <v>1</v>
      </c>
      <c r="N216" s="228" t="s">
        <v>41</v>
      </c>
      <c r="O216" s="61"/>
      <c r="P216" s="181">
        <f t="shared" ref="P216:P234" si="46">O216*H216</f>
        <v>0</v>
      </c>
      <c r="Q216" s="181">
        <v>1E-3</v>
      </c>
      <c r="R216" s="181">
        <f t="shared" ref="R216:R234" si="47">Q216*H216</f>
        <v>1E-3</v>
      </c>
      <c r="S216" s="181">
        <v>0</v>
      </c>
      <c r="T216" s="182">
        <f t="shared" ref="T216:T234" si="48">S216*H216</f>
        <v>0</v>
      </c>
      <c r="U216" s="35"/>
      <c r="V216" s="35"/>
      <c r="W216" s="35"/>
      <c r="X216" s="35"/>
      <c r="Y216" s="35"/>
      <c r="Z216" s="35"/>
      <c r="AA216" s="35"/>
      <c r="AB216" s="35"/>
      <c r="AC216" s="35"/>
      <c r="AD216" s="35"/>
      <c r="AE216" s="35"/>
      <c r="AR216" s="183" t="s">
        <v>494</v>
      </c>
      <c r="AT216" s="183" t="s">
        <v>419</v>
      </c>
      <c r="AU216" s="183" t="s">
        <v>88</v>
      </c>
      <c r="AY216" s="18" t="s">
        <v>317</v>
      </c>
      <c r="BE216" s="105">
        <f t="shared" ref="BE216:BE234" si="49">IF(N216="základná",J216,0)</f>
        <v>0</v>
      </c>
      <c r="BF216" s="105">
        <f t="shared" ref="BF216:BF234" si="50">IF(N216="znížená",J216,0)</f>
        <v>0</v>
      </c>
      <c r="BG216" s="105">
        <f t="shared" ref="BG216:BG234" si="51">IF(N216="zákl. prenesená",J216,0)</f>
        <v>0</v>
      </c>
      <c r="BH216" s="105">
        <f t="shared" ref="BH216:BH234" si="52">IF(N216="zníž. prenesená",J216,0)</f>
        <v>0</v>
      </c>
      <c r="BI216" s="105">
        <f t="shared" ref="BI216:BI234" si="53">IF(N216="nulová",J216,0)</f>
        <v>0</v>
      </c>
      <c r="BJ216" s="18" t="s">
        <v>88</v>
      </c>
      <c r="BK216" s="105">
        <f t="shared" ref="BK216:BK234" si="54">ROUND(I216*H216,2)</f>
        <v>0</v>
      </c>
      <c r="BL216" s="18" t="s">
        <v>406</v>
      </c>
      <c r="BM216" s="183" t="s">
        <v>940</v>
      </c>
    </row>
    <row r="217" spans="1:65" s="2" customFormat="1" ht="14.45" customHeight="1">
      <c r="A217" s="35"/>
      <c r="B217" s="141"/>
      <c r="C217" s="218" t="s">
        <v>643</v>
      </c>
      <c r="D217" s="218" t="s">
        <v>419</v>
      </c>
      <c r="E217" s="219" t="s">
        <v>2940</v>
      </c>
      <c r="F217" s="220" t="s">
        <v>2941</v>
      </c>
      <c r="G217" s="221" t="s">
        <v>891</v>
      </c>
      <c r="H217" s="222">
        <v>11</v>
      </c>
      <c r="I217" s="223"/>
      <c r="J217" s="224">
        <f t="shared" si="45"/>
        <v>0</v>
      </c>
      <c r="K217" s="225"/>
      <c r="L217" s="226"/>
      <c r="M217" s="227" t="s">
        <v>1</v>
      </c>
      <c r="N217" s="228" t="s">
        <v>41</v>
      </c>
      <c r="O217" s="61"/>
      <c r="P217" s="181">
        <f t="shared" si="46"/>
        <v>0</v>
      </c>
      <c r="Q217" s="181">
        <v>1E-3</v>
      </c>
      <c r="R217" s="181">
        <f t="shared" si="47"/>
        <v>1.0999999999999999E-2</v>
      </c>
      <c r="S217" s="181">
        <v>0</v>
      </c>
      <c r="T217" s="182">
        <f t="shared" si="48"/>
        <v>0</v>
      </c>
      <c r="U217" s="35"/>
      <c r="V217" s="35"/>
      <c r="W217" s="35"/>
      <c r="X217" s="35"/>
      <c r="Y217" s="35"/>
      <c r="Z217" s="35"/>
      <c r="AA217" s="35"/>
      <c r="AB217" s="35"/>
      <c r="AC217" s="35"/>
      <c r="AD217" s="35"/>
      <c r="AE217" s="35"/>
      <c r="AR217" s="183" t="s">
        <v>494</v>
      </c>
      <c r="AT217" s="183" t="s">
        <v>419</v>
      </c>
      <c r="AU217" s="183" t="s">
        <v>88</v>
      </c>
      <c r="AY217" s="18" t="s">
        <v>317</v>
      </c>
      <c r="BE217" s="105">
        <f t="shared" si="49"/>
        <v>0</v>
      </c>
      <c r="BF217" s="105">
        <f t="shared" si="50"/>
        <v>0</v>
      </c>
      <c r="BG217" s="105">
        <f t="shared" si="51"/>
        <v>0</v>
      </c>
      <c r="BH217" s="105">
        <f t="shared" si="52"/>
        <v>0</v>
      </c>
      <c r="BI217" s="105">
        <f t="shared" si="53"/>
        <v>0</v>
      </c>
      <c r="BJ217" s="18" t="s">
        <v>88</v>
      </c>
      <c r="BK217" s="105">
        <f t="shared" si="54"/>
        <v>0</v>
      </c>
      <c r="BL217" s="18" t="s">
        <v>406</v>
      </c>
      <c r="BM217" s="183" t="s">
        <v>947</v>
      </c>
    </row>
    <row r="218" spans="1:65" s="2" customFormat="1" ht="14.45" customHeight="1">
      <c r="A218" s="35"/>
      <c r="B218" s="141"/>
      <c r="C218" s="218" t="s">
        <v>648</v>
      </c>
      <c r="D218" s="218" t="s">
        <v>419</v>
      </c>
      <c r="E218" s="219" t="s">
        <v>2942</v>
      </c>
      <c r="F218" s="220" t="s">
        <v>2943</v>
      </c>
      <c r="G218" s="221" t="s">
        <v>891</v>
      </c>
      <c r="H218" s="222">
        <v>1</v>
      </c>
      <c r="I218" s="223"/>
      <c r="J218" s="224">
        <f t="shared" si="45"/>
        <v>0</v>
      </c>
      <c r="K218" s="225"/>
      <c r="L218" s="226"/>
      <c r="M218" s="227" t="s">
        <v>1</v>
      </c>
      <c r="N218" s="228" t="s">
        <v>41</v>
      </c>
      <c r="O218" s="61"/>
      <c r="P218" s="181">
        <f t="shared" si="46"/>
        <v>0</v>
      </c>
      <c r="Q218" s="181">
        <v>2E-3</v>
      </c>
      <c r="R218" s="181">
        <f t="shared" si="47"/>
        <v>2E-3</v>
      </c>
      <c r="S218" s="181">
        <v>0</v>
      </c>
      <c r="T218" s="182">
        <f t="shared" si="48"/>
        <v>0</v>
      </c>
      <c r="U218" s="35"/>
      <c r="V218" s="35"/>
      <c r="W218" s="35"/>
      <c r="X218" s="35"/>
      <c r="Y218" s="35"/>
      <c r="Z218" s="35"/>
      <c r="AA218" s="35"/>
      <c r="AB218" s="35"/>
      <c r="AC218" s="35"/>
      <c r="AD218" s="35"/>
      <c r="AE218" s="35"/>
      <c r="AR218" s="183" t="s">
        <v>494</v>
      </c>
      <c r="AT218" s="183" t="s">
        <v>419</v>
      </c>
      <c r="AU218" s="183" t="s">
        <v>88</v>
      </c>
      <c r="AY218" s="18" t="s">
        <v>317</v>
      </c>
      <c r="BE218" s="105">
        <f t="shared" si="49"/>
        <v>0</v>
      </c>
      <c r="BF218" s="105">
        <f t="shared" si="50"/>
        <v>0</v>
      </c>
      <c r="BG218" s="105">
        <f t="shared" si="51"/>
        <v>0</v>
      </c>
      <c r="BH218" s="105">
        <f t="shared" si="52"/>
        <v>0</v>
      </c>
      <c r="BI218" s="105">
        <f t="shared" si="53"/>
        <v>0</v>
      </c>
      <c r="BJ218" s="18" t="s">
        <v>88</v>
      </c>
      <c r="BK218" s="105">
        <f t="shared" si="54"/>
        <v>0</v>
      </c>
      <c r="BL218" s="18" t="s">
        <v>406</v>
      </c>
      <c r="BM218" s="183" t="s">
        <v>957</v>
      </c>
    </row>
    <row r="219" spans="1:65" s="2" customFormat="1" ht="14.45" customHeight="1">
      <c r="A219" s="35"/>
      <c r="B219" s="141"/>
      <c r="C219" s="218" t="s">
        <v>653</v>
      </c>
      <c r="D219" s="218" t="s">
        <v>419</v>
      </c>
      <c r="E219" s="219" t="s">
        <v>2944</v>
      </c>
      <c r="F219" s="220" t="s">
        <v>2945</v>
      </c>
      <c r="G219" s="221" t="s">
        <v>891</v>
      </c>
      <c r="H219" s="222">
        <v>1</v>
      </c>
      <c r="I219" s="223"/>
      <c r="J219" s="224">
        <f t="shared" si="45"/>
        <v>0</v>
      </c>
      <c r="K219" s="225"/>
      <c r="L219" s="226"/>
      <c r="M219" s="227" t="s">
        <v>1</v>
      </c>
      <c r="N219" s="228" t="s">
        <v>41</v>
      </c>
      <c r="O219" s="61"/>
      <c r="P219" s="181">
        <f t="shared" si="46"/>
        <v>0</v>
      </c>
      <c r="Q219" s="181">
        <v>2E-3</v>
      </c>
      <c r="R219" s="181">
        <f t="shared" si="47"/>
        <v>2E-3</v>
      </c>
      <c r="S219" s="181">
        <v>0</v>
      </c>
      <c r="T219" s="182">
        <f t="shared" si="48"/>
        <v>0</v>
      </c>
      <c r="U219" s="35"/>
      <c r="V219" s="35"/>
      <c r="W219" s="35"/>
      <c r="X219" s="35"/>
      <c r="Y219" s="35"/>
      <c r="Z219" s="35"/>
      <c r="AA219" s="35"/>
      <c r="AB219" s="35"/>
      <c r="AC219" s="35"/>
      <c r="AD219" s="35"/>
      <c r="AE219" s="35"/>
      <c r="AR219" s="183" t="s">
        <v>494</v>
      </c>
      <c r="AT219" s="183" t="s">
        <v>419</v>
      </c>
      <c r="AU219" s="183" t="s">
        <v>88</v>
      </c>
      <c r="AY219" s="18" t="s">
        <v>317</v>
      </c>
      <c r="BE219" s="105">
        <f t="shared" si="49"/>
        <v>0</v>
      </c>
      <c r="BF219" s="105">
        <f t="shared" si="50"/>
        <v>0</v>
      </c>
      <c r="BG219" s="105">
        <f t="shared" si="51"/>
        <v>0</v>
      </c>
      <c r="BH219" s="105">
        <f t="shared" si="52"/>
        <v>0</v>
      </c>
      <c r="BI219" s="105">
        <f t="shared" si="53"/>
        <v>0</v>
      </c>
      <c r="BJ219" s="18" t="s">
        <v>88</v>
      </c>
      <c r="BK219" s="105">
        <f t="shared" si="54"/>
        <v>0</v>
      </c>
      <c r="BL219" s="18" t="s">
        <v>406</v>
      </c>
      <c r="BM219" s="183" t="s">
        <v>965</v>
      </c>
    </row>
    <row r="220" spans="1:65" s="2" customFormat="1" ht="14.45" customHeight="1">
      <c r="A220" s="35"/>
      <c r="B220" s="141"/>
      <c r="C220" s="218" t="s">
        <v>658</v>
      </c>
      <c r="D220" s="218" t="s">
        <v>419</v>
      </c>
      <c r="E220" s="219" t="s">
        <v>2946</v>
      </c>
      <c r="F220" s="220" t="s">
        <v>2947</v>
      </c>
      <c r="G220" s="221" t="s">
        <v>891</v>
      </c>
      <c r="H220" s="222">
        <v>1</v>
      </c>
      <c r="I220" s="223"/>
      <c r="J220" s="224">
        <f t="shared" si="45"/>
        <v>0</v>
      </c>
      <c r="K220" s="225"/>
      <c r="L220" s="226"/>
      <c r="M220" s="227" t="s">
        <v>1</v>
      </c>
      <c r="N220" s="228" t="s">
        <v>41</v>
      </c>
      <c r="O220" s="61"/>
      <c r="P220" s="181">
        <f t="shared" si="46"/>
        <v>0</v>
      </c>
      <c r="Q220" s="181">
        <v>1E-3</v>
      </c>
      <c r="R220" s="181">
        <f t="shared" si="47"/>
        <v>1E-3</v>
      </c>
      <c r="S220" s="181">
        <v>0</v>
      </c>
      <c r="T220" s="182">
        <f t="shared" si="48"/>
        <v>0</v>
      </c>
      <c r="U220" s="35"/>
      <c r="V220" s="35"/>
      <c r="W220" s="35"/>
      <c r="X220" s="35"/>
      <c r="Y220" s="35"/>
      <c r="Z220" s="35"/>
      <c r="AA220" s="35"/>
      <c r="AB220" s="35"/>
      <c r="AC220" s="35"/>
      <c r="AD220" s="35"/>
      <c r="AE220" s="35"/>
      <c r="AR220" s="183" t="s">
        <v>494</v>
      </c>
      <c r="AT220" s="183" t="s">
        <v>419</v>
      </c>
      <c r="AU220" s="183" t="s">
        <v>88</v>
      </c>
      <c r="AY220" s="18" t="s">
        <v>317</v>
      </c>
      <c r="BE220" s="105">
        <f t="shared" si="49"/>
        <v>0</v>
      </c>
      <c r="BF220" s="105">
        <f t="shared" si="50"/>
        <v>0</v>
      </c>
      <c r="BG220" s="105">
        <f t="shared" si="51"/>
        <v>0</v>
      </c>
      <c r="BH220" s="105">
        <f t="shared" si="52"/>
        <v>0</v>
      </c>
      <c r="BI220" s="105">
        <f t="shared" si="53"/>
        <v>0</v>
      </c>
      <c r="BJ220" s="18" t="s">
        <v>88</v>
      </c>
      <c r="BK220" s="105">
        <f t="shared" si="54"/>
        <v>0</v>
      </c>
      <c r="BL220" s="18" t="s">
        <v>406</v>
      </c>
      <c r="BM220" s="183" t="s">
        <v>979</v>
      </c>
    </row>
    <row r="221" spans="1:65" s="2" customFormat="1" ht="14.45" customHeight="1">
      <c r="A221" s="35"/>
      <c r="B221" s="141"/>
      <c r="C221" s="218" t="s">
        <v>664</v>
      </c>
      <c r="D221" s="218" t="s">
        <v>419</v>
      </c>
      <c r="E221" s="219" t="s">
        <v>2948</v>
      </c>
      <c r="F221" s="220" t="s">
        <v>2949</v>
      </c>
      <c r="G221" s="221" t="s">
        <v>891</v>
      </c>
      <c r="H221" s="222">
        <v>1</v>
      </c>
      <c r="I221" s="223"/>
      <c r="J221" s="224">
        <f t="shared" si="45"/>
        <v>0</v>
      </c>
      <c r="K221" s="225"/>
      <c r="L221" s="226"/>
      <c r="M221" s="227" t="s">
        <v>1</v>
      </c>
      <c r="N221" s="228" t="s">
        <v>41</v>
      </c>
      <c r="O221" s="61"/>
      <c r="P221" s="181">
        <f t="shared" si="46"/>
        <v>0</v>
      </c>
      <c r="Q221" s="181">
        <v>2E-3</v>
      </c>
      <c r="R221" s="181">
        <f t="shared" si="47"/>
        <v>2E-3</v>
      </c>
      <c r="S221" s="181">
        <v>0</v>
      </c>
      <c r="T221" s="182">
        <f t="shared" si="48"/>
        <v>0</v>
      </c>
      <c r="U221" s="35"/>
      <c r="V221" s="35"/>
      <c r="W221" s="35"/>
      <c r="X221" s="35"/>
      <c r="Y221" s="35"/>
      <c r="Z221" s="35"/>
      <c r="AA221" s="35"/>
      <c r="AB221" s="35"/>
      <c r="AC221" s="35"/>
      <c r="AD221" s="35"/>
      <c r="AE221" s="35"/>
      <c r="AR221" s="183" t="s">
        <v>494</v>
      </c>
      <c r="AT221" s="183" t="s">
        <v>419</v>
      </c>
      <c r="AU221" s="183" t="s">
        <v>88</v>
      </c>
      <c r="AY221" s="18" t="s">
        <v>317</v>
      </c>
      <c r="BE221" s="105">
        <f t="shared" si="49"/>
        <v>0</v>
      </c>
      <c r="BF221" s="105">
        <f t="shared" si="50"/>
        <v>0</v>
      </c>
      <c r="BG221" s="105">
        <f t="shared" si="51"/>
        <v>0</v>
      </c>
      <c r="BH221" s="105">
        <f t="shared" si="52"/>
        <v>0</v>
      </c>
      <c r="BI221" s="105">
        <f t="shared" si="53"/>
        <v>0</v>
      </c>
      <c r="BJ221" s="18" t="s">
        <v>88</v>
      </c>
      <c r="BK221" s="105">
        <f t="shared" si="54"/>
        <v>0</v>
      </c>
      <c r="BL221" s="18" t="s">
        <v>406</v>
      </c>
      <c r="BM221" s="183" t="s">
        <v>989</v>
      </c>
    </row>
    <row r="222" spans="1:65" s="2" customFormat="1" ht="14.45" customHeight="1">
      <c r="A222" s="35"/>
      <c r="B222" s="141"/>
      <c r="C222" s="218" t="s">
        <v>670</v>
      </c>
      <c r="D222" s="218" t="s">
        <v>419</v>
      </c>
      <c r="E222" s="219" t="s">
        <v>2950</v>
      </c>
      <c r="F222" s="220" t="s">
        <v>2951</v>
      </c>
      <c r="G222" s="221" t="s">
        <v>891</v>
      </c>
      <c r="H222" s="222">
        <v>4</v>
      </c>
      <c r="I222" s="223"/>
      <c r="J222" s="224">
        <f t="shared" si="45"/>
        <v>0</v>
      </c>
      <c r="K222" s="225"/>
      <c r="L222" s="226"/>
      <c r="M222" s="227" t="s">
        <v>1</v>
      </c>
      <c r="N222" s="228" t="s">
        <v>41</v>
      </c>
      <c r="O222" s="61"/>
      <c r="P222" s="181">
        <f t="shared" si="46"/>
        <v>0</v>
      </c>
      <c r="Q222" s="181">
        <v>2E-3</v>
      </c>
      <c r="R222" s="181">
        <f t="shared" si="47"/>
        <v>8.0000000000000002E-3</v>
      </c>
      <c r="S222" s="181">
        <v>0</v>
      </c>
      <c r="T222" s="182">
        <f t="shared" si="48"/>
        <v>0</v>
      </c>
      <c r="U222" s="35"/>
      <c r="V222" s="35"/>
      <c r="W222" s="35"/>
      <c r="X222" s="35"/>
      <c r="Y222" s="35"/>
      <c r="Z222" s="35"/>
      <c r="AA222" s="35"/>
      <c r="AB222" s="35"/>
      <c r="AC222" s="35"/>
      <c r="AD222" s="35"/>
      <c r="AE222" s="35"/>
      <c r="AR222" s="183" t="s">
        <v>494</v>
      </c>
      <c r="AT222" s="183" t="s">
        <v>419</v>
      </c>
      <c r="AU222" s="183" t="s">
        <v>88</v>
      </c>
      <c r="AY222" s="18" t="s">
        <v>317</v>
      </c>
      <c r="BE222" s="105">
        <f t="shared" si="49"/>
        <v>0</v>
      </c>
      <c r="BF222" s="105">
        <f t="shared" si="50"/>
        <v>0</v>
      </c>
      <c r="BG222" s="105">
        <f t="shared" si="51"/>
        <v>0</v>
      </c>
      <c r="BH222" s="105">
        <f t="shared" si="52"/>
        <v>0</v>
      </c>
      <c r="BI222" s="105">
        <f t="shared" si="53"/>
        <v>0</v>
      </c>
      <c r="BJ222" s="18" t="s">
        <v>88</v>
      </c>
      <c r="BK222" s="105">
        <f t="shared" si="54"/>
        <v>0</v>
      </c>
      <c r="BL222" s="18" t="s">
        <v>406</v>
      </c>
      <c r="BM222" s="183" t="s">
        <v>998</v>
      </c>
    </row>
    <row r="223" spans="1:65" s="2" customFormat="1" ht="14.45" customHeight="1">
      <c r="A223" s="35"/>
      <c r="B223" s="141"/>
      <c r="C223" s="218" t="s">
        <v>676</v>
      </c>
      <c r="D223" s="218" t="s">
        <v>419</v>
      </c>
      <c r="E223" s="219" t="s">
        <v>2952</v>
      </c>
      <c r="F223" s="220" t="s">
        <v>2953</v>
      </c>
      <c r="G223" s="221" t="s">
        <v>891</v>
      </c>
      <c r="H223" s="222">
        <v>1</v>
      </c>
      <c r="I223" s="223"/>
      <c r="J223" s="224">
        <f t="shared" si="45"/>
        <v>0</v>
      </c>
      <c r="K223" s="225"/>
      <c r="L223" s="226"/>
      <c r="M223" s="227" t="s">
        <v>1</v>
      </c>
      <c r="N223" s="228" t="s">
        <v>41</v>
      </c>
      <c r="O223" s="61"/>
      <c r="P223" s="181">
        <f t="shared" si="46"/>
        <v>0</v>
      </c>
      <c r="Q223" s="181">
        <v>1E-3</v>
      </c>
      <c r="R223" s="181">
        <f t="shared" si="47"/>
        <v>1E-3</v>
      </c>
      <c r="S223" s="181">
        <v>0</v>
      </c>
      <c r="T223" s="182">
        <f t="shared" si="48"/>
        <v>0</v>
      </c>
      <c r="U223" s="35"/>
      <c r="V223" s="35"/>
      <c r="W223" s="35"/>
      <c r="X223" s="35"/>
      <c r="Y223" s="35"/>
      <c r="Z223" s="35"/>
      <c r="AA223" s="35"/>
      <c r="AB223" s="35"/>
      <c r="AC223" s="35"/>
      <c r="AD223" s="35"/>
      <c r="AE223" s="35"/>
      <c r="AR223" s="183" t="s">
        <v>494</v>
      </c>
      <c r="AT223" s="183" t="s">
        <v>419</v>
      </c>
      <c r="AU223" s="183" t="s">
        <v>88</v>
      </c>
      <c r="AY223" s="18" t="s">
        <v>317</v>
      </c>
      <c r="BE223" s="105">
        <f t="shared" si="49"/>
        <v>0</v>
      </c>
      <c r="BF223" s="105">
        <f t="shared" si="50"/>
        <v>0</v>
      </c>
      <c r="BG223" s="105">
        <f t="shared" si="51"/>
        <v>0</v>
      </c>
      <c r="BH223" s="105">
        <f t="shared" si="52"/>
        <v>0</v>
      </c>
      <c r="BI223" s="105">
        <f t="shared" si="53"/>
        <v>0</v>
      </c>
      <c r="BJ223" s="18" t="s">
        <v>88</v>
      </c>
      <c r="BK223" s="105">
        <f t="shared" si="54"/>
        <v>0</v>
      </c>
      <c r="BL223" s="18" t="s">
        <v>406</v>
      </c>
      <c r="BM223" s="183" t="s">
        <v>1010</v>
      </c>
    </row>
    <row r="224" spans="1:65" s="2" customFormat="1" ht="14.45" customHeight="1">
      <c r="A224" s="35"/>
      <c r="B224" s="141"/>
      <c r="C224" s="218" t="s">
        <v>681</v>
      </c>
      <c r="D224" s="218" t="s">
        <v>419</v>
      </c>
      <c r="E224" s="219" t="s">
        <v>2954</v>
      </c>
      <c r="F224" s="220" t="s">
        <v>2955</v>
      </c>
      <c r="G224" s="221" t="s">
        <v>891</v>
      </c>
      <c r="H224" s="222">
        <v>2</v>
      </c>
      <c r="I224" s="223"/>
      <c r="J224" s="224">
        <f t="shared" si="45"/>
        <v>0</v>
      </c>
      <c r="K224" s="225"/>
      <c r="L224" s="226"/>
      <c r="M224" s="227" t="s">
        <v>1</v>
      </c>
      <c r="N224" s="228" t="s">
        <v>41</v>
      </c>
      <c r="O224" s="61"/>
      <c r="P224" s="181">
        <f t="shared" si="46"/>
        <v>0</v>
      </c>
      <c r="Q224" s="181">
        <v>0</v>
      </c>
      <c r="R224" s="181">
        <f t="shared" si="47"/>
        <v>0</v>
      </c>
      <c r="S224" s="181">
        <v>0</v>
      </c>
      <c r="T224" s="182">
        <f t="shared" si="48"/>
        <v>0</v>
      </c>
      <c r="U224" s="35"/>
      <c r="V224" s="35"/>
      <c r="W224" s="35"/>
      <c r="X224" s="35"/>
      <c r="Y224" s="35"/>
      <c r="Z224" s="35"/>
      <c r="AA224" s="35"/>
      <c r="AB224" s="35"/>
      <c r="AC224" s="35"/>
      <c r="AD224" s="35"/>
      <c r="AE224" s="35"/>
      <c r="AR224" s="183" t="s">
        <v>494</v>
      </c>
      <c r="AT224" s="183" t="s">
        <v>419</v>
      </c>
      <c r="AU224" s="183" t="s">
        <v>88</v>
      </c>
      <c r="AY224" s="18" t="s">
        <v>317</v>
      </c>
      <c r="BE224" s="105">
        <f t="shared" si="49"/>
        <v>0</v>
      </c>
      <c r="BF224" s="105">
        <f t="shared" si="50"/>
        <v>0</v>
      </c>
      <c r="BG224" s="105">
        <f t="shared" si="51"/>
        <v>0</v>
      </c>
      <c r="BH224" s="105">
        <f t="shared" si="52"/>
        <v>0</v>
      </c>
      <c r="BI224" s="105">
        <f t="shared" si="53"/>
        <v>0</v>
      </c>
      <c r="BJ224" s="18" t="s">
        <v>88</v>
      </c>
      <c r="BK224" s="105">
        <f t="shared" si="54"/>
        <v>0</v>
      </c>
      <c r="BL224" s="18" t="s">
        <v>406</v>
      </c>
      <c r="BM224" s="183" t="s">
        <v>1020</v>
      </c>
    </row>
    <row r="225" spans="1:65" s="2" customFormat="1" ht="14.45" customHeight="1">
      <c r="A225" s="35"/>
      <c r="B225" s="141"/>
      <c r="C225" s="218" t="s">
        <v>686</v>
      </c>
      <c r="D225" s="218" t="s">
        <v>419</v>
      </c>
      <c r="E225" s="219" t="s">
        <v>2956</v>
      </c>
      <c r="F225" s="220" t="s">
        <v>2957</v>
      </c>
      <c r="G225" s="221" t="s">
        <v>891</v>
      </c>
      <c r="H225" s="222">
        <v>42</v>
      </c>
      <c r="I225" s="223"/>
      <c r="J225" s="224">
        <f t="shared" si="45"/>
        <v>0</v>
      </c>
      <c r="K225" s="225"/>
      <c r="L225" s="226"/>
      <c r="M225" s="227" t="s">
        <v>1</v>
      </c>
      <c r="N225" s="228" t="s">
        <v>41</v>
      </c>
      <c r="O225" s="61"/>
      <c r="P225" s="181">
        <f t="shared" si="46"/>
        <v>0</v>
      </c>
      <c r="Q225" s="181">
        <v>1E-3</v>
      </c>
      <c r="R225" s="181">
        <f t="shared" si="47"/>
        <v>4.2000000000000003E-2</v>
      </c>
      <c r="S225" s="181">
        <v>0</v>
      </c>
      <c r="T225" s="182">
        <f t="shared" si="48"/>
        <v>0</v>
      </c>
      <c r="U225" s="35"/>
      <c r="V225" s="35"/>
      <c r="W225" s="35"/>
      <c r="X225" s="35"/>
      <c r="Y225" s="35"/>
      <c r="Z225" s="35"/>
      <c r="AA225" s="35"/>
      <c r="AB225" s="35"/>
      <c r="AC225" s="35"/>
      <c r="AD225" s="35"/>
      <c r="AE225" s="35"/>
      <c r="AR225" s="183" t="s">
        <v>494</v>
      </c>
      <c r="AT225" s="183" t="s">
        <v>419</v>
      </c>
      <c r="AU225" s="183" t="s">
        <v>88</v>
      </c>
      <c r="AY225" s="18" t="s">
        <v>317</v>
      </c>
      <c r="BE225" s="105">
        <f t="shared" si="49"/>
        <v>0</v>
      </c>
      <c r="BF225" s="105">
        <f t="shared" si="50"/>
        <v>0</v>
      </c>
      <c r="BG225" s="105">
        <f t="shared" si="51"/>
        <v>0</v>
      </c>
      <c r="BH225" s="105">
        <f t="shared" si="52"/>
        <v>0</v>
      </c>
      <c r="BI225" s="105">
        <f t="shared" si="53"/>
        <v>0</v>
      </c>
      <c r="BJ225" s="18" t="s">
        <v>88</v>
      </c>
      <c r="BK225" s="105">
        <f t="shared" si="54"/>
        <v>0</v>
      </c>
      <c r="BL225" s="18" t="s">
        <v>406</v>
      </c>
      <c r="BM225" s="183" t="s">
        <v>1032</v>
      </c>
    </row>
    <row r="226" spans="1:65" s="2" customFormat="1" ht="14.45" customHeight="1">
      <c r="A226" s="35"/>
      <c r="B226" s="141"/>
      <c r="C226" s="218" t="s">
        <v>692</v>
      </c>
      <c r="D226" s="218" t="s">
        <v>419</v>
      </c>
      <c r="E226" s="219" t="s">
        <v>2958</v>
      </c>
      <c r="F226" s="220" t="s">
        <v>2959</v>
      </c>
      <c r="G226" s="221" t="s">
        <v>891</v>
      </c>
      <c r="H226" s="222">
        <v>84</v>
      </c>
      <c r="I226" s="223"/>
      <c r="J226" s="224">
        <f t="shared" si="45"/>
        <v>0</v>
      </c>
      <c r="K226" s="225"/>
      <c r="L226" s="226"/>
      <c r="M226" s="227" t="s">
        <v>1</v>
      </c>
      <c r="N226" s="228" t="s">
        <v>41</v>
      </c>
      <c r="O226" s="61"/>
      <c r="P226" s="181">
        <f t="shared" si="46"/>
        <v>0</v>
      </c>
      <c r="Q226" s="181">
        <v>0</v>
      </c>
      <c r="R226" s="181">
        <f t="shared" si="47"/>
        <v>0</v>
      </c>
      <c r="S226" s="181">
        <v>0</v>
      </c>
      <c r="T226" s="182">
        <f t="shared" si="48"/>
        <v>0</v>
      </c>
      <c r="U226" s="35"/>
      <c r="V226" s="35"/>
      <c r="W226" s="35"/>
      <c r="X226" s="35"/>
      <c r="Y226" s="35"/>
      <c r="Z226" s="35"/>
      <c r="AA226" s="35"/>
      <c r="AB226" s="35"/>
      <c r="AC226" s="35"/>
      <c r="AD226" s="35"/>
      <c r="AE226" s="35"/>
      <c r="AR226" s="183" t="s">
        <v>494</v>
      </c>
      <c r="AT226" s="183" t="s">
        <v>419</v>
      </c>
      <c r="AU226" s="183" t="s">
        <v>88</v>
      </c>
      <c r="AY226" s="18" t="s">
        <v>317</v>
      </c>
      <c r="BE226" s="105">
        <f t="shared" si="49"/>
        <v>0</v>
      </c>
      <c r="BF226" s="105">
        <f t="shared" si="50"/>
        <v>0</v>
      </c>
      <c r="BG226" s="105">
        <f t="shared" si="51"/>
        <v>0</v>
      </c>
      <c r="BH226" s="105">
        <f t="shared" si="52"/>
        <v>0</v>
      </c>
      <c r="BI226" s="105">
        <f t="shared" si="53"/>
        <v>0</v>
      </c>
      <c r="BJ226" s="18" t="s">
        <v>88</v>
      </c>
      <c r="BK226" s="105">
        <f t="shared" si="54"/>
        <v>0</v>
      </c>
      <c r="BL226" s="18" t="s">
        <v>406</v>
      </c>
      <c r="BM226" s="183" t="s">
        <v>1041</v>
      </c>
    </row>
    <row r="227" spans="1:65" s="2" customFormat="1" ht="14.45" customHeight="1">
      <c r="A227" s="35"/>
      <c r="B227" s="141"/>
      <c r="C227" s="218" t="s">
        <v>700</v>
      </c>
      <c r="D227" s="218" t="s">
        <v>419</v>
      </c>
      <c r="E227" s="219" t="s">
        <v>2960</v>
      </c>
      <c r="F227" s="220" t="s">
        <v>2961</v>
      </c>
      <c r="G227" s="221" t="s">
        <v>891</v>
      </c>
      <c r="H227" s="222">
        <v>42</v>
      </c>
      <c r="I227" s="223"/>
      <c r="J227" s="224">
        <f t="shared" si="45"/>
        <v>0</v>
      </c>
      <c r="K227" s="225"/>
      <c r="L227" s="226"/>
      <c r="M227" s="227" t="s">
        <v>1</v>
      </c>
      <c r="N227" s="228" t="s">
        <v>41</v>
      </c>
      <c r="O227" s="61"/>
      <c r="P227" s="181">
        <f t="shared" si="46"/>
        <v>0</v>
      </c>
      <c r="Q227" s="181">
        <v>4.0000000000000002E-4</v>
      </c>
      <c r="R227" s="181">
        <f t="shared" si="47"/>
        <v>1.6800000000000002E-2</v>
      </c>
      <c r="S227" s="181">
        <v>0</v>
      </c>
      <c r="T227" s="182">
        <f t="shared" si="48"/>
        <v>0</v>
      </c>
      <c r="U227" s="35"/>
      <c r="V227" s="35"/>
      <c r="W227" s="35"/>
      <c r="X227" s="35"/>
      <c r="Y227" s="35"/>
      <c r="Z227" s="35"/>
      <c r="AA227" s="35"/>
      <c r="AB227" s="35"/>
      <c r="AC227" s="35"/>
      <c r="AD227" s="35"/>
      <c r="AE227" s="35"/>
      <c r="AR227" s="183" t="s">
        <v>494</v>
      </c>
      <c r="AT227" s="183" t="s">
        <v>419</v>
      </c>
      <c r="AU227" s="183" t="s">
        <v>88</v>
      </c>
      <c r="AY227" s="18" t="s">
        <v>317</v>
      </c>
      <c r="BE227" s="105">
        <f t="shared" si="49"/>
        <v>0</v>
      </c>
      <c r="BF227" s="105">
        <f t="shared" si="50"/>
        <v>0</v>
      </c>
      <c r="BG227" s="105">
        <f t="shared" si="51"/>
        <v>0</v>
      </c>
      <c r="BH227" s="105">
        <f t="shared" si="52"/>
        <v>0</v>
      </c>
      <c r="BI227" s="105">
        <f t="shared" si="53"/>
        <v>0</v>
      </c>
      <c r="BJ227" s="18" t="s">
        <v>88</v>
      </c>
      <c r="BK227" s="105">
        <f t="shared" si="54"/>
        <v>0</v>
      </c>
      <c r="BL227" s="18" t="s">
        <v>406</v>
      </c>
      <c r="BM227" s="183" t="s">
        <v>1051</v>
      </c>
    </row>
    <row r="228" spans="1:65" s="2" customFormat="1" ht="14.45" customHeight="1">
      <c r="A228" s="35"/>
      <c r="B228" s="141"/>
      <c r="C228" s="171" t="s">
        <v>706</v>
      </c>
      <c r="D228" s="171" t="s">
        <v>318</v>
      </c>
      <c r="E228" s="172" t="s">
        <v>2962</v>
      </c>
      <c r="F228" s="173" t="s">
        <v>2963</v>
      </c>
      <c r="G228" s="174" t="s">
        <v>891</v>
      </c>
      <c r="H228" s="175">
        <v>22</v>
      </c>
      <c r="I228" s="176"/>
      <c r="J228" s="177">
        <f t="shared" si="45"/>
        <v>0</v>
      </c>
      <c r="K228" s="178"/>
      <c r="L228" s="36"/>
      <c r="M228" s="179" t="s">
        <v>1</v>
      </c>
      <c r="N228" s="180" t="s">
        <v>41</v>
      </c>
      <c r="O228" s="61"/>
      <c r="P228" s="181">
        <f t="shared" si="46"/>
        <v>0</v>
      </c>
      <c r="Q228" s="181">
        <v>4.8999999999999998E-4</v>
      </c>
      <c r="R228" s="181">
        <f t="shared" si="47"/>
        <v>1.078E-2</v>
      </c>
      <c r="S228" s="181">
        <v>0</v>
      </c>
      <c r="T228" s="182">
        <f t="shared" si="48"/>
        <v>0</v>
      </c>
      <c r="U228" s="35"/>
      <c r="V228" s="35"/>
      <c r="W228" s="35"/>
      <c r="X228" s="35"/>
      <c r="Y228" s="35"/>
      <c r="Z228" s="35"/>
      <c r="AA228" s="35"/>
      <c r="AB228" s="35"/>
      <c r="AC228" s="35"/>
      <c r="AD228" s="35"/>
      <c r="AE228" s="35"/>
      <c r="AR228" s="183" t="s">
        <v>406</v>
      </c>
      <c r="AT228" s="183" t="s">
        <v>318</v>
      </c>
      <c r="AU228" s="183" t="s">
        <v>88</v>
      </c>
      <c r="AY228" s="18" t="s">
        <v>317</v>
      </c>
      <c r="BE228" s="105">
        <f t="shared" si="49"/>
        <v>0</v>
      </c>
      <c r="BF228" s="105">
        <f t="shared" si="50"/>
        <v>0</v>
      </c>
      <c r="BG228" s="105">
        <f t="shared" si="51"/>
        <v>0</v>
      </c>
      <c r="BH228" s="105">
        <f t="shared" si="52"/>
        <v>0</v>
      </c>
      <c r="BI228" s="105">
        <f t="shared" si="53"/>
        <v>0</v>
      </c>
      <c r="BJ228" s="18" t="s">
        <v>88</v>
      </c>
      <c r="BK228" s="105">
        <f t="shared" si="54"/>
        <v>0</v>
      </c>
      <c r="BL228" s="18" t="s">
        <v>406</v>
      </c>
      <c r="BM228" s="183" t="s">
        <v>1061</v>
      </c>
    </row>
    <row r="229" spans="1:65" s="2" customFormat="1" ht="14.45" customHeight="1">
      <c r="A229" s="35"/>
      <c r="B229" s="141"/>
      <c r="C229" s="171" t="s">
        <v>713</v>
      </c>
      <c r="D229" s="171" t="s">
        <v>318</v>
      </c>
      <c r="E229" s="172" t="s">
        <v>2964</v>
      </c>
      <c r="F229" s="173" t="s">
        <v>2965</v>
      </c>
      <c r="G229" s="174" t="s">
        <v>2893</v>
      </c>
      <c r="H229" s="175">
        <v>1</v>
      </c>
      <c r="I229" s="176"/>
      <c r="J229" s="177">
        <f t="shared" si="45"/>
        <v>0</v>
      </c>
      <c r="K229" s="178"/>
      <c r="L229" s="36"/>
      <c r="M229" s="179" t="s">
        <v>1</v>
      </c>
      <c r="N229" s="180" t="s">
        <v>41</v>
      </c>
      <c r="O229" s="61"/>
      <c r="P229" s="181">
        <f t="shared" si="46"/>
        <v>0</v>
      </c>
      <c r="Q229" s="181">
        <v>2.3800000000000002E-3</v>
      </c>
      <c r="R229" s="181">
        <f t="shared" si="47"/>
        <v>2.3800000000000002E-3</v>
      </c>
      <c r="S229" s="181">
        <v>0</v>
      </c>
      <c r="T229" s="182">
        <f t="shared" si="48"/>
        <v>0</v>
      </c>
      <c r="U229" s="35"/>
      <c r="V229" s="35"/>
      <c r="W229" s="35"/>
      <c r="X229" s="35"/>
      <c r="Y229" s="35"/>
      <c r="Z229" s="35"/>
      <c r="AA229" s="35"/>
      <c r="AB229" s="35"/>
      <c r="AC229" s="35"/>
      <c r="AD229" s="35"/>
      <c r="AE229" s="35"/>
      <c r="AR229" s="183" t="s">
        <v>406</v>
      </c>
      <c r="AT229" s="183" t="s">
        <v>318</v>
      </c>
      <c r="AU229" s="183" t="s">
        <v>88</v>
      </c>
      <c r="AY229" s="18" t="s">
        <v>317</v>
      </c>
      <c r="BE229" s="105">
        <f t="shared" si="49"/>
        <v>0</v>
      </c>
      <c r="BF229" s="105">
        <f t="shared" si="50"/>
        <v>0</v>
      </c>
      <c r="BG229" s="105">
        <f t="shared" si="51"/>
        <v>0</v>
      </c>
      <c r="BH229" s="105">
        <f t="shared" si="52"/>
        <v>0</v>
      </c>
      <c r="BI229" s="105">
        <f t="shared" si="53"/>
        <v>0</v>
      </c>
      <c r="BJ229" s="18" t="s">
        <v>88</v>
      </c>
      <c r="BK229" s="105">
        <f t="shared" si="54"/>
        <v>0</v>
      </c>
      <c r="BL229" s="18" t="s">
        <v>406</v>
      </c>
      <c r="BM229" s="183" t="s">
        <v>1070</v>
      </c>
    </row>
    <row r="230" spans="1:65" s="2" customFormat="1" ht="14.45" customHeight="1">
      <c r="A230" s="35"/>
      <c r="B230" s="141"/>
      <c r="C230" s="171" t="s">
        <v>717</v>
      </c>
      <c r="D230" s="171" t="s">
        <v>318</v>
      </c>
      <c r="E230" s="172" t="s">
        <v>2966</v>
      </c>
      <c r="F230" s="173" t="s">
        <v>2967</v>
      </c>
      <c r="G230" s="174" t="s">
        <v>2893</v>
      </c>
      <c r="H230" s="175">
        <v>1</v>
      </c>
      <c r="I230" s="176"/>
      <c r="J230" s="177">
        <f t="shared" si="45"/>
        <v>0</v>
      </c>
      <c r="K230" s="178"/>
      <c r="L230" s="36"/>
      <c r="M230" s="179" t="s">
        <v>1</v>
      </c>
      <c r="N230" s="180" t="s">
        <v>41</v>
      </c>
      <c r="O230" s="61"/>
      <c r="P230" s="181">
        <f t="shared" si="46"/>
        <v>0</v>
      </c>
      <c r="Q230" s="181">
        <v>4.0000000000000002E-4</v>
      </c>
      <c r="R230" s="181">
        <f t="shared" si="47"/>
        <v>4.0000000000000002E-4</v>
      </c>
      <c r="S230" s="181">
        <v>0</v>
      </c>
      <c r="T230" s="182">
        <f t="shared" si="48"/>
        <v>0</v>
      </c>
      <c r="U230" s="35"/>
      <c r="V230" s="35"/>
      <c r="W230" s="35"/>
      <c r="X230" s="35"/>
      <c r="Y230" s="35"/>
      <c r="Z230" s="35"/>
      <c r="AA230" s="35"/>
      <c r="AB230" s="35"/>
      <c r="AC230" s="35"/>
      <c r="AD230" s="35"/>
      <c r="AE230" s="35"/>
      <c r="AR230" s="183" t="s">
        <v>406</v>
      </c>
      <c r="AT230" s="183" t="s">
        <v>318</v>
      </c>
      <c r="AU230" s="183" t="s">
        <v>88</v>
      </c>
      <c r="AY230" s="18" t="s">
        <v>317</v>
      </c>
      <c r="BE230" s="105">
        <f t="shared" si="49"/>
        <v>0</v>
      </c>
      <c r="BF230" s="105">
        <f t="shared" si="50"/>
        <v>0</v>
      </c>
      <c r="BG230" s="105">
        <f t="shared" si="51"/>
        <v>0</v>
      </c>
      <c r="BH230" s="105">
        <f t="shared" si="52"/>
        <v>0</v>
      </c>
      <c r="BI230" s="105">
        <f t="shared" si="53"/>
        <v>0</v>
      </c>
      <c r="BJ230" s="18" t="s">
        <v>88</v>
      </c>
      <c r="BK230" s="105">
        <f t="shared" si="54"/>
        <v>0</v>
      </c>
      <c r="BL230" s="18" t="s">
        <v>406</v>
      </c>
      <c r="BM230" s="183" t="s">
        <v>1082</v>
      </c>
    </row>
    <row r="231" spans="1:65" s="2" customFormat="1" ht="14.45" customHeight="1">
      <c r="A231" s="35"/>
      <c r="B231" s="141"/>
      <c r="C231" s="171" t="s">
        <v>722</v>
      </c>
      <c r="D231" s="171" t="s">
        <v>318</v>
      </c>
      <c r="E231" s="172" t="s">
        <v>2968</v>
      </c>
      <c r="F231" s="173" t="s">
        <v>2969</v>
      </c>
      <c r="G231" s="174" t="s">
        <v>891</v>
      </c>
      <c r="H231" s="175">
        <v>43</v>
      </c>
      <c r="I231" s="176"/>
      <c r="J231" s="177">
        <f t="shared" si="45"/>
        <v>0</v>
      </c>
      <c r="K231" s="178"/>
      <c r="L231" s="36"/>
      <c r="M231" s="179" t="s">
        <v>1</v>
      </c>
      <c r="N231" s="180" t="s">
        <v>41</v>
      </c>
      <c r="O231" s="61"/>
      <c r="P231" s="181">
        <f t="shared" si="46"/>
        <v>0</v>
      </c>
      <c r="Q231" s="181">
        <v>3.0000000000000001E-5</v>
      </c>
      <c r="R231" s="181">
        <f t="shared" si="47"/>
        <v>1.2900000000000001E-3</v>
      </c>
      <c r="S231" s="181">
        <v>0</v>
      </c>
      <c r="T231" s="182">
        <f t="shared" si="48"/>
        <v>0</v>
      </c>
      <c r="U231" s="35"/>
      <c r="V231" s="35"/>
      <c r="W231" s="35"/>
      <c r="X231" s="35"/>
      <c r="Y231" s="35"/>
      <c r="Z231" s="35"/>
      <c r="AA231" s="35"/>
      <c r="AB231" s="35"/>
      <c r="AC231" s="35"/>
      <c r="AD231" s="35"/>
      <c r="AE231" s="35"/>
      <c r="AR231" s="183" t="s">
        <v>406</v>
      </c>
      <c r="AT231" s="183" t="s">
        <v>318</v>
      </c>
      <c r="AU231" s="183" t="s">
        <v>88</v>
      </c>
      <c r="AY231" s="18" t="s">
        <v>317</v>
      </c>
      <c r="BE231" s="105">
        <f t="shared" si="49"/>
        <v>0</v>
      </c>
      <c r="BF231" s="105">
        <f t="shared" si="50"/>
        <v>0</v>
      </c>
      <c r="BG231" s="105">
        <f t="shared" si="51"/>
        <v>0</v>
      </c>
      <c r="BH231" s="105">
        <f t="shared" si="52"/>
        <v>0</v>
      </c>
      <c r="BI231" s="105">
        <f t="shared" si="53"/>
        <v>0</v>
      </c>
      <c r="BJ231" s="18" t="s">
        <v>88</v>
      </c>
      <c r="BK231" s="105">
        <f t="shared" si="54"/>
        <v>0</v>
      </c>
      <c r="BL231" s="18" t="s">
        <v>406</v>
      </c>
      <c r="BM231" s="183" t="s">
        <v>1092</v>
      </c>
    </row>
    <row r="232" spans="1:65" s="2" customFormat="1" ht="14.45" customHeight="1">
      <c r="A232" s="35"/>
      <c r="B232" s="141"/>
      <c r="C232" s="171" t="s">
        <v>727</v>
      </c>
      <c r="D232" s="171" t="s">
        <v>318</v>
      </c>
      <c r="E232" s="172" t="s">
        <v>2970</v>
      </c>
      <c r="F232" s="173" t="s">
        <v>2971</v>
      </c>
      <c r="G232" s="174" t="s">
        <v>891</v>
      </c>
      <c r="H232" s="175">
        <v>11</v>
      </c>
      <c r="I232" s="176"/>
      <c r="J232" s="177">
        <f t="shared" si="45"/>
        <v>0</v>
      </c>
      <c r="K232" s="178"/>
      <c r="L232" s="36"/>
      <c r="M232" s="179" t="s">
        <v>1</v>
      </c>
      <c r="N232" s="180" t="s">
        <v>41</v>
      </c>
      <c r="O232" s="61"/>
      <c r="P232" s="181">
        <f t="shared" si="46"/>
        <v>0</v>
      </c>
      <c r="Q232" s="181">
        <v>3.0000000000000001E-5</v>
      </c>
      <c r="R232" s="181">
        <f t="shared" si="47"/>
        <v>3.3E-4</v>
      </c>
      <c r="S232" s="181">
        <v>0</v>
      </c>
      <c r="T232" s="182">
        <f t="shared" si="48"/>
        <v>0</v>
      </c>
      <c r="U232" s="35"/>
      <c r="V232" s="35"/>
      <c r="W232" s="35"/>
      <c r="X232" s="35"/>
      <c r="Y232" s="35"/>
      <c r="Z232" s="35"/>
      <c r="AA232" s="35"/>
      <c r="AB232" s="35"/>
      <c r="AC232" s="35"/>
      <c r="AD232" s="35"/>
      <c r="AE232" s="35"/>
      <c r="AR232" s="183" t="s">
        <v>406</v>
      </c>
      <c r="AT232" s="183" t="s">
        <v>318</v>
      </c>
      <c r="AU232" s="183" t="s">
        <v>88</v>
      </c>
      <c r="AY232" s="18" t="s">
        <v>317</v>
      </c>
      <c r="BE232" s="105">
        <f t="shared" si="49"/>
        <v>0</v>
      </c>
      <c r="BF232" s="105">
        <f t="shared" si="50"/>
        <v>0</v>
      </c>
      <c r="BG232" s="105">
        <f t="shared" si="51"/>
        <v>0</v>
      </c>
      <c r="BH232" s="105">
        <f t="shared" si="52"/>
        <v>0</v>
      </c>
      <c r="BI232" s="105">
        <f t="shared" si="53"/>
        <v>0</v>
      </c>
      <c r="BJ232" s="18" t="s">
        <v>88</v>
      </c>
      <c r="BK232" s="105">
        <f t="shared" si="54"/>
        <v>0</v>
      </c>
      <c r="BL232" s="18" t="s">
        <v>406</v>
      </c>
      <c r="BM232" s="183" t="s">
        <v>1101</v>
      </c>
    </row>
    <row r="233" spans="1:65" s="2" customFormat="1" ht="14.45" customHeight="1">
      <c r="A233" s="35"/>
      <c r="B233" s="141"/>
      <c r="C233" s="171" t="s">
        <v>731</v>
      </c>
      <c r="D233" s="171" t="s">
        <v>318</v>
      </c>
      <c r="E233" s="172" t="s">
        <v>2972</v>
      </c>
      <c r="F233" s="173" t="s">
        <v>2973</v>
      </c>
      <c r="G233" s="174" t="s">
        <v>891</v>
      </c>
      <c r="H233" s="175">
        <v>2</v>
      </c>
      <c r="I233" s="176"/>
      <c r="J233" s="177">
        <f t="shared" si="45"/>
        <v>0</v>
      </c>
      <c r="K233" s="178"/>
      <c r="L233" s="36"/>
      <c r="M233" s="179" t="s">
        <v>1</v>
      </c>
      <c r="N233" s="180" t="s">
        <v>41</v>
      </c>
      <c r="O233" s="61"/>
      <c r="P233" s="181">
        <f t="shared" si="46"/>
        <v>0</v>
      </c>
      <c r="Q233" s="181">
        <v>3.0000000000000001E-5</v>
      </c>
      <c r="R233" s="181">
        <f t="shared" si="47"/>
        <v>6.0000000000000002E-5</v>
      </c>
      <c r="S233" s="181">
        <v>0</v>
      </c>
      <c r="T233" s="182">
        <f t="shared" si="48"/>
        <v>0</v>
      </c>
      <c r="U233" s="35"/>
      <c r="V233" s="35"/>
      <c r="W233" s="35"/>
      <c r="X233" s="35"/>
      <c r="Y233" s="35"/>
      <c r="Z233" s="35"/>
      <c r="AA233" s="35"/>
      <c r="AB233" s="35"/>
      <c r="AC233" s="35"/>
      <c r="AD233" s="35"/>
      <c r="AE233" s="35"/>
      <c r="AR233" s="183" t="s">
        <v>406</v>
      </c>
      <c r="AT233" s="183" t="s">
        <v>318</v>
      </c>
      <c r="AU233" s="183" t="s">
        <v>88</v>
      </c>
      <c r="AY233" s="18" t="s">
        <v>317</v>
      </c>
      <c r="BE233" s="105">
        <f t="shared" si="49"/>
        <v>0</v>
      </c>
      <c r="BF233" s="105">
        <f t="shared" si="50"/>
        <v>0</v>
      </c>
      <c r="BG233" s="105">
        <f t="shared" si="51"/>
        <v>0</v>
      </c>
      <c r="BH233" s="105">
        <f t="shared" si="52"/>
        <v>0</v>
      </c>
      <c r="BI233" s="105">
        <f t="shared" si="53"/>
        <v>0</v>
      </c>
      <c r="BJ233" s="18" t="s">
        <v>88</v>
      </c>
      <c r="BK233" s="105">
        <f t="shared" si="54"/>
        <v>0</v>
      </c>
      <c r="BL233" s="18" t="s">
        <v>406</v>
      </c>
      <c r="BM233" s="183" t="s">
        <v>1111</v>
      </c>
    </row>
    <row r="234" spans="1:65" s="2" customFormat="1" ht="14.45" customHeight="1">
      <c r="A234" s="35"/>
      <c r="B234" s="141"/>
      <c r="C234" s="171" t="s">
        <v>737</v>
      </c>
      <c r="D234" s="171" t="s">
        <v>318</v>
      </c>
      <c r="E234" s="172" t="s">
        <v>2974</v>
      </c>
      <c r="F234" s="173" t="s">
        <v>2975</v>
      </c>
      <c r="G234" s="174" t="s">
        <v>366</v>
      </c>
      <c r="H234" s="175">
        <v>0.10199999999999999</v>
      </c>
      <c r="I234" s="176"/>
      <c r="J234" s="177">
        <f t="shared" si="45"/>
        <v>0</v>
      </c>
      <c r="K234" s="178"/>
      <c r="L234" s="36"/>
      <c r="M234" s="179" t="s">
        <v>1</v>
      </c>
      <c r="N234" s="180" t="s">
        <v>41</v>
      </c>
      <c r="O234" s="61"/>
      <c r="P234" s="181">
        <f t="shared" si="46"/>
        <v>0</v>
      </c>
      <c r="Q234" s="181">
        <v>0</v>
      </c>
      <c r="R234" s="181">
        <f t="shared" si="47"/>
        <v>0</v>
      </c>
      <c r="S234" s="181">
        <v>0</v>
      </c>
      <c r="T234" s="182">
        <f t="shared" si="48"/>
        <v>0</v>
      </c>
      <c r="U234" s="35"/>
      <c r="V234" s="35"/>
      <c r="W234" s="35"/>
      <c r="X234" s="35"/>
      <c r="Y234" s="35"/>
      <c r="Z234" s="35"/>
      <c r="AA234" s="35"/>
      <c r="AB234" s="35"/>
      <c r="AC234" s="35"/>
      <c r="AD234" s="35"/>
      <c r="AE234" s="35"/>
      <c r="AR234" s="183" t="s">
        <v>406</v>
      </c>
      <c r="AT234" s="183" t="s">
        <v>318</v>
      </c>
      <c r="AU234" s="183" t="s">
        <v>88</v>
      </c>
      <c r="AY234" s="18" t="s">
        <v>317</v>
      </c>
      <c r="BE234" s="105">
        <f t="shared" si="49"/>
        <v>0</v>
      </c>
      <c r="BF234" s="105">
        <f t="shared" si="50"/>
        <v>0</v>
      </c>
      <c r="BG234" s="105">
        <f t="shared" si="51"/>
        <v>0</v>
      </c>
      <c r="BH234" s="105">
        <f t="shared" si="52"/>
        <v>0</v>
      </c>
      <c r="BI234" s="105">
        <f t="shared" si="53"/>
        <v>0</v>
      </c>
      <c r="BJ234" s="18" t="s">
        <v>88</v>
      </c>
      <c r="BK234" s="105">
        <f t="shared" si="54"/>
        <v>0</v>
      </c>
      <c r="BL234" s="18" t="s">
        <v>406</v>
      </c>
      <c r="BM234" s="183" t="s">
        <v>1119</v>
      </c>
    </row>
    <row r="235" spans="1:65" s="12" customFormat="1" ht="22.9" customHeight="1">
      <c r="B235" s="160"/>
      <c r="D235" s="161" t="s">
        <v>74</v>
      </c>
      <c r="E235" s="200" t="s">
        <v>2976</v>
      </c>
      <c r="F235" s="200" t="s">
        <v>2977</v>
      </c>
      <c r="I235" s="163"/>
      <c r="J235" s="201">
        <f>BK235</f>
        <v>0</v>
      </c>
      <c r="L235" s="160"/>
      <c r="M235" s="165"/>
      <c r="N235" s="166"/>
      <c r="O235" s="166"/>
      <c r="P235" s="167">
        <f>SUM(P236:P248)</f>
        <v>0</v>
      </c>
      <c r="Q235" s="166"/>
      <c r="R235" s="167">
        <f>SUM(R236:R248)</f>
        <v>1.7333999999999998</v>
      </c>
      <c r="S235" s="166"/>
      <c r="T235" s="168">
        <f>SUM(T236:T248)</f>
        <v>0</v>
      </c>
      <c r="AR235" s="161" t="s">
        <v>88</v>
      </c>
      <c r="AT235" s="169" t="s">
        <v>74</v>
      </c>
      <c r="AU235" s="169" t="s">
        <v>82</v>
      </c>
      <c r="AY235" s="161" t="s">
        <v>317</v>
      </c>
      <c r="BK235" s="170">
        <f>SUM(BK236:BK248)</f>
        <v>0</v>
      </c>
    </row>
    <row r="236" spans="1:65" s="2" customFormat="1" ht="14.45" customHeight="1">
      <c r="A236" s="35"/>
      <c r="B236" s="141"/>
      <c r="C236" s="171" t="s">
        <v>745</v>
      </c>
      <c r="D236" s="171" t="s">
        <v>318</v>
      </c>
      <c r="E236" s="172" t="s">
        <v>2978</v>
      </c>
      <c r="F236" s="173" t="s">
        <v>2979</v>
      </c>
      <c r="G236" s="174" t="s">
        <v>891</v>
      </c>
      <c r="H236" s="175">
        <v>42</v>
      </c>
      <c r="I236" s="176"/>
      <c r="J236" s="177">
        <f t="shared" ref="J236:J248" si="55">ROUND(I236*H236,2)</f>
        <v>0</v>
      </c>
      <c r="K236" s="178"/>
      <c r="L236" s="36"/>
      <c r="M236" s="179" t="s">
        <v>1</v>
      </c>
      <c r="N236" s="180" t="s">
        <v>41</v>
      </c>
      <c r="O236" s="61"/>
      <c r="P236" s="181">
        <f t="shared" ref="P236:P248" si="56">O236*H236</f>
        <v>0</v>
      </c>
      <c r="Q236" s="181">
        <v>0</v>
      </c>
      <c r="R236" s="181">
        <f t="shared" ref="R236:R248" si="57">Q236*H236</f>
        <v>0</v>
      </c>
      <c r="S236" s="181">
        <v>0</v>
      </c>
      <c r="T236" s="182">
        <f t="shared" ref="T236:T248" si="58">S236*H236</f>
        <v>0</v>
      </c>
      <c r="U236" s="35"/>
      <c r="V236" s="35"/>
      <c r="W236" s="35"/>
      <c r="X236" s="35"/>
      <c r="Y236" s="35"/>
      <c r="Z236" s="35"/>
      <c r="AA236" s="35"/>
      <c r="AB236" s="35"/>
      <c r="AC236" s="35"/>
      <c r="AD236" s="35"/>
      <c r="AE236" s="35"/>
      <c r="AR236" s="183" t="s">
        <v>406</v>
      </c>
      <c r="AT236" s="183" t="s">
        <v>318</v>
      </c>
      <c r="AU236" s="183" t="s">
        <v>88</v>
      </c>
      <c r="AY236" s="18" t="s">
        <v>317</v>
      </c>
      <c r="BE236" s="105">
        <f t="shared" ref="BE236:BE248" si="59">IF(N236="základná",J236,0)</f>
        <v>0</v>
      </c>
      <c r="BF236" s="105">
        <f t="shared" ref="BF236:BF248" si="60">IF(N236="znížená",J236,0)</f>
        <v>0</v>
      </c>
      <c r="BG236" s="105">
        <f t="shared" ref="BG236:BG248" si="61">IF(N236="zákl. prenesená",J236,0)</f>
        <v>0</v>
      </c>
      <c r="BH236" s="105">
        <f t="shared" ref="BH236:BH248" si="62">IF(N236="zníž. prenesená",J236,0)</f>
        <v>0</v>
      </c>
      <c r="BI236" s="105">
        <f t="shared" ref="BI236:BI248" si="63">IF(N236="nulová",J236,0)</f>
        <v>0</v>
      </c>
      <c r="BJ236" s="18" t="s">
        <v>88</v>
      </c>
      <c r="BK236" s="105">
        <f t="shared" ref="BK236:BK248" si="64">ROUND(I236*H236,2)</f>
        <v>0</v>
      </c>
      <c r="BL236" s="18" t="s">
        <v>406</v>
      </c>
      <c r="BM236" s="183" t="s">
        <v>1130</v>
      </c>
    </row>
    <row r="237" spans="1:65" s="2" customFormat="1" ht="14.45" customHeight="1">
      <c r="A237" s="35"/>
      <c r="B237" s="141"/>
      <c r="C237" s="171" t="s">
        <v>751</v>
      </c>
      <c r="D237" s="171" t="s">
        <v>318</v>
      </c>
      <c r="E237" s="172" t="s">
        <v>2980</v>
      </c>
      <c r="F237" s="173" t="s">
        <v>2981</v>
      </c>
      <c r="G237" s="174" t="s">
        <v>891</v>
      </c>
      <c r="H237" s="175">
        <v>42</v>
      </c>
      <c r="I237" s="176"/>
      <c r="J237" s="177">
        <f t="shared" si="55"/>
        <v>0</v>
      </c>
      <c r="K237" s="178"/>
      <c r="L237" s="36"/>
      <c r="M237" s="179" t="s">
        <v>1</v>
      </c>
      <c r="N237" s="180" t="s">
        <v>41</v>
      </c>
      <c r="O237" s="61"/>
      <c r="P237" s="181">
        <f t="shared" si="56"/>
        <v>0</v>
      </c>
      <c r="Q237" s="181">
        <v>2E-3</v>
      </c>
      <c r="R237" s="181">
        <f t="shared" si="57"/>
        <v>8.4000000000000005E-2</v>
      </c>
      <c r="S237" s="181">
        <v>0</v>
      </c>
      <c r="T237" s="182">
        <f t="shared" si="58"/>
        <v>0</v>
      </c>
      <c r="U237" s="35"/>
      <c r="V237" s="35"/>
      <c r="W237" s="35"/>
      <c r="X237" s="35"/>
      <c r="Y237" s="35"/>
      <c r="Z237" s="35"/>
      <c r="AA237" s="35"/>
      <c r="AB237" s="35"/>
      <c r="AC237" s="35"/>
      <c r="AD237" s="35"/>
      <c r="AE237" s="35"/>
      <c r="AR237" s="183" t="s">
        <v>406</v>
      </c>
      <c r="AT237" s="183" t="s">
        <v>318</v>
      </c>
      <c r="AU237" s="183" t="s">
        <v>88</v>
      </c>
      <c r="AY237" s="18" t="s">
        <v>317</v>
      </c>
      <c r="BE237" s="105">
        <f t="shared" si="59"/>
        <v>0</v>
      </c>
      <c r="BF237" s="105">
        <f t="shared" si="60"/>
        <v>0</v>
      </c>
      <c r="BG237" s="105">
        <f t="shared" si="61"/>
        <v>0</v>
      </c>
      <c r="BH237" s="105">
        <f t="shared" si="62"/>
        <v>0</v>
      </c>
      <c r="BI237" s="105">
        <f t="shared" si="63"/>
        <v>0</v>
      </c>
      <c r="BJ237" s="18" t="s">
        <v>88</v>
      </c>
      <c r="BK237" s="105">
        <f t="shared" si="64"/>
        <v>0</v>
      </c>
      <c r="BL237" s="18" t="s">
        <v>406</v>
      </c>
      <c r="BM237" s="183" t="s">
        <v>1138</v>
      </c>
    </row>
    <row r="238" spans="1:65" s="2" customFormat="1" ht="14.45" customHeight="1">
      <c r="A238" s="35"/>
      <c r="B238" s="141"/>
      <c r="C238" s="171" t="s">
        <v>757</v>
      </c>
      <c r="D238" s="171" t="s">
        <v>318</v>
      </c>
      <c r="E238" s="172" t="s">
        <v>2982</v>
      </c>
      <c r="F238" s="173" t="s">
        <v>2983</v>
      </c>
      <c r="G238" s="174" t="s">
        <v>891</v>
      </c>
      <c r="H238" s="175">
        <v>25</v>
      </c>
      <c r="I238" s="176"/>
      <c r="J238" s="177">
        <f t="shared" si="55"/>
        <v>0</v>
      </c>
      <c r="K238" s="178"/>
      <c r="L238" s="36"/>
      <c r="M238" s="179" t="s">
        <v>1</v>
      </c>
      <c r="N238" s="180" t="s">
        <v>41</v>
      </c>
      <c r="O238" s="61"/>
      <c r="P238" s="181">
        <f t="shared" si="56"/>
        <v>0</v>
      </c>
      <c r="Q238" s="181">
        <v>3.2800000000000003E-2</v>
      </c>
      <c r="R238" s="181">
        <f t="shared" si="57"/>
        <v>0.82000000000000006</v>
      </c>
      <c r="S238" s="181">
        <v>0</v>
      </c>
      <c r="T238" s="182">
        <f t="shared" si="58"/>
        <v>0</v>
      </c>
      <c r="U238" s="35"/>
      <c r="V238" s="35"/>
      <c r="W238" s="35"/>
      <c r="X238" s="35"/>
      <c r="Y238" s="35"/>
      <c r="Z238" s="35"/>
      <c r="AA238" s="35"/>
      <c r="AB238" s="35"/>
      <c r="AC238" s="35"/>
      <c r="AD238" s="35"/>
      <c r="AE238" s="35"/>
      <c r="AR238" s="183" t="s">
        <v>406</v>
      </c>
      <c r="AT238" s="183" t="s">
        <v>318</v>
      </c>
      <c r="AU238" s="183" t="s">
        <v>88</v>
      </c>
      <c r="AY238" s="18" t="s">
        <v>317</v>
      </c>
      <c r="BE238" s="105">
        <f t="shared" si="59"/>
        <v>0</v>
      </c>
      <c r="BF238" s="105">
        <f t="shared" si="60"/>
        <v>0</v>
      </c>
      <c r="BG238" s="105">
        <f t="shared" si="61"/>
        <v>0</v>
      </c>
      <c r="BH238" s="105">
        <f t="shared" si="62"/>
        <v>0</v>
      </c>
      <c r="BI238" s="105">
        <f t="shared" si="63"/>
        <v>0</v>
      </c>
      <c r="BJ238" s="18" t="s">
        <v>88</v>
      </c>
      <c r="BK238" s="105">
        <f t="shared" si="64"/>
        <v>0</v>
      </c>
      <c r="BL238" s="18" t="s">
        <v>406</v>
      </c>
      <c r="BM238" s="183" t="s">
        <v>1149</v>
      </c>
    </row>
    <row r="239" spans="1:65" s="2" customFormat="1" ht="24.2" customHeight="1">
      <c r="A239" s="35"/>
      <c r="B239" s="141"/>
      <c r="C239" s="171" t="s">
        <v>762</v>
      </c>
      <c r="D239" s="171" t="s">
        <v>318</v>
      </c>
      <c r="E239" s="172" t="s">
        <v>2984</v>
      </c>
      <c r="F239" s="173" t="s">
        <v>2985</v>
      </c>
      <c r="G239" s="174" t="s">
        <v>891</v>
      </c>
      <c r="H239" s="175">
        <v>2</v>
      </c>
      <c r="I239" s="176"/>
      <c r="J239" s="177">
        <f t="shared" si="55"/>
        <v>0</v>
      </c>
      <c r="K239" s="178"/>
      <c r="L239" s="36"/>
      <c r="M239" s="179" t="s">
        <v>1</v>
      </c>
      <c r="N239" s="180" t="s">
        <v>41</v>
      </c>
      <c r="O239" s="61"/>
      <c r="P239" s="181">
        <f t="shared" si="56"/>
        <v>0</v>
      </c>
      <c r="Q239" s="181">
        <v>4.1000000000000002E-2</v>
      </c>
      <c r="R239" s="181">
        <f t="shared" si="57"/>
        <v>8.2000000000000003E-2</v>
      </c>
      <c r="S239" s="181">
        <v>0</v>
      </c>
      <c r="T239" s="182">
        <f t="shared" si="58"/>
        <v>0</v>
      </c>
      <c r="U239" s="35"/>
      <c r="V239" s="35"/>
      <c r="W239" s="35"/>
      <c r="X239" s="35"/>
      <c r="Y239" s="35"/>
      <c r="Z239" s="35"/>
      <c r="AA239" s="35"/>
      <c r="AB239" s="35"/>
      <c r="AC239" s="35"/>
      <c r="AD239" s="35"/>
      <c r="AE239" s="35"/>
      <c r="AR239" s="183" t="s">
        <v>406</v>
      </c>
      <c r="AT239" s="183" t="s">
        <v>318</v>
      </c>
      <c r="AU239" s="183" t="s">
        <v>88</v>
      </c>
      <c r="AY239" s="18" t="s">
        <v>317</v>
      </c>
      <c r="BE239" s="105">
        <f t="shared" si="59"/>
        <v>0</v>
      </c>
      <c r="BF239" s="105">
        <f t="shared" si="60"/>
        <v>0</v>
      </c>
      <c r="BG239" s="105">
        <f t="shared" si="61"/>
        <v>0</v>
      </c>
      <c r="BH239" s="105">
        <f t="shared" si="62"/>
        <v>0</v>
      </c>
      <c r="BI239" s="105">
        <f t="shared" si="63"/>
        <v>0</v>
      </c>
      <c r="BJ239" s="18" t="s">
        <v>88</v>
      </c>
      <c r="BK239" s="105">
        <f t="shared" si="64"/>
        <v>0</v>
      </c>
      <c r="BL239" s="18" t="s">
        <v>406</v>
      </c>
      <c r="BM239" s="183" t="s">
        <v>1158</v>
      </c>
    </row>
    <row r="240" spans="1:65" s="2" customFormat="1" ht="24.2" customHeight="1">
      <c r="A240" s="35"/>
      <c r="B240" s="141"/>
      <c r="C240" s="171" t="s">
        <v>766</v>
      </c>
      <c r="D240" s="171" t="s">
        <v>318</v>
      </c>
      <c r="E240" s="172" t="s">
        <v>2986</v>
      </c>
      <c r="F240" s="173" t="s">
        <v>2987</v>
      </c>
      <c r="G240" s="174" t="s">
        <v>891</v>
      </c>
      <c r="H240" s="175">
        <v>4</v>
      </c>
      <c r="I240" s="176"/>
      <c r="J240" s="177">
        <f t="shared" si="55"/>
        <v>0</v>
      </c>
      <c r="K240" s="178"/>
      <c r="L240" s="36"/>
      <c r="M240" s="179" t="s">
        <v>1</v>
      </c>
      <c r="N240" s="180" t="s">
        <v>41</v>
      </c>
      <c r="O240" s="61"/>
      <c r="P240" s="181">
        <f t="shared" si="56"/>
        <v>0</v>
      </c>
      <c r="Q240" s="181">
        <v>4.5100000000000001E-2</v>
      </c>
      <c r="R240" s="181">
        <f t="shared" si="57"/>
        <v>0.1804</v>
      </c>
      <c r="S240" s="181">
        <v>0</v>
      </c>
      <c r="T240" s="182">
        <f t="shared" si="58"/>
        <v>0</v>
      </c>
      <c r="U240" s="35"/>
      <c r="V240" s="35"/>
      <c r="W240" s="35"/>
      <c r="X240" s="35"/>
      <c r="Y240" s="35"/>
      <c r="Z240" s="35"/>
      <c r="AA240" s="35"/>
      <c r="AB240" s="35"/>
      <c r="AC240" s="35"/>
      <c r="AD240" s="35"/>
      <c r="AE240" s="35"/>
      <c r="AR240" s="183" t="s">
        <v>406</v>
      </c>
      <c r="AT240" s="183" t="s">
        <v>318</v>
      </c>
      <c r="AU240" s="183" t="s">
        <v>88</v>
      </c>
      <c r="AY240" s="18" t="s">
        <v>317</v>
      </c>
      <c r="BE240" s="105">
        <f t="shared" si="59"/>
        <v>0</v>
      </c>
      <c r="BF240" s="105">
        <f t="shared" si="60"/>
        <v>0</v>
      </c>
      <c r="BG240" s="105">
        <f t="shared" si="61"/>
        <v>0</v>
      </c>
      <c r="BH240" s="105">
        <f t="shared" si="62"/>
        <v>0</v>
      </c>
      <c r="BI240" s="105">
        <f t="shared" si="63"/>
        <v>0</v>
      </c>
      <c r="BJ240" s="18" t="s">
        <v>88</v>
      </c>
      <c r="BK240" s="105">
        <f t="shared" si="64"/>
        <v>0</v>
      </c>
      <c r="BL240" s="18" t="s">
        <v>406</v>
      </c>
      <c r="BM240" s="183" t="s">
        <v>1169</v>
      </c>
    </row>
    <row r="241" spans="1:65" s="2" customFormat="1" ht="24.2" customHeight="1">
      <c r="A241" s="35"/>
      <c r="B241" s="141"/>
      <c r="C241" s="171" t="s">
        <v>771</v>
      </c>
      <c r="D241" s="171" t="s">
        <v>318</v>
      </c>
      <c r="E241" s="172" t="s">
        <v>2988</v>
      </c>
      <c r="F241" s="173" t="s">
        <v>2989</v>
      </c>
      <c r="G241" s="174" t="s">
        <v>891</v>
      </c>
      <c r="H241" s="175">
        <v>1</v>
      </c>
      <c r="I241" s="176"/>
      <c r="J241" s="177">
        <f t="shared" si="55"/>
        <v>0</v>
      </c>
      <c r="K241" s="178"/>
      <c r="L241" s="36"/>
      <c r="M241" s="179" t="s">
        <v>1</v>
      </c>
      <c r="N241" s="180" t="s">
        <v>41</v>
      </c>
      <c r="O241" s="61"/>
      <c r="P241" s="181">
        <f t="shared" si="56"/>
        <v>0</v>
      </c>
      <c r="Q241" s="181">
        <v>4.9200000000000001E-2</v>
      </c>
      <c r="R241" s="181">
        <f t="shared" si="57"/>
        <v>4.9200000000000001E-2</v>
      </c>
      <c r="S241" s="181">
        <v>0</v>
      </c>
      <c r="T241" s="182">
        <f t="shared" si="58"/>
        <v>0</v>
      </c>
      <c r="U241" s="35"/>
      <c r="V241" s="35"/>
      <c r="W241" s="35"/>
      <c r="X241" s="35"/>
      <c r="Y241" s="35"/>
      <c r="Z241" s="35"/>
      <c r="AA241" s="35"/>
      <c r="AB241" s="35"/>
      <c r="AC241" s="35"/>
      <c r="AD241" s="35"/>
      <c r="AE241" s="35"/>
      <c r="AR241" s="183" t="s">
        <v>406</v>
      </c>
      <c r="AT241" s="183" t="s">
        <v>318</v>
      </c>
      <c r="AU241" s="183" t="s">
        <v>88</v>
      </c>
      <c r="AY241" s="18" t="s">
        <v>317</v>
      </c>
      <c r="BE241" s="105">
        <f t="shared" si="59"/>
        <v>0</v>
      </c>
      <c r="BF241" s="105">
        <f t="shared" si="60"/>
        <v>0</v>
      </c>
      <c r="BG241" s="105">
        <f t="shared" si="61"/>
        <v>0</v>
      </c>
      <c r="BH241" s="105">
        <f t="shared" si="62"/>
        <v>0</v>
      </c>
      <c r="BI241" s="105">
        <f t="shared" si="63"/>
        <v>0</v>
      </c>
      <c r="BJ241" s="18" t="s">
        <v>88</v>
      </c>
      <c r="BK241" s="105">
        <f t="shared" si="64"/>
        <v>0</v>
      </c>
      <c r="BL241" s="18" t="s">
        <v>406</v>
      </c>
      <c r="BM241" s="183" t="s">
        <v>1179</v>
      </c>
    </row>
    <row r="242" spans="1:65" s="2" customFormat="1" ht="24.2" customHeight="1">
      <c r="A242" s="35"/>
      <c r="B242" s="141"/>
      <c r="C242" s="171" t="s">
        <v>775</v>
      </c>
      <c r="D242" s="171" t="s">
        <v>318</v>
      </c>
      <c r="E242" s="172" t="s">
        <v>2990</v>
      </c>
      <c r="F242" s="173" t="s">
        <v>2991</v>
      </c>
      <c r="G242" s="174" t="s">
        <v>891</v>
      </c>
      <c r="H242" s="175">
        <v>4</v>
      </c>
      <c r="I242" s="176"/>
      <c r="J242" s="177">
        <f t="shared" si="55"/>
        <v>0</v>
      </c>
      <c r="K242" s="178"/>
      <c r="L242" s="36"/>
      <c r="M242" s="179" t="s">
        <v>1</v>
      </c>
      <c r="N242" s="180" t="s">
        <v>41</v>
      </c>
      <c r="O242" s="61"/>
      <c r="P242" s="181">
        <f t="shared" si="56"/>
        <v>0</v>
      </c>
      <c r="Q242" s="181">
        <v>3.2800000000000003E-2</v>
      </c>
      <c r="R242" s="181">
        <f t="shared" si="57"/>
        <v>0.13120000000000001</v>
      </c>
      <c r="S242" s="181">
        <v>0</v>
      </c>
      <c r="T242" s="182">
        <f t="shared" si="58"/>
        <v>0</v>
      </c>
      <c r="U242" s="35"/>
      <c r="V242" s="35"/>
      <c r="W242" s="35"/>
      <c r="X242" s="35"/>
      <c r="Y242" s="35"/>
      <c r="Z242" s="35"/>
      <c r="AA242" s="35"/>
      <c r="AB242" s="35"/>
      <c r="AC242" s="35"/>
      <c r="AD242" s="35"/>
      <c r="AE242" s="35"/>
      <c r="AR242" s="183" t="s">
        <v>406</v>
      </c>
      <c r="AT242" s="183" t="s">
        <v>318</v>
      </c>
      <c r="AU242" s="183" t="s">
        <v>88</v>
      </c>
      <c r="AY242" s="18" t="s">
        <v>317</v>
      </c>
      <c r="BE242" s="105">
        <f t="shared" si="59"/>
        <v>0</v>
      </c>
      <c r="BF242" s="105">
        <f t="shared" si="60"/>
        <v>0</v>
      </c>
      <c r="BG242" s="105">
        <f t="shared" si="61"/>
        <v>0</v>
      </c>
      <c r="BH242" s="105">
        <f t="shared" si="62"/>
        <v>0</v>
      </c>
      <c r="BI242" s="105">
        <f t="shared" si="63"/>
        <v>0</v>
      </c>
      <c r="BJ242" s="18" t="s">
        <v>88</v>
      </c>
      <c r="BK242" s="105">
        <f t="shared" si="64"/>
        <v>0</v>
      </c>
      <c r="BL242" s="18" t="s">
        <v>406</v>
      </c>
      <c r="BM242" s="183" t="s">
        <v>1188</v>
      </c>
    </row>
    <row r="243" spans="1:65" s="2" customFormat="1" ht="24.2" customHeight="1">
      <c r="A243" s="35"/>
      <c r="B243" s="141"/>
      <c r="C243" s="171" t="s">
        <v>780</v>
      </c>
      <c r="D243" s="171" t="s">
        <v>318</v>
      </c>
      <c r="E243" s="172" t="s">
        <v>2992</v>
      </c>
      <c r="F243" s="173" t="s">
        <v>2993</v>
      </c>
      <c r="G243" s="174" t="s">
        <v>891</v>
      </c>
      <c r="H243" s="175">
        <v>4</v>
      </c>
      <c r="I243" s="176"/>
      <c r="J243" s="177">
        <f t="shared" si="55"/>
        <v>0</v>
      </c>
      <c r="K243" s="178"/>
      <c r="L243" s="36"/>
      <c r="M243" s="179" t="s">
        <v>1</v>
      </c>
      <c r="N243" s="180" t="s">
        <v>41</v>
      </c>
      <c r="O243" s="61"/>
      <c r="P243" s="181">
        <f t="shared" si="56"/>
        <v>0</v>
      </c>
      <c r="Q243" s="181">
        <v>5.5399999999999998E-2</v>
      </c>
      <c r="R243" s="181">
        <f t="shared" si="57"/>
        <v>0.22159999999999999</v>
      </c>
      <c r="S243" s="181">
        <v>0</v>
      </c>
      <c r="T243" s="182">
        <f t="shared" si="58"/>
        <v>0</v>
      </c>
      <c r="U243" s="35"/>
      <c r="V243" s="35"/>
      <c r="W243" s="35"/>
      <c r="X243" s="35"/>
      <c r="Y243" s="35"/>
      <c r="Z243" s="35"/>
      <c r="AA243" s="35"/>
      <c r="AB243" s="35"/>
      <c r="AC243" s="35"/>
      <c r="AD243" s="35"/>
      <c r="AE243" s="35"/>
      <c r="AR243" s="183" t="s">
        <v>406</v>
      </c>
      <c r="AT243" s="183" t="s">
        <v>318</v>
      </c>
      <c r="AU243" s="183" t="s">
        <v>88</v>
      </c>
      <c r="AY243" s="18" t="s">
        <v>317</v>
      </c>
      <c r="BE243" s="105">
        <f t="shared" si="59"/>
        <v>0</v>
      </c>
      <c r="BF243" s="105">
        <f t="shared" si="60"/>
        <v>0</v>
      </c>
      <c r="BG243" s="105">
        <f t="shared" si="61"/>
        <v>0</v>
      </c>
      <c r="BH243" s="105">
        <f t="shared" si="62"/>
        <v>0</v>
      </c>
      <c r="BI243" s="105">
        <f t="shared" si="63"/>
        <v>0</v>
      </c>
      <c r="BJ243" s="18" t="s">
        <v>88</v>
      </c>
      <c r="BK243" s="105">
        <f t="shared" si="64"/>
        <v>0</v>
      </c>
      <c r="BL243" s="18" t="s">
        <v>406</v>
      </c>
      <c r="BM243" s="183" t="s">
        <v>1198</v>
      </c>
    </row>
    <row r="244" spans="1:65" s="2" customFormat="1" ht="24.2" customHeight="1">
      <c r="A244" s="35"/>
      <c r="B244" s="141"/>
      <c r="C244" s="171" t="s">
        <v>784</v>
      </c>
      <c r="D244" s="171" t="s">
        <v>318</v>
      </c>
      <c r="E244" s="172" t="s">
        <v>2994</v>
      </c>
      <c r="F244" s="173" t="s">
        <v>2995</v>
      </c>
      <c r="G244" s="174" t="s">
        <v>891</v>
      </c>
      <c r="H244" s="175">
        <v>2</v>
      </c>
      <c r="I244" s="176"/>
      <c r="J244" s="177">
        <f t="shared" si="55"/>
        <v>0</v>
      </c>
      <c r="K244" s="178"/>
      <c r="L244" s="36"/>
      <c r="M244" s="179" t="s">
        <v>1</v>
      </c>
      <c r="N244" s="180" t="s">
        <v>41</v>
      </c>
      <c r="O244" s="61"/>
      <c r="P244" s="181">
        <f t="shared" si="56"/>
        <v>0</v>
      </c>
      <c r="Q244" s="181">
        <v>6.1499999999999999E-2</v>
      </c>
      <c r="R244" s="181">
        <f t="shared" si="57"/>
        <v>0.123</v>
      </c>
      <c r="S244" s="181">
        <v>0</v>
      </c>
      <c r="T244" s="182">
        <f t="shared" si="58"/>
        <v>0</v>
      </c>
      <c r="U244" s="35"/>
      <c r="V244" s="35"/>
      <c r="W244" s="35"/>
      <c r="X244" s="35"/>
      <c r="Y244" s="35"/>
      <c r="Z244" s="35"/>
      <c r="AA244" s="35"/>
      <c r="AB244" s="35"/>
      <c r="AC244" s="35"/>
      <c r="AD244" s="35"/>
      <c r="AE244" s="35"/>
      <c r="AR244" s="183" t="s">
        <v>406</v>
      </c>
      <c r="AT244" s="183" t="s">
        <v>318</v>
      </c>
      <c r="AU244" s="183" t="s">
        <v>88</v>
      </c>
      <c r="AY244" s="18" t="s">
        <v>317</v>
      </c>
      <c r="BE244" s="105">
        <f t="shared" si="59"/>
        <v>0</v>
      </c>
      <c r="BF244" s="105">
        <f t="shared" si="60"/>
        <v>0</v>
      </c>
      <c r="BG244" s="105">
        <f t="shared" si="61"/>
        <v>0</v>
      </c>
      <c r="BH244" s="105">
        <f t="shared" si="62"/>
        <v>0</v>
      </c>
      <c r="BI244" s="105">
        <f t="shared" si="63"/>
        <v>0</v>
      </c>
      <c r="BJ244" s="18" t="s">
        <v>88</v>
      </c>
      <c r="BK244" s="105">
        <f t="shared" si="64"/>
        <v>0</v>
      </c>
      <c r="BL244" s="18" t="s">
        <v>406</v>
      </c>
      <c r="BM244" s="183" t="s">
        <v>1206</v>
      </c>
    </row>
    <row r="245" spans="1:65" s="2" customFormat="1" ht="14.45" customHeight="1">
      <c r="A245" s="35"/>
      <c r="B245" s="141"/>
      <c r="C245" s="171" t="s">
        <v>788</v>
      </c>
      <c r="D245" s="171" t="s">
        <v>318</v>
      </c>
      <c r="E245" s="172" t="s">
        <v>2996</v>
      </c>
      <c r="F245" s="173" t="s">
        <v>2997</v>
      </c>
      <c r="G245" s="174" t="s">
        <v>891</v>
      </c>
      <c r="H245" s="175">
        <v>42</v>
      </c>
      <c r="I245" s="176"/>
      <c r="J245" s="177">
        <f t="shared" si="55"/>
        <v>0</v>
      </c>
      <c r="K245" s="178"/>
      <c r="L245" s="36"/>
      <c r="M245" s="179" t="s">
        <v>1</v>
      </c>
      <c r="N245" s="180" t="s">
        <v>41</v>
      </c>
      <c r="O245" s="61"/>
      <c r="P245" s="181">
        <f t="shared" si="56"/>
        <v>0</v>
      </c>
      <c r="Q245" s="181">
        <v>1E-3</v>
      </c>
      <c r="R245" s="181">
        <f t="shared" si="57"/>
        <v>4.2000000000000003E-2</v>
      </c>
      <c r="S245" s="181">
        <v>0</v>
      </c>
      <c r="T245" s="182">
        <f t="shared" si="58"/>
        <v>0</v>
      </c>
      <c r="U245" s="35"/>
      <c r="V245" s="35"/>
      <c r="W245" s="35"/>
      <c r="X245" s="35"/>
      <c r="Y245" s="35"/>
      <c r="Z245" s="35"/>
      <c r="AA245" s="35"/>
      <c r="AB245" s="35"/>
      <c r="AC245" s="35"/>
      <c r="AD245" s="35"/>
      <c r="AE245" s="35"/>
      <c r="AR245" s="183" t="s">
        <v>406</v>
      </c>
      <c r="AT245" s="183" t="s">
        <v>318</v>
      </c>
      <c r="AU245" s="183" t="s">
        <v>88</v>
      </c>
      <c r="AY245" s="18" t="s">
        <v>317</v>
      </c>
      <c r="BE245" s="105">
        <f t="shared" si="59"/>
        <v>0</v>
      </c>
      <c r="BF245" s="105">
        <f t="shared" si="60"/>
        <v>0</v>
      </c>
      <c r="BG245" s="105">
        <f t="shared" si="61"/>
        <v>0</v>
      </c>
      <c r="BH245" s="105">
        <f t="shared" si="62"/>
        <v>0</v>
      </c>
      <c r="BI245" s="105">
        <f t="shared" si="63"/>
        <v>0</v>
      </c>
      <c r="BJ245" s="18" t="s">
        <v>88</v>
      </c>
      <c r="BK245" s="105">
        <f t="shared" si="64"/>
        <v>0</v>
      </c>
      <c r="BL245" s="18" t="s">
        <v>406</v>
      </c>
      <c r="BM245" s="183" t="s">
        <v>1223</v>
      </c>
    </row>
    <row r="246" spans="1:65" s="2" customFormat="1" ht="14.45" customHeight="1">
      <c r="A246" s="35"/>
      <c r="B246" s="141"/>
      <c r="C246" s="171" t="s">
        <v>794</v>
      </c>
      <c r="D246" s="171" t="s">
        <v>318</v>
      </c>
      <c r="E246" s="172" t="s">
        <v>2998</v>
      </c>
      <c r="F246" s="173" t="s">
        <v>2999</v>
      </c>
      <c r="G246" s="174" t="s">
        <v>891</v>
      </c>
      <c r="H246" s="175">
        <v>42</v>
      </c>
      <c r="I246" s="176"/>
      <c r="J246" s="177">
        <f t="shared" si="55"/>
        <v>0</v>
      </c>
      <c r="K246" s="178"/>
      <c r="L246" s="36"/>
      <c r="M246" s="179" t="s">
        <v>1</v>
      </c>
      <c r="N246" s="180" t="s">
        <v>41</v>
      </c>
      <c r="O246" s="61"/>
      <c r="P246" s="181">
        <f t="shared" si="56"/>
        <v>0</v>
      </c>
      <c r="Q246" s="181">
        <v>0</v>
      </c>
      <c r="R246" s="181">
        <f t="shared" si="57"/>
        <v>0</v>
      </c>
      <c r="S246" s="181">
        <v>0</v>
      </c>
      <c r="T246" s="182">
        <f t="shared" si="58"/>
        <v>0</v>
      </c>
      <c r="U246" s="35"/>
      <c r="V246" s="35"/>
      <c r="W246" s="35"/>
      <c r="X246" s="35"/>
      <c r="Y246" s="35"/>
      <c r="Z246" s="35"/>
      <c r="AA246" s="35"/>
      <c r="AB246" s="35"/>
      <c r="AC246" s="35"/>
      <c r="AD246" s="35"/>
      <c r="AE246" s="35"/>
      <c r="AR246" s="183" t="s">
        <v>406</v>
      </c>
      <c r="AT246" s="183" t="s">
        <v>318</v>
      </c>
      <c r="AU246" s="183" t="s">
        <v>88</v>
      </c>
      <c r="AY246" s="18" t="s">
        <v>317</v>
      </c>
      <c r="BE246" s="105">
        <f t="shared" si="59"/>
        <v>0</v>
      </c>
      <c r="BF246" s="105">
        <f t="shared" si="60"/>
        <v>0</v>
      </c>
      <c r="BG246" s="105">
        <f t="shared" si="61"/>
        <v>0</v>
      </c>
      <c r="BH246" s="105">
        <f t="shared" si="62"/>
        <v>0</v>
      </c>
      <c r="BI246" s="105">
        <f t="shared" si="63"/>
        <v>0</v>
      </c>
      <c r="BJ246" s="18" t="s">
        <v>88</v>
      </c>
      <c r="BK246" s="105">
        <f t="shared" si="64"/>
        <v>0</v>
      </c>
      <c r="BL246" s="18" t="s">
        <v>406</v>
      </c>
      <c r="BM246" s="183" t="s">
        <v>1231</v>
      </c>
    </row>
    <row r="247" spans="1:65" s="2" customFormat="1" ht="14.45" customHeight="1">
      <c r="A247" s="35"/>
      <c r="B247" s="141"/>
      <c r="C247" s="171" t="s">
        <v>802</v>
      </c>
      <c r="D247" s="171" t="s">
        <v>318</v>
      </c>
      <c r="E247" s="172" t="s">
        <v>3000</v>
      </c>
      <c r="F247" s="173" t="s">
        <v>3001</v>
      </c>
      <c r="G247" s="174" t="s">
        <v>891</v>
      </c>
      <c r="H247" s="175">
        <v>42</v>
      </c>
      <c r="I247" s="176"/>
      <c r="J247" s="177">
        <f t="shared" si="55"/>
        <v>0</v>
      </c>
      <c r="K247" s="178"/>
      <c r="L247" s="36"/>
      <c r="M247" s="179" t="s">
        <v>1</v>
      </c>
      <c r="N247" s="180" t="s">
        <v>41</v>
      </c>
      <c r="O247" s="61"/>
      <c r="P247" s="181">
        <f t="shared" si="56"/>
        <v>0</v>
      </c>
      <c r="Q247" s="181">
        <v>0</v>
      </c>
      <c r="R247" s="181">
        <f t="shared" si="57"/>
        <v>0</v>
      </c>
      <c r="S247" s="181">
        <v>0</v>
      </c>
      <c r="T247" s="182">
        <f t="shared" si="58"/>
        <v>0</v>
      </c>
      <c r="U247" s="35"/>
      <c r="V247" s="35"/>
      <c r="W247" s="35"/>
      <c r="X247" s="35"/>
      <c r="Y247" s="35"/>
      <c r="Z247" s="35"/>
      <c r="AA247" s="35"/>
      <c r="AB247" s="35"/>
      <c r="AC247" s="35"/>
      <c r="AD247" s="35"/>
      <c r="AE247" s="35"/>
      <c r="AR247" s="183" t="s">
        <v>406</v>
      </c>
      <c r="AT247" s="183" t="s">
        <v>318</v>
      </c>
      <c r="AU247" s="183" t="s">
        <v>88</v>
      </c>
      <c r="AY247" s="18" t="s">
        <v>317</v>
      </c>
      <c r="BE247" s="105">
        <f t="shared" si="59"/>
        <v>0</v>
      </c>
      <c r="BF247" s="105">
        <f t="shared" si="60"/>
        <v>0</v>
      </c>
      <c r="BG247" s="105">
        <f t="shared" si="61"/>
        <v>0</v>
      </c>
      <c r="BH247" s="105">
        <f t="shared" si="62"/>
        <v>0</v>
      </c>
      <c r="BI247" s="105">
        <f t="shared" si="63"/>
        <v>0</v>
      </c>
      <c r="BJ247" s="18" t="s">
        <v>88</v>
      </c>
      <c r="BK247" s="105">
        <f t="shared" si="64"/>
        <v>0</v>
      </c>
      <c r="BL247" s="18" t="s">
        <v>406</v>
      </c>
      <c r="BM247" s="183" t="s">
        <v>1241</v>
      </c>
    </row>
    <row r="248" spans="1:65" s="2" customFormat="1" ht="14.45" customHeight="1">
      <c r="A248" s="35"/>
      <c r="B248" s="141"/>
      <c r="C248" s="171" t="s">
        <v>807</v>
      </c>
      <c r="D248" s="171" t="s">
        <v>318</v>
      </c>
      <c r="E248" s="172" t="s">
        <v>3002</v>
      </c>
      <c r="F248" s="173" t="s">
        <v>3003</v>
      </c>
      <c r="G248" s="174" t="s">
        <v>366</v>
      </c>
      <c r="H248" s="175">
        <v>1.7330000000000001</v>
      </c>
      <c r="I248" s="176"/>
      <c r="J248" s="177">
        <f t="shared" si="55"/>
        <v>0</v>
      </c>
      <c r="K248" s="178"/>
      <c r="L248" s="36"/>
      <c r="M248" s="179" t="s">
        <v>1</v>
      </c>
      <c r="N248" s="180" t="s">
        <v>41</v>
      </c>
      <c r="O248" s="61"/>
      <c r="P248" s="181">
        <f t="shared" si="56"/>
        <v>0</v>
      </c>
      <c r="Q248" s="181">
        <v>0</v>
      </c>
      <c r="R248" s="181">
        <f t="shared" si="57"/>
        <v>0</v>
      </c>
      <c r="S248" s="181">
        <v>0</v>
      </c>
      <c r="T248" s="182">
        <f t="shared" si="58"/>
        <v>0</v>
      </c>
      <c r="U248" s="35"/>
      <c r="V248" s="35"/>
      <c r="W248" s="35"/>
      <c r="X248" s="35"/>
      <c r="Y248" s="35"/>
      <c r="Z248" s="35"/>
      <c r="AA248" s="35"/>
      <c r="AB248" s="35"/>
      <c r="AC248" s="35"/>
      <c r="AD248" s="35"/>
      <c r="AE248" s="35"/>
      <c r="AR248" s="183" t="s">
        <v>406</v>
      </c>
      <c r="AT248" s="183" t="s">
        <v>318</v>
      </c>
      <c r="AU248" s="183" t="s">
        <v>88</v>
      </c>
      <c r="AY248" s="18" t="s">
        <v>317</v>
      </c>
      <c r="BE248" s="105">
        <f t="shared" si="59"/>
        <v>0</v>
      </c>
      <c r="BF248" s="105">
        <f t="shared" si="60"/>
        <v>0</v>
      </c>
      <c r="BG248" s="105">
        <f t="shared" si="61"/>
        <v>0</v>
      </c>
      <c r="BH248" s="105">
        <f t="shared" si="62"/>
        <v>0</v>
      </c>
      <c r="BI248" s="105">
        <f t="shared" si="63"/>
        <v>0</v>
      </c>
      <c r="BJ248" s="18" t="s">
        <v>88</v>
      </c>
      <c r="BK248" s="105">
        <f t="shared" si="64"/>
        <v>0</v>
      </c>
      <c r="BL248" s="18" t="s">
        <v>406</v>
      </c>
      <c r="BM248" s="183" t="s">
        <v>1251</v>
      </c>
    </row>
    <row r="249" spans="1:65" s="12" customFormat="1" ht="22.9" customHeight="1">
      <c r="B249" s="160"/>
      <c r="D249" s="161" t="s">
        <v>74</v>
      </c>
      <c r="E249" s="200" t="s">
        <v>2294</v>
      </c>
      <c r="F249" s="200" t="s">
        <v>3004</v>
      </c>
      <c r="I249" s="163"/>
      <c r="J249" s="201">
        <f>BK249</f>
        <v>0</v>
      </c>
      <c r="L249" s="160"/>
      <c r="M249" s="165"/>
      <c r="N249" s="166"/>
      <c r="O249" s="166"/>
      <c r="P249" s="167">
        <f>SUM(P250:P251)</f>
        <v>0</v>
      </c>
      <c r="Q249" s="166"/>
      <c r="R249" s="167">
        <f>SUM(R250:R251)</f>
        <v>1.18026E-2</v>
      </c>
      <c r="S249" s="166"/>
      <c r="T249" s="168">
        <f>SUM(T250:T251)</f>
        <v>0</v>
      </c>
      <c r="AR249" s="161" t="s">
        <v>88</v>
      </c>
      <c r="AT249" s="169" t="s">
        <v>74</v>
      </c>
      <c r="AU249" s="169" t="s">
        <v>82</v>
      </c>
      <c r="AY249" s="161" t="s">
        <v>317</v>
      </c>
      <c r="BK249" s="170">
        <f>SUM(BK250:BK251)</f>
        <v>0</v>
      </c>
    </row>
    <row r="250" spans="1:65" s="2" customFormat="1" ht="14.45" customHeight="1">
      <c r="A250" s="35"/>
      <c r="B250" s="141"/>
      <c r="C250" s="171" t="s">
        <v>814</v>
      </c>
      <c r="D250" s="171" t="s">
        <v>318</v>
      </c>
      <c r="E250" s="172" t="s">
        <v>3005</v>
      </c>
      <c r="F250" s="173" t="s">
        <v>3006</v>
      </c>
      <c r="G250" s="174" t="s">
        <v>378</v>
      </c>
      <c r="H250" s="175">
        <v>65.569999999999993</v>
      </c>
      <c r="I250" s="176"/>
      <c r="J250" s="177">
        <f>ROUND(I250*H250,2)</f>
        <v>0</v>
      </c>
      <c r="K250" s="178"/>
      <c r="L250" s="36"/>
      <c r="M250" s="179" t="s">
        <v>1</v>
      </c>
      <c r="N250" s="180" t="s">
        <v>41</v>
      </c>
      <c r="O250" s="61"/>
      <c r="P250" s="181">
        <f>O250*H250</f>
        <v>0</v>
      </c>
      <c r="Q250" s="181">
        <v>9.0000000000000006E-5</v>
      </c>
      <c r="R250" s="181">
        <f>Q250*H250</f>
        <v>5.9012999999999999E-3</v>
      </c>
      <c r="S250" s="181">
        <v>0</v>
      </c>
      <c r="T250" s="182">
        <f>S250*H250</f>
        <v>0</v>
      </c>
      <c r="U250" s="35"/>
      <c r="V250" s="35"/>
      <c r="W250" s="35"/>
      <c r="X250" s="35"/>
      <c r="Y250" s="35"/>
      <c r="Z250" s="35"/>
      <c r="AA250" s="35"/>
      <c r="AB250" s="35"/>
      <c r="AC250" s="35"/>
      <c r="AD250" s="35"/>
      <c r="AE250" s="35"/>
      <c r="AR250" s="183" t="s">
        <v>406</v>
      </c>
      <c r="AT250" s="183" t="s">
        <v>318</v>
      </c>
      <c r="AU250" s="183" t="s">
        <v>88</v>
      </c>
      <c r="AY250" s="18" t="s">
        <v>317</v>
      </c>
      <c r="BE250" s="105">
        <f>IF(N250="základná",J250,0)</f>
        <v>0</v>
      </c>
      <c r="BF250" s="105">
        <f>IF(N250="znížená",J250,0)</f>
        <v>0</v>
      </c>
      <c r="BG250" s="105">
        <f>IF(N250="zákl. prenesená",J250,0)</f>
        <v>0</v>
      </c>
      <c r="BH250" s="105">
        <f>IF(N250="zníž. prenesená",J250,0)</f>
        <v>0</v>
      </c>
      <c r="BI250" s="105">
        <f>IF(N250="nulová",J250,0)</f>
        <v>0</v>
      </c>
      <c r="BJ250" s="18" t="s">
        <v>88</v>
      </c>
      <c r="BK250" s="105">
        <f>ROUND(I250*H250,2)</f>
        <v>0</v>
      </c>
      <c r="BL250" s="18" t="s">
        <v>406</v>
      </c>
      <c r="BM250" s="183" t="s">
        <v>1272</v>
      </c>
    </row>
    <row r="251" spans="1:65" s="2" customFormat="1" ht="14.45" customHeight="1">
      <c r="A251" s="35"/>
      <c r="B251" s="141"/>
      <c r="C251" s="171" t="s">
        <v>824</v>
      </c>
      <c r="D251" s="171" t="s">
        <v>318</v>
      </c>
      <c r="E251" s="172" t="s">
        <v>3007</v>
      </c>
      <c r="F251" s="173" t="s">
        <v>3008</v>
      </c>
      <c r="G251" s="174" t="s">
        <v>378</v>
      </c>
      <c r="H251" s="175">
        <v>65.569999999999993</v>
      </c>
      <c r="I251" s="176"/>
      <c r="J251" s="177">
        <f>ROUND(I251*H251,2)</f>
        <v>0</v>
      </c>
      <c r="K251" s="178"/>
      <c r="L251" s="36"/>
      <c r="M251" s="179" t="s">
        <v>1</v>
      </c>
      <c r="N251" s="180" t="s">
        <v>41</v>
      </c>
      <c r="O251" s="61"/>
      <c r="P251" s="181">
        <f>O251*H251</f>
        <v>0</v>
      </c>
      <c r="Q251" s="181">
        <v>9.0000000000000006E-5</v>
      </c>
      <c r="R251" s="181">
        <f>Q251*H251</f>
        <v>5.9012999999999999E-3</v>
      </c>
      <c r="S251" s="181">
        <v>0</v>
      </c>
      <c r="T251" s="182">
        <f>S251*H251</f>
        <v>0</v>
      </c>
      <c r="U251" s="35"/>
      <c r="V251" s="35"/>
      <c r="W251" s="35"/>
      <c r="X251" s="35"/>
      <c r="Y251" s="35"/>
      <c r="Z251" s="35"/>
      <c r="AA251" s="35"/>
      <c r="AB251" s="35"/>
      <c r="AC251" s="35"/>
      <c r="AD251" s="35"/>
      <c r="AE251" s="35"/>
      <c r="AR251" s="183" t="s">
        <v>406</v>
      </c>
      <c r="AT251" s="183" t="s">
        <v>318</v>
      </c>
      <c r="AU251" s="183" t="s">
        <v>88</v>
      </c>
      <c r="AY251" s="18" t="s">
        <v>317</v>
      </c>
      <c r="BE251" s="105">
        <f>IF(N251="základná",J251,0)</f>
        <v>0</v>
      </c>
      <c r="BF251" s="105">
        <f>IF(N251="znížená",J251,0)</f>
        <v>0</v>
      </c>
      <c r="BG251" s="105">
        <f>IF(N251="zákl. prenesená",J251,0)</f>
        <v>0</v>
      </c>
      <c r="BH251" s="105">
        <f>IF(N251="zníž. prenesená",J251,0)</f>
        <v>0</v>
      </c>
      <c r="BI251" s="105">
        <f>IF(N251="nulová",J251,0)</f>
        <v>0</v>
      </c>
      <c r="BJ251" s="18" t="s">
        <v>88</v>
      </c>
      <c r="BK251" s="105">
        <f>ROUND(I251*H251,2)</f>
        <v>0</v>
      </c>
      <c r="BL251" s="18" t="s">
        <v>406</v>
      </c>
      <c r="BM251" s="183" t="s">
        <v>1308</v>
      </c>
    </row>
    <row r="252" spans="1:65" s="12" customFormat="1" ht="25.9" customHeight="1">
      <c r="B252" s="160"/>
      <c r="D252" s="161" t="s">
        <v>74</v>
      </c>
      <c r="E252" s="162" t="s">
        <v>3009</v>
      </c>
      <c r="F252" s="162" t="s">
        <v>3010</v>
      </c>
      <c r="I252" s="163"/>
      <c r="J252" s="164">
        <f>BK252</f>
        <v>0</v>
      </c>
      <c r="L252" s="160"/>
      <c r="M252" s="165"/>
      <c r="N252" s="166"/>
      <c r="O252" s="166"/>
      <c r="P252" s="167">
        <f>P253</f>
        <v>0</v>
      </c>
      <c r="Q252" s="166"/>
      <c r="R252" s="167">
        <f>R253</f>
        <v>0</v>
      </c>
      <c r="S252" s="166"/>
      <c r="T252" s="168">
        <f>T253</f>
        <v>0</v>
      </c>
      <c r="AR252" s="161" t="s">
        <v>82</v>
      </c>
      <c r="AT252" s="169" t="s">
        <v>74</v>
      </c>
      <c r="AU252" s="169" t="s">
        <v>75</v>
      </c>
      <c r="AY252" s="161" t="s">
        <v>317</v>
      </c>
      <c r="BK252" s="170">
        <f>BK253</f>
        <v>0</v>
      </c>
    </row>
    <row r="253" spans="1:65" s="12" customFormat="1" ht="22.9" customHeight="1">
      <c r="B253" s="160"/>
      <c r="D253" s="161" t="s">
        <v>74</v>
      </c>
      <c r="E253" s="200" t="s">
        <v>3011</v>
      </c>
      <c r="F253" s="200" t="s">
        <v>3012</v>
      </c>
      <c r="I253" s="163"/>
      <c r="J253" s="201">
        <f>BK253</f>
        <v>0</v>
      </c>
      <c r="L253" s="160"/>
      <c r="M253" s="165"/>
      <c r="N253" s="166"/>
      <c r="O253" s="166"/>
      <c r="P253" s="167">
        <f>P254</f>
        <v>0</v>
      </c>
      <c r="Q253" s="166"/>
      <c r="R253" s="167">
        <f>R254</f>
        <v>0</v>
      </c>
      <c r="S253" s="166"/>
      <c r="T253" s="168">
        <f>T254</f>
        <v>0</v>
      </c>
      <c r="AR253" s="161" t="s">
        <v>82</v>
      </c>
      <c r="AT253" s="169" t="s">
        <v>74</v>
      </c>
      <c r="AU253" s="169" t="s">
        <v>82</v>
      </c>
      <c r="AY253" s="161" t="s">
        <v>317</v>
      </c>
      <c r="BK253" s="170">
        <f>BK254</f>
        <v>0</v>
      </c>
    </row>
    <row r="254" spans="1:65" s="2" customFormat="1" ht="14.45" customHeight="1">
      <c r="A254" s="35"/>
      <c r="B254" s="141"/>
      <c r="C254" s="171" t="s">
        <v>831</v>
      </c>
      <c r="D254" s="171" t="s">
        <v>318</v>
      </c>
      <c r="E254" s="172" t="s">
        <v>3013</v>
      </c>
      <c r="F254" s="173" t="s">
        <v>3012</v>
      </c>
      <c r="G254" s="174" t="s">
        <v>3014</v>
      </c>
      <c r="H254" s="175">
        <v>72</v>
      </c>
      <c r="I254" s="176"/>
      <c r="J254" s="177">
        <f>ROUND(I254*H254,2)</f>
        <v>0</v>
      </c>
      <c r="K254" s="178"/>
      <c r="L254" s="36"/>
      <c r="M254" s="230" t="s">
        <v>1</v>
      </c>
      <c r="N254" s="231" t="s">
        <v>41</v>
      </c>
      <c r="O254" s="232"/>
      <c r="P254" s="233">
        <f>O254*H254</f>
        <v>0</v>
      </c>
      <c r="Q254" s="233">
        <v>0</v>
      </c>
      <c r="R254" s="233">
        <f>Q254*H254</f>
        <v>0</v>
      </c>
      <c r="S254" s="233">
        <v>0</v>
      </c>
      <c r="T254" s="234">
        <f>S254*H254</f>
        <v>0</v>
      </c>
      <c r="U254" s="35"/>
      <c r="V254" s="35"/>
      <c r="W254" s="35"/>
      <c r="X254" s="35"/>
      <c r="Y254" s="35"/>
      <c r="Z254" s="35"/>
      <c r="AA254" s="35"/>
      <c r="AB254" s="35"/>
      <c r="AC254" s="35"/>
      <c r="AD254" s="35"/>
      <c r="AE254" s="35"/>
      <c r="AR254" s="183" t="s">
        <v>3015</v>
      </c>
      <c r="AT254" s="183" t="s">
        <v>318</v>
      </c>
      <c r="AU254" s="183" t="s">
        <v>88</v>
      </c>
      <c r="AY254" s="18" t="s">
        <v>317</v>
      </c>
      <c r="BE254" s="105">
        <f>IF(N254="základná",J254,0)</f>
        <v>0</v>
      </c>
      <c r="BF254" s="105">
        <f>IF(N254="znížená",J254,0)</f>
        <v>0</v>
      </c>
      <c r="BG254" s="105">
        <f>IF(N254="zákl. prenesená",J254,0)</f>
        <v>0</v>
      </c>
      <c r="BH254" s="105">
        <f>IF(N254="zníž. prenesená",J254,0)</f>
        <v>0</v>
      </c>
      <c r="BI254" s="105">
        <f>IF(N254="nulová",J254,0)</f>
        <v>0</v>
      </c>
      <c r="BJ254" s="18" t="s">
        <v>88</v>
      </c>
      <c r="BK254" s="105">
        <f>ROUND(I254*H254,2)</f>
        <v>0</v>
      </c>
      <c r="BL254" s="18" t="s">
        <v>3015</v>
      </c>
      <c r="BM254" s="183" t="s">
        <v>1331</v>
      </c>
    </row>
    <row r="255" spans="1:65" s="2" customFormat="1" ht="6.95" customHeight="1">
      <c r="A255" s="35"/>
      <c r="B255" s="50"/>
      <c r="C255" s="51"/>
      <c r="D255" s="51"/>
      <c r="E255" s="51"/>
      <c r="F255" s="51"/>
      <c r="G255" s="51"/>
      <c r="H255" s="51"/>
      <c r="I255" s="51"/>
      <c r="J255" s="51"/>
      <c r="K255" s="51"/>
      <c r="L255" s="36"/>
      <c r="M255" s="35"/>
      <c r="O255" s="35"/>
      <c r="P255" s="35"/>
      <c r="Q255" s="35"/>
      <c r="R255" s="35"/>
      <c r="S255" s="35"/>
      <c r="T255" s="35"/>
      <c r="U255" s="35"/>
      <c r="V255" s="35"/>
      <c r="W255" s="35"/>
      <c r="X255" s="35"/>
      <c r="Y255" s="35"/>
      <c r="Z255" s="35"/>
      <c r="AA255" s="35"/>
      <c r="AB255" s="35"/>
      <c r="AC255" s="35"/>
      <c r="AD255" s="35"/>
      <c r="AE255" s="35"/>
    </row>
  </sheetData>
  <autoFilter ref="C139:K254" xr:uid="{00000000-0009-0000-0000-000003000000}"/>
  <mergeCells count="17">
    <mergeCell ref="E29:H29"/>
    <mergeCell ref="E132:H132"/>
    <mergeCell ref="E130:H130"/>
    <mergeCell ref="L2:V2"/>
    <mergeCell ref="D114:F114"/>
    <mergeCell ref="D115:F115"/>
    <mergeCell ref="D116:F116"/>
    <mergeCell ref="E128:H128"/>
    <mergeCell ref="E85:H85"/>
    <mergeCell ref="E87:H87"/>
    <mergeCell ref="E89:H89"/>
    <mergeCell ref="D112:F112"/>
    <mergeCell ref="D113:F113"/>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205"/>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98</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161</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16.5" customHeight="1">
      <c r="A11" s="35"/>
      <c r="B11" s="36"/>
      <c r="C11" s="35"/>
      <c r="D11" s="35"/>
      <c r="E11" s="320" t="s">
        <v>3016</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J107</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ROUND((SUM(BE107:BE114) + SUM(BE136:BE204)),  2)</f>
        <v>0</v>
      </c>
      <c r="G37" s="35"/>
      <c r="H37" s="35"/>
      <c r="I37" s="120">
        <v>0.2</v>
      </c>
      <c r="J37" s="119">
        <f>ROUND(((SUM(BE107:BE114) + SUM(BE136:BE204))*I37),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ROUND((SUM(BF107:BF114) + SUM(BF136:BF204)),  2)</f>
        <v>0</v>
      </c>
      <c r="G38" s="35"/>
      <c r="H38" s="35"/>
      <c r="I38" s="120">
        <v>0.2</v>
      </c>
      <c r="J38" s="119">
        <f>ROUND(((SUM(BF107:BF114) + SUM(BF136:BF204))*I38),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ROUND((SUM(BG107:BG114) + SUM(BG136:BG204)),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ROUND((SUM(BH107:BH114) + SUM(BH136:BH204)),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ROUND((SUM(BI107:BI114) + SUM(BI136:BI204)),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161</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16.5" customHeight="1">
      <c r="A89" s="35"/>
      <c r="B89" s="36"/>
      <c r="C89" s="35"/>
      <c r="D89" s="35"/>
      <c r="E89" s="320" t="str">
        <f>E11</f>
        <v>E1.5 - E 1.5  Vzduchotechnika</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J136</f>
        <v>0</v>
      </c>
      <c r="K98" s="35"/>
      <c r="L98" s="45"/>
      <c r="S98" s="35"/>
      <c r="T98" s="35"/>
      <c r="U98" s="35"/>
      <c r="V98" s="35"/>
      <c r="W98" s="35"/>
      <c r="X98" s="35"/>
      <c r="Y98" s="35"/>
      <c r="Z98" s="35"/>
      <c r="AA98" s="35"/>
      <c r="AB98" s="35"/>
      <c r="AC98" s="35"/>
      <c r="AD98" s="35"/>
      <c r="AE98" s="35"/>
      <c r="AU98" s="18" t="s">
        <v>269</v>
      </c>
    </row>
    <row r="99" spans="1:65" s="9" customFormat="1" ht="24.95" customHeight="1">
      <c r="B99" s="131"/>
      <c r="D99" s="132" t="s">
        <v>3017</v>
      </c>
      <c r="E99" s="133"/>
      <c r="F99" s="133"/>
      <c r="G99" s="133"/>
      <c r="H99" s="133"/>
      <c r="I99" s="133"/>
      <c r="J99" s="134">
        <f>J137</f>
        <v>0</v>
      </c>
      <c r="L99" s="131"/>
    </row>
    <row r="100" spans="1:65" s="10" customFormat="1" ht="19.899999999999999" customHeight="1">
      <c r="B100" s="135"/>
      <c r="D100" s="136" t="s">
        <v>3018</v>
      </c>
      <c r="E100" s="137"/>
      <c r="F100" s="137"/>
      <c r="G100" s="137"/>
      <c r="H100" s="137"/>
      <c r="I100" s="137"/>
      <c r="J100" s="138">
        <f>J151</f>
        <v>0</v>
      </c>
      <c r="L100" s="135"/>
    </row>
    <row r="101" spans="1:65" s="10" customFormat="1" ht="19.899999999999999" customHeight="1">
      <c r="B101" s="135"/>
      <c r="D101" s="136" t="s">
        <v>3019</v>
      </c>
      <c r="E101" s="137"/>
      <c r="F101" s="137"/>
      <c r="G101" s="137"/>
      <c r="H101" s="137"/>
      <c r="I101" s="137"/>
      <c r="J101" s="138">
        <f>J176</f>
        <v>0</v>
      </c>
      <c r="L101" s="135"/>
    </row>
    <row r="102" spans="1:65" s="9" customFormat="1" ht="24.95" customHeight="1">
      <c r="B102" s="131"/>
      <c r="D102" s="132" t="s">
        <v>3020</v>
      </c>
      <c r="E102" s="133"/>
      <c r="F102" s="133"/>
      <c r="G102" s="133"/>
      <c r="H102" s="133"/>
      <c r="I102" s="133"/>
      <c r="J102" s="134">
        <f>J200</f>
        <v>0</v>
      </c>
      <c r="L102" s="131"/>
    </row>
    <row r="103" spans="1:65" s="10" customFormat="1" ht="19.899999999999999" customHeight="1">
      <c r="B103" s="135"/>
      <c r="D103" s="136" t="s">
        <v>3021</v>
      </c>
      <c r="E103" s="137"/>
      <c r="F103" s="137"/>
      <c r="G103" s="137"/>
      <c r="H103" s="137"/>
      <c r="I103" s="137"/>
      <c r="J103" s="138">
        <f>J201</f>
        <v>0</v>
      </c>
      <c r="L103" s="135"/>
    </row>
    <row r="104" spans="1:65" s="9" customFormat="1" ht="24.95" customHeight="1">
      <c r="B104" s="131"/>
      <c r="D104" s="132" t="s">
        <v>270</v>
      </c>
      <c r="E104" s="133"/>
      <c r="F104" s="133"/>
      <c r="G104" s="133"/>
      <c r="H104" s="133"/>
      <c r="I104" s="133"/>
      <c r="J104" s="134">
        <f>J204</f>
        <v>0</v>
      </c>
      <c r="L104" s="131"/>
    </row>
    <row r="105" spans="1:65" s="2" customFormat="1" ht="21.75" customHeight="1">
      <c r="A105" s="35"/>
      <c r="B105" s="36"/>
      <c r="C105" s="35"/>
      <c r="D105" s="35"/>
      <c r="E105" s="35"/>
      <c r="F105" s="35"/>
      <c r="G105" s="35"/>
      <c r="H105" s="35"/>
      <c r="I105" s="35"/>
      <c r="J105" s="35"/>
      <c r="K105" s="35"/>
      <c r="L105" s="45"/>
      <c r="S105" s="35"/>
      <c r="T105" s="35"/>
      <c r="U105" s="35"/>
      <c r="V105" s="35"/>
      <c r="W105" s="35"/>
      <c r="X105" s="35"/>
      <c r="Y105" s="35"/>
      <c r="Z105" s="35"/>
      <c r="AA105" s="35"/>
      <c r="AB105" s="35"/>
      <c r="AC105" s="35"/>
      <c r="AD105" s="35"/>
      <c r="AE105" s="35"/>
    </row>
    <row r="106" spans="1:65" s="2" customFormat="1" ht="6.95" customHeight="1">
      <c r="A106" s="35"/>
      <c r="B106" s="36"/>
      <c r="C106" s="35"/>
      <c r="D106" s="35"/>
      <c r="E106" s="35"/>
      <c r="F106" s="35"/>
      <c r="G106" s="35"/>
      <c r="H106" s="35"/>
      <c r="I106" s="35"/>
      <c r="J106" s="35"/>
      <c r="K106" s="35"/>
      <c r="L106" s="45"/>
      <c r="S106" s="35"/>
      <c r="T106" s="35"/>
      <c r="U106" s="35"/>
      <c r="V106" s="35"/>
      <c r="W106" s="35"/>
      <c r="X106" s="35"/>
      <c r="Y106" s="35"/>
      <c r="Z106" s="35"/>
      <c r="AA106" s="35"/>
      <c r="AB106" s="35"/>
      <c r="AC106" s="35"/>
      <c r="AD106" s="35"/>
      <c r="AE106" s="35"/>
    </row>
    <row r="107" spans="1:65" s="2" customFormat="1" ht="29.25" customHeight="1">
      <c r="A107" s="35"/>
      <c r="B107" s="36"/>
      <c r="C107" s="130" t="s">
        <v>294</v>
      </c>
      <c r="D107" s="35"/>
      <c r="E107" s="35"/>
      <c r="F107" s="35"/>
      <c r="G107" s="35"/>
      <c r="H107" s="35"/>
      <c r="I107" s="35"/>
      <c r="J107" s="139">
        <f>ROUND(J108 + J109 + J110 + J111 + J112 + J113,2)</f>
        <v>0</v>
      </c>
      <c r="K107" s="35"/>
      <c r="L107" s="45"/>
      <c r="N107" s="140" t="s">
        <v>39</v>
      </c>
      <c r="S107" s="35"/>
      <c r="T107" s="35"/>
      <c r="U107" s="35"/>
      <c r="V107" s="35"/>
      <c r="W107" s="35"/>
      <c r="X107" s="35"/>
      <c r="Y107" s="35"/>
      <c r="Z107" s="35"/>
      <c r="AA107" s="35"/>
      <c r="AB107" s="35"/>
      <c r="AC107" s="35"/>
      <c r="AD107" s="35"/>
      <c r="AE107" s="35"/>
    </row>
    <row r="108" spans="1:65" s="2" customFormat="1" ht="18" customHeight="1">
      <c r="A108" s="35"/>
      <c r="B108" s="141"/>
      <c r="C108" s="142"/>
      <c r="D108" s="294" t="s">
        <v>295</v>
      </c>
      <c r="E108" s="345"/>
      <c r="F108" s="345"/>
      <c r="G108" s="142"/>
      <c r="H108" s="142"/>
      <c r="I108" s="142"/>
      <c r="J108" s="102">
        <v>0</v>
      </c>
      <c r="K108" s="142"/>
      <c r="L108" s="144"/>
      <c r="M108" s="145"/>
      <c r="N108" s="146" t="s">
        <v>41</v>
      </c>
      <c r="O108" s="145"/>
      <c r="P108" s="145"/>
      <c r="Q108" s="145"/>
      <c r="R108" s="145"/>
      <c r="S108" s="142"/>
      <c r="T108" s="142"/>
      <c r="U108" s="142"/>
      <c r="V108" s="142"/>
      <c r="W108" s="142"/>
      <c r="X108" s="142"/>
      <c r="Y108" s="142"/>
      <c r="Z108" s="142"/>
      <c r="AA108" s="142"/>
      <c r="AB108" s="142"/>
      <c r="AC108" s="142"/>
      <c r="AD108" s="142"/>
      <c r="AE108" s="142"/>
      <c r="AF108" s="145"/>
      <c r="AG108" s="145"/>
      <c r="AH108" s="145"/>
      <c r="AI108" s="145"/>
      <c r="AJ108" s="145"/>
      <c r="AK108" s="145"/>
      <c r="AL108" s="145"/>
      <c r="AM108" s="145"/>
      <c r="AN108" s="145"/>
      <c r="AO108" s="145"/>
      <c r="AP108" s="145"/>
      <c r="AQ108" s="145"/>
      <c r="AR108" s="145"/>
      <c r="AS108" s="145"/>
      <c r="AT108" s="145"/>
      <c r="AU108" s="145"/>
      <c r="AV108" s="145"/>
      <c r="AW108" s="145"/>
      <c r="AX108" s="145"/>
      <c r="AY108" s="147" t="s">
        <v>296</v>
      </c>
      <c r="AZ108" s="145"/>
      <c r="BA108" s="145"/>
      <c r="BB108" s="145"/>
      <c r="BC108" s="145"/>
      <c r="BD108" s="145"/>
      <c r="BE108" s="148">
        <f t="shared" ref="BE108:BE113" si="0">IF(N108="základná",J108,0)</f>
        <v>0</v>
      </c>
      <c r="BF108" s="148">
        <f t="shared" ref="BF108:BF113" si="1">IF(N108="znížená",J108,0)</f>
        <v>0</v>
      </c>
      <c r="BG108" s="148">
        <f t="shared" ref="BG108:BG113" si="2">IF(N108="zákl. prenesená",J108,0)</f>
        <v>0</v>
      </c>
      <c r="BH108" s="148">
        <f t="shared" ref="BH108:BH113" si="3">IF(N108="zníž. prenesená",J108,0)</f>
        <v>0</v>
      </c>
      <c r="BI108" s="148">
        <f t="shared" ref="BI108:BI113" si="4">IF(N108="nulová",J108,0)</f>
        <v>0</v>
      </c>
      <c r="BJ108" s="147" t="s">
        <v>88</v>
      </c>
      <c r="BK108" s="145"/>
      <c r="BL108" s="145"/>
      <c r="BM108" s="145"/>
    </row>
    <row r="109" spans="1:65" s="2" customFormat="1" ht="18" customHeight="1">
      <c r="A109" s="35"/>
      <c r="B109" s="141"/>
      <c r="C109" s="142"/>
      <c r="D109" s="294" t="s">
        <v>297</v>
      </c>
      <c r="E109" s="345"/>
      <c r="F109" s="345"/>
      <c r="G109" s="142"/>
      <c r="H109" s="142"/>
      <c r="I109" s="142"/>
      <c r="J109" s="102">
        <v>0</v>
      </c>
      <c r="K109" s="142"/>
      <c r="L109" s="144"/>
      <c r="M109" s="145"/>
      <c r="N109" s="146" t="s">
        <v>41</v>
      </c>
      <c r="O109" s="145"/>
      <c r="P109" s="145"/>
      <c r="Q109" s="145"/>
      <c r="R109" s="145"/>
      <c r="S109" s="142"/>
      <c r="T109" s="142"/>
      <c r="U109" s="142"/>
      <c r="V109" s="142"/>
      <c r="W109" s="142"/>
      <c r="X109" s="142"/>
      <c r="Y109" s="142"/>
      <c r="Z109" s="142"/>
      <c r="AA109" s="142"/>
      <c r="AB109" s="142"/>
      <c r="AC109" s="142"/>
      <c r="AD109" s="142"/>
      <c r="AE109" s="142"/>
      <c r="AF109" s="145"/>
      <c r="AG109" s="145"/>
      <c r="AH109" s="145"/>
      <c r="AI109" s="145"/>
      <c r="AJ109" s="145"/>
      <c r="AK109" s="145"/>
      <c r="AL109" s="145"/>
      <c r="AM109" s="145"/>
      <c r="AN109" s="145"/>
      <c r="AO109" s="145"/>
      <c r="AP109" s="145"/>
      <c r="AQ109" s="145"/>
      <c r="AR109" s="145"/>
      <c r="AS109" s="145"/>
      <c r="AT109" s="145"/>
      <c r="AU109" s="145"/>
      <c r="AV109" s="145"/>
      <c r="AW109" s="145"/>
      <c r="AX109" s="145"/>
      <c r="AY109" s="147" t="s">
        <v>296</v>
      </c>
      <c r="AZ109" s="145"/>
      <c r="BA109" s="145"/>
      <c r="BB109" s="145"/>
      <c r="BC109" s="145"/>
      <c r="BD109" s="145"/>
      <c r="BE109" s="148">
        <f t="shared" si="0"/>
        <v>0</v>
      </c>
      <c r="BF109" s="148">
        <f t="shared" si="1"/>
        <v>0</v>
      </c>
      <c r="BG109" s="148">
        <f t="shared" si="2"/>
        <v>0</v>
      </c>
      <c r="BH109" s="148">
        <f t="shared" si="3"/>
        <v>0</v>
      </c>
      <c r="BI109" s="148">
        <f t="shared" si="4"/>
        <v>0</v>
      </c>
      <c r="BJ109" s="147" t="s">
        <v>88</v>
      </c>
      <c r="BK109" s="145"/>
      <c r="BL109" s="145"/>
      <c r="BM109" s="145"/>
    </row>
    <row r="110" spans="1:65" s="2" customFormat="1" ht="18" customHeight="1">
      <c r="A110" s="35"/>
      <c r="B110" s="141"/>
      <c r="C110" s="142"/>
      <c r="D110" s="294" t="s">
        <v>298</v>
      </c>
      <c r="E110" s="345"/>
      <c r="F110" s="345"/>
      <c r="G110" s="142"/>
      <c r="H110" s="142"/>
      <c r="I110" s="142"/>
      <c r="J110" s="102">
        <v>0</v>
      </c>
      <c r="K110" s="142"/>
      <c r="L110" s="144"/>
      <c r="M110" s="145"/>
      <c r="N110" s="146" t="s">
        <v>41</v>
      </c>
      <c r="O110" s="145"/>
      <c r="P110" s="145"/>
      <c r="Q110" s="145"/>
      <c r="R110" s="145"/>
      <c r="S110" s="142"/>
      <c r="T110" s="142"/>
      <c r="U110" s="142"/>
      <c r="V110" s="142"/>
      <c r="W110" s="142"/>
      <c r="X110" s="142"/>
      <c r="Y110" s="142"/>
      <c r="Z110" s="142"/>
      <c r="AA110" s="142"/>
      <c r="AB110" s="142"/>
      <c r="AC110" s="142"/>
      <c r="AD110" s="142"/>
      <c r="AE110" s="142"/>
      <c r="AF110" s="145"/>
      <c r="AG110" s="145"/>
      <c r="AH110" s="145"/>
      <c r="AI110" s="145"/>
      <c r="AJ110" s="145"/>
      <c r="AK110" s="145"/>
      <c r="AL110" s="145"/>
      <c r="AM110" s="145"/>
      <c r="AN110" s="145"/>
      <c r="AO110" s="145"/>
      <c r="AP110" s="145"/>
      <c r="AQ110" s="145"/>
      <c r="AR110" s="145"/>
      <c r="AS110" s="145"/>
      <c r="AT110" s="145"/>
      <c r="AU110" s="145"/>
      <c r="AV110" s="145"/>
      <c r="AW110" s="145"/>
      <c r="AX110" s="145"/>
      <c r="AY110" s="147" t="s">
        <v>296</v>
      </c>
      <c r="AZ110" s="145"/>
      <c r="BA110" s="145"/>
      <c r="BB110" s="145"/>
      <c r="BC110" s="145"/>
      <c r="BD110" s="145"/>
      <c r="BE110" s="148">
        <f t="shared" si="0"/>
        <v>0</v>
      </c>
      <c r="BF110" s="148">
        <f t="shared" si="1"/>
        <v>0</v>
      </c>
      <c r="BG110" s="148">
        <f t="shared" si="2"/>
        <v>0</v>
      </c>
      <c r="BH110" s="148">
        <f t="shared" si="3"/>
        <v>0</v>
      </c>
      <c r="BI110" s="148">
        <f t="shared" si="4"/>
        <v>0</v>
      </c>
      <c r="BJ110" s="147" t="s">
        <v>88</v>
      </c>
      <c r="BK110" s="145"/>
      <c r="BL110" s="145"/>
      <c r="BM110" s="145"/>
    </row>
    <row r="111" spans="1:65" s="2" customFormat="1" ht="18" customHeight="1">
      <c r="A111" s="35"/>
      <c r="B111" s="141"/>
      <c r="C111" s="142"/>
      <c r="D111" s="294" t="s">
        <v>299</v>
      </c>
      <c r="E111" s="345"/>
      <c r="F111" s="345"/>
      <c r="G111" s="142"/>
      <c r="H111" s="142"/>
      <c r="I111" s="142"/>
      <c r="J111" s="102">
        <v>0</v>
      </c>
      <c r="K111" s="142"/>
      <c r="L111" s="144"/>
      <c r="M111" s="145"/>
      <c r="N111" s="146" t="s">
        <v>41</v>
      </c>
      <c r="O111" s="145"/>
      <c r="P111" s="145"/>
      <c r="Q111" s="145"/>
      <c r="R111" s="145"/>
      <c r="S111" s="142"/>
      <c r="T111" s="142"/>
      <c r="U111" s="142"/>
      <c r="V111" s="142"/>
      <c r="W111" s="142"/>
      <c r="X111" s="142"/>
      <c r="Y111" s="142"/>
      <c r="Z111" s="142"/>
      <c r="AA111" s="142"/>
      <c r="AB111" s="142"/>
      <c r="AC111" s="142"/>
      <c r="AD111" s="142"/>
      <c r="AE111" s="142"/>
      <c r="AF111" s="145"/>
      <c r="AG111" s="145"/>
      <c r="AH111" s="145"/>
      <c r="AI111" s="145"/>
      <c r="AJ111" s="145"/>
      <c r="AK111" s="145"/>
      <c r="AL111" s="145"/>
      <c r="AM111" s="145"/>
      <c r="AN111" s="145"/>
      <c r="AO111" s="145"/>
      <c r="AP111" s="145"/>
      <c r="AQ111" s="145"/>
      <c r="AR111" s="145"/>
      <c r="AS111" s="145"/>
      <c r="AT111" s="145"/>
      <c r="AU111" s="145"/>
      <c r="AV111" s="145"/>
      <c r="AW111" s="145"/>
      <c r="AX111" s="145"/>
      <c r="AY111" s="147" t="s">
        <v>296</v>
      </c>
      <c r="AZ111" s="145"/>
      <c r="BA111" s="145"/>
      <c r="BB111" s="145"/>
      <c r="BC111" s="145"/>
      <c r="BD111" s="145"/>
      <c r="BE111" s="148">
        <f t="shared" si="0"/>
        <v>0</v>
      </c>
      <c r="BF111" s="148">
        <f t="shared" si="1"/>
        <v>0</v>
      </c>
      <c r="BG111" s="148">
        <f t="shared" si="2"/>
        <v>0</v>
      </c>
      <c r="BH111" s="148">
        <f t="shared" si="3"/>
        <v>0</v>
      </c>
      <c r="BI111" s="148">
        <f t="shared" si="4"/>
        <v>0</v>
      </c>
      <c r="BJ111" s="147" t="s">
        <v>88</v>
      </c>
      <c r="BK111" s="145"/>
      <c r="BL111" s="145"/>
      <c r="BM111" s="145"/>
    </row>
    <row r="112" spans="1:65" s="2" customFormat="1" ht="18" customHeight="1">
      <c r="A112" s="35"/>
      <c r="B112" s="141"/>
      <c r="C112" s="142"/>
      <c r="D112" s="294" t="s">
        <v>300</v>
      </c>
      <c r="E112" s="345"/>
      <c r="F112" s="345"/>
      <c r="G112" s="142"/>
      <c r="H112" s="142"/>
      <c r="I112" s="142"/>
      <c r="J112" s="102">
        <v>0</v>
      </c>
      <c r="K112" s="142"/>
      <c r="L112" s="144"/>
      <c r="M112" s="145"/>
      <c r="N112" s="146" t="s">
        <v>41</v>
      </c>
      <c r="O112" s="145"/>
      <c r="P112" s="145"/>
      <c r="Q112" s="145"/>
      <c r="R112" s="145"/>
      <c r="S112" s="142"/>
      <c r="T112" s="142"/>
      <c r="U112" s="142"/>
      <c r="V112" s="142"/>
      <c r="W112" s="142"/>
      <c r="X112" s="142"/>
      <c r="Y112" s="142"/>
      <c r="Z112" s="142"/>
      <c r="AA112" s="142"/>
      <c r="AB112" s="142"/>
      <c r="AC112" s="142"/>
      <c r="AD112" s="142"/>
      <c r="AE112" s="142"/>
      <c r="AF112" s="145"/>
      <c r="AG112" s="145"/>
      <c r="AH112" s="145"/>
      <c r="AI112" s="145"/>
      <c r="AJ112" s="145"/>
      <c r="AK112" s="145"/>
      <c r="AL112" s="145"/>
      <c r="AM112" s="145"/>
      <c r="AN112" s="145"/>
      <c r="AO112" s="145"/>
      <c r="AP112" s="145"/>
      <c r="AQ112" s="145"/>
      <c r="AR112" s="145"/>
      <c r="AS112" s="145"/>
      <c r="AT112" s="145"/>
      <c r="AU112" s="145"/>
      <c r="AV112" s="145"/>
      <c r="AW112" s="145"/>
      <c r="AX112" s="145"/>
      <c r="AY112" s="147" t="s">
        <v>296</v>
      </c>
      <c r="AZ112" s="145"/>
      <c r="BA112" s="145"/>
      <c r="BB112" s="145"/>
      <c r="BC112" s="145"/>
      <c r="BD112" s="145"/>
      <c r="BE112" s="148">
        <f t="shared" si="0"/>
        <v>0</v>
      </c>
      <c r="BF112" s="148">
        <f t="shared" si="1"/>
        <v>0</v>
      </c>
      <c r="BG112" s="148">
        <f t="shared" si="2"/>
        <v>0</v>
      </c>
      <c r="BH112" s="148">
        <f t="shared" si="3"/>
        <v>0</v>
      </c>
      <c r="BI112" s="148">
        <f t="shared" si="4"/>
        <v>0</v>
      </c>
      <c r="BJ112" s="147" t="s">
        <v>88</v>
      </c>
      <c r="BK112" s="145"/>
      <c r="BL112" s="145"/>
      <c r="BM112" s="145"/>
    </row>
    <row r="113" spans="1:65" s="2" customFormat="1" ht="18" customHeight="1">
      <c r="A113" s="35"/>
      <c r="B113" s="141"/>
      <c r="C113" s="142"/>
      <c r="D113" s="143" t="s">
        <v>301</v>
      </c>
      <c r="E113" s="142"/>
      <c r="F113" s="142"/>
      <c r="G113" s="142"/>
      <c r="H113" s="142"/>
      <c r="I113" s="142"/>
      <c r="J113" s="102">
        <f>ROUND(J32*T113,2)</f>
        <v>0</v>
      </c>
      <c r="K113" s="142"/>
      <c r="L113" s="144"/>
      <c r="M113" s="145"/>
      <c r="N113" s="146" t="s">
        <v>41</v>
      </c>
      <c r="O113" s="145"/>
      <c r="P113" s="145"/>
      <c r="Q113" s="145"/>
      <c r="R113" s="145"/>
      <c r="S113" s="142"/>
      <c r="T113" s="142"/>
      <c r="U113" s="142"/>
      <c r="V113" s="142"/>
      <c r="W113" s="142"/>
      <c r="X113" s="142"/>
      <c r="Y113" s="142"/>
      <c r="Z113" s="142"/>
      <c r="AA113" s="142"/>
      <c r="AB113" s="142"/>
      <c r="AC113" s="142"/>
      <c r="AD113" s="142"/>
      <c r="AE113" s="142"/>
      <c r="AF113" s="145"/>
      <c r="AG113" s="145"/>
      <c r="AH113" s="145"/>
      <c r="AI113" s="145"/>
      <c r="AJ113" s="145"/>
      <c r="AK113" s="145"/>
      <c r="AL113" s="145"/>
      <c r="AM113" s="145"/>
      <c r="AN113" s="145"/>
      <c r="AO113" s="145"/>
      <c r="AP113" s="145"/>
      <c r="AQ113" s="145"/>
      <c r="AR113" s="145"/>
      <c r="AS113" s="145"/>
      <c r="AT113" s="145"/>
      <c r="AU113" s="145"/>
      <c r="AV113" s="145"/>
      <c r="AW113" s="145"/>
      <c r="AX113" s="145"/>
      <c r="AY113" s="147" t="s">
        <v>302</v>
      </c>
      <c r="AZ113" s="145"/>
      <c r="BA113" s="145"/>
      <c r="BB113" s="145"/>
      <c r="BC113" s="145"/>
      <c r="BD113" s="145"/>
      <c r="BE113" s="148">
        <f t="shared" si="0"/>
        <v>0</v>
      </c>
      <c r="BF113" s="148">
        <f t="shared" si="1"/>
        <v>0</v>
      </c>
      <c r="BG113" s="148">
        <f t="shared" si="2"/>
        <v>0</v>
      </c>
      <c r="BH113" s="148">
        <f t="shared" si="3"/>
        <v>0</v>
      </c>
      <c r="BI113" s="148">
        <f t="shared" si="4"/>
        <v>0</v>
      </c>
      <c r="BJ113" s="147" t="s">
        <v>88</v>
      </c>
      <c r="BK113" s="145"/>
      <c r="BL113" s="145"/>
      <c r="BM113" s="145"/>
    </row>
    <row r="114" spans="1:65" s="2" customFormat="1">
      <c r="A114" s="35"/>
      <c r="B114" s="36"/>
      <c r="C114" s="35"/>
      <c r="D114" s="35"/>
      <c r="E114" s="35"/>
      <c r="F114" s="35"/>
      <c r="G114" s="35"/>
      <c r="H114" s="35"/>
      <c r="I114" s="35"/>
      <c r="J114" s="35"/>
      <c r="K114" s="35"/>
      <c r="L114" s="45"/>
      <c r="S114" s="35"/>
      <c r="T114" s="35"/>
      <c r="U114" s="35"/>
      <c r="V114" s="35"/>
      <c r="W114" s="35"/>
      <c r="X114" s="35"/>
      <c r="Y114" s="35"/>
      <c r="Z114" s="35"/>
      <c r="AA114" s="35"/>
      <c r="AB114" s="35"/>
      <c r="AC114" s="35"/>
      <c r="AD114" s="35"/>
      <c r="AE114" s="35"/>
    </row>
    <row r="115" spans="1:65" s="2" customFormat="1" ht="29.25" customHeight="1">
      <c r="A115" s="35"/>
      <c r="B115" s="36"/>
      <c r="C115" s="108" t="s">
        <v>144</v>
      </c>
      <c r="D115" s="109"/>
      <c r="E115" s="109"/>
      <c r="F115" s="109"/>
      <c r="G115" s="109"/>
      <c r="H115" s="109"/>
      <c r="I115" s="109"/>
      <c r="J115" s="110">
        <f>ROUND(J98+J107,2)</f>
        <v>0</v>
      </c>
      <c r="K115" s="109"/>
      <c r="L115" s="45"/>
      <c r="S115" s="35"/>
      <c r="T115" s="35"/>
      <c r="U115" s="35"/>
      <c r="V115" s="35"/>
      <c r="W115" s="35"/>
      <c r="X115" s="35"/>
      <c r="Y115" s="35"/>
      <c r="Z115" s="35"/>
      <c r="AA115" s="35"/>
      <c r="AB115" s="35"/>
      <c r="AC115" s="35"/>
      <c r="AD115" s="35"/>
      <c r="AE115" s="35"/>
    </row>
    <row r="116" spans="1:65" s="2" customFormat="1" ht="6.95" customHeight="1">
      <c r="A116" s="35"/>
      <c r="B116" s="50"/>
      <c r="C116" s="51"/>
      <c r="D116" s="51"/>
      <c r="E116" s="51"/>
      <c r="F116" s="51"/>
      <c r="G116" s="51"/>
      <c r="H116" s="51"/>
      <c r="I116" s="51"/>
      <c r="J116" s="51"/>
      <c r="K116" s="51"/>
      <c r="L116" s="45"/>
      <c r="S116" s="35"/>
      <c r="T116" s="35"/>
      <c r="U116" s="35"/>
      <c r="V116" s="35"/>
      <c r="W116" s="35"/>
      <c r="X116" s="35"/>
      <c r="Y116" s="35"/>
      <c r="Z116" s="35"/>
      <c r="AA116" s="35"/>
      <c r="AB116" s="35"/>
      <c r="AC116" s="35"/>
      <c r="AD116" s="35"/>
      <c r="AE116" s="35"/>
    </row>
    <row r="120" spans="1:65" s="2" customFormat="1" ht="6.95" customHeight="1">
      <c r="A120" s="35"/>
      <c r="B120" s="52"/>
      <c r="C120" s="53"/>
      <c r="D120" s="53"/>
      <c r="E120" s="53"/>
      <c r="F120" s="53"/>
      <c r="G120" s="53"/>
      <c r="H120" s="53"/>
      <c r="I120" s="53"/>
      <c r="J120" s="53"/>
      <c r="K120" s="53"/>
      <c r="L120" s="45"/>
      <c r="S120" s="35"/>
      <c r="T120" s="35"/>
      <c r="U120" s="35"/>
      <c r="V120" s="35"/>
      <c r="W120" s="35"/>
      <c r="X120" s="35"/>
      <c r="Y120" s="35"/>
      <c r="Z120" s="35"/>
      <c r="AA120" s="35"/>
      <c r="AB120" s="35"/>
      <c r="AC120" s="35"/>
      <c r="AD120" s="35"/>
      <c r="AE120" s="35"/>
    </row>
    <row r="121" spans="1:65" s="2" customFormat="1" ht="24.95" customHeight="1">
      <c r="A121" s="35"/>
      <c r="B121" s="36"/>
      <c r="C121" s="22" t="s">
        <v>303</v>
      </c>
      <c r="D121" s="35"/>
      <c r="E121" s="35"/>
      <c r="F121" s="35"/>
      <c r="G121" s="35"/>
      <c r="H121" s="35"/>
      <c r="I121" s="35"/>
      <c r="J121" s="35"/>
      <c r="K121" s="35"/>
      <c r="L121" s="45"/>
      <c r="S121" s="35"/>
      <c r="T121" s="35"/>
      <c r="U121" s="35"/>
      <c r="V121" s="35"/>
      <c r="W121" s="35"/>
      <c r="X121" s="35"/>
      <c r="Y121" s="35"/>
      <c r="Z121" s="35"/>
      <c r="AA121" s="35"/>
      <c r="AB121" s="35"/>
      <c r="AC121" s="35"/>
      <c r="AD121" s="35"/>
      <c r="AE121" s="35"/>
    </row>
    <row r="122" spans="1:65" s="2" customFormat="1" ht="6.95" customHeight="1">
      <c r="A122" s="35"/>
      <c r="B122" s="36"/>
      <c r="C122" s="35"/>
      <c r="D122" s="35"/>
      <c r="E122" s="35"/>
      <c r="F122" s="35"/>
      <c r="G122" s="35"/>
      <c r="H122" s="35"/>
      <c r="I122" s="35"/>
      <c r="J122" s="35"/>
      <c r="K122" s="35"/>
      <c r="L122" s="45"/>
      <c r="S122" s="35"/>
      <c r="T122" s="35"/>
      <c r="U122" s="35"/>
      <c r="V122" s="35"/>
      <c r="W122" s="35"/>
      <c r="X122" s="35"/>
      <c r="Y122" s="35"/>
      <c r="Z122" s="35"/>
      <c r="AA122" s="35"/>
      <c r="AB122" s="35"/>
      <c r="AC122" s="35"/>
      <c r="AD122" s="35"/>
      <c r="AE122" s="35"/>
    </row>
    <row r="123" spans="1:65" s="2" customFormat="1" ht="12" customHeight="1">
      <c r="A123" s="35"/>
      <c r="B123" s="36"/>
      <c r="C123" s="28" t="s">
        <v>15</v>
      </c>
      <c r="D123" s="35"/>
      <c r="E123" s="35"/>
      <c r="F123" s="35"/>
      <c r="G123" s="35"/>
      <c r="H123" s="35"/>
      <c r="I123" s="35"/>
      <c r="J123" s="35"/>
      <c r="K123" s="35"/>
      <c r="L123" s="45"/>
      <c r="S123" s="35"/>
      <c r="T123" s="35"/>
      <c r="U123" s="35"/>
      <c r="V123" s="35"/>
      <c r="W123" s="35"/>
      <c r="X123" s="35"/>
      <c r="Y123" s="35"/>
      <c r="Z123" s="35"/>
      <c r="AA123" s="35"/>
      <c r="AB123" s="35"/>
      <c r="AC123" s="35"/>
      <c r="AD123" s="35"/>
      <c r="AE123" s="35"/>
    </row>
    <row r="124" spans="1:65" s="2" customFormat="1" ht="26.25" customHeight="1">
      <c r="A124" s="35"/>
      <c r="B124" s="36"/>
      <c r="C124" s="35"/>
      <c r="D124" s="35"/>
      <c r="E124" s="344" t="str">
        <f>E7</f>
        <v>Nadstavba prístavba SPŠ J. Murgaša,  Banská Bystrica- modernizácia odb. vzdelávania- zmena 1</v>
      </c>
      <c r="F124" s="346"/>
      <c r="G124" s="346"/>
      <c r="H124" s="346"/>
      <c r="I124" s="35"/>
      <c r="J124" s="35"/>
      <c r="K124" s="35"/>
      <c r="L124" s="45"/>
      <c r="S124" s="35"/>
      <c r="T124" s="35"/>
      <c r="U124" s="35"/>
      <c r="V124" s="35"/>
      <c r="W124" s="35"/>
      <c r="X124" s="35"/>
      <c r="Y124" s="35"/>
      <c r="Z124" s="35"/>
      <c r="AA124" s="35"/>
      <c r="AB124" s="35"/>
      <c r="AC124" s="35"/>
      <c r="AD124" s="35"/>
      <c r="AE124" s="35"/>
    </row>
    <row r="125" spans="1:65" s="1" customFormat="1" ht="12" customHeight="1">
      <c r="B125" s="21"/>
      <c r="C125" s="28" t="s">
        <v>158</v>
      </c>
      <c r="L125" s="21"/>
    </row>
    <row r="126" spans="1:65" s="2" customFormat="1" ht="16.5" customHeight="1">
      <c r="A126" s="35"/>
      <c r="B126" s="36"/>
      <c r="C126" s="35"/>
      <c r="D126" s="35"/>
      <c r="E126" s="344" t="s">
        <v>161</v>
      </c>
      <c r="F126" s="343"/>
      <c r="G126" s="343"/>
      <c r="H126" s="343"/>
      <c r="I126" s="35"/>
      <c r="J126" s="35"/>
      <c r="K126" s="35"/>
      <c r="L126" s="45"/>
      <c r="S126" s="35"/>
      <c r="T126" s="35"/>
      <c r="U126" s="35"/>
      <c r="V126" s="35"/>
      <c r="W126" s="35"/>
      <c r="X126" s="35"/>
      <c r="Y126" s="35"/>
      <c r="Z126" s="35"/>
      <c r="AA126" s="35"/>
      <c r="AB126" s="35"/>
      <c r="AC126" s="35"/>
      <c r="AD126" s="35"/>
      <c r="AE126" s="35"/>
    </row>
    <row r="127" spans="1:65" s="2" customFormat="1" ht="12" customHeight="1">
      <c r="A127" s="35"/>
      <c r="B127" s="36"/>
      <c r="C127" s="28" t="s">
        <v>164</v>
      </c>
      <c r="D127" s="35"/>
      <c r="E127" s="35"/>
      <c r="F127" s="35"/>
      <c r="G127" s="35"/>
      <c r="H127" s="35"/>
      <c r="I127" s="35"/>
      <c r="J127" s="35"/>
      <c r="K127" s="35"/>
      <c r="L127" s="45"/>
      <c r="S127" s="35"/>
      <c r="T127" s="35"/>
      <c r="U127" s="35"/>
      <c r="V127" s="35"/>
      <c r="W127" s="35"/>
      <c r="X127" s="35"/>
      <c r="Y127" s="35"/>
      <c r="Z127" s="35"/>
      <c r="AA127" s="35"/>
      <c r="AB127" s="35"/>
      <c r="AC127" s="35"/>
      <c r="AD127" s="35"/>
      <c r="AE127" s="35"/>
    </row>
    <row r="128" spans="1:65" s="2" customFormat="1" ht="16.5" customHeight="1">
      <c r="A128" s="35"/>
      <c r="B128" s="36"/>
      <c r="C128" s="35"/>
      <c r="D128" s="35"/>
      <c r="E128" s="320" t="str">
        <f>E11</f>
        <v>E1.5 - E 1.5  Vzduchotechnika</v>
      </c>
      <c r="F128" s="343"/>
      <c r="G128" s="343"/>
      <c r="H128" s="343"/>
      <c r="I128" s="35"/>
      <c r="J128" s="35"/>
      <c r="K128" s="35"/>
      <c r="L128" s="45"/>
      <c r="S128" s="35"/>
      <c r="T128" s="35"/>
      <c r="U128" s="35"/>
      <c r="V128" s="35"/>
      <c r="W128" s="35"/>
      <c r="X128" s="35"/>
      <c r="Y128" s="35"/>
      <c r="Z128" s="35"/>
      <c r="AA128" s="35"/>
      <c r="AB128" s="35"/>
      <c r="AC128" s="35"/>
      <c r="AD128" s="35"/>
      <c r="AE128" s="35"/>
    </row>
    <row r="129" spans="1:65" s="2" customFormat="1" ht="6.95" customHeight="1">
      <c r="A129" s="35"/>
      <c r="B129" s="36"/>
      <c r="C129" s="35"/>
      <c r="D129" s="35"/>
      <c r="E129" s="35"/>
      <c r="F129" s="35"/>
      <c r="G129" s="35"/>
      <c r="H129" s="35"/>
      <c r="I129" s="35"/>
      <c r="J129" s="35"/>
      <c r="K129" s="35"/>
      <c r="L129" s="45"/>
      <c r="S129" s="35"/>
      <c r="T129" s="35"/>
      <c r="U129" s="35"/>
      <c r="V129" s="35"/>
      <c r="W129" s="35"/>
      <c r="X129" s="35"/>
      <c r="Y129" s="35"/>
      <c r="Z129" s="35"/>
      <c r="AA129" s="35"/>
      <c r="AB129" s="35"/>
      <c r="AC129" s="35"/>
      <c r="AD129" s="35"/>
      <c r="AE129" s="35"/>
    </row>
    <row r="130" spans="1:65" s="2" customFormat="1" ht="12" customHeight="1">
      <c r="A130" s="35"/>
      <c r="B130" s="36"/>
      <c r="C130" s="28" t="s">
        <v>19</v>
      </c>
      <c r="D130" s="35"/>
      <c r="E130" s="35"/>
      <c r="F130" s="26" t="str">
        <f>F14</f>
        <v xml:space="preserve"> </v>
      </c>
      <c r="G130" s="35"/>
      <c r="H130" s="35"/>
      <c r="I130" s="28" t="s">
        <v>21</v>
      </c>
      <c r="J130" s="58">
        <f>IF(J14="","",J14)</f>
        <v>44400</v>
      </c>
      <c r="K130" s="35"/>
      <c r="L130" s="45"/>
      <c r="S130" s="35"/>
      <c r="T130" s="35"/>
      <c r="U130" s="35"/>
      <c r="V130" s="35"/>
      <c r="W130" s="35"/>
      <c r="X130" s="35"/>
      <c r="Y130" s="35"/>
      <c r="Z130" s="35"/>
      <c r="AA130" s="35"/>
      <c r="AB130" s="35"/>
      <c r="AC130" s="35"/>
      <c r="AD130" s="35"/>
      <c r="AE130" s="35"/>
    </row>
    <row r="131" spans="1:65" s="2" customFormat="1" ht="6.95" customHeight="1">
      <c r="A131" s="35"/>
      <c r="B131" s="36"/>
      <c r="C131" s="35"/>
      <c r="D131" s="35"/>
      <c r="E131" s="35"/>
      <c r="F131" s="35"/>
      <c r="G131" s="35"/>
      <c r="H131" s="35"/>
      <c r="I131" s="35"/>
      <c r="J131" s="35"/>
      <c r="K131" s="35"/>
      <c r="L131" s="45"/>
      <c r="S131" s="35"/>
      <c r="T131" s="35"/>
      <c r="U131" s="35"/>
      <c r="V131" s="35"/>
      <c r="W131" s="35"/>
      <c r="X131" s="35"/>
      <c r="Y131" s="35"/>
      <c r="Z131" s="35"/>
      <c r="AA131" s="35"/>
      <c r="AB131" s="35"/>
      <c r="AC131" s="35"/>
      <c r="AD131" s="35"/>
      <c r="AE131" s="35"/>
    </row>
    <row r="132" spans="1:65" s="2" customFormat="1" ht="40.15" customHeight="1">
      <c r="A132" s="35"/>
      <c r="B132" s="36"/>
      <c r="C132" s="28" t="s">
        <v>22</v>
      </c>
      <c r="D132" s="35"/>
      <c r="E132" s="35"/>
      <c r="F132" s="26" t="str">
        <f>E17</f>
        <v>Banskobystrický samosprávny kraj, Nám. SNP 21 , BB</v>
      </c>
      <c r="G132" s="35"/>
      <c r="H132" s="35"/>
      <c r="I132" s="28" t="s">
        <v>28</v>
      </c>
      <c r="J132" s="31" t="str">
        <f>E23</f>
        <v xml:space="preserve">Ing.arch. I. Teplan, Ing.arch. E. Teplanová ArtD. </v>
      </c>
      <c r="K132" s="35"/>
      <c r="L132" s="45"/>
      <c r="S132" s="35"/>
      <c r="T132" s="35"/>
      <c r="U132" s="35"/>
      <c r="V132" s="35"/>
      <c r="W132" s="35"/>
      <c r="X132" s="35"/>
      <c r="Y132" s="35"/>
      <c r="Z132" s="35"/>
      <c r="AA132" s="35"/>
      <c r="AB132" s="35"/>
      <c r="AC132" s="35"/>
      <c r="AD132" s="35"/>
      <c r="AE132" s="35"/>
    </row>
    <row r="133" spans="1:65" s="2" customFormat="1" ht="15.2" customHeight="1">
      <c r="A133" s="35"/>
      <c r="B133" s="36"/>
      <c r="C133" s="28" t="s">
        <v>26</v>
      </c>
      <c r="D133" s="35"/>
      <c r="E133" s="35"/>
      <c r="F133" s="26" t="str">
        <f>IF(E20="","",E20)</f>
        <v>Vyplň údaj</v>
      </c>
      <c r="G133" s="35"/>
      <c r="H133" s="35"/>
      <c r="I133" s="28" t="s">
        <v>31</v>
      </c>
      <c r="J133" s="31" t="str">
        <f>E26</f>
        <v xml:space="preserve"> </v>
      </c>
      <c r="K133" s="35"/>
      <c r="L133" s="45"/>
      <c r="S133" s="35"/>
      <c r="T133" s="35"/>
      <c r="U133" s="35"/>
      <c r="V133" s="35"/>
      <c r="W133" s="35"/>
      <c r="X133" s="35"/>
      <c r="Y133" s="35"/>
      <c r="Z133" s="35"/>
      <c r="AA133" s="35"/>
      <c r="AB133" s="35"/>
      <c r="AC133" s="35"/>
      <c r="AD133" s="35"/>
      <c r="AE133" s="35"/>
    </row>
    <row r="134" spans="1:65" s="2" customFormat="1" ht="10.35" customHeight="1">
      <c r="A134" s="35"/>
      <c r="B134" s="36"/>
      <c r="C134" s="35"/>
      <c r="D134" s="35"/>
      <c r="E134" s="35"/>
      <c r="F134" s="35"/>
      <c r="G134" s="35"/>
      <c r="H134" s="35"/>
      <c r="I134" s="35"/>
      <c r="J134" s="35"/>
      <c r="K134" s="35"/>
      <c r="L134" s="45"/>
      <c r="S134" s="35"/>
      <c r="T134" s="35"/>
      <c r="U134" s="35"/>
      <c r="V134" s="35"/>
      <c r="W134" s="35"/>
      <c r="X134" s="35"/>
      <c r="Y134" s="35"/>
      <c r="Z134" s="35"/>
      <c r="AA134" s="35"/>
      <c r="AB134" s="35"/>
      <c r="AC134" s="35"/>
      <c r="AD134" s="35"/>
      <c r="AE134" s="35"/>
    </row>
    <row r="135" spans="1:65" s="11" customFormat="1" ht="29.25" customHeight="1">
      <c r="A135" s="149"/>
      <c r="B135" s="150"/>
      <c r="C135" s="151" t="s">
        <v>304</v>
      </c>
      <c r="D135" s="152" t="s">
        <v>60</v>
      </c>
      <c r="E135" s="152" t="s">
        <v>56</v>
      </c>
      <c r="F135" s="152" t="s">
        <v>57</v>
      </c>
      <c r="G135" s="152" t="s">
        <v>305</v>
      </c>
      <c r="H135" s="152" t="s">
        <v>306</v>
      </c>
      <c r="I135" s="152" t="s">
        <v>307</v>
      </c>
      <c r="J135" s="153" t="s">
        <v>267</v>
      </c>
      <c r="K135" s="154" t="s">
        <v>308</v>
      </c>
      <c r="L135" s="155"/>
      <c r="M135" s="65" t="s">
        <v>1</v>
      </c>
      <c r="N135" s="66" t="s">
        <v>39</v>
      </c>
      <c r="O135" s="66" t="s">
        <v>309</v>
      </c>
      <c r="P135" s="66" t="s">
        <v>310</v>
      </c>
      <c r="Q135" s="66" t="s">
        <v>311</v>
      </c>
      <c r="R135" s="66" t="s">
        <v>312</v>
      </c>
      <c r="S135" s="66" t="s">
        <v>313</v>
      </c>
      <c r="T135" s="67" t="s">
        <v>314</v>
      </c>
      <c r="U135" s="149"/>
      <c r="V135" s="149"/>
      <c r="W135" s="149"/>
      <c r="X135" s="149"/>
      <c r="Y135" s="149"/>
      <c r="Z135" s="149"/>
      <c r="AA135" s="149"/>
      <c r="AB135" s="149"/>
      <c r="AC135" s="149"/>
      <c r="AD135" s="149"/>
      <c r="AE135" s="149"/>
    </row>
    <row r="136" spans="1:65" s="2" customFormat="1" ht="22.9" customHeight="1">
      <c r="A136" s="35"/>
      <c r="B136" s="36"/>
      <c r="C136" s="72" t="s">
        <v>208</v>
      </c>
      <c r="D136" s="35"/>
      <c r="E136" s="35"/>
      <c r="F136" s="35"/>
      <c r="G136" s="35"/>
      <c r="H136" s="35"/>
      <c r="I136" s="35"/>
      <c r="J136" s="156">
        <f>BK136</f>
        <v>0</v>
      </c>
      <c r="K136" s="35"/>
      <c r="L136" s="36"/>
      <c r="M136" s="68"/>
      <c r="N136" s="59"/>
      <c r="O136" s="69"/>
      <c r="P136" s="157">
        <f>P137+P200+P204</f>
        <v>0</v>
      </c>
      <c r="Q136" s="69"/>
      <c r="R136" s="157">
        <f>R137+R200+R204</f>
        <v>2.5942500000000002</v>
      </c>
      <c r="S136" s="69"/>
      <c r="T136" s="158">
        <f>T137+T200+T204</f>
        <v>0</v>
      </c>
      <c r="U136" s="35"/>
      <c r="V136" s="35"/>
      <c r="W136" s="35"/>
      <c r="X136" s="35"/>
      <c r="Y136" s="35"/>
      <c r="Z136" s="35"/>
      <c r="AA136" s="35"/>
      <c r="AB136" s="35"/>
      <c r="AC136" s="35"/>
      <c r="AD136" s="35"/>
      <c r="AE136" s="35"/>
      <c r="AT136" s="18" t="s">
        <v>74</v>
      </c>
      <c r="AU136" s="18" t="s">
        <v>269</v>
      </c>
      <c r="BK136" s="159">
        <f>BK137+BK200+BK204</f>
        <v>0</v>
      </c>
    </row>
    <row r="137" spans="1:65" s="12" customFormat="1" ht="25.9" customHeight="1">
      <c r="B137" s="160"/>
      <c r="D137" s="161" t="s">
        <v>74</v>
      </c>
      <c r="E137" s="162" t="s">
        <v>2823</v>
      </c>
      <c r="F137" s="162" t="s">
        <v>3022</v>
      </c>
      <c r="I137" s="163"/>
      <c r="J137" s="164">
        <f>BK137</f>
        <v>0</v>
      </c>
      <c r="L137" s="160"/>
      <c r="M137" s="165"/>
      <c r="N137" s="166"/>
      <c r="O137" s="166"/>
      <c r="P137" s="167">
        <f>P138+SUM(P139:P151)+P176</f>
        <v>0</v>
      </c>
      <c r="Q137" s="166"/>
      <c r="R137" s="167">
        <f>R138+SUM(R139:R151)+R176</f>
        <v>2.5942500000000002</v>
      </c>
      <c r="S137" s="166"/>
      <c r="T137" s="168">
        <f>T138+SUM(T139:T151)+T176</f>
        <v>0</v>
      </c>
      <c r="AR137" s="161" t="s">
        <v>82</v>
      </c>
      <c r="AT137" s="169" t="s">
        <v>74</v>
      </c>
      <c r="AU137" s="169" t="s">
        <v>75</v>
      </c>
      <c r="AY137" s="161" t="s">
        <v>317</v>
      </c>
      <c r="BK137" s="170">
        <f>BK138+SUM(BK139:BK151)+BK176</f>
        <v>0</v>
      </c>
    </row>
    <row r="138" spans="1:65" s="2" customFormat="1" ht="14.45" customHeight="1">
      <c r="A138" s="35"/>
      <c r="B138" s="141"/>
      <c r="C138" s="171" t="s">
        <v>603</v>
      </c>
      <c r="D138" s="171" t="s">
        <v>318</v>
      </c>
      <c r="E138" s="172" t="s">
        <v>319</v>
      </c>
      <c r="F138" s="173" t="s">
        <v>320</v>
      </c>
      <c r="G138" s="174" t="s">
        <v>1</v>
      </c>
      <c r="H138" s="175">
        <v>0</v>
      </c>
      <c r="I138" s="176"/>
      <c r="J138" s="177">
        <f>ROUND(I138*H138,2)</f>
        <v>0</v>
      </c>
      <c r="K138" s="178"/>
      <c r="L138" s="36"/>
      <c r="M138" s="179" t="s">
        <v>1</v>
      </c>
      <c r="N138" s="180" t="s">
        <v>41</v>
      </c>
      <c r="O138" s="61"/>
      <c r="P138" s="181">
        <f>O138*H138</f>
        <v>0</v>
      </c>
      <c r="Q138" s="181">
        <v>1.7999999999999999E-2</v>
      </c>
      <c r="R138" s="181">
        <f>Q138*H138</f>
        <v>0</v>
      </c>
      <c r="S138" s="181">
        <v>0</v>
      </c>
      <c r="T138" s="182">
        <f>S138*H138</f>
        <v>0</v>
      </c>
      <c r="U138" s="35"/>
      <c r="V138" s="35"/>
      <c r="W138" s="35"/>
      <c r="X138" s="35"/>
      <c r="Y138" s="35"/>
      <c r="Z138" s="35"/>
      <c r="AA138" s="35"/>
      <c r="AB138" s="35"/>
      <c r="AC138" s="35"/>
      <c r="AD138" s="35"/>
      <c r="AE138" s="35"/>
      <c r="AR138" s="183" t="s">
        <v>321</v>
      </c>
      <c r="AT138" s="183" t="s">
        <v>318</v>
      </c>
      <c r="AU138" s="183" t="s">
        <v>82</v>
      </c>
      <c r="AY138" s="18" t="s">
        <v>317</v>
      </c>
      <c r="BE138" s="105">
        <f>IF(N138="základná",J138,0)</f>
        <v>0</v>
      </c>
      <c r="BF138" s="105">
        <f>IF(N138="znížená",J138,0)</f>
        <v>0</v>
      </c>
      <c r="BG138" s="105">
        <f>IF(N138="zákl. prenesená",J138,0)</f>
        <v>0</v>
      </c>
      <c r="BH138" s="105">
        <f>IF(N138="zníž. prenesená",J138,0)</f>
        <v>0</v>
      </c>
      <c r="BI138" s="105">
        <f>IF(N138="nulová",J138,0)</f>
        <v>0</v>
      </c>
      <c r="BJ138" s="18" t="s">
        <v>88</v>
      </c>
      <c r="BK138" s="105">
        <f>ROUND(I138*H138,2)</f>
        <v>0</v>
      </c>
      <c r="BL138" s="18" t="s">
        <v>321</v>
      </c>
      <c r="BM138" s="183" t="s">
        <v>3023</v>
      </c>
    </row>
    <row r="139" spans="1:65" s="13" customFormat="1" ht="22.5">
      <c r="B139" s="184"/>
      <c r="D139" s="185" t="s">
        <v>323</v>
      </c>
      <c r="E139" s="186" t="s">
        <v>1</v>
      </c>
      <c r="F139" s="187" t="s">
        <v>324</v>
      </c>
      <c r="H139" s="186" t="s">
        <v>1</v>
      </c>
      <c r="I139" s="188"/>
      <c r="L139" s="184"/>
      <c r="M139" s="189"/>
      <c r="N139" s="190"/>
      <c r="O139" s="190"/>
      <c r="P139" s="190"/>
      <c r="Q139" s="190"/>
      <c r="R139" s="190"/>
      <c r="S139" s="190"/>
      <c r="T139" s="191"/>
      <c r="AT139" s="186" t="s">
        <v>323</v>
      </c>
      <c r="AU139" s="186" t="s">
        <v>82</v>
      </c>
      <c r="AV139" s="13" t="s">
        <v>82</v>
      </c>
      <c r="AW139" s="13" t="s">
        <v>30</v>
      </c>
      <c r="AX139" s="13" t="s">
        <v>75</v>
      </c>
      <c r="AY139" s="186" t="s">
        <v>317</v>
      </c>
    </row>
    <row r="140" spans="1:65" s="13" customFormat="1" ht="22.5">
      <c r="B140" s="184"/>
      <c r="D140" s="185" t="s">
        <v>323</v>
      </c>
      <c r="E140" s="186" t="s">
        <v>1</v>
      </c>
      <c r="F140" s="187" t="s">
        <v>325</v>
      </c>
      <c r="H140" s="186" t="s">
        <v>1</v>
      </c>
      <c r="I140" s="188"/>
      <c r="L140" s="184"/>
      <c r="M140" s="189"/>
      <c r="N140" s="190"/>
      <c r="O140" s="190"/>
      <c r="P140" s="190"/>
      <c r="Q140" s="190"/>
      <c r="R140" s="190"/>
      <c r="S140" s="190"/>
      <c r="T140" s="191"/>
      <c r="AT140" s="186" t="s">
        <v>323</v>
      </c>
      <c r="AU140" s="186" t="s">
        <v>82</v>
      </c>
      <c r="AV140" s="13" t="s">
        <v>82</v>
      </c>
      <c r="AW140" s="13" t="s">
        <v>30</v>
      </c>
      <c r="AX140" s="13" t="s">
        <v>75</v>
      </c>
      <c r="AY140" s="186" t="s">
        <v>317</v>
      </c>
    </row>
    <row r="141" spans="1:65" s="13" customFormat="1" ht="22.5">
      <c r="B141" s="184"/>
      <c r="D141" s="185" t="s">
        <v>323</v>
      </c>
      <c r="E141" s="186" t="s">
        <v>1</v>
      </c>
      <c r="F141" s="187" t="s">
        <v>326</v>
      </c>
      <c r="H141" s="186" t="s">
        <v>1</v>
      </c>
      <c r="I141" s="188"/>
      <c r="L141" s="184"/>
      <c r="M141" s="189"/>
      <c r="N141" s="190"/>
      <c r="O141" s="190"/>
      <c r="P141" s="190"/>
      <c r="Q141" s="190"/>
      <c r="R141" s="190"/>
      <c r="S141" s="190"/>
      <c r="T141" s="191"/>
      <c r="AT141" s="186" t="s">
        <v>323</v>
      </c>
      <c r="AU141" s="186" t="s">
        <v>82</v>
      </c>
      <c r="AV141" s="13" t="s">
        <v>82</v>
      </c>
      <c r="AW141" s="13" t="s">
        <v>30</v>
      </c>
      <c r="AX141" s="13" t="s">
        <v>75</v>
      </c>
      <c r="AY141" s="186" t="s">
        <v>317</v>
      </c>
    </row>
    <row r="142" spans="1:65" s="13" customFormat="1" ht="22.5">
      <c r="B142" s="184"/>
      <c r="D142" s="185" t="s">
        <v>323</v>
      </c>
      <c r="E142" s="186" t="s">
        <v>1</v>
      </c>
      <c r="F142" s="187" t="s">
        <v>327</v>
      </c>
      <c r="H142" s="186" t="s">
        <v>1</v>
      </c>
      <c r="I142" s="188"/>
      <c r="L142" s="184"/>
      <c r="M142" s="189"/>
      <c r="N142" s="190"/>
      <c r="O142" s="190"/>
      <c r="P142" s="190"/>
      <c r="Q142" s="190"/>
      <c r="R142" s="190"/>
      <c r="S142" s="190"/>
      <c r="T142" s="191"/>
      <c r="AT142" s="186" t="s">
        <v>323</v>
      </c>
      <c r="AU142" s="186" t="s">
        <v>82</v>
      </c>
      <c r="AV142" s="13" t="s">
        <v>82</v>
      </c>
      <c r="AW142" s="13" t="s">
        <v>30</v>
      </c>
      <c r="AX142" s="13" t="s">
        <v>75</v>
      </c>
      <c r="AY142" s="186" t="s">
        <v>317</v>
      </c>
    </row>
    <row r="143" spans="1:65" s="13" customFormat="1" ht="33.75">
      <c r="B143" s="184"/>
      <c r="D143" s="185" t="s">
        <v>323</v>
      </c>
      <c r="E143" s="186" t="s">
        <v>1</v>
      </c>
      <c r="F143" s="187" t="s">
        <v>328</v>
      </c>
      <c r="H143" s="186" t="s">
        <v>1</v>
      </c>
      <c r="I143" s="188"/>
      <c r="L143" s="184"/>
      <c r="M143" s="189"/>
      <c r="N143" s="190"/>
      <c r="O143" s="190"/>
      <c r="P143" s="190"/>
      <c r="Q143" s="190"/>
      <c r="R143" s="190"/>
      <c r="S143" s="190"/>
      <c r="T143" s="191"/>
      <c r="AT143" s="186" t="s">
        <v>323</v>
      </c>
      <c r="AU143" s="186" t="s">
        <v>82</v>
      </c>
      <c r="AV143" s="13" t="s">
        <v>82</v>
      </c>
      <c r="AW143" s="13" t="s">
        <v>30</v>
      </c>
      <c r="AX143" s="13" t="s">
        <v>75</v>
      </c>
      <c r="AY143" s="186" t="s">
        <v>317</v>
      </c>
    </row>
    <row r="144" spans="1:65" s="13" customFormat="1" ht="22.5">
      <c r="B144" s="184"/>
      <c r="D144" s="185" t="s">
        <v>323</v>
      </c>
      <c r="E144" s="186" t="s">
        <v>1</v>
      </c>
      <c r="F144" s="187" t="s">
        <v>329</v>
      </c>
      <c r="H144" s="186" t="s">
        <v>1</v>
      </c>
      <c r="I144" s="188"/>
      <c r="L144" s="184"/>
      <c r="M144" s="189"/>
      <c r="N144" s="190"/>
      <c r="O144" s="190"/>
      <c r="P144" s="190"/>
      <c r="Q144" s="190"/>
      <c r="R144" s="190"/>
      <c r="S144" s="190"/>
      <c r="T144" s="191"/>
      <c r="AT144" s="186" t="s">
        <v>323</v>
      </c>
      <c r="AU144" s="186" t="s">
        <v>82</v>
      </c>
      <c r="AV144" s="13" t="s">
        <v>82</v>
      </c>
      <c r="AW144" s="13" t="s">
        <v>30</v>
      </c>
      <c r="AX144" s="13" t="s">
        <v>75</v>
      </c>
      <c r="AY144" s="186" t="s">
        <v>317</v>
      </c>
    </row>
    <row r="145" spans="1:65" s="13" customFormat="1" ht="33.75">
      <c r="B145" s="184"/>
      <c r="D145" s="185" t="s">
        <v>323</v>
      </c>
      <c r="E145" s="186" t="s">
        <v>1</v>
      </c>
      <c r="F145" s="187" t="s">
        <v>330</v>
      </c>
      <c r="H145" s="186" t="s">
        <v>1</v>
      </c>
      <c r="I145" s="188"/>
      <c r="L145" s="184"/>
      <c r="M145" s="189"/>
      <c r="N145" s="190"/>
      <c r="O145" s="190"/>
      <c r="P145" s="190"/>
      <c r="Q145" s="190"/>
      <c r="R145" s="190"/>
      <c r="S145" s="190"/>
      <c r="T145" s="191"/>
      <c r="AT145" s="186" t="s">
        <v>323</v>
      </c>
      <c r="AU145" s="186" t="s">
        <v>82</v>
      </c>
      <c r="AV145" s="13" t="s">
        <v>82</v>
      </c>
      <c r="AW145" s="13" t="s">
        <v>30</v>
      </c>
      <c r="AX145" s="13" t="s">
        <v>75</v>
      </c>
      <c r="AY145" s="186" t="s">
        <v>317</v>
      </c>
    </row>
    <row r="146" spans="1:65" s="13" customFormat="1" ht="22.5">
      <c r="B146" s="184"/>
      <c r="D146" s="185" t="s">
        <v>323</v>
      </c>
      <c r="E146" s="186" t="s">
        <v>1</v>
      </c>
      <c r="F146" s="187" t="s">
        <v>331</v>
      </c>
      <c r="H146" s="186" t="s">
        <v>1</v>
      </c>
      <c r="I146" s="188"/>
      <c r="L146" s="184"/>
      <c r="M146" s="189"/>
      <c r="N146" s="190"/>
      <c r="O146" s="190"/>
      <c r="P146" s="190"/>
      <c r="Q146" s="190"/>
      <c r="R146" s="190"/>
      <c r="S146" s="190"/>
      <c r="T146" s="191"/>
      <c r="AT146" s="186" t="s">
        <v>323</v>
      </c>
      <c r="AU146" s="186" t="s">
        <v>82</v>
      </c>
      <c r="AV146" s="13" t="s">
        <v>82</v>
      </c>
      <c r="AW146" s="13" t="s">
        <v>30</v>
      </c>
      <c r="AX146" s="13" t="s">
        <v>75</v>
      </c>
      <c r="AY146" s="186" t="s">
        <v>317</v>
      </c>
    </row>
    <row r="147" spans="1:65" s="13" customFormat="1" ht="22.5">
      <c r="B147" s="184"/>
      <c r="D147" s="185" t="s">
        <v>323</v>
      </c>
      <c r="E147" s="186" t="s">
        <v>1</v>
      </c>
      <c r="F147" s="187" t="s">
        <v>332</v>
      </c>
      <c r="H147" s="186" t="s">
        <v>1</v>
      </c>
      <c r="I147" s="188"/>
      <c r="L147" s="184"/>
      <c r="M147" s="189"/>
      <c r="N147" s="190"/>
      <c r="O147" s="190"/>
      <c r="P147" s="190"/>
      <c r="Q147" s="190"/>
      <c r="R147" s="190"/>
      <c r="S147" s="190"/>
      <c r="T147" s="191"/>
      <c r="AT147" s="186" t="s">
        <v>323</v>
      </c>
      <c r="AU147" s="186" t="s">
        <v>82</v>
      </c>
      <c r="AV147" s="13" t="s">
        <v>82</v>
      </c>
      <c r="AW147" s="13" t="s">
        <v>30</v>
      </c>
      <c r="AX147" s="13" t="s">
        <v>75</v>
      </c>
      <c r="AY147" s="186" t="s">
        <v>317</v>
      </c>
    </row>
    <row r="148" spans="1:65" s="13" customFormat="1">
      <c r="B148" s="184"/>
      <c r="D148" s="185" t="s">
        <v>323</v>
      </c>
      <c r="E148" s="186" t="s">
        <v>1</v>
      </c>
      <c r="F148" s="187" t="s">
        <v>333</v>
      </c>
      <c r="H148" s="186" t="s">
        <v>1</v>
      </c>
      <c r="I148" s="188"/>
      <c r="L148" s="184"/>
      <c r="M148" s="189"/>
      <c r="N148" s="190"/>
      <c r="O148" s="190"/>
      <c r="P148" s="190"/>
      <c r="Q148" s="190"/>
      <c r="R148" s="190"/>
      <c r="S148" s="190"/>
      <c r="T148" s="191"/>
      <c r="AT148" s="186" t="s">
        <v>323</v>
      </c>
      <c r="AU148" s="186" t="s">
        <v>82</v>
      </c>
      <c r="AV148" s="13" t="s">
        <v>82</v>
      </c>
      <c r="AW148" s="13" t="s">
        <v>30</v>
      </c>
      <c r="AX148" s="13" t="s">
        <v>75</v>
      </c>
      <c r="AY148" s="186" t="s">
        <v>317</v>
      </c>
    </row>
    <row r="149" spans="1:65" s="15" customFormat="1">
      <c r="B149" s="202"/>
      <c r="D149" s="185" t="s">
        <v>323</v>
      </c>
      <c r="E149" s="203" t="s">
        <v>1</v>
      </c>
      <c r="F149" s="204" t="s">
        <v>20</v>
      </c>
      <c r="H149" s="205">
        <v>0</v>
      </c>
      <c r="I149" s="206"/>
      <c r="L149" s="202"/>
      <c r="M149" s="207"/>
      <c r="N149" s="208"/>
      <c r="O149" s="208"/>
      <c r="P149" s="208"/>
      <c r="Q149" s="208"/>
      <c r="R149" s="208"/>
      <c r="S149" s="208"/>
      <c r="T149" s="209"/>
      <c r="AT149" s="203" t="s">
        <v>323</v>
      </c>
      <c r="AU149" s="203" t="s">
        <v>82</v>
      </c>
      <c r="AV149" s="15" t="s">
        <v>88</v>
      </c>
      <c r="AW149" s="15" t="s">
        <v>30</v>
      </c>
      <c r="AX149" s="15" t="s">
        <v>75</v>
      </c>
      <c r="AY149" s="203" t="s">
        <v>317</v>
      </c>
    </row>
    <row r="150" spans="1:65" s="14" customFormat="1">
      <c r="B150" s="192"/>
      <c r="D150" s="185" t="s">
        <v>323</v>
      </c>
      <c r="E150" s="193" t="s">
        <v>1</v>
      </c>
      <c r="F150" s="194" t="s">
        <v>334</v>
      </c>
      <c r="H150" s="195">
        <v>0</v>
      </c>
      <c r="I150" s="196"/>
      <c r="L150" s="192"/>
      <c r="M150" s="197"/>
      <c r="N150" s="198"/>
      <c r="O150" s="198"/>
      <c r="P150" s="198"/>
      <c r="Q150" s="198"/>
      <c r="R150" s="198"/>
      <c r="S150" s="198"/>
      <c r="T150" s="199"/>
      <c r="AT150" s="193" t="s">
        <v>323</v>
      </c>
      <c r="AU150" s="193" t="s">
        <v>82</v>
      </c>
      <c r="AV150" s="14" t="s">
        <v>321</v>
      </c>
      <c r="AW150" s="14" t="s">
        <v>30</v>
      </c>
      <c r="AX150" s="14" t="s">
        <v>82</v>
      </c>
      <c r="AY150" s="193" t="s">
        <v>317</v>
      </c>
    </row>
    <row r="151" spans="1:65" s="12" customFormat="1" ht="22.9" customHeight="1">
      <c r="B151" s="160"/>
      <c r="D151" s="161" t="s">
        <v>74</v>
      </c>
      <c r="E151" s="200" t="s">
        <v>3024</v>
      </c>
      <c r="F151" s="200" t="s">
        <v>3025</v>
      </c>
      <c r="I151" s="163"/>
      <c r="J151" s="201">
        <f>BK151</f>
        <v>0</v>
      </c>
      <c r="L151" s="160"/>
      <c r="M151" s="165"/>
      <c r="N151" s="166"/>
      <c r="O151" s="166"/>
      <c r="P151" s="167">
        <f>SUM(P152:P175)</f>
        <v>0</v>
      </c>
      <c r="Q151" s="166"/>
      <c r="R151" s="167">
        <f>SUM(R152:R175)</f>
        <v>2.1279500000000002</v>
      </c>
      <c r="S151" s="166"/>
      <c r="T151" s="168">
        <f>SUM(T152:T175)</f>
        <v>0</v>
      </c>
      <c r="AR151" s="161" t="s">
        <v>82</v>
      </c>
      <c r="AT151" s="169" t="s">
        <v>74</v>
      </c>
      <c r="AU151" s="169" t="s">
        <v>82</v>
      </c>
      <c r="AY151" s="161" t="s">
        <v>317</v>
      </c>
      <c r="BK151" s="170">
        <f>SUM(BK152:BK175)</f>
        <v>0</v>
      </c>
    </row>
    <row r="152" spans="1:65" s="2" customFormat="1" ht="37.9" customHeight="1">
      <c r="A152" s="35"/>
      <c r="B152" s="141"/>
      <c r="C152" s="218" t="s">
        <v>82</v>
      </c>
      <c r="D152" s="218" t="s">
        <v>419</v>
      </c>
      <c r="E152" s="219" t="s">
        <v>3026</v>
      </c>
      <c r="F152" s="220" t="s">
        <v>3027</v>
      </c>
      <c r="G152" s="221" t="s">
        <v>2864</v>
      </c>
      <c r="H152" s="222">
        <v>1</v>
      </c>
      <c r="I152" s="223"/>
      <c r="J152" s="224">
        <f t="shared" ref="J152:J175" si="5">ROUND(I152*H152,2)</f>
        <v>0</v>
      </c>
      <c r="K152" s="225"/>
      <c r="L152" s="226"/>
      <c r="M152" s="227" t="s">
        <v>1</v>
      </c>
      <c r="N152" s="228" t="s">
        <v>41</v>
      </c>
      <c r="O152" s="61"/>
      <c r="P152" s="181">
        <f t="shared" ref="P152:P175" si="6">O152*H152</f>
        <v>0</v>
      </c>
      <c r="Q152" s="181">
        <v>0.63</v>
      </c>
      <c r="R152" s="181">
        <f t="shared" ref="R152:R175" si="7">Q152*H152</f>
        <v>0.63</v>
      </c>
      <c r="S152" s="181">
        <v>0</v>
      </c>
      <c r="T152" s="182">
        <f t="shared" ref="T152:T175" si="8">S152*H152</f>
        <v>0</v>
      </c>
      <c r="U152" s="35"/>
      <c r="V152" s="35"/>
      <c r="W152" s="35"/>
      <c r="X152" s="35"/>
      <c r="Y152" s="35"/>
      <c r="Z152" s="35"/>
      <c r="AA152" s="35"/>
      <c r="AB152" s="35"/>
      <c r="AC152" s="35"/>
      <c r="AD152" s="35"/>
      <c r="AE152" s="35"/>
      <c r="AR152" s="183" t="s">
        <v>1734</v>
      </c>
      <c r="AT152" s="183" t="s">
        <v>419</v>
      </c>
      <c r="AU152" s="183" t="s">
        <v>88</v>
      </c>
      <c r="AY152" s="18" t="s">
        <v>317</v>
      </c>
      <c r="BE152" s="105">
        <f t="shared" ref="BE152:BE175" si="9">IF(N152="základná",J152,0)</f>
        <v>0</v>
      </c>
      <c r="BF152" s="105">
        <f t="shared" ref="BF152:BF175" si="10">IF(N152="znížená",J152,0)</f>
        <v>0</v>
      </c>
      <c r="BG152" s="105">
        <f t="shared" ref="BG152:BG175" si="11">IF(N152="zákl. prenesená",J152,0)</f>
        <v>0</v>
      </c>
      <c r="BH152" s="105">
        <f t="shared" ref="BH152:BH175" si="12">IF(N152="zníž. prenesená",J152,0)</f>
        <v>0</v>
      </c>
      <c r="BI152" s="105">
        <f t="shared" ref="BI152:BI175" si="13">IF(N152="nulová",J152,0)</f>
        <v>0</v>
      </c>
      <c r="BJ152" s="18" t="s">
        <v>88</v>
      </c>
      <c r="BK152" s="105">
        <f t="shared" ref="BK152:BK175" si="14">ROUND(I152*H152,2)</f>
        <v>0</v>
      </c>
      <c r="BL152" s="18" t="s">
        <v>676</v>
      </c>
      <c r="BM152" s="183" t="s">
        <v>88</v>
      </c>
    </row>
    <row r="153" spans="1:65" s="2" customFormat="1" ht="14.45" customHeight="1">
      <c r="A153" s="35"/>
      <c r="B153" s="141"/>
      <c r="C153" s="218" t="s">
        <v>88</v>
      </c>
      <c r="D153" s="218" t="s">
        <v>419</v>
      </c>
      <c r="E153" s="219" t="s">
        <v>2528</v>
      </c>
      <c r="F153" s="220" t="s">
        <v>3028</v>
      </c>
      <c r="G153" s="221" t="s">
        <v>891</v>
      </c>
      <c r="H153" s="222">
        <v>4</v>
      </c>
      <c r="I153" s="223"/>
      <c r="J153" s="224">
        <f t="shared" si="5"/>
        <v>0</v>
      </c>
      <c r="K153" s="225"/>
      <c r="L153" s="226"/>
      <c r="M153" s="227" t="s">
        <v>1</v>
      </c>
      <c r="N153" s="228" t="s">
        <v>41</v>
      </c>
      <c r="O153" s="61"/>
      <c r="P153" s="181">
        <f t="shared" si="6"/>
        <v>0</v>
      </c>
      <c r="Q153" s="181">
        <v>1.0500000000000001E-2</v>
      </c>
      <c r="R153" s="181">
        <f t="shared" si="7"/>
        <v>4.2000000000000003E-2</v>
      </c>
      <c r="S153" s="181">
        <v>0</v>
      </c>
      <c r="T153" s="182">
        <f t="shared" si="8"/>
        <v>0</v>
      </c>
      <c r="U153" s="35"/>
      <c r="V153" s="35"/>
      <c r="W153" s="35"/>
      <c r="X153" s="35"/>
      <c r="Y153" s="35"/>
      <c r="Z153" s="35"/>
      <c r="AA153" s="35"/>
      <c r="AB153" s="35"/>
      <c r="AC153" s="35"/>
      <c r="AD153" s="35"/>
      <c r="AE153" s="35"/>
      <c r="AR153" s="183" t="s">
        <v>1734</v>
      </c>
      <c r="AT153" s="183" t="s">
        <v>419</v>
      </c>
      <c r="AU153" s="183" t="s">
        <v>88</v>
      </c>
      <c r="AY153" s="18" t="s">
        <v>317</v>
      </c>
      <c r="BE153" s="105">
        <f t="shared" si="9"/>
        <v>0</v>
      </c>
      <c r="BF153" s="105">
        <f t="shared" si="10"/>
        <v>0</v>
      </c>
      <c r="BG153" s="105">
        <f t="shared" si="11"/>
        <v>0</v>
      </c>
      <c r="BH153" s="105">
        <f t="shared" si="12"/>
        <v>0</v>
      </c>
      <c r="BI153" s="105">
        <f t="shared" si="13"/>
        <v>0</v>
      </c>
      <c r="BJ153" s="18" t="s">
        <v>88</v>
      </c>
      <c r="BK153" s="105">
        <f t="shared" si="14"/>
        <v>0</v>
      </c>
      <c r="BL153" s="18" t="s">
        <v>676</v>
      </c>
      <c r="BM153" s="183" t="s">
        <v>321</v>
      </c>
    </row>
    <row r="154" spans="1:65" s="2" customFormat="1" ht="14.45" customHeight="1">
      <c r="A154" s="35"/>
      <c r="B154" s="141"/>
      <c r="C154" s="218" t="s">
        <v>105</v>
      </c>
      <c r="D154" s="218" t="s">
        <v>419</v>
      </c>
      <c r="E154" s="219" t="s">
        <v>3029</v>
      </c>
      <c r="F154" s="220" t="s">
        <v>3030</v>
      </c>
      <c r="G154" s="221" t="s">
        <v>891</v>
      </c>
      <c r="H154" s="222">
        <v>3</v>
      </c>
      <c r="I154" s="223"/>
      <c r="J154" s="224">
        <f t="shared" si="5"/>
        <v>0</v>
      </c>
      <c r="K154" s="225"/>
      <c r="L154" s="226"/>
      <c r="M154" s="227" t="s">
        <v>1</v>
      </c>
      <c r="N154" s="228" t="s">
        <v>41</v>
      </c>
      <c r="O154" s="61"/>
      <c r="P154" s="181">
        <f t="shared" si="6"/>
        <v>0</v>
      </c>
      <c r="Q154" s="181">
        <v>1.2500000000000001E-2</v>
      </c>
      <c r="R154" s="181">
        <f t="shared" si="7"/>
        <v>3.7500000000000006E-2</v>
      </c>
      <c r="S154" s="181">
        <v>0</v>
      </c>
      <c r="T154" s="182">
        <f t="shared" si="8"/>
        <v>0</v>
      </c>
      <c r="U154" s="35"/>
      <c r="V154" s="35"/>
      <c r="W154" s="35"/>
      <c r="X154" s="35"/>
      <c r="Y154" s="35"/>
      <c r="Z154" s="35"/>
      <c r="AA154" s="35"/>
      <c r="AB154" s="35"/>
      <c r="AC154" s="35"/>
      <c r="AD154" s="35"/>
      <c r="AE154" s="35"/>
      <c r="AR154" s="183" t="s">
        <v>1734</v>
      </c>
      <c r="AT154" s="183" t="s">
        <v>419</v>
      </c>
      <c r="AU154" s="183" t="s">
        <v>88</v>
      </c>
      <c r="AY154" s="18" t="s">
        <v>317</v>
      </c>
      <c r="BE154" s="105">
        <f t="shared" si="9"/>
        <v>0</v>
      </c>
      <c r="BF154" s="105">
        <f t="shared" si="10"/>
        <v>0</v>
      </c>
      <c r="BG154" s="105">
        <f t="shared" si="11"/>
        <v>0</v>
      </c>
      <c r="BH154" s="105">
        <f t="shared" si="12"/>
        <v>0</v>
      </c>
      <c r="BI154" s="105">
        <f t="shared" si="13"/>
        <v>0</v>
      </c>
      <c r="BJ154" s="18" t="s">
        <v>88</v>
      </c>
      <c r="BK154" s="105">
        <f t="shared" si="14"/>
        <v>0</v>
      </c>
      <c r="BL154" s="18" t="s">
        <v>676</v>
      </c>
      <c r="BM154" s="183" t="s">
        <v>349</v>
      </c>
    </row>
    <row r="155" spans="1:65" s="2" customFormat="1" ht="14.45" customHeight="1">
      <c r="A155" s="35"/>
      <c r="B155" s="141"/>
      <c r="C155" s="218" t="s">
        <v>321</v>
      </c>
      <c r="D155" s="218" t="s">
        <v>419</v>
      </c>
      <c r="E155" s="219" t="s">
        <v>3031</v>
      </c>
      <c r="F155" s="220" t="s">
        <v>3032</v>
      </c>
      <c r="G155" s="221" t="s">
        <v>891</v>
      </c>
      <c r="H155" s="222">
        <v>6</v>
      </c>
      <c r="I155" s="223"/>
      <c r="J155" s="224">
        <f t="shared" si="5"/>
        <v>0</v>
      </c>
      <c r="K155" s="225"/>
      <c r="L155" s="226"/>
      <c r="M155" s="227" t="s">
        <v>1</v>
      </c>
      <c r="N155" s="228" t="s">
        <v>41</v>
      </c>
      <c r="O155" s="61"/>
      <c r="P155" s="181">
        <f t="shared" si="6"/>
        <v>0</v>
      </c>
      <c r="Q155" s="181">
        <v>1.2500000000000001E-2</v>
      </c>
      <c r="R155" s="181">
        <f t="shared" si="7"/>
        <v>7.5000000000000011E-2</v>
      </c>
      <c r="S155" s="181">
        <v>0</v>
      </c>
      <c r="T155" s="182">
        <f t="shared" si="8"/>
        <v>0</v>
      </c>
      <c r="U155" s="35"/>
      <c r="V155" s="35"/>
      <c r="W155" s="35"/>
      <c r="X155" s="35"/>
      <c r="Y155" s="35"/>
      <c r="Z155" s="35"/>
      <c r="AA155" s="35"/>
      <c r="AB155" s="35"/>
      <c r="AC155" s="35"/>
      <c r="AD155" s="35"/>
      <c r="AE155" s="35"/>
      <c r="AR155" s="183" t="s">
        <v>1734</v>
      </c>
      <c r="AT155" s="183" t="s">
        <v>419</v>
      </c>
      <c r="AU155" s="183" t="s">
        <v>88</v>
      </c>
      <c r="AY155" s="18" t="s">
        <v>317</v>
      </c>
      <c r="BE155" s="105">
        <f t="shared" si="9"/>
        <v>0</v>
      </c>
      <c r="BF155" s="105">
        <f t="shared" si="10"/>
        <v>0</v>
      </c>
      <c r="BG155" s="105">
        <f t="shared" si="11"/>
        <v>0</v>
      </c>
      <c r="BH155" s="105">
        <f t="shared" si="12"/>
        <v>0</v>
      </c>
      <c r="BI155" s="105">
        <f t="shared" si="13"/>
        <v>0</v>
      </c>
      <c r="BJ155" s="18" t="s">
        <v>88</v>
      </c>
      <c r="BK155" s="105">
        <f t="shared" si="14"/>
        <v>0</v>
      </c>
      <c r="BL155" s="18" t="s">
        <v>676</v>
      </c>
      <c r="BM155" s="183" t="s">
        <v>359</v>
      </c>
    </row>
    <row r="156" spans="1:65" s="2" customFormat="1" ht="14.45" customHeight="1">
      <c r="A156" s="35"/>
      <c r="B156" s="141"/>
      <c r="C156" s="218" t="s">
        <v>218</v>
      </c>
      <c r="D156" s="218" t="s">
        <v>419</v>
      </c>
      <c r="E156" s="219" t="s">
        <v>2857</v>
      </c>
      <c r="F156" s="220" t="s">
        <v>3033</v>
      </c>
      <c r="G156" s="221" t="s">
        <v>378</v>
      </c>
      <c r="H156" s="222">
        <v>112.24</v>
      </c>
      <c r="I156" s="223"/>
      <c r="J156" s="224">
        <f t="shared" si="5"/>
        <v>0</v>
      </c>
      <c r="K156" s="225"/>
      <c r="L156" s="226"/>
      <c r="M156" s="227" t="s">
        <v>1</v>
      </c>
      <c r="N156" s="228" t="s">
        <v>41</v>
      </c>
      <c r="O156" s="61"/>
      <c r="P156" s="181">
        <f t="shared" si="6"/>
        <v>0</v>
      </c>
      <c r="Q156" s="181">
        <v>7.0000000000000001E-3</v>
      </c>
      <c r="R156" s="181">
        <f t="shared" si="7"/>
        <v>0.78567999999999993</v>
      </c>
      <c r="S156" s="181">
        <v>0</v>
      </c>
      <c r="T156" s="182">
        <f t="shared" si="8"/>
        <v>0</v>
      </c>
      <c r="U156" s="35"/>
      <c r="V156" s="35"/>
      <c r="W156" s="35"/>
      <c r="X156" s="35"/>
      <c r="Y156" s="35"/>
      <c r="Z156" s="35"/>
      <c r="AA156" s="35"/>
      <c r="AB156" s="35"/>
      <c r="AC156" s="35"/>
      <c r="AD156" s="35"/>
      <c r="AE156" s="35"/>
      <c r="AR156" s="183" t="s">
        <v>1734</v>
      </c>
      <c r="AT156" s="183" t="s">
        <v>419</v>
      </c>
      <c r="AU156" s="183" t="s">
        <v>88</v>
      </c>
      <c r="AY156" s="18" t="s">
        <v>317</v>
      </c>
      <c r="BE156" s="105">
        <f t="shared" si="9"/>
        <v>0</v>
      </c>
      <c r="BF156" s="105">
        <f t="shared" si="10"/>
        <v>0</v>
      </c>
      <c r="BG156" s="105">
        <f t="shared" si="11"/>
        <v>0</v>
      </c>
      <c r="BH156" s="105">
        <f t="shared" si="12"/>
        <v>0</v>
      </c>
      <c r="BI156" s="105">
        <f t="shared" si="13"/>
        <v>0</v>
      </c>
      <c r="BJ156" s="18" t="s">
        <v>88</v>
      </c>
      <c r="BK156" s="105">
        <f t="shared" si="14"/>
        <v>0</v>
      </c>
      <c r="BL156" s="18" t="s">
        <v>676</v>
      </c>
      <c r="BM156" s="183" t="s">
        <v>370</v>
      </c>
    </row>
    <row r="157" spans="1:65" s="2" customFormat="1" ht="14.45" customHeight="1">
      <c r="A157" s="35"/>
      <c r="B157" s="141"/>
      <c r="C157" s="218" t="s">
        <v>349</v>
      </c>
      <c r="D157" s="218" t="s">
        <v>419</v>
      </c>
      <c r="E157" s="219" t="s">
        <v>3034</v>
      </c>
      <c r="F157" s="220" t="s">
        <v>3035</v>
      </c>
      <c r="G157" s="221" t="s">
        <v>891</v>
      </c>
      <c r="H157" s="222">
        <v>12</v>
      </c>
      <c r="I157" s="223"/>
      <c r="J157" s="224">
        <f t="shared" si="5"/>
        <v>0</v>
      </c>
      <c r="K157" s="225"/>
      <c r="L157" s="226"/>
      <c r="M157" s="227" t="s">
        <v>1</v>
      </c>
      <c r="N157" s="228" t="s">
        <v>41</v>
      </c>
      <c r="O157" s="61"/>
      <c r="P157" s="181">
        <f t="shared" si="6"/>
        <v>0</v>
      </c>
      <c r="Q157" s="181">
        <v>3.0000000000000001E-3</v>
      </c>
      <c r="R157" s="181">
        <f t="shared" si="7"/>
        <v>3.6000000000000004E-2</v>
      </c>
      <c r="S157" s="181">
        <v>0</v>
      </c>
      <c r="T157" s="182">
        <f t="shared" si="8"/>
        <v>0</v>
      </c>
      <c r="U157" s="35"/>
      <c r="V157" s="35"/>
      <c r="W157" s="35"/>
      <c r="X157" s="35"/>
      <c r="Y157" s="35"/>
      <c r="Z157" s="35"/>
      <c r="AA157" s="35"/>
      <c r="AB157" s="35"/>
      <c r="AC157" s="35"/>
      <c r="AD157" s="35"/>
      <c r="AE157" s="35"/>
      <c r="AR157" s="183" t="s">
        <v>1734</v>
      </c>
      <c r="AT157" s="183" t="s">
        <v>419</v>
      </c>
      <c r="AU157" s="183" t="s">
        <v>88</v>
      </c>
      <c r="AY157" s="18" t="s">
        <v>317</v>
      </c>
      <c r="BE157" s="105">
        <f t="shared" si="9"/>
        <v>0</v>
      </c>
      <c r="BF157" s="105">
        <f t="shared" si="10"/>
        <v>0</v>
      </c>
      <c r="BG157" s="105">
        <f t="shared" si="11"/>
        <v>0</v>
      </c>
      <c r="BH157" s="105">
        <f t="shared" si="12"/>
        <v>0</v>
      </c>
      <c r="BI157" s="105">
        <f t="shared" si="13"/>
        <v>0</v>
      </c>
      <c r="BJ157" s="18" t="s">
        <v>88</v>
      </c>
      <c r="BK157" s="105">
        <f t="shared" si="14"/>
        <v>0</v>
      </c>
      <c r="BL157" s="18" t="s">
        <v>676</v>
      </c>
      <c r="BM157" s="183" t="s">
        <v>380</v>
      </c>
    </row>
    <row r="158" spans="1:65" s="2" customFormat="1" ht="14.45" customHeight="1">
      <c r="A158" s="35"/>
      <c r="B158" s="141"/>
      <c r="C158" s="218" t="s">
        <v>355</v>
      </c>
      <c r="D158" s="218" t="s">
        <v>419</v>
      </c>
      <c r="E158" s="219" t="s">
        <v>3036</v>
      </c>
      <c r="F158" s="220" t="s">
        <v>3037</v>
      </c>
      <c r="G158" s="221" t="s">
        <v>2186</v>
      </c>
      <c r="H158" s="222">
        <v>91.12</v>
      </c>
      <c r="I158" s="223"/>
      <c r="J158" s="224">
        <f t="shared" si="5"/>
        <v>0</v>
      </c>
      <c r="K158" s="225"/>
      <c r="L158" s="226"/>
      <c r="M158" s="227" t="s">
        <v>1</v>
      </c>
      <c r="N158" s="228" t="s">
        <v>41</v>
      </c>
      <c r="O158" s="61"/>
      <c r="P158" s="181">
        <f t="shared" si="6"/>
        <v>0</v>
      </c>
      <c r="Q158" s="181">
        <v>5.0000000000000001E-4</v>
      </c>
      <c r="R158" s="181">
        <f t="shared" si="7"/>
        <v>4.5560000000000003E-2</v>
      </c>
      <c r="S158" s="181">
        <v>0</v>
      </c>
      <c r="T158" s="182">
        <f t="shared" si="8"/>
        <v>0</v>
      </c>
      <c r="U158" s="35"/>
      <c r="V158" s="35"/>
      <c r="W158" s="35"/>
      <c r="X158" s="35"/>
      <c r="Y158" s="35"/>
      <c r="Z158" s="35"/>
      <c r="AA158" s="35"/>
      <c r="AB158" s="35"/>
      <c r="AC158" s="35"/>
      <c r="AD158" s="35"/>
      <c r="AE158" s="35"/>
      <c r="AR158" s="183" t="s">
        <v>1734</v>
      </c>
      <c r="AT158" s="183" t="s">
        <v>419</v>
      </c>
      <c r="AU158" s="183" t="s">
        <v>88</v>
      </c>
      <c r="AY158" s="18" t="s">
        <v>317</v>
      </c>
      <c r="BE158" s="105">
        <f t="shared" si="9"/>
        <v>0</v>
      </c>
      <c r="BF158" s="105">
        <f t="shared" si="10"/>
        <v>0</v>
      </c>
      <c r="BG158" s="105">
        <f t="shared" si="11"/>
        <v>0</v>
      </c>
      <c r="BH158" s="105">
        <f t="shared" si="12"/>
        <v>0</v>
      </c>
      <c r="BI158" s="105">
        <f t="shared" si="13"/>
        <v>0</v>
      </c>
      <c r="BJ158" s="18" t="s">
        <v>88</v>
      </c>
      <c r="BK158" s="105">
        <f t="shared" si="14"/>
        <v>0</v>
      </c>
      <c r="BL158" s="18" t="s">
        <v>676</v>
      </c>
      <c r="BM158" s="183" t="s">
        <v>391</v>
      </c>
    </row>
    <row r="159" spans="1:65" s="2" customFormat="1" ht="14.45" customHeight="1">
      <c r="A159" s="35"/>
      <c r="B159" s="141"/>
      <c r="C159" s="218" t="s">
        <v>359</v>
      </c>
      <c r="D159" s="218" t="s">
        <v>419</v>
      </c>
      <c r="E159" s="219" t="s">
        <v>3038</v>
      </c>
      <c r="F159" s="220" t="s">
        <v>3039</v>
      </c>
      <c r="G159" s="221" t="s">
        <v>2186</v>
      </c>
      <c r="H159" s="222">
        <v>188</v>
      </c>
      <c r="I159" s="223"/>
      <c r="J159" s="224">
        <f t="shared" si="5"/>
        <v>0</v>
      </c>
      <c r="K159" s="225"/>
      <c r="L159" s="226"/>
      <c r="M159" s="227" t="s">
        <v>1</v>
      </c>
      <c r="N159" s="228" t="s">
        <v>41</v>
      </c>
      <c r="O159" s="61"/>
      <c r="P159" s="181">
        <f t="shared" si="6"/>
        <v>0</v>
      </c>
      <c r="Q159" s="181">
        <v>5.0000000000000001E-4</v>
      </c>
      <c r="R159" s="181">
        <f t="shared" si="7"/>
        <v>9.4E-2</v>
      </c>
      <c r="S159" s="181">
        <v>0</v>
      </c>
      <c r="T159" s="182">
        <f t="shared" si="8"/>
        <v>0</v>
      </c>
      <c r="U159" s="35"/>
      <c r="V159" s="35"/>
      <c r="W159" s="35"/>
      <c r="X159" s="35"/>
      <c r="Y159" s="35"/>
      <c r="Z159" s="35"/>
      <c r="AA159" s="35"/>
      <c r="AB159" s="35"/>
      <c r="AC159" s="35"/>
      <c r="AD159" s="35"/>
      <c r="AE159" s="35"/>
      <c r="AR159" s="183" t="s">
        <v>1734</v>
      </c>
      <c r="AT159" s="183" t="s">
        <v>419</v>
      </c>
      <c r="AU159" s="183" t="s">
        <v>88</v>
      </c>
      <c r="AY159" s="18" t="s">
        <v>317</v>
      </c>
      <c r="BE159" s="105">
        <f t="shared" si="9"/>
        <v>0</v>
      </c>
      <c r="BF159" s="105">
        <f t="shared" si="10"/>
        <v>0</v>
      </c>
      <c r="BG159" s="105">
        <f t="shared" si="11"/>
        <v>0</v>
      </c>
      <c r="BH159" s="105">
        <f t="shared" si="12"/>
        <v>0</v>
      </c>
      <c r="BI159" s="105">
        <f t="shared" si="13"/>
        <v>0</v>
      </c>
      <c r="BJ159" s="18" t="s">
        <v>88</v>
      </c>
      <c r="BK159" s="105">
        <f t="shared" si="14"/>
        <v>0</v>
      </c>
      <c r="BL159" s="18" t="s">
        <v>676</v>
      </c>
      <c r="BM159" s="183" t="s">
        <v>406</v>
      </c>
    </row>
    <row r="160" spans="1:65" s="2" customFormat="1" ht="14.45" customHeight="1">
      <c r="A160" s="35"/>
      <c r="B160" s="141"/>
      <c r="C160" s="218" t="s">
        <v>363</v>
      </c>
      <c r="D160" s="218" t="s">
        <v>419</v>
      </c>
      <c r="E160" s="219" t="s">
        <v>3040</v>
      </c>
      <c r="F160" s="220" t="s">
        <v>3041</v>
      </c>
      <c r="G160" s="221" t="s">
        <v>441</v>
      </c>
      <c r="H160" s="222">
        <v>6</v>
      </c>
      <c r="I160" s="223"/>
      <c r="J160" s="224">
        <f t="shared" si="5"/>
        <v>0</v>
      </c>
      <c r="K160" s="225"/>
      <c r="L160" s="226"/>
      <c r="M160" s="227" t="s">
        <v>1</v>
      </c>
      <c r="N160" s="228" t="s">
        <v>41</v>
      </c>
      <c r="O160" s="61"/>
      <c r="P160" s="181">
        <f t="shared" si="6"/>
        <v>0</v>
      </c>
      <c r="Q160" s="181">
        <v>8.0000000000000002E-3</v>
      </c>
      <c r="R160" s="181">
        <f t="shared" si="7"/>
        <v>4.8000000000000001E-2</v>
      </c>
      <c r="S160" s="181">
        <v>0</v>
      </c>
      <c r="T160" s="182">
        <f t="shared" si="8"/>
        <v>0</v>
      </c>
      <c r="U160" s="35"/>
      <c r="V160" s="35"/>
      <c r="W160" s="35"/>
      <c r="X160" s="35"/>
      <c r="Y160" s="35"/>
      <c r="Z160" s="35"/>
      <c r="AA160" s="35"/>
      <c r="AB160" s="35"/>
      <c r="AC160" s="35"/>
      <c r="AD160" s="35"/>
      <c r="AE160" s="35"/>
      <c r="AR160" s="183" t="s">
        <v>1734</v>
      </c>
      <c r="AT160" s="183" t="s">
        <v>419</v>
      </c>
      <c r="AU160" s="183" t="s">
        <v>88</v>
      </c>
      <c r="AY160" s="18" t="s">
        <v>317</v>
      </c>
      <c r="BE160" s="105">
        <f t="shared" si="9"/>
        <v>0</v>
      </c>
      <c r="BF160" s="105">
        <f t="shared" si="10"/>
        <v>0</v>
      </c>
      <c r="BG160" s="105">
        <f t="shared" si="11"/>
        <v>0</v>
      </c>
      <c r="BH160" s="105">
        <f t="shared" si="12"/>
        <v>0</v>
      </c>
      <c r="BI160" s="105">
        <f t="shared" si="13"/>
        <v>0</v>
      </c>
      <c r="BJ160" s="18" t="s">
        <v>88</v>
      </c>
      <c r="BK160" s="105">
        <f t="shared" si="14"/>
        <v>0</v>
      </c>
      <c r="BL160" s="18" t="s">
        <v>676</v>
      </c>
      <c r="BM160" s="183" t="s">
        <v>418</v>
      </c>
    </row>
    <row r="161" spans="1:65" s="2" customFormat="1" ht="14.45" customHeight="1">
      <c r="A161" s="35"/>
      <c r="B161" s="141"/>
      <c r="C161" s="171" t="s">
        <v>370</v>
      </c>
      <c r="D161" s="171" t="s">
        <v>318</v>
      </c>
      <c r="E161" s="172" t="s">
        <v>3042</v>
      </c>
      <c r="F161" s="173" t="s">
        <v>3043</v>
      </c>
      <c r="G161" s="174" t="s">
        <v>891</v>
      </c>
      <c r="H161" s="175">
        <v>1</v>
      </c>
      <c r="I161" s="176"/>
      <c r="J161" s="177">
        <f t="shared" si="5"/>
        <v>0</v>
      </c>
      <c r="K161" s="178"/>
      <c r="L161" s="36"/>
      <c r="M161" s="179" t="s">
        <v>1</v>
      </c>
      <c r="N161" s="180" t="s">
        <v>41</v>
      </c>
      <c r="O161" s="61"/>
      <c r="P161" s="181">
        <f t="shared" si="6"/>
        <v>0</v>
      </c>
      <c r="Q161" s="181">
        <v>0</v>
      </c>
      <c r="R161" s="181">
        <f t="shared" si="7"/>
        <v>0</v>
      </c>
      <c r="S161" s="181">
        <v>0</v>
      </c>
      <c r="T161" s="182">
        <f t="shared" si="8"/>
        <v>0</v>
      </c>
      <c r="U161" s="35"/>
      <c r="V161" s="35"/>
      <c r="W161" s="35"/>
      <c r="X161" s="35"/>
      <c r="Y161" s="35"/>
      <c r="Z161" s="35"/>
      <c r="AA161" s="35"/>
      <c r="AB161" s="35"/>
      <c r="AC161" s="35"/>
      <c r="AD161" s="35"/>
      <c r="AE161" s="35"/>
      <c r="AR161" s="183" t="s">
        <v>676</v>
      </c>
      <c r="AT161" s="183" t="s">
        <v>318</v>
      </c>
      <c r="AU161" s="183" t="s">
        <v>88</v>
      </c>
      <c r="AY161" s="18" t="s">
        <v>317</v>
      </c>
      <c r="BE161" s="105">
        <f t="shared" si="9"/>
        <v>0</v>
      </c>
      <c r="BF161" s="105">
        <f t="shared" si="10"/>
        <v>0</v>
      </c>
      <c r="BG161" s="105">
        <f t="shared" si="11"/>
        <v>0</v>
      </c>
      <c r="BH161" s="105">
        <f t="shared" si="12"/>
        <v>0</v>
      </c>
      <c r="BI161" s="105">
        <f t="shared" si="13"/>
        <v>0</v>
      </c>
      <c r="BJ161" s="18" t="s">
        <v>88</v>
      </c>
      <c r="BK161" s="105">
        <f t="shared" si="14"/>
        <v>0</v>
      </c>
      <c r="BL161" s="18" t="s">
        <v>676</v>
      </c>
      <c r="BM161" s="183" t="s">
        <v>7</v>
      </c>
    </row>
    <row r="162" spans="1:65" s="2" customFormat="1" ht="14.45" customHeight="1">
      <c r="A162" s="35"/>
      <c r="B162" s="141"/>
      <c r="C162" s="171" t="s">
        <v>375</v>
      </c>
      <c r="D162" s="171" t="s">
        <v>318</v>
      </c>
      <c r="E162" s="172" t="s">
        <v>3044</v>
      </c>
      <c r="F162" s="173" t="s">
        <v>3045</v>
      </c>
      <c r="G162" s="174" t="s">
        <v>891</v>
      </c>
      <c r="H162" s="175">
        <v>13</v>
      </c>
      <c r="I162" s="176"/>
      <c r="J162" s="177">
        <f t="shared" si="5"/>
        <v>0</v>
      </c>
      <c r="K162" s="178"/>
      <c r="L162" s="36"/>
      <c r="M162" s="179" t="s">
        <v>1</v>
      </c>
      <c r="N162" s="180" t="s">
        <v>41</v>
      </c>
      <c r="O162" s="61"/>
      <c r="P162" s="181">
        <f t="shared" si="6"/>
        <v>0</v>
      </c>
      <c r="Q162" s="181">
        <v>0</v>
      </c>
      <c r="R162" s="181">
        <f t="shared" si="7"/>
        <v>0</v>
      </c>
      <c r="S162" s="181">
        <v>0</v>
      </c>
      <c r="T162" s="182">
        <f t="shared" si="8"/>
        <v>0</v>
      </c>
      <c r="U162" s="35"/>
      <c r="V162" s="35"/>
      <c r="W162" s="35"/>
      <c r="X162" s="35"/>
      <c r="Y162" s="35"/>
      <c r="Z162" s="35"/>
      <c r="AA162" s="35"/>
      <c r="AB162" s="35"/>
      <c r="AC162" s="35"/>
      <c r="AD162" s="35"/>
      <c r="AE162" s="35"/>
      <c r="AR162" s="183" t="s">
        <v>676</v>
      </c>
      <c r="AT162" s="183" t="s">
        <v>318</v>
      </c>
      <c r="AU162" s="183" t="s">
        <v>88</v>
      </c>
      <c r="AY162" s="18" t="s">
        <v>317</v>
      </c>
      <c r="BE162" s="105">
        <f t="shared" si="9"/>
        <v>0</v>
      </c>
      <c r="BF162" s="105">
        <f t="shared" si="10"/>
        <v>0</v>
      </c>
      <c r="BG162" s="105">
        <f t="shared" si="11"/>
        <v>0</v>
      </c>
      <c r="BH162" s="105">
        <f t="shared" si="12"/>
        <v>0</v>
      </c>
      <c r="BI162" s="105">
        <f t="shared" si="13"/>
        <v>0</v>
      </c>
      <c r="BJ162" s="18" t="s">
        <v>88</v>
      </c>
      <c r="BK162" s="105">
        <f t="shared" si="14"/>
        <v>0</v>
      </c>
      <c r="BL162" s="18" t="s">
        <v>676</v>
      </c>
      <c r="BM162" s="183" t="s">
        <v>438</v>
      </c>
    </row>
    <row r="163" spans="1:65" s="2" customFormat="1" ht="14.45" customHeight="1">
      <c r="A163" s="35"/>
      <c r="B163" s="141"/>
      <c r="C163" s="171" t="s">
        <v>380</v>
      </c>
      <c r="D163" s="171" t="s">
        <v>318</v>
      </c>
      <c r="E163" s="172" t="s">
        <v>3046</v>
      </c>
      <c r="F163" s="173" t="s">
        <v>3047</v>
      </c>
      <c r="G163" s="174" t="s">
        <v>441</v>
      </c>
      <c r="H163" s="175">
        <v>37.299999999999997</v>
      </c>
      <c r="I163" s="176"/>
      <c r="J163" s="177">
        <f t="shared" si="5"/>
        <v>0</v>
      </c>
      <c r="K163" s="178"/>
      <c r="L163" s="36"/>
      <c r="M163" s="179" t="s">
        <v>1</v>
      </c>
      <c r="N163" s="180" t="s">
        <v>41</v>
      </c>
      <c r="O163" s="61"/>
      <c r="P163" s="181">
        <f t="shared" si="6"/>
        <v>0</v>
      </c>
      <c r="Q163" s="181">
        <v>0</v>
      </c>
      <c r="R163" s="181">
        <f t="shared" si="7"/>
        <v>0</v>
      </c>
      <c r="S163" s="181">
        <v>0</v>
      </c>
      <c r="T163" s="182">
        <f t="shared" si="8"/>
        <v>0</v>
      </c>
      <c r="U163" s="35"/>
      <c r="V163" s="35"/>
      <c r="W163" s="35"/>
      <c r="X163" s="35"/>
      <c r="Y163" s="35"/>
      <c r="Z163" s="35"/>
      <c r="AA163" s="35"/>
      <c r="AB163" s="35"/>
      <c r="AC163" s="35"/>
      <c r="AD163" s="35"/>
      <c r="AE163" s="35"/>
      <c r="AR163" s="183" t="s">
        <v>676</v>
      </c>
      <c r="AT163" s="183" t="s">
        <v>318</v>
      </c>
      <c r="AU163" s="183" t="s">
        <v>88</v>
      </c>
      <c r="AY163" s="18" t="s">
        <v>317</v>
      </c>
      <c r="BE163" s="105">
        <f t="shared" si="9"/>
        <v>0</v>
      </c>
      <c r="BF163" s="105">
        <f t="shared" si="10"/>
        <v>0</v>
      </c>
      <c r="BG163" s="105">
        <f t="shared" si="11"/>
        <v>0</v>
      </c>
      <c r="BH163" s="105">
        <f t="shared" si="12"/>
        <v>0</v>
      </c>
      <c r="BI163" s="105">
        <f t="shared" si="13"/>
        <v>0</v>
      </c>
      <c r="BJ163" s="18" t="s">
        <v>88</v>
      </c>
      <c r="BK163" s="105">
        <f t="shared" si="14"/>
        <v>0</v>
      </c>
      <c r="BL163" s="18" t="s">
        <v>676</v>
      </c>
      <c r="BM163" s="183" t="s">
        <v>448</v>
      </c>
    </row>
    <row r="164" spans="1:65" s="2" customFormat="1" ht="14.45" customHeight="1">
      <c r="A164" s="35"/>
      <c r="B164" s="141"/>
      <c r="C164" s="171" t="s">
        <v>385</v>
      </c>
      <c r="D164" s="171" t="s">
        <v>318</v>
      </c>
      <c r="E164" s="172" t="s">
        <v>3048</v>
      </c>
      <c r="F164" s="173" t="s">
        <v>3049</v>
      </c>
      <c r="G164" s="174" t="s">
        <v>441</v>
      </c>
      <c r="H164" s="175">
        <v>10</v>
      </c>
      <c r="I164" s="176"/>
      <c r="J164" s="177">
        <f t="shared" si="5"/>
        <v>0</v>
      </c>
      <c r="K164" s="178"/>
      <c r="L164" s="36"/>
      <c r="M164" s="179" t="s">
        <v>1</v>
      </c>
      <c r="N164" s="180" t="s">
        <v>41</v>
      </c>
      <c r="O164" s="61"/>
      <c r="P164" s="181">
        <f t="shared" si="6"/>
        <v>0</v>
      </c>
      <c r="Q164" s="181">
        <v>0</v>
      </c>
      <c r="R164" s="181">
        <f t="shared" si="7"/>
        <v>0</v>
      </c>
      <c r="S164" s="181">
        <v>0</v>
      </c>
      <c r="T164" s="182">
        <f t="shared" si="8"/>
        <v>0</v>
      </c>
      <c r="U164" s="35"/>
      <c r="V164" s="35"/>
      <c r="W164" s="35"/>
      <c r="X164" s="35"/>
      <c r="Y164" s="35"/>
      <c r="Z164" s="35"/>
      <c r="AA164" s="35"/>
      <c r="AB164" s="35"/>
      <c r="AC164" s="35"/>
      <c r="AD164" s="35"/>
      <c r="AE164" s="35"/>
      <c r="AR164" s="183" t="s">
        <v>676</v>
      </c>
      <c r="AT164" s="183" t="s">
        <v>318</v>
      </c>
      <c r="AU164" s="183" t="s">
        <v>88</v>
      </c>
      <c r="AY164" s="18" t="s">
        <v>317</v>
      </c>
      <c r="BE164" s="105">
        <f t="shared" si="9"/>
        <v>0</v>
      </c>
      <c r="BF164" s="105">
        <f t="shared" si="10"/>
        <v>0</v>
      </c>
      <c r="BG164" s="105">
        <f t="shared" si="11"/>
        <v>0</v>
      </c>
      <c r="BH164" s="105">
        <f t="shared" si="12"/>
        <v>0</v>
      </c>
      <c r="BI164" s="105">
        <f t="shared" si="13"/>
        <v>0</v>
      </c>
      <c r="BJ164" s="18" t="s">
        <v>88</v>
      </c>
      <c r="BK164" s="105">
        <f t="shared" si="14"/>
        <v>0</v>
      </c>
      <c r="BL164" s="18" t="s">
        <v>676</v>
      </c>
      <c r="BM164" s="183" t="s">
        <v>456</v>
      </c>
    </row>
    <row r="165" spans="1:65" s="2" customFormat="1" ht="14.45" customHeight="1">
      <c r="A165" s="35"/>
      <c r="B165" s="141"/>
      <c r="C165" s="171" t="s">
        <v>391</v>
      </c>
      <c r="D165" s="171" t="s">
        <v>318</v>
      </c>
      <c r="E165" s="172" t="s">
        <v>3050</v>
      </c>
      <c r="F165" s="173" t="s">
        <v>3051</v>
      </c>
      <c r="G165" s="174" t="s">
        <v>441</v>
      </c>
      <c r="H165" s="175">
        <v>10</v>
      </c>
      <c r="I165" s="176"/>
      <c r="J165" s="177">
        <f t="shared" si="5"/>
        <v>0</v>
      </c>
      <c r="K165" s="178"/>
      <c r="L165" s="36"/>
      <c r="M165" s="179" t="s">
        <v>1</v>
      </c>
      <c r="N165" s="180" t="s">
        <v>41</v>
      </c>
      <c r="O165" s="61"/>
      <c r="P165" s="181">
        <f t="shared" si="6"/>
        <v>0</v>
      </c>
      <c r="Q165" s="181">
        <v>0</v>
      </c>
      <c r="R165" s="181">
        <f t="shared" si="7"/>
        <v>0</v>
      </c>
      <c r="S165" s="181">
        <v>0</v>
      </c>
      <c r="T165" s="182">
        <f t="shared" si="8"/>
        <v>0</v>
      </c>
      <c r="U165" s="35"/>
      <c r="V165" s="35"/>
      <c r="W165" s="35"/>
      <c r="X165" s="35"/>
      <c r="Y165" s="35"/>
      <c r="Z165" s="35"/>
      <c r="AA165" s="35"/>
      <c r="AB165" s="35"/>
      <c r="AC165" s="35"/>
      <c r="AD165" s="35"/>
      <c r="AE165" s="35"/>
      <c r="AR165" s="183" t="s">
        <v>676</v>
      </c>
      <c r="AT165" s="183" t="s">
        <v>318</v>
      </c>
      <c r="AU165" s="183" t="s">
        <v>88</v>
      </c>
      <c r="AY165" s="18" t="s">
        <v>317</v>
      </c>
      <c r="BE165" s="105">
        <f t="shared" si="9"/>
        <v>0</v>
      </c>
      <c r="BF165" s="105">
        <f t="shared" si="10"/>
        <v>0</v>
      </c>
      <c r="BG165" s="105">
        <f t="shared" si="11"/>
        <v>0</v>
      </c>
      <c r="BH165" s="105">
        <f t="shared" si="12"/>
        <v>0</v>
      </c>
      <c r="BI165" s="105">
        <f t="shared" si="13"/>
        <v>0</v>
      </c>
      <c r="BJ165" s="18" t="s">
        <v>88</v>
      </c>
      <c r="BK165" s="105">
        <f t="shared" si="14"/>
        <v>0</v>
      </c>
      <c r="BL165" s="18" t="s">
        <v>676</v>
      </c>
      <c r="BM165" s="183" t="s">
        <v>467</v>
      </c>
    </row>
    <row r="166" spans="1:65" s="2" customFormat="1" ht="14.45" customHeight="1">
      <c r="A166" s="35"/>
      <c r="B166" s="141"/>
      <c r="C166" s="171" t="s">
        <v>397</v>
      </c>
      <c r="D166" s="171" t="s">
        <v>318</v>
      </c>
      <c r="E166" s="172" t="s">
        <v>2869</v>
      </c>
      <c r="F166" s="173" t="s">
        <v>3052</v>
      </c>
      <c r="G166" s="174" t="s">
        <v>441</v>
      </c>
      <c r="H166" s="175">
        <v>5</v>
      </c>
      <c r="I166" s="176"/>
      <c r="J166" s="177">
        <f t="shared" si="5"/>
        <v>0</v>
      </c>
      <c r="K166" s="178"/>
      <c r="L166" s="36"/>
      <c r="M166" s="179" t="s">
        <v>1</v>
      </c>
      <c r="N166" s="180" t="s">
        <v>41</v>
      </c>
      <c r="O166" s="61"/>
      <c r="P166" s="181">
        <f t="shared" si="6"/>
        <v>0</v>
      </c>
      <c r="Q166" s="181">
        <v>0</v>
      </c>
      <c r="R166" s="181">
        <f t="shared" si="7"/>
        <v>0</v>
      </c>
      <c r="S166" s="181">
        <v>0</v>
      </c>
      <c r="T166" s="182">
        <f t="shared" si="8"/>
        <v>0</v>
      </c>
      <c r="U166" s="35"/>
      <c r="V166" s="35"/>
      <c r="W166" s="35"/>
      <c r="X166" s="35"/>
      <c r="Y166" s="35"/>
      <c r="Z166" s="35"/>
      <c r="AA166" s="35"/>
      <c r="AB166" s="35"/>
      <c r="AC166" s="35"/>
      <c r="AD166" s="35"/>
      <c r="AE166" s="35"/>
      <c r="AR166" s="183" t="s">
        <v>676</v>
      </c>
      <c r="AT166" s="183" t="s">
        <v>318</v>
      </c>
      <c r="AU166" s="183" t="s">
        <v>88</v>
      </c>
      <c r="AY166" s="18" t="s">
        <v>317</v>
      </c>
      <c r="BE166" s="105">
        <f t="shared" si="9"/>
        <v>0</v>
      </c>
      <c r="BF166" s="105">
        <f t="shared" si="10"/>
        <v>0</v>
      </c>
      <c r="BG166" s="105">
        <f t="shared" si="11"/>
        <v>0</v>
      </c>
      <c r="BH166" s="105">
        <f t="shared" si="12"/>
        <v>0</v>
      </c>
      <c r="BI166" s="105">
        <f t="shared" si="13"/>
        <v>0</v>
      </c>
      <c r="BJ166" s="18" t="s">
        <v>88</v>
      </c>
      <c r="BK166" s="105">
        <f t="shared" si="14"/>
        <v>0</v>
      </c>
      <c r="BL166" s="18" t="s">
        <v>676</v>
      </c>
      <c r="BM166" s="183" t="s">
        <v>476</v>
      </c>
    </row>
    <row r="167" spans="1:65" s="2" customFormat="1" ht="14.45" customHeight="1">
      <c r="A167" s="35"/>
      <c r="B167" s="141"/>
      <c r="C167" s="171" t="s">
        <v>406</v>
      </c>
      <c r="D167" s="171" t="s">
        <v>318</v>
      </c>
      <c r="E167" s="172" t="s">
        <v>3053</v>
      </c>
      <c r="F167" s="173" t="s">
        <v>3054</v>
      </c>
      <c r="G167" s="174" t="s">
        <v>891</v>
      </c>
      <c r="H167" s="175">
        <v>12</v>
      </c>
      <c r="I167" s="176"/>
      <c r="J167" s="177">
        <f t="shared" si="5"/>
        <v>0</v>
      </c>
      <c r="K167" s="178"/>
      <c r="L167" s="36"/>
      <c r="M167" s="179" t="s">
        <v>1</v>
      </c>
      <c r="N167" s="180" t="s">
        <v>41</v>
      </c>
      <c r="O167" s="61"/>
      <c r="P167" s="181">
        <f t="shared" si="6"/>
        <v>0</v>
      </c>
      <c r="Q167" s="181">
        <v>0</v>
      </c>
      <c r="R167" s="181">
        <f t="shared" si="7"/>
        <v>0</v>
      </c>
      <c r="S167" s="181">
        <v>0</v>
      </c>
      <c r="T167" s="182">
        <f t="shared" si="8"/>
        <v>0</v>
      </c>
      <c r="U167" s="35"/>
      <c r="V167" s="35"/>
      <c r="W167" s="35"/>
      <c r="X167" s="35"/>
      <c r="Y167" s="35"/>
      <c r="Z167" s="35"/>
      <c r="AA167" s="35"/>
      <c r="AB167" s="35"/>
      <c r="AC167" s="35"/>
      <c r="AD167" s="35"/>
      <c r="AE167" s="35"/>
      <c r="AR167" s="183" t="s">
        <v>676</v>
      </c>
      <c r="AT167" s="183" t="s">
        <v>318</v>
      </c>
      <c r="AU167" s="183" t="s">
        <v>88</v>
      </c>
      <c r="AY167" s="18" t="s">
        <v>317</v>
      </c>
      <c r="BE167" s="105">
        <f t="shared" si="9"/>
        <v>0</v>
      </c>
      <c r="BF167" s="105">
        <f t="shared" si="10"/>
        <v>0</v>
      </c>
      <c r="BG167" s="105">
        <f t="shared" si="11"/>
        <v>0</v>
      </c>
      <c r="BH167" s="105">
        <f t="shared" si="12"/>
        <v>0</v>
      </c>
      <c r="BI167" s="105">
        <f t="shared" si="13"/>
        <v>0</v>
      </c>
      <c r="BJ167" s="18" t="s">
        <v>88</v>
      </c>
      <c r="BK167" s="105">
        <f t="shared" si="14"/>
        <v>0</v>
      </c>
      <c r="BL167" s="18" t="s">
        <v>676</v>
      </c>
      <c r="BM167" s="183" t="s">
        <v>494</v>
      </c>
    </row>
    <row r="168" spans="1:65" s="2" customFormat="1" ht="14.45" customHeight="1">
      <c r="A168" s="35"/>
      <c r="B168" s="141"/>
      <c r="C168" s="171" t="s">
        <v>413</v>
      </c>
      <c r="D168" s="171" t="s">
        <v>318</v>
      </c>
      <c r="E168" s="172" t="s">
        <v>3055</v>
      </c>
      <c r="F168" s="173" t="s">
        <v>3056</v>
      </c>
      <c r="G168" s="174" t="s">
        <v>2186</v>
      </c>
      <c r="H168" s="175">
        <v>188</v>
      </c>
      <c r="I168" s="176"/>
      <c r="J168" s="177">
        <f t="shared" si="5"/>
        <v>0</v>
      </c>
      <c r="K168" s="178"/>
      <c r="L168" s="36"/>
      <c r="M168" s="179" t="s">
        <v>1</v>
      </c>
      <c r="N168" s="180" t="s">
        <v>41</v>
      </c>
      <c r="O168" s="61"/>
      <c r="P168" s="181">
        <f t="shared" si="6"/>
        <v>0</v>
      </c>
      <c r="Q168" s="181">
        <v>1E-3</v>
      </c>
      <c r="R168" s="181">
        <f t="shared" si="7"/>
        <v>0.188</v>
      </c>
      <c r="S168" s="181">
        <v>0</v>
      </c>
      <c r="T168" s="182">
        <f t="shared" si="8"/>
        <v>0</v>
      </c>
      <c r="U168" s="35"/>
      <c r="V168" s="35"/>
      <c r="W168" s="35"/>
      <c r="X168" s="35"/>
      <c r="Y168" s="35"/>
      <c r="Z168" s="35"/>
      <c r="AA168" s="35"/>
      <c r="AB168" s="35"/>
      <c r="AC168" s="35"/>
      <c r="AD168" s="35"/>
      <c r="AE168" s="35"/>
      <c r="AR168" s="183" t="s">
        <v>676</v>
      </c>
      <c r="AT168" s="183" t="s">
        <v>318</v>
      </c>
      <c r="AU168" s="183" t="s">
        <v>88</v>
      </c>
      <c r="AY168" s="18" t="s">
        <v>317</v>
      </c>
      <c r="BE168" s="105">
        <f t="shared" si="9"/>
        <v>0</v>
      </c>
      <c r="BF168" s="105">
        <f t="shared" si="10"/>
        <v>0</v>
      </c>
      <c r="BG168" s="105">
        <f t="shared" si="11"/>
        <v>0</v>
      </c>
      <c r="BH168" s="105">
        <f t="shared" si="12"/>
        <v>0</v>
      </c>
      <c r="BI168" s="105">
        <f t="shared" si="13"/>
        <v>0</v>
      </c>
      <c r="BJ168" s="18" t="s">
        <v>88</v>
      </c>
      <c r="BK168" s="105">
        <f t="shared" si="14"/>
        <v>0</v>
      </c>
      <c r="BL168" s="18" t="s">
        <v>676</v>
      </c>
      <c r="BM168" s="183" t="s">
        <v>515</v>
      </c>
    </row>
    <row r="169" spans="1:65" s="2" customFormat="1" ht="14.45" customHeight="1">
      <c r="A169" s="35"/>
      <c r="B169" s="141"/>
      <c r="C169" s="171" t="s">
        <v>418</v>
      </c>
      <c r="D169" s="171" t="s">
        <v>318</v>
      </c>
      <c r="E169" s="172" t="s">
        <v>3057</v>
      </c>
      <c r="F169" s="173" t="s">
        <v>3058</v>
      </c>
      <c r="G169" s="174" t="s">
        <v>2186</v>
      </c>
      <c r="H169" s="175">
        <v>188</v>
      </c>
      <c r="I169" s="176"/>
      <c r="J169" s="177">
        <f t="shared" si="5"/>
        <v>0</v>
      </c>
      <c r="K169" s="178"/>
      <c r="L169" s="36"/>
      <c r="M169" s="179" t="s">
        <v>1</v>
      </c>
      <c r="N169" s="180" t="s">
        <v>41</v>
      </c>
      <c r="O169" s="61"/>
      <c r="P169" s="181">
        <f t="shared" si="6"/>
        <v>0</v>
      </c>
      <c r="Q169" s="181">
        <v>0</v>
      </c>
      <c r="R169" s="181">
        <f t="shared" si="7"/>
        <v>0</v>
      </c>
      <c r="S169" s="181">
        <v>0</v>
      </c>
      <c r="T169" s="182">
        <f t="shared" si="8"/>
        <v>0</v>
      </c>
      <c r="U169" s="35"/>
      <c r="V169" s="35"/>
      <c r="W169" s="35"/>
      <c r="X169" s="35"/>
      <c r="Y169" s="35"/>
      <c r="Z169" s="35"/>
      <c r="AA169" s="35"/>
      <c r="AB169" s="35"/>
      <c r="AC169" s="35"/>
      <c r="AD169" s="35"/>
      <c r="AE169" s="35"/>
      <c r="AR169" s="183" t="s">
        <v>676</v>
      </c>
      <c r="AT169" s="183" t="s">
        <v>318</v>
      </c>
      <c r="AU169" s="183" t="s">
        <v>88</v>
      </c>
      <c r="AY169" s="18" t="s">
        <v>317</v>
      </c>
      <c r="BE169" s="105">
        <f t="shared" si="9"/>
        <v>0</v>
      </c>
      <c r="BF169" s="105">
        <f t="shared" si="10"/>
        <v>0</v>
      </c>
      <c r="BG169" s="105">
        <f t="shared" si="11"/>
        <v>0</v>
      </c>
      <c r="BH169" s="105">
        <f t="shared" si="12"/>
        <v>0</v>
      </c>
      <c r="BI169" s="105">
        <f t="shared" si="13"/>
        <v>0</v>
      </c>
      <c r="BJ169" s="18" t="s">
        <v>88</v>
      </c>
      <c r="BK169" s="105">
        <f t="shared" si="14"/>
        <v>0</v>
      </c>
      <c r="BL169" s="18" t="s">
        <v>676</v>
      </c>
      <c r="BM169" s="183" t="s">
        <v>527</v>
      </c>
    </row>
    <row r="170" spans="1:65" s="2" customFormat="1" ht="24.2" customHeight="1">
      <c r="A170" s="35"/>
      <c r="B170" s="141"/>
      <c r="C170" s="171" t="s">
        <v>424</v>
      </c>
      <c r="D170" s="171" t="s">
        <v>318</v>
      </c>
      <c r="E170" s="172" t="s">
        <v>2528</v>
      </c>
      <c r="F170" s="173" t="s">
        <v>3059</v>
      </c>
      <c r="G170" s="174" t="s">
        <v>378</v>
      </c>
      <c r="H170" s="175">
        <v>89.33</v>
      </c>
      <c r="I170" s="176"/>
      <c r="J170" s="177">
        <f t="shared" si="5"/>
        <v>0</v>
      </c>
      <c r="K170" s="178"/>
      <c r="L170" s="36"/>
      <c r="M170" s="179" t="s">
        <v>1</v>
      </c>
      <c r="N170" s="180" t="s">
        <v>41</v>
      </c>
      <c r="O170" s="61"/>
      <c r="P170" s="181">
        <f t="shared" si="6"/>
        <v>0</v>
      </c>
      <c r="Q170" s="181">
        <v>1E-3</v>
      </c>
      <c r="R170" s="181">
        <f t="shared" si="7"/>
        <v>8.9330000000000007E-2</v>
      </c>
      <c r="S170" s="181">
        <v>0</v>
      </c>
      <c r="T170" s="182">
        <f t="shared" si="8"/>
        <v>0</v>
      </c>
      <c r="U170" s="35"/>
      <c r="V170" s="35"/>
      <c r="W170" s="35"/>
      <c r="X170" s="35"/>
      <c r="Y170" s="35"/>
      <c r="Z170" s="35"/>
      <c r="AA170" s="35"/>
      <c r="AB170" s="35"/>
      <c r="AC170" s="35"/>
      <c r="AD170" s="35"/>
      <c r="AE170" s="35"/>
      <c r="AR170" s="183" t="s">
        <v>676</v>
      </c>
      <c r="AT170" s="183" t="s">
        <v>318</v>
      </c>
      <c r="AU170" s="183" t="s">
        <v>88</v>
      </c>
      <c r="AY170" s="18" t="s">
        <v>317</v>
      </c>
      <c r="BE170" s="105">
        <f t="shared" si="9"/>
        <v>0</v>
      </c>
      <c r="BF170" s="105">
        <f t="shared" si="10"/>
        <v>0</v>
      </c>
      <c r="BG170" s="105">
        <f t="shared" si="11"/>
        <v>0</v>
      </c>
      <c r="BH170" s="105">
        <f t="shared" si="12"/>
        <v>0</v>
      </c>
      <c r="BI170" s="105">
        <f t="shared" si="13"/>
        <v>0</v>
      </c>
      <c r="BJ170" s="18" t="s">
        <v>88</v>
      </c>
      <c r="BK170" s="105">
        <f t="shared" si="14"/>
        <v>0</v>
      </c>
      <c r="BL170" s="18" t="s">
        <v>676</v>
      </c>
      <c r="BM170" s="183" t="s">
        <v>540</v>
      </c>
    </row>
    <row r="171" spans="1:65" s="2" customFormat="1" ht="24.2" customHeight="1">
      <c r="A171" s="35"/>
      <c r="B171" s="141"/>
      <c r="C171" s="171" t="s">
        <v>7</v>
      </c>
      <c r="D171" s="171" t="s">
        <v>318</v>
      </c>
      <c r="E171" s="172" t="s">
        <v>3029</v>
      </c>
      <c r="F171" s="173" t="s">
        <v>3060</v>
      </c>
      <c r="G171" s="174" t="s">
        <v>378</v>
      </c>
      <c r="H171" s="175">
        <v>28.44</v>
      </c>
      <c r="I171" s="176"/>
      <c r="J171" s="177">
        <f t="shared" si="5"/>
        <v>0</v>
      </c>
      <c r="K171" s="178"/>
      <c r="L171" s="36"/>
      <c r="M171" s="179" t="s">
        <v>1</v>
      </c>
      <c r="N171" s="180" t="s">
        <v>41</v>
      </c>
      <c r="O171" s="61"/>
      <c r="P171" s="181">
        <f t="shared" si="6"/>
        <v>0</v>
      </c>
      <c r="Q171" s="181">
        <v>2E-3</v>
      </c>
      <c r="R171" s="181">
        <f t="shared" si="7"/>
        <v>5.6880000000000007E-2</v>
      </c>
      <c r="S171" s="181">
        <v>0</v>
      </c>
      <c r="T171" s="182">
        <f t="shared" si="8"/>
        <v>0</v>
      </c>
      <c r="U171" s="35"/>
      <c r="V171" s="35"/>
      <c r="W171" s="35"/>
      <c r="X171" s="35"/>
      <c r="Y171" s="35"/>
      <c r="Z171" s="35"/>
      <c r="AA171" s="35"/>
      <c r="AB171" s="35"/>
      <c r="AC171" s="35"/>
      <c r="AD171" s="35"/>
      <c r="AE171" s="35"/>
      <c r="AR171" s="183" t="s">
        <v>676</v>
      </c>
      <c r="AT171" s="183" t="s">
        <v>318</v>
      </c>
      <c r="AU171" s="183" t="s">
        <v>88</v>
      </c>
      <c r="AY171" s="18" t="s">
        <v>317</v>
      </c>
      <c r="BE171" s="105">
        <f t="shared" si="9"/>
        <v>0</v>
      </c>
      <c r="BF171" s="105">
        <f t="shared" si="10"/>
        <v>0</v>
      </c>
      <c r="BG171" s="105">
        <f t="shared" si="11"/>
        <v>0</v>
      </c>
      <c r="BH171" s="105">
        <f t="shared" si="12"/>
        <v>0</v>
      </c>
      <c r="BI171" s="105">
        <f t="shared" si="13"/>
        <v>0</v>
      </c>
      <c r="BJ171" s="18" t="s">
        <v>88</v>
      </c>
      <c r="BK171" s="105">
        <f t="shared" si="14"/>
        <v>0</v>
      </c>
      <c r="BL171" s="18" t="s">
        <v>676</v>
      </c>
      <c r="BM171" s="183" t="s">
        <v>551</v>
      </c>
    </row>
    <row r="172" spans="1:65" s="2" customFormat="1" ht="14.45" customHeight="1">
      <c r="A172" s="35"/>
      <c r="B172" s="141"/>
      <c r="C172" s="171" t="s">
        <v>433</v>
      </c>
      <c r="D172" s="171" t="s">
        <v>318</v>
      </c>
      <c r="E172" s="172" t="s">
        <v>2841</v>
      </c>
      <c r="F172" s="173" t="s">
        <v>3061</v>
      </c>
      <c r="G172" s="174" t="s">
        <v>378</v>
      </c>
      <c r="H172" s="175">
        <v>28.44</v>
      </c>
      <c r="I172" s="176"/>
      <c r="J172" s="177">
        <f t="shared" si="5"/>
        <v>0</v>
      </c>
      <c r="K172" s="178"/>
      <c r="L172" s="36"/>
      <c r="M172" s="179" t="s">
        <v>1</v>
      </c>
      <c r="N172" s="180" t="s">
        <v>41</v>
      </c>
      <c r="O172" s="61"/>
      <c r="P172" s="181">
        <f t="shared" si="6"/>
        <v>0</v>
      </c>
      <c r="Q172" s="181">
        <v>0</v>
      </c>
      <c r="R172" s="181">
        <f t="shared" si="7"/>
        <v>0</v>
      </c>
      <c r="S172" s="181">
        <v>0</v>
      </c>
      <c r="T172" s="182">
        <f t="shared" si="8"/>
        <v>0</v>
      </c>
      <c r="U172" s="35"/>
      <c r="V172" s="35"/>
      <c r="W172" s="35"/>
      <c r="X172" s="35"/>
      <c r="Y172" s="35"/>
      <c r="Z172" s="35"/>
      <c r="AA172" s="35"/>
      <c r="AB172" s="35"/>
      <c r="AC172" s="35"/>
      <c r="AD172" s="35"/>
      <c r="AE172" s="35"/>
      <c r="AR172" s="183" t="s">
        <v>676</v>
      </c>
      <c r="AT172" s="183" t="s">
        <v>318</v>
      </c>
      <c r="AU172" s="183" t="s">
        <v>88</v>
      </c>
      <c r="AY172" s="18" t="s">
        <v>317</v>
      </c>
      <c r="BE172" s="105">
        <f t="shared" si="9"/>
        <v>0</v>
      </c>
      <c r="BF172" s="105">
        <f t="shared" si="10"/>
        <v>0</v>
      </c>
      <c r="BG172" s="105">
        <f t="shared" si="11"/>
        <v>0</v>
      </c>
      <c r="BH172" s="105">
        <f t="shared" si="12"/>
        <v>0</v>
      </c>
      <c r="BI172" s="105">
        <f t="shared" si="13"/>
        <v>0</v>
      </c>
      <c r="BJ172" s="18" t="s">
        <v>88</v>
      </c>
      <c r="BK172" s="105">
        <f t="shared" si="14"/>
        <v>0</v>
      </c>
      <c r="BL172" s="18" t="s">
        <v>676</v>
      </c>
      <c r="BM172" s="183" t="s">
        <v>559</v>
      </c>
    </row>
    <row r="173" spans="1:65" s="2" customFormat="1" ht="14.45" customHeight="1">
      <c r="A173" s="35"/>
      <c r="B173" s="141"/>
      <c r="C173" s="171" t="s">
        <v>438</v>
      </c>
      <c r="D173" s="171" t="s">
        <v>318</v>
      </c>
      <c r="E173" s="172" t="s">
        <v>3062</v>
      </c>
      <c r="F173" s="173" t="s">
        <v>3063</v>
      </c>
      <c r="G173" s="174" t="s">
        <v>810</v>
      </c>
      <c r="H173" s="229"/>
      <c r="I173" s="176"/>
      <c r="J173" s="177">
        <f t="shared" si="5"/>
        <v>0</v>
      </c>
      <c r="K173" s="178"/>
      <c r="L173" s="36"/>
      <c r="M173" s="179" t="s">
        <v>1</v>
      </c>
      <c r="N173" s="180" t="s">
        <v>41</v>
      </c>
      <c r="O173" s="61"/>
      <c r="P173" s="181">
        <f t="shared" si="6"/>
        <v>0</v>
      </c>
      <c r="Q173" s="181">
        <v>0</v>
      </c>
      <c r="R173" s="181">
        <f t="shared" si="7"/>
        <v>0</v>
      </c>
      <c r="S173" s="181">
        <v>0</v>
      </c>
      <c r="T173" s="182">
        <f t="shared" si="8"/>
        <v>0</v>
      </c>
      <c r="U173" s="35"/>
      <c r="V173" s="35"/>
      <c r="W173" s="35"/>
      <c r="X173" s="35"/>
      <c r="Y173" s="35"/>
      <c r="Z173" s="35"/>
      <c r="AA173" s="35"/>
      <c r="AB173" s="35"/>
      <c r="AC173" s="35"/>
      <c r="AD173" s="35"/>
      <c r="AE173" s="35"/>
      <c r="AR173" s="183" t="s">
        <v>676</v>
      </c>
      <c r="AT173" s="183" t="s">
        <v>318</v>
      </c>
      <c r="AU173" s="183" t="s">
        <v>88</v>
      </c>
      <c r="AY173" s="18" t="s">
        <v>317</v>
      </c>
      <c r="BE173" s="105">
        <f t="shared" si="9"/>
        <v>0</v>
      </c>
      <c r="BF173" s="105">
        <f t="shared" si="10"/>
        <v>0</v>
      </c>
      <c r="BG173" s="105">
        <f t="shared" si="11"/>
        <v>0</v>
      </c>
      <c r="BH173" s="105">
        <f t="shared" si="12"/>
        <v>0</v>
      </c>
      <c r="BI173" s="105">
        <f t="shared" si="13"/>
        <v>0</v>
      </c>
      <c r="BJ173" s="18" t="s">
        <v>88</v>
      </c>
      <c r="BK173" s="105">
        <f t="shared" si="14"/>
        <v>0</v>
      </c>
      <c r="BL173" s="18" t="s">
        <v>676</v>
      </c>
      <c r="BM173" s="183" t="s">
        <v>570</v>
      </c>
    </row>
    <row r="174" spans="1:65" s="2" customFormat="1" ht="14.45" customHeight="1">
      <c r="A174" s="35"/>
      <c r="B174" s="141"/>
      <c r="C174" s="171" t="s">
        <v>443</v>
      </c>
      <c r="D174" s="171" t="s">
        <v>318</v>
      </c>
      <c r="E174" s="172" t="s">
        <v>3064</v>
      </c>
      <c r="F174" s="173" t="s">
        <v>3065</v>
      </c>
      <c r="G174" s="174" t="s">
        <v>810</v>
      </c>
      <c r="H174" s="229"/>
      <c r="I174" s="176"/>
      <c r="J174" s="177">
        <f t="shared" si="5"/>
        <v>0</v>
      </c>
      <c r="K174" s="178"/>
      <c r="L174" s="36"/>
      <c r="M174" s="179" t="s">
        <v>1</v>
      </c>
      <c r="N174" s="180" t="s">
        <v>41</v>
      </c>
      <c r="O174" s="61"/>
      <c r="P174" s="181">
        <f t="shared" si="6"/>
        <v>0</v>
      </c>
      <c r="Q174" s="181">
        <v>0</v>
      </c>
      <c r="R174" s="181">
        <f t="shared" si="7"/>
        <v>0</v>
      </c>
      <c r="S174" s="181">
        <v>0</v>
      </c>
      <c r="T174" s="182">
        <f t="shared" si="8"/>
        <v>0</v>
      </c>
      <c r="U174" s="35"/>
      <c r="V174" s="35"/>
      <c r="W174" s="35"/>
      <c r="X174" s="35"/>
      <c r="Y174" s="35"/>
      <c r="Z174" s="35"/>
      <c r="AA174" s="35"/>
      <c r="AB174" s="35"/>
      <c r="AC174" s="35"/>
      <c r="AD174" s="35"/>
      <c r="AE174" s="35"/>
      <c r="AR174" s="183" t="s">
        <v>676</v>
      </c>
      <c r="AT174" s="183" t="s">
        <v>318</v>
      </c>
      <c r="AU174" s="183" t="s">
        <v>88</v>
      </c>
      <c r="AY174" s="18" t="s">
        <v>317</v>
      </c>
      <c r="BE174" s="105">
        <f t="shared" si="9"/>
        <v>0</v>
      </c>
      <c r="BF174" s="105">
        <f t="shared" si="10"/>
        <v>0</v>
      </c>
      <c r="BG174" s="105">
        <f t="shared" si="11"/>
        <v>0</v>
      </c>
      <c r="BH174" s="105">
        <f t="shared" si="12"/>
        <v>0</v>
      </c>
      <c r="BI174" s="105">
        <f t="shared" si="13"/>
        <v>0</v>
      </c>
      <c r="BJ174" s="18" t="s">
        <v>88</v>
      </c>
      <c r="BK174" s="105">
        <f t="shared" si="14"/>
        <v>0</v>
      </c>
      <c r="BL174" s="18" t="s">
        <v>676</v>
      </c>
      <c r="BM174" s="183" t="s">
        <v>580</v>
      </c>
    </row>
    <row r="175" spans="1:65" s="2" customFormat="1" ht="14.45" customHeight="1">
      <c r="A175" s="35"/>
      <c r="B175" s="141"/>
      <c r="C175" s="171" t="s">
        <v>448</v>
      </c>
      <c r="D175" s="171" t="s">
        <v>318</v>
      </c>
      <c r="E175" s="172" t="s">
        <v>3066</v>
      </c>
      <c r="F175" s="173" t="s">
        <v>3067</v>
      </c>
      <c r="G175" s="174" t="s">
        <v>3068</v>
      </c>
      <c r="H175" s="175">
        <v>21.28</v>
      </c>
      <c r="I175" s="176"/>
      <c r="J175" s="177">
        <f t="shared" si="5"/>
        <v>0</v>
      </c>
      <c r="K175" s="178"/>
      <c r="L175" s="36"/>
      <c r="M175" s="179" t="s">
        <v>1</v>
      </c>
      <c r="N175" s="180" t="s">
        <v>41</v>
      </c>
      <c r="O175" s="61"/>
      <c r="P175" s="181">
        <f t="shared" si="6"/>
        <v>0</v>
      </c>
      <c r="Q175" s="181">
        <v>0</v>
      </c>
      <c r="R175" s="181">
        <f t="shared" si="7"/>
        <v>0</v>
      </c>
      <c r="S175" s="181">
        <v>0</v>
      </c>
      <c r="T175" s="182">
        <f t="shared" si="8"/>
        <v>0</v>
      </c>
      <c r="U175" s="35"/>
      <c r="V175" s="35"/>
      <c r="W175" s="35"/>
      <c r="X175" s="35"/>
      <c r="Y175" s="35"/>
      <c r="Z175" s="35"/>
      <c r="AA175" s="35"/>
      <c r="AB175" s="35"/>
      <c r="AC175" s="35"/>
      <c r="AD175" s="35"/>
      <c r="AE175" s="35"/>
      <c r="AR175" s="183" t="s">
        <v>676</v>
      </c>
      <c r="AT175" s="183" t="s">
        <v>318</v>
      </c>
      <c r="AU175" s="183" t="s">
        <v>88</v>
      </c>
      <c r="AY175" s="18" t="s">
        <v>317</v>
      </c>
      <c r="BE175" s="105">
        <f t="shared" si="9"/>
        <v>0</v>
      </c>
      <c r="BF175" s="105">
        <f t="shared" si="10"/>
        <v>0</v>
      </c>
      <c r="BG175" s="105">
        <f t="shared" si="11"/>
        <v>0</v>
      </c>
      <c r="BH175" s="105">
        <f t="shared" si="12"/>
        <v>0</v>
      </c>
      <c r="BI175" s="105">
        <f t="shared" si="13"/>
        <v>0</v>
      </c>
      <c r="BJ175" s="18" t="s">
        <v>88</v>
      </c>
      <c r="BK175" s="105">
        <f t="shared" si="14"/>
        <v>0</v>
      </c>
      <c r="BL175" s="18" t="s">
        <v>676</v>
      </c>
      <c r="BM175" s="183" t="s">
        <v>591</v>
      </c>
    </row>
    <row r="176" spans="1:65" s="12" customFormat="1" ht="22.9" customHeight="1">
      <c r="B176" s="160"/>
      <c r="D176" s="161" t="s">
        <v>74</v>
      </c>
      <c r="E176" s="200" t="s">
        <v>3009</v>
      </c>
      <c r="F176" s="200" t="s">
        <v>3069</v>
      </c>
      <c r="I176" s="163"/>
      <c r="J176" s="201">
        <f>BK176</f>
        <v>0</v>
      </c>
      <c r="L176" s="160"/>
      <c r="M176" s="165"/>
      <c r="N176" s="166"/>
      <c r="O176" s="166"/>
      <c r="P176" s="167">
        <f>SUM(P177:P199)</f>
        <v>0</v>
      </c>
      <c r="Q176" s="166"/>
      <c r="R176" s="167">
        <f>SUM(R177:R199)</f>
        <v>0.46630000000000005</v>
      </c>
      <c r="S176" s="166"/>
      <c r="T176" s="168">
        <f>SUM(T177:T199)</f>
        <v>0</v>
      </c>
      <c r="AR176" s="161" t="s">
        <v>82</v>
      </c>
      <c r="AT176" s="169" t="s">
        <v>74</v>
      </c>
      <c r="AU176" s="169" t="s">
        <v>82</v>
      </c>
      <c r="AY176" s="161" t="s">
        <v>317</v>
      </c>
      <c r="BK176" s="170">
        <f>SUM(BK177:BK199)</f>
        <v>0</v>
      </c>
    </row>
    <row r="177" spans="1:65" s="2" customFormat="1" ht="14.45" customHeight="1">
      <c r="A177" s="35"/>
      <c r="B177" s="141"/>
      <c r="C177" s="171" t="s">
        <v>452</v>
      </c>
      <c r="D177" s="171" t="s">
        <v>318</v>
      </c>
      <c r="E177" s="172" t="s">
        <v>3031</v>
      </c>
      <c r="F177" s="173" t="s">
        <v>3070</v>
      </c>
      <c r="G177" s="174" t="s">
        <v>2864</v>
      </c>
      <c r="H177" s="175">
        <v>1</v>
      </c>
      <c r="I177" s="176"/>
      <c r="J177" s="177">
        <f t="shared" ref="J177:J199" si="15">ROUND(I177*H177,2)</f>
        <v>0</v>
      </c>
      <c r="K177" s="178"/>
      <c r="L177" s="36"/>
      <c r="M177" s="179" t="s">
        <v>1</v>
      </c>
      <c r="N177" s="180" t="s">
        <v>41</v>
      </c>
      <c r="O177" s="61"/>
      <c r="P177" s="181">
        <f t="shared" ref="P177:P199" si="16">O177*H177</f>
        <v>0</v>
      </c>
      <c r="Q177" s="181">
        <v>0.16500000000000001</v>
      </c>
      <c r="R177" s="181">
        <f t="shared" ref="R177:R199" si="17">Q177*H177</f>
        <v>0.16500000000000001</v>
      </c>
      <c r="S177" s="181">
        <v>0</v>
      </c>
      <c r="T177" s="182">
        <f t="shared" ref="T177:T199" si="18">S177*H177</f>
        <v>0</v>
      </c>
      <c r="U177" s="35"/>
      <c r="V177" s="35"/>
      <c r="W177" s="35"/>
      <c r="X177" s="35"/>
      <c r="Y177" s="35"/>
      <c r="Z177" s="35"/>
      <c r="AA177" s="35"/>
      <c r="AB177" s="35"/>
      <c r="AC177" s="35"/>
      <c r="AD177" s="35"/>
      <c r="AE177" s="35"/>
      <c r="AR177" s="183" t="s">
        <v>676</v>
      </c>
      <c r="AT177" s="183" t="s">
        <v>318</v>
      </c>
      <c r="AU177" s="183" t="s">
        <v>88</v>
      </c>
      <c r="AY177" s="18" t="s">
        <v>317</v>
      </c>
      <c r="BE177" s="105">
        <f t="shared" ref="BE177:BE199" si="19">IF(N177="základná",J177,0)</f>
        <v>0</v>
      </c>
      <c r="BF177" s="105">
        <f t="shared" ref="BF177:BF199" si="20">IF(N177="znížená",J177,0)</f>
        <v>0</v>
      </c>
      <c r="BG177" s="105">
        <f t="shared" ref="BG177:BG199" si="21">IF(N177="zákl. prenesená",J177,0)</f>
        <v>0</v>
      </c>
      <c r="BH177" s="105">
        <f t="shared" ref="BH177:BH199" si="22">IF(N177="zníž. prenesená",J177,0)</f>
        <v>0</v>
      </c>
      <c r="BI177" s="105">
        <f t="shared" ref="BI177:BI199" si="23">IF(N177="nulová",J177,0)</f>
        <v>0</v>
      </c>
      <c r="BJ177" s="18" t="s">
        <v>88</v>
      </c>
      <c r="BK177" s="105">
        <f t="shared" ref="BK177:BK199" si="24">ROUND(I177*H177,2)</f>
        <v>0</v>
      </c>
      <c r="BL177" s="18" t="s">
        <v>676</v>
      </c>
      <c r="BM177" s="183" t="s">
        <v>603</v>
      </c>
    </row>
    <row r="178" spans="1:65" s="2" customFormat="1" ht="14.45" customHeight="1">
      <c r="A178" s="35"/>
      <c r="B178" s="141"/>
      <c r="C178" s="218" t="s">
        <v>456</v>
      </c>
      <c r="D178" s="218" t="s">
        <v>419</v>
      </c>
      <c r="E178" s="219" t="s">
        <v>3071</v>
      </c>
      <c r="F178" s="220" t="s">
        <v>3072</v>
      </c>
      <c r="G178" s="221" t="s">
        <v>2864</v>
      </c>
      <c r="H178" s="222">
        <v>1</v>
      </c>
      <c r="I178" s="223"/>
      <c r="J178" s="224">
        <f t="shared" si="15"/>
        <v>0</v>
      </c>
      <c r="K178" s="225"/>
      <c r="L178" s="226"/>
      <c r="M178" s="227" t="s">
        <v>1</v>
      </c>
      <c r="N178" s="228" t="s">
        <v>41</v>
      </c>
      <c r="O178" s="61"/>
      <c r="P178" s="181">
        <f t="shared" si="16"/>
        <v>0</v>
      </c>
      <c r="Q178" s="181">
        <v>0.05</v>
      </c>
      <c r="R178" s="181">
        <f t="shared" si="17"/>
        <v>0.05</v>
      </c>
      <c r="S178" s="181">
        <v>0</v>
      </c>
      <c r="T178" s="182">
        <f t="shared" si="18"/>
        <v>0</v>
      </c>
      <c r="U178" s="35"/>
      <c r="V178" s="35"/>
      <c r="W178" s="35"/>
      <c r="X178" s="35"/>
      <c r="Y178" s="35"/>
      <c r="Z178" s="35"/>
      <c r="AA178" s="35"/>
      <c r="AB178" s="35"/>
      <c r="AC178" s="35"/>
      <c r="AD178" s="35"/>
      <c r="AE178" s="35"/>
      <c r="AR178" s="183" t="s">
        <v>1734</v>
      </c>
      <c r="AT178" s="183" t="s">
        <v>419</v>
      </c>
      <c r="AU178" s="183" t="s">
        <v>88</v>
      </c>
      <c r="AY178" s="18" t="s">
        <v>317</v>
      </c>
      <c r="BE178" s="105">
        <f t="shared" si="19"/>
        <v>0</v>
      </c>
      <c r="BF178" s="105">
        <f t="shared" si="20"/>
        <v>0</v>
      </c>
      <c r="BG178" s="105">
        <f t="shared" si="21"/>
        <v>0</v>
      </c>
      <c r="BH178" s="105">
        <f t="shared" si="22"/>
        <v>0</v>
      </c>
      <c r="BI178" s="105">
        <f t="shared" si="23"/>
        <v>0</v>
      </c>
      <c r="BJ178" s="18" t="s">
        <v>88</v>
      </c>
      <c r="BK178" s="105">
        <f t="shared" si="24"/>
        <v>0</v>
      </c>
      <c r="BL178" s="18" t="s">
        <v>676</v>
      </c>
      <c r="BM178" s="183" t="s">
        <v>612</v>
      </c>
    </row>
    <row r="179" spans="1:65" s="2" customFormat="1" ht="14.45" customHeight="1">
      <c r="A179" s="35"/>
      <c r="B179" s="141"/>
      <c r="C179" s="218" t="s">
        <v>463</v>
      </c>
      <c r="D179" s="218" t="s">
        <v>419</v>
      </c>
      <c r="E179" s="219" t="s">
        <v>3073</v>
      </c>
      <c r="F179" s="220" t="s">
        <v>3074</v>
      </c>
      <c r="G179" s="221" t="s">
        <v>2864</v>
      </c>
      <c r="H179" s="222">
        <v>1</v>
      </c>
      <c r="I179" s="223"/>
      <c r="J179" s="224">
        <f t="shared" si="15"/>
        <v>0</v>
      </c>
      <c r="K179" s="225"/>
      <c r="L179" s="226"/>
      <c r="M179" s="227" t="s">
        <v>1</v>
      </c>
      <c r="N179" s="228" t="s">
        <v>41</v>
      </c>
      <c r="O179" s="61"/>
      <c r="P179" s="181">
        <f t="shared" si="16"/>
        <v>0</v>
      </c>
      <c r="Q179" s="181">
        <v>1.2E-2</v>
      </c>
      <c r="R179" s="181">
        <f t="shared" si="17"/>
        <v>1.2E-2</v>
      </c>
      <c r="S179" s="181">
        <v>0</v>
      </c>
      <c r="T179" s="182">
        <f t="shared" si="18"/>
        <v>0</v>
      </c>
      <c r="U179" s="35"/>
      <c r="V179" s="35"/>
      <c r="W179" s="35"/>
      <c r="X179" s="35"/>
      <c r="Y179" s="35"/>
      <c r="Z179" s="35"/>
      <c r="AA179" s="35"/>
      <c r="AB179" s="35"/>
      <c r="AC179" s="35"/>
      <c r="AD179" s="35"/>
      <c r="AE179" s="35"/>
      <c r="AR179" s="183" t="s">
        <v>1734</v>
      </c>
      <c r="AT179" s="183" t="s">
        <v>419</v>
      </c>
      <c r="AU179" s="183" t="s">
        <v>88</v>
      </c>
      <c r="AY179" s="18" t="s">
        <v>317</v>
      </c>
      <c r="BE179" s="105">
        <f t="shared" si="19"/>
        <v>0</v>
      </c>
      <c r="BF179" s="105">
        <f t="shared" si="20"/>
        <v>0</v>
      </c>
      <c r="BG179" s="105">
        <f t="shared" si="21"/>
        <v>0</v>
      </c>
      <c r="BH179" s="105">
        <f t="shared" si="22"/>
        <v>0</v>
      </c>
      <c r="BI179" s="105">
        <f t="shared" si="23"/>
        <v>0</v>
      </c>
      <c r="BJ179" s="18" t="s">
        <v>88</v>
      </c>
      <c r="BK179" s="105">
        <f t="shared" si="24"/>
        <v>0</v>
      </c>
      <c r="BL179" s="18" t="s">
        <v>676</v>
      </c>
      <c r="BM179" s="183" t="s">
        <v>620</v>
      </c>
    </row>
    <row r="180" spans="1:65" s="2" customFormat="1" ht="14.45" customHeight="1">
      <c r="A180" s="35"/>
      <c r="B180" s="141"/>
      <c r="C180" s="218" t="s">
        <v>467</v>
      </c>
      <c r="D180" s="218" t="s">
        <v>419</v>
      </c>
      <c r="E180" s="219" t="s">
        <v>3075</v>
      </c>
      <c r="F180" s="220" t="s">
        <v>3076</v>
      </c>
      <c r="G180" s="221" t="s">
        <v>2864</v>
      </c>
      <c r="H180" s="222">
        <v>1</v>
      </c>
      <c r="I180" s="223"/>
      <c r="J180" s="224">
        <f t="shared" si="15"/>
        <v>0</v>
      </c>
      <c r="K180" s="225"/>
      <c r="L180" s="226"/>
      <c r="M180" s="227" t="s">
        <v>1</v>
      </c>
      <c r="N180" s="228" t="s">
        <v>41</v>
      </c>
      <c r="O180" s="61"/>
      <c r="P180" s="181">
        <f t="shared" si="16"/>
        <v>0</v>
      </c>
      <c r="Q180" s="181">
        <v>1.7999999999999999E-2</v>
      </c>
      <c r="R180" s="181">
        <f t="shared" si="17"/>
        <v>1.7999999999999999E-2</v>
      </c>
      <c r="S180" s="181">
        <v>0</v>
      </c>
      <c r="T180" s="182">
        <f t="shared" si="18"/>
        <v>0</v>
      </c>
      <c r="U180" s="35"/>
      <c r="V180" s="35"/>
      <c r="W180" s="35"/>
      <c r="X180" s="35"/>
      <c r="Y180" s="35"/>
      <c r="Z180" s="35"/>
      <c r="AA180" s="35"/>
      <c r="AB180" s="35"/>
      <c r="AC180" s="35"/>
      <c r="AD180" s="35"/>
      <c r="AE180" s="35"/>
      <c r="AR180" s="183" t="s">
        <v>1734</v>
      </c>
      <c r="AT180" s="183" t="s">
        <v>419</v>
      </c>
      <c r="AU180" s="183" t="s">
        <v>88</v>
      </c>
      <c r="AY180" s="18" t="s">
        <v>317</v>
      </c>
      <c r="BE180" s="105">
        <f t="shared" si="19"/>
        <v>0</v>
      </c>
      <c r="BF180" s="105">
        <f t="shared" si="20"/>
        <v>0</v>
      </c>
      <c r="BG180" s="105">
        <f t="shared" si="21"/>
        <v>0</v>
      </c>
      <c r="BH180" s="105">
        <f t="shared" si="22"/>
        <v>0</v>
      </c>
      <c r="BI180" s="105">
        <f t="shared" si="23"/>
        <v>0</v>
      </c>
      <c r="BJ180" s="18" t="s">
        <v>88</v>
      </c>
      <c r="BK180" s="105">
        <f t="shared" si="24"/>
        <v>0</v>
      </c>
      <c r="BL180" s="18" t="s">
        <v>676</v>
      </c>
      <c r="BM180" s="183" t="s">
        <v>629</v>
      </c>
    </row>
    <row r="181" spans="1:65" s="2" customFormat="1" ht="14.45" customHeight="1">
      <c r="A181" s="35"/>
      <c r="B181" s="141"/>
      <c r="C181" s="218" t="s">
        <v>472</v>
      </c>
      <c r="D181" s="218" t="s">
        <v>419</v>
      </c>
      <c r="E181" s="219" t="s">
        <v>3077</v>
      </c>
      <c r="F181" s="220" t="s">
        <v>3078</v>
      </c>
      <c r="G181" s="221" t="s">
        <v>2864</v>
      </c>
      <c r="H181" s="222">
        <v>1</v>
      </c>
      <c r="I181" s="223"/>
      <c r="J181" s="224">
        <f t="shared" si="15"/>
        <v>0</v>
      </c>
      <c r="K181" s="225"/>
      <c r="L181" s="226"/>
      <c r="M181" s="227" t="s">
        <v>1</v>
      </c>
      <c r="N181" s="228" t="s">
        <v>41</v>
      </c>
      <c r="O181" s="61"/>
      <c r="P181" s="181">
        <f t="shared" si="16"/>
        <v>0</v>
      </c>
      <c r="Q181" s="181">
        <v>0.1</v>
      </c>
      <c r="R181" s="181">
        <f t="shared" si="17"/>
        <v>0.1</v>
      </c>
      <c r="S181" s="181">
        <v>0</v>
      </c>
      <c r="T181" s="182">
        <f t="shared" si="18"/>
        <v>0</v>
      </c>
      <c r="U181" s="35"/>
      <c r="V181" s="35"/>
      <c r="W181" s="35"/>
      <c r="X181" s="35"/>
      <c r="Y181" s="35"/>
      <c r="Z181" s="35"/>
      <c r="AA181" s="35"/>
      <c r="AB181" s="35"/>
      <c r="AC181" s="35"/>
      <c r="AD181" s="35"/>
      <c r="AE181" s="35"/>
      <c r="AR181" s="183" t="s">
        <v>1734</v>
      </c>
      <c r="AT181" s="183" t="s">
        <v>419</v>
      </c>
      <c r="AU181" s="183" t="s">
        <v>88</v>
      </c>
      <c r="AY181" s="18" t="s">
        <v>317</v>
      </c>
      <c r="BE181" s="105">
        <f t="shared" si="19"/>
        <v>0</v>
      </c>
      <c r="BF181" s="105">
        <f t="shared" si="20"/>
        <v>0</v>
      </c>
      <c r="BG181" s="105">
        <f t="shared" si="21"/>
        <v>0</v>
      </c>
      <c r="BH181" s="105">
        <f t="shared" si="22"/>
        <v>0</v>
      </c>
      <c r="BI181" s="105">
        <f t="shared" si="23"/>
        <v>0</v>
      </c>
      <c r="BJ181" s="18" t="s">
        <v>88</v>
      </c>
      <c r="BK181" s="105">
        <f t="shared" si="24"/>
        <v>0</v>
      </c>
      <c r="BL181" s="18" t="s">
        <v>676</v>
      </c>
      <c r="BM181" s="183" t="s">
        <v>643</v>
      </c>
    </row>
    <row r="182" spans="1:65" s="2" customFormat="1" ht="14.45" customHeight="1">
      <c r="A182" s="35"/>
      <c r="B182" s="141"/>
      <c r="C182" s="218" t="s">
        <v>476</v>
      </c>
      <c r="D182" s="218" t="s">
        <v>419</v>
      </c>
      <c r="E182" s="219" t="s">
        <v>3079</v>
      </c>
      <c r="F182" s="220" t="s">
        <v>3080</v>
      </c>
      <c r="G182" s="221" t="s">
        <v>2864</v>
      </c>
      <c r="H182" s="222">
        <v>1</v>
      </c>
      <c r="I182" s="223"/>
      <c r="J182" s="224">
        <f t="shared" si="15"/>
        <v>0</v>
      </c>
      <c r="K182" s="225"/>
      <c r="L182" s="226"/>
      <c r="M182" s="227" t="s">
        <v>1</v>
      </c>
      <c r="N182" s="228" t="s">
        <v>41</v>
      </c>
      <c r="O182" s="61"/>
      <c r="P182" s="181">
        <f t="shared" si="16"/>
        <v>0</v>
      </c>
      <c r="Q182" s="181">
        <v>0.02</v>
      </c>
      <c r="R182" s="181">
        <f t="shared" si="17"/>
        <v>0.02</v>
      </c>
      <c r="S182" s="181">
        <v>0</v>
      </c>
      <c r="T182" s="182">
        <f t="shared" si="18"/>
        <v>0</v>
      </c>
      <c r="U182" s="35"/>
      <c r="V182" s="35"/>
      <c r="W182" s="35"/>
      <c r="X182" s="35"/>
      <c r="Y182" s="35"/>
      <c r="Z182" s="35"/>
      <c r="AA182" s="35"/>
      <c r="AB182" s="35"/>
      <c r="AC182" s="35"/>
      <c r="AD182" s="35"/>
      <c r="AE182" s="35"/>
      <c r="AR182" s="183" t="s">
        <v>1734</v>
      </c>
      <c r="AT182" s="183" t="s">
        <v>419</v>
      </c>
      <c r="AU182" s="183" t="s">
        <v>88</v>
      </c>
      <c r="AY182" s="18" t="s">
        <v>317</v>
      </c>
      <c r="BE182" s="105">
        <f t="shared" si="19"/>
        <v>0</v>
      </c>
      <c r="BF182" s="105">
        <f t="shared" si="20"/>
        <v>0</v>
      </c>
      <c r="BG182" s="105">
        <f t="shared" si="21"/>
        <v>0</v>
      </c>
      <c r="BH182" s="105">
        <f t="shared" si="22"/>
        <v>0</v>
      </c>
      <c r="BI182" s="105">
        <f t="shared" si="23"/>
        <v>0</v>
      </c>
      <c r="BJ182" s="18" t="s">
        <v>88</v>
      </c>
      <c r="BK182" s="105">
        <f t="shared" si="24"/>
        <v>0</v>
      </c>
      <c r="BL182" s="18" t="s">
        <v>676</v>
      </c>
      <c r="BM182" s="183" t="s">
        <v>653</v>
      </c>
    </row>
    <row r="183" spans="1:65" s="2" customFormat="1" ht="24.2" customHeight="1">
      <c r="A183" s="35"/>
      <c r="B183" s="141"/>
      <c r="C183" s="171" t="s">
        <v>486</v>
      </c>
      <c r="D183" s="171" t="s">
        <v>318</v>
      </c>
      <c r="E183" s="172" t="s">
        <v>3081</v>
      </c>
      <c r="F183" s="173" t="s">
        <v>3082</v>
      </c>
      <c r="G183" s="174" t="s">
        <v>2864</v>
      </c>
      <c r="H183" s="175">
        <v>1</v>
      </c>
      <c r="I183" s="176"/>
      <c r="J183" s="177">
        <f t="shared" si="15"/>
        <v>0</v>
      </c>
      <c r="K183" s="178"/>
      <c r="L183" s="36"/>
      <c r="M183" s="179" t="s">
        <v>1</v>
      </c>
      <c r="N183" s="180" t="s">
        <v>41</v>
      </c>
      <c r="O183" s="61"/>
      <c r="P183" s="181">
        <f t="shared" si="16"/>
        <v>0</v>
      </c>
      <c r="Q183" s="181">
        <v>0</v>
      </c>
      <c r="R183" s="181">
        <f t="shared" si="17"/>
        <v>0</v>
      </c>
      <c r="S183" s="181">
        <v>0</v>
      </c>
      <c r="T183" s="182">
        <f t="shared" si="18"/>
        <v>0</v>
      </c>
      <c r="U183" s="35"/>
      <c r="V183" s="35"/>
      <c r="W183" s="35"/>
      <c r="X183" s="35"/>
      <c r="Y183" s="35"/>
      <c r="Z183" s="35"/>
      <c r="AA183" s="35"/>
      <c r="AB183" s="35"/>
      <c r="AC183" s="35"/>
      <c r="AD183" s="35"/>
      <c r="AE183" s="35"/>
      <c r="AR183" s="183" t="s">
        <v>676</v>
      </c>
      <c r="AT183" s="183" t="s">
        <v>318</v>
      </c>
      <c r="AU183" s="183" t="s">
        <v>88</v>
      </c>
      <c r="AY183" s="18" t="s">
        <v>317</v>
      </c>
      <c r="BE183" s="105">
        <f t="shared" si="19"/>
        <v>0</v>
      </c>
      <c r="BF183" s="105">
        <f t="shared" si="20"/>
        <v>0</v>
      </c>
      <c r="BG183" s="105">
        <f t="shared" si="21"/>
        <v>0</v>
      </c>
      <c r="BH183" s="105">
        <f t="shared" si="22"/>
        <v>0</v>
      </c>
      <c r="BI183" s="105">
        <f t="shared" si="23"/>
        <v>0</v>
      </c>
      <c r="BJ183" s="18" t="s">
        <v>88</v>
      </c>
      <c r="BK183" s="105">
        <f t="shared" si="24"/>
        <v>0</v>
      </c>
      <c r="BL183" s="18" t="s">
        <v>676</v>
      </c>
      <c r="BM183" s="183" t="s">
        <v>664</v>
      </c>
    </row>
    <row r="184" spans="1:65" s="2" customFormat="1" ht="24.2" customHeight="1">
      <c r="A184" s="35"/>
      <c r="B184" s="141"/>
      <c r="C184" s="171" t="s">
        <v>494</v>
      </c>
      <c r="D184" s="171" t="s">
        <v>318</v>
      </c>
      <c r="E184" s="172" t="s">
        <v>3083</v>
      </c>
      <c r="F184" s="173" t="s">
        <v>3084</v>
      </c>
      <c r="G184" s="174" t="s">
        <v>2864</v>
      </c>
      <c r="H184" s="175">
        <v>1</v>
      </c>
      <c r="I184" s="176"/>
      <c r="J184" s="177">
        <f t="shared" si="15"/>
        <v>0</v>
      </c>
      <c r="K184" s="178"/>
      <c r="L184" s="36"/>
      <c r="M184" s="179" t="s">
        <v>1</v>
      </c>
      <c r="N184" s="180" t="s">
        <v>41</v>
      </c>
      <c r="O184" s="61"/>
      <c r="P184" s="181">
        <f t="shared" si="16"/>
        <v>0</v>
      </c>
      <c r="Q184" s="181">
        <v>0</v>
      </c>
      <c r="R184" s="181">
        <f t="shared" si="17"/>
        <v>0</v>
      </c>
      <c r="S184" s="181">
        <v>0</v>
      </c>
      <c r="T184" s="182">
        <f t="shared" si="18"/>
        <v>0</v>
      </c>
      <c r="U184" s="35"/>
      <c r="V184" s="35"/>
      <c r="W184" s="35"/>
      <c r="X184" s="35"/>
      <c r="Y184" s="35"/>
      <c r="Z184" s="35"/>
      <c r="AA184" s="35"/>
      <c r="AB184" s="35"/>
      <c r="AC184" s="35"/>
      <c r="AD184" s="35"/>
      <c r="AE184" s="35"/>
      <c r="AR184" s="183" t="s">
        <v>676</v>
      </c>
      <c r="AT184" s="183" t="s">
        <v>318</v>
      </c>
      <c r="AU184" s="183" t="s">
        <v>88</v>
      </c>
      <c r="AY184" s="18" t="s">
        <v>317</v>
      </c>
      <c r="BE184" s="105">
        <f t="shared" si="19"/>
        <v>0</v>
      </c>
      <c r="BF184" s="105">
        <f t="shared" si="20"/>
        <v>0</v>
      </c>
      <c r="BG184" s="105">
        <f t="shared" si="21"/>
        <v>0</v>
      </c>
      <c r="BH184" s="105">
        <f t="shared" si="22"/>
        <v>0</v>
      </c>
      <c r="BI184" s="105">
        <f t="shared" si="23"/>
        <v>0</v>
      </c>
      <c r="BJ184" s="18" t="s">
        <v>88</v>
      </c>
      <c r="BK184" s="105">
        <f t="shared" si="24"/>
        <v>0</v>
      </c>
      <c r="BL184" s="18" t="s">
        <v>676</v>
      </c>
      <c r="BM184" s="183" t="s">
        <v>676</v>
      </c>
    </row>
    <row r="185" spans="1:65" s="2" customFormat="1" ht="24.2" customHeight="1">
      <c r="A185" s="35"/>
      <c r="B185" s="141"/>
      <c r="C185" s="171" t="s">
        <v>506</v>
      </c>
      <c r="D185" s="171" t="s">
        <v>318</v>
      </c>
      <c r="E185" s="172" t="s">
        <v>3085</v>
      </c>
      <c r="F185" s="173" t="s">
        <v>3086</v>
      </c>
      <c r="G185" s="174" t="s">
        <v>2864</v>
      </c>
      <c r="H185" s="175">
        <v>1</v>
      </c>
      <c r="I185" s="176"/>
      <c r="J185" s="177">
        <f t="shared" si="15"/>
        <v>0</v>
      </c>
      <c r="K185" s="178"/>
      <c r="L185" s="36"/>
      <c r="M185" s="179" t="s">
        <v>1</v>
      </c>
      <c r="N185" s="180" t="s">
        <v>41</v>
      </c>
      <c r="O185" s="61"/>
      <c r="P185" s="181">
        <f t="shared" si="16"/>
        <v>0</v>
      </c>
      <c r="Q185" s="181">
        <v>0</v>
      </c>
      <c r="R185" s="181">
        <f t="shared" si="17"/>
        <v>0</v>
      </c>
      <c r="S185" s="181">
        <v>0</v>
      </c>
      <c r="T185" s="182">
        <f t="shared" si="18"/>
        <v>0</v>
      </c>
      <c r="U185" s="35"/>
      <c r="V185" s="35"/>
      <c r="W185" s="35"/>
      <c r="X185" s="35"/>
      <c r="Y185" s="35"/>
      <c r="Z185" s="35"/>
      <c r="AA185" s="35"/>
      <c r="AB185" s="35"/>
      <c r="AC185" s="35"/>
      <c r="AD185" s="35"/>
      <c r="AE185" s="35"/>
      <c r="AR185" s="183" t="s">
        <v>676</v>
      </c>
      <c r="AT185" s="183" t="s">
        <v>318</v>
      </c>
      <c r="AU185" s="183" t="s">
        <v>88</v>
      </c>
      <c r="AY185" s="18" t="s">
        <v>317</v>
      </c>
      <c r="BE185" s="105">
        <f t="shared" si="19"/>
        <v>0</v>
      </c>
      <c r="BF185" s="105">
        <f t="shared" si="20"/>
        <v>0</v>
      </c>
      <c r="BG185" s="105">
        <f t="shared" si="21"/>
        <v>0</v>
      </c>
      <c r="BH185" s="105">
        <f t="shared" si="22"/>
        <v>0</v>
      </c>
      <c r="BI185" s="105">
        <f t="shared" si="23"/>
        <v>0</v>
      </c>
      <c r="BJ185" s="18" t="s">
        <v>88</v>
      </c>
      <c r="BK185" s="105">
        <f t="shared" si="24"/>
        <v>0</v>
      </c>
      <c r="BL185" s="18" t="s">
        <v>676</v>
      </c>
      <c r="BM185" s="183" t="s">
        <v>686</v>
      </c>
    </row>
    <row r="186" spans="1:65" s="2" customFormat="1" ht="14.45" customHeight="1">
      <c r="A186" s="35"/>
      <c r="B186" s="141"/>
      <c r="C186" s="171" t="s">
        <v>515</v>
      </c>
      <c r="D186" s="171" t="s">
        <v>318</v>
      </c>
      <c r="E186" s="172" t="s">
        <v>3087</v>
      </c>
      <c r="F186" s="173" t="s">
        <v>3088</v>
      </c>
      <c r="G186" s="174" t="s">
        <v>2864</v>
      </c>
      <c r="H186" s="175">
        <v>1</v>
      </c>
      <c r="I186" s="176"/>
      <c r="J186" s="177">
        <f t="shared" si="15"/>
        <v>0</v>
      </c>
      <c r="K186" s="178"/>
      <c r="L186" s="36"/>
      <c r="M186" s="179" t="s">
        <v>1</v>
      </c>
      <c r="N186" s="180" t="s">
        <v>41</v>
      </c>
      <c r="O186" s="61"/>
      <c r="P186" s="181">
        <f t="shared" si="16"/>
        <v>0</v>
      </c>
      <c r="Q186" s="181">
        <v>0</v>
      </c>
      <c r="R186" s="181">
        <f t="shared" si="17"/>
        <v>0</v>
      </c>
      <c r="S186" s="181">
        <v>0</v>
      </c>
      <c r="T186" s="182">
        <f t="shared" si="18"/>
        <v>0</v>
      </c>
      <c r="U186" s="35"/>
      <c r="V186" s="35"/>
      <c r="W186" s="35"/>
      <c r="X186" s="35"/>
      <c r="Y186" s="35"/>
      <c r="Z186" s="35"/>
      <c r="AA186" s="35"/>
      <c r="AB186" s="35"/>
      <c r="AC186" s="35"/>
      <c r="AD186" s="35"/>
      <c r="AE186" s="35"/>
      <c r="AR186" s="183" t="s">
        <v>676</v>
      </c>
      <c r="AT186" s="183" t="s">
        <v>318</v>
      </c>
      <c r="AU186" s="183" t="s">
        <v>88</v>
      </c>
      <c r="AY186" s="18" t="s">
        <v>317</v>
      </c>
      <c r="BE186" s="105">
        <f t="shared" si="19"/>
        <v>0</v>
      </c>
      <c r="BF186" s="105">
        <f t="shared" si="20"/>
        <v>0</v>
      </c>
      <c r="BG186" s="105">
        <f t="shared" si="21"/>
        <v>0</v>
      </c>
      <c r="BH186" s="105">
        <f t="shared" si="22"/>
        <v>0</v>
      </c>
      <c r="BI186" s="105">
        <f t="shared" si="23"/>
        <v>0</v>
      </c>
      <c r="BJ186" s="18" t="s">
        <v>88</v>
      </c>
      <c r="BK186" s="105">
        <f t="shared" si="24"/>
        <v>0</v>
      </c>
      <c r="BL186" s="18" t="s">
        <v>676</v>
      </c>
      <c r="BM186" s="183" t="s">
        <v>700</v>
      </c>
    </row>
    <row r="187" spans="1:65" s="2" customFormat="1" ht="14.45" customHeight="1">
      <c r="A187" s="35"/>
      <c r="B187" s="141"/>
      <c r="C187" s="171" t="s">
        <v>522</v>
      </c>
      <c r="D187" s="171" t="s">
        <v>318</v>
      </c>
      <c r="E187" s="172" t="s">
        <v>3089</v>
      </c>
      <c r="F187" s="173" t="s">
        <v>3090</v>
      </c>
      <c r="G187" s="174" t="s">
        <v>2864</v>
      </c>
      <c r="H187" s="175">
        <v>1</v>
      </c>
      <c r="I187" s="176"/>
      <c r="J187" s="177">
        <f t="shared" si="15"/>
        <v>0</v>
      </c>
      <c r="K187" s="178"/>
      <c r="L187" s="36"/>
      <c r="M187" s="179" t="s">
        <v>1</v>
      </c>
      <c r="N187" s="180" t="s">
        <v>41</v>
      </c>
      <c r="O187" s="61"/>
      <c r="P187" s="181">
        <f t="shared" si="16"/>
        <v>0</v>
      </c>
      <c r="Q187" s="181">
        <v>0</v>
      </c>
      <c r="R187" s="181">
        <f t="shared" si="17"/>
        <v>0</v>
      </c>
      <c r="S187" s="181">
        <v>0</v>
      </c>
      <c r="T187" s="182">
        <f t="shared" si="18"/>
        <v>0</v>
      </c>
      <c r="U187" s="35"/>
      <c r="V187" s="35"/>
      <c r="W187" s="35"/>
      <c r="X187" s="35"/>
      <c r="Y187" s="35"/>
      <c r="Z187" s="35"/>
      <c r="AA187" s="35"/>
      <c r="AB187" s="35"/>
      <c r="AC187" s="35"/>
      <c r="AD187" s="35"/>
      <c r="AE187" s="35"/>
      <c r="AR187" s="183" t="s">
        <v>676</v>
      </c>
      <c r="AT187" s="183" t="s">
        <v>318</v>
      </c>
      <c r="AU187" s="183" t="s">
        <v>88</v>
      </c>
      <c r="AY187" s="18" t="s">
        <v>317</v>
      </c>
      <c r="BE187" s="105">
        <f t="shared" si="19"/>
        <v>0</v>
      </c>
      <c r="BF187" s="105">
        <f t="shared" si="20"/>
        <v>0</v>
      </c>
      <c r="BG187" s="105">
        <f t="shared" si="21"/>
        <v>0</v>
      </c>
      <c r="BH187" s="105">
        <f t="shared" si="22"/>
        <v>0</v>
      </c>
      <c r="BI187" s="105">
        <f t="shared" si="23"/>
        <v>0</v>
      </c>
      <c r="BJ187" s="18" t="s">
        <v>88</v>
      </c>
      <c r="BK187" s="105">
        <f t="shared" si="24"/>
        <v>0</v>
      </c>
      <c r="BL187" s="18" t="s">
        <v>676</v>
      </c>
      <c r="BM187" s="183" t="s">
        <v>713</v>
      </c>
    </row>
    <row r="188" spans="1:65" s="2" customFormat="1" ht="14.45" customHeight="1">
      <c r="A188" s="35"/>
      <c r="B188" s="141"/>
      <c r="C188" s="171" t="s">
        <v>527</v>
      </c>
      <c r="D188" s="171" t="s">
        <v>318</v>
      </c>
      <c r="E188" s="172" t="s">
        <v>3091</v>
      </c>
      <c r="F188" s="173" t="s">
        <v>3092</v>
      </c>
      <c r="G188" s="174" t="s">
        <v>2864</v>
      </c>
      <c r="H188" s="175">
        <v>1</v>
      </c>
      <c r="I188" s="176"/>
      <c r="J188" s="177">
        <f t="shared" si="15"/>
        <v>0</v>
      </c>
      <c r="K188" s="178"/>
      <c r="L188" s="36"/>
      <c r="M188" s="179" t="s">
        <v>1</v>
      </c>
      <c r="N188" s="180" t="s">
        <v>41</v>
      </c>
      <c r="O188" s="61"/>
      <c r="P188" s="181">
        <f t="shared" si="16"/>
        <v>0</v>
      </c>
      <c r="Q188" s="181">
        <v>0</v>
      </c>
      <c r="R188" s="181">
        <f t="shared" si="17"/>
        <v>0</v>
      </c>
      <c r="S188" s="181">
        <v>0</v>
      </c>
      <c r="T188" s="182">
        <f t="shared" si="18"/>
        <v>0</v>
      </c>
      <c r="U188" s="35"/>
      <c r="V188" s="35"/>
      <c r="W188" s="35"/>
      <c r="X188" s="35"/>
      <c r="Y188" s="35"/>
      <c r="Z188" s="35"/>
      <c r="AA188" s="35"/>
      <c r="AB188" s="35"/>
      <c r="AC188" s="35"/>
      <c r="AD188" s="35"/>
      <c r="AE188" s="35"/>
      <c r="AR188" s="183" t="s">
        <v>676</v>
      </c>
      <c r="AT188" s="183" t="s">
        <v>318</v>
      </c>
      <c r="AU188" s="183" t="s">
        <v>88</v>
      </c>
      <c r="AY188" s="18" t="s">
        <v>317</v>
      </c>
      <c r="BE188" s="105">
        <f t="shared" si="19"/>
        <v>0</v>
      </c>
      <c r="BF188" s="105">
        <f t="shared" si="20"/>
        <v>0</v>
      </c>
      <c r="BG188" s="105">
        <f t="shared" si="21"/>
        <v>0</v>
      </c>
      <c r="BH188" s="105">
        <f t="shared" si="22"/>
        <v>0</v>
      </c>
      <c r="BI188" s="105">
        <f t="shared" si="23"/>
        <v>0</v>
      </c>
      <c r="BJ188" s="18" t="s">
        <v>88</v>
      </c>
      <c r="BK188" s="105">
        <f t="shared" si="24"/>
        <v>0</v>
      </c>
      <c r="BL188" s="18" t="s">
        <v>676</v>
      </c>
      <c r="BM188" s="183" t="s">
        <v>722</v>
      </c>
    </row>
    <row r="189" spans="1:65" s="2" customFormat="1" ht="24.2" customHeight="1">
      <c r="A189" s="35"/>
      <c r="B189" s="141"/>
      <c r="C189" s="171" t="s">
        <v>535</v>
      </c>
      <c r="D189" s="171" t="s">
        <v>318</v>
      </c>
      <c r="E189" s="172" t="s">
        <v>3093</v>
      </c>
      <c r="F189" s="173" t="s">
        <v>3094</v>
      </c>
      <c r="G189" s="174" t="s">
        <v>441</v>
      </c>
      <c r="H189" s="175">
        <v>8</v>
      </c>
      <c r="I189" s="176"/>
      <c r="J189" s="177">
        <f t="shared" si="15"/>
        <v>0</v>
      </c>
      <c r="K189" s="178"/>
      <c r="L189" s="36"/>
      <c r="M189" s="179" t="s">
        <v>1</v>
      </c>
      <c r="N189" s="180" t="s">
        <v>41</v>
      </c>
      <c r="O189" s="61"/>
      <c r="P189" s="181">
        <f t="shared" si="16"/>
        <v>0</v>
      </c>
      <c r="Q189" s="181">
        <v>0</v>
      </c>
      <c r="R189" s="181">
        <f t="shared" si="17"/>
        <v>0</v>
      </c>
      <c r="S189" s="181">
        <v>0</v>
      </c>
      <c r="T189" s="182">
        <f t="shared" si="18"/>
        <v>0</v>
      </c>
      <c r="U189" s="35"/>
      <c r="V189" s="35"/>
      <c r="W189" s="35"/>
      <c r="X189" s="35"/>
      <c r="Y189" s="35"/>
      <c r="Z189" s="35"/>
      <c r="AA189" s="35"/>
      <c r="AB189" s="35"/>
      <c r="AC189" s="35"/>
      <c r="AD189" s="35"/>
      <c r="AE189" s="35"/>
      <c r="AR189" s="183" t="s">
        <v>676</v>
      </c>
      <c r="AT189" s="183" t="s">
        <v>318</v>
      </c>
      <c r="AU189" s="183" t="s">
        <v>88</v>
      </c>
      <c r="AY189" s="18" t="s">
        <v>317</v>
      </c>
      <c r="BE189" s="105">
        <f t="shared" si="19"/>
        <v>0</v>
      </c>
      <c r="BF189" s="105">
        <f t="shared" si="20"/>
        <v>0</v>
      </c>
      <c r="BG189" s="105">
        <f t="shared" si="21"/>
        <v>0</v>
      </c>
      <c r="BH189" s="105">
        <f t="shared" si="22"/>
        <v>0</v>
      </c>
      <c r="BI189" s="105">
        <f t="shared" si="23"/>
        <v>0</v>
      </c>
      <c r="BJ189" s="18" t="s">
        <v>88</v>
      </c>
      <c r="BK189" s="105">
        <f t="shared" si="24"/>
        <v>0</v>
      </c>
      <c r="BL189" s="18" t="s">
        <v>676</v>
      </c>
      <c r="BM189" s="183" t="s">
        <v>731</v>
      </c>
    </row>
    <row r="190" spans="1:65" s="2" customFormat="1" ht="24.2" customHeight="1">
      <c r="A190" s="35"/>
      <c r="B190" s="141"/>
      <c r="C190" s="171" t="s">
        <v>540</v>
      </c>
      <c r="D190" s="171" t="s">
        <v>318</v>
      </c>
      <c r="E190" s="172" t="s">
        <v>3095</v>
      </c>
      <c r="F190" s="173" t="s">
        <v>3096</v>
      </c>
      <c r="G190" s="174" t="s">
        <v>441</v>
      </c>
      <c r="H190" s="175">
        <v>8</v>
      </c>
      <c r="I190" s="176"/>
      <c r="J190" s="177">
        <f t="shared" si="15"/>
        <v>0</v>
      </c>
      <c r="K190" s="178"/>
      <c r="L190" s="36"/>
      <c r="M190" s="179" t="s">
        <v>1</v>
      </c>
      <c r="N190" s="180" t="s">
        <v>41</v>
      </c>
      <c r="O190" s="61"/>
      <c r="P190" s="181">
        <f t="shared" si="16"/>
        <v>0</v>
      </c>
      <c r="Q190" s="181">
        <v>0</v>
      </c>
      <c r="R190" s="181">
        <f t="shared" si="17"/>
        <v>0</v>
      </c>
      <c r="S190" s="181">
        <v>0</v>
      </c>
      <c r="T190" s="182">
        <f t="shared" si="18"/>
        <v>0</v>
      </c>
      <c r="U190" s="35"/>
      <c r="V190" s="35"/>
      <c r="W190" s="35"/>
      <c r="X190" s="35"/>
      <c r="Y190" s="35"/>
      <c r="Z190" s="35"/>
      <c r="AA190" s="35"/>
      <c r="AB190" s="35"/>
      <c r="AC190" s="35"/>
      <c r="AD190" s="35"/>
      <c r="AE190" s="35"/>
      <c r="AR190" s="183" t="s">
        <v>676</v>
      </c>
      <c r="AT190" s="183" t="s">
        <v>318</v>
      </c>
      <c r="AU190" s="183" t="s">
        <v>88</v>
      </c>
      <c r="AY190" s="18" t="s">
        <v>317</v>
      </c>
      <c r="BE190" s="105">
        <f t="shared" si="19"/>
        <v>0</v>
      </c>
      <c r="BF190" s="105">
        <f t="shared" si="20"/>
        <v>0</v>
      </c>
      <c r="BG190" s="105">
        <f t="shared" si="21"/>
        <v>0</v>
      </c>
      <c r="BH190" s="105">
        <f t="shared" si="22"/>
        <v>0</v>
      </c>
      <c r="BI190" s="105">
        <f t="shared" si="23"/>
        <v>0</v>
      </c>
      <c r="BJ190" s="18" t="s">
        <v>88</v>
      </c>
      <c r="BK190" s="105">
        <f t="shared" si="24"/>
        <v>0</v>
      </c>
      <c r="BL190" s="18" t="s">
        <v>676</v>
      </c>
      <c r="BM190" s="183" t="s">
        <v>745</v>
      </c>
    </row>
    <row r="191" spans="1:65" s="2" customFormat="1" ht="24.2" customHeight="1">
      <c r="A191" s="35"/>
      <c r="B191" s="141"/>
      <c r="C191" s="171" t="s">
        <v>544</v>
      </c>
      <c r="D191" s="171" t="s">
        <v>318</v>
      </c>
      <c r="E191" s="172" t="s">
        <v>3097</v>
      </c>
      <c r="F191" s="173" t="s">
        <v>3098</v>
      </c>
      <c r="G191" s="174" t="s">
        <v>441</v>
      </c>
      <c r="H191" s="175">
        <v>12</v>
      </c>
      <c r="I191" s="176"/>
      <c r="J191" s="177">
        <f t="shared" si="15"/>
        <v>0</v>
      </c>
      <c r="K191" s="178"/>
      <c r="L191" s="36"/>
      <c r="M191" s="179" t="s">
        <v>1</v>
      </c>
      <c r="N191" s="180" t="s">
        <v>41</v>
      </c>
      <c r="O191" s="61"/>
      <c r="P191" s="181">
        <f t="shared" si="16"/>
        <v>0</v>
      </c>
      <c r="Q191" s="181">
        <v>3.0000000000000001E-3</v>
      </c>
      <c r="R191" s="181">
        <f t="shared" si="17"/>
        <v>3.6000000000000004E-2</v>
      </c>
      <c r="S191" s="181">
        <v>0</v>
      </c>
      <c r="T191" s="182">
        <f t="shared" si="18"/>
        <v>0</v>
      </c>
      <c r="U191" s="35"/>
      <c r="V191" s="35"/>
      <c r="W191" s="35"/>
      <c r="X191" s="35"/>
      <c r="Y191" s="35"/>
      <c r="Z191" s="35"/>
      <c r="AA191" s="35"/>
      <c r="AB191" s="35"/>
      <c r="AC191" s="35"/>
      <c r="AD191" s="35"/>
      <c r="AE191" s="35"/>
      <c r="AR191" s="183" t="s">
        <v>676</v>
      </c>
      <c r="AT191" s="183" t="s">
        <v>318</v>
      </c>
      <c r="AU191" s="183" t="s">
        <v>88</v>
      </c>
      <c r="AY191" s="18" t="s">
        <v>317</v>
      </c>
      <c r="BE191" s="105">
        <f t="shared" si="19"/>
        <v>0</v>
      </c>
      <c r="BF191" s="105">
        <f t="shared" si="20"/>
        <v>0</v>
      </c>
      <c r="BG191" s="105">
        <f t="shared" si="21"/>
        <v>0</v>
      </c>
      <c r="BH191" s="105">
        <f t="shared" si="22"/>
        <v>0</v>
      </c>
      <c r="BI191" s="105">
        <f t="shared" si="23"/>
        <v>0</v>
      </c>
      <c r="BJ191" s="18" t="s">
        <v>88</v>
      </c>
      <c r="BK191" s="105">
        <f t="shared" si="24"/>
        <v>0</v>
      </c>
      <c r="BL191" s="18" t="s">
        <v>676</v>
      </c>
      <c r="BM191" s="183" t="s">
        <v>757</v>
      </c>
    </row>
    <row r="192" spans="1:65" s="2" customFormat="1" ht="14.45" customHeight="1">
      <c r="A192" s="35"/>
      <c r="B192" s="141"/>
      <c r="C192" s="171" t="s">
        <v>551</v>
      </c>
      <c r="D192" s="171" t="s">
        <v>318</v>
      </c>
      <c r="E192" s="172" t="s">
        <v>3099</v>
      </c>
      <c r="F192" s="173" t="s">
        <v>3100</v>
      </c>
      <c r="G192" s="174" t="s">
        <v>441</v>
      </c>
      <c r="H192" s="175">
        <v>7</v>
      </c>
      <c r="I192" s="176"/>
      <c r="J192" s="177">
        <f t="shared" si="15"/>
        <v>0</v>
      </c>
      <c r="K192" s="178"/>
      <c r="L192" s="36"/>
      <c r="M192" s="179" t="s">
        <v>1</v>
      </c>
      <c r="N192" s="180" t="s">
        <v>41</v>
      </c>
      <c r="O192" s="61"/>
      <c r="P192" s="181">
        <f t="shared" si="16"/>
        <v>0</v>
      </c>
      <c r="Q192" s="181">
        <v>0</v>
      </c>
      <c r="R192" s="181">
        <f t="shared" si="17"/>
        <v>0</v>
      </c>
      <c r="S192" s="181">
        <v>0</v>
      </c>
      <c r="T192" s="182">
        <f t="shared" si="18"/>
        <v>0</v>
      </c>
      <c r="U192" s="35"/>
      <c r="V192" s="35"/>
      <c r="W192" s="35"/>
      <c r="X192" s="35"/>
      <c r="Y192" s="35"/>
      <c r="Z192" s="35"/>
      <c r="AA192" s="35"/>
      <c r="AB192" s="35"/>
      <c r="AC192" s="35"/>
      <c r="AD192" s="35"/>
      <c r="AE192" s="35"/>
      <c r="AR192" s="183" t="s">
        <v>676</v>
      </c>
      <c r="AT192" s="183" t="s">
        <v>318</v>
      </c>
      <c r="AU192" s="183" t="s">
        <v>88</v>
      </c>
      <c r="AY192" s="18" t="s">
        <v>317</v>
      </c>
      <c r="BE192" s="105">
        <f t="shared" si="19"/>
        <v>0</v>
      </c>
      <c r="BF192" s="105">
        <f t="shared" si="20"/>
        <v>0</v>
      </c>
      <c r="BG192" s="105">
        <f t="shared" si="21"/>
        <v>0</v>
      </c>
      <c r="BH192" s="105">
        <f t="shared" si="22"/>
        <v>0</v>
      </c>
      <c r="BI192" s="105">
        <f t="shared" si="23"/>
        <v>0</v>
      </c>
      <c r="BJ192" s="18" t="s">
        <v>88</v>
      </c>
      <c r="BK192" s="105">
        <f t="shared" si="24"/>
        <v>0</v>
      </c>
      <c r="BL192" s="18" t="s">
        <v>676</v>
      </c>
      <c r="BM192" s="183" t="s">
        <v>766</v>
      </c>
    </row>
    <row r="193" spans="1:65" s="2" customFormat="1" ht="24.2" customHeight="1">
      <c r="A193" s="35"/>
      <c r="B193" s="141"/>
      <c r="C193" s="171" t="s">
        <v>555</v>
      </c>
      <c r="D193" s="171" t="s">
        <v>318</v>
      </c>
      <c r="E193" s="172" t="s">
        <v>3101</v>
      </c>
      <c r="F193" s="173" t="s">
        <v>3102</v>
      </c>
      <c r="G193" s="174" t="s">
        <v>441</v>
      </c>
      <c r="H193" s="175">
        <v>8</v>
      </c>
      <c r="I193" s="176"/>
      <c r="J193" s="177">
        <f t="shared" si="15"/>
        <v>0</v>
      </c>
      <c r="K193" s="178"/>
      <c r="L193" s="36"/>
      <c r="M193" s="179" t="s">
        <v>1</v>
      </c>
      <c r="N193" s="180" t="s">
        <v>41</v>
      </c>
      <c r="O193" s="61"/>
      <c r="P193" s="181">
        <f t="shared" si="16"/>
        <v>0</v>
      </c>
      <c r="Q193" s="181">
        <v>0</v>
      </c>
      <c r="R193" s="181">
        <f t="shared" si="17"/>
        <v>0</v>
      </c>
      <c r="S193" s="181">
        <v>0</v>
      </c>
      <c r="T193" s="182">
        <f t="shared" si="18"/>
        <v>0</v>
      </c>
      <c r="U193" s="35"/>
      <c r="V193" s="35"/>
      <c r="W193" s="35"/>
      <c r="X193" s="35"/>
      <c r="Y193" s="35"/>
      <c r="Z193" s="35"/>
      <c r="AA193" s="35"/>
      <c r="AB193" s="35"/>
      <c r="AC193" s="35"/>
      <c r="AD193" s="35"/>
      <c r="AE193" s="35"/>
      <c r="AR193" s="183" t="s">
        <v>676</v>
      </c>
      <c r="AT193" s="183" t="s">
        <v>318</v>
      </c>
      <c r="AU193" s="183" t="s">
        <v>88</v>
      </c>
      <c r="AY193" s="18" t="s">
        <v>317</v>
      </c>
      <c r="BE193" s="105">
        <f t="shared" si="19"/>
        <v>0</v>
      </c>
      <c r="BF193" s="105">
        <f t="shared" si="20"/>
        <v>0</v>
      </c>
      <c r="BG193" s="105">
        <f t="shared" si="21"/>
        <v>0</v>
      </c>
      <c r="BH193" s="105">
        <f t="shared" si="22"/>
        <v>0</v>
      </c>
      <c r="BI193" s="105">
        <f t="shared" si="23"/>
        <v>0</v>
      </c>
      <c r="BJ193" s="18" t="s">
        <v>88</v>
      </c>
      <c r="BK193" s="105">
        <f t="shared" si="24"/>
        <v>0</v>
      </c>
      <c r="BL193" s="18" t="s">
        <v>676</v>
      </c>
      <c r="BM193" s="183" t="s">
        <v>775</v>
      </c>
    </row>
    <row r="194" spans="1:65" s="2" customFormat="1" ht="24.2" customHeight="1">
      <c r="A194" s="35"/>
      <c r="B194" s="141"/>
      <c r="C194" s="171" t="s">
        <v>559</v>
      </c>
      <c r="D194" s="171" t="s">
        <v>318</v>
      </c>
      <c r="E194" s="172" t="s">
        <v>3103</v>
      </c>
      <c r="F194" s="173" t="s">
        <v>3104</v>
      </c>
      <c r="G194" s="174" t="s">
        <v>441</v>
      </c>
      <c r="H194" s="175">
        <v>8</v>
      </c>
      <c r="I194" s="176"/>
      <c r="J194" s="177">
        <f t="shared" si="15"/>
        <v>0</v>
      </c>
      <c r="K194" s="178"/>
      <c r="L194" s="36"/>
      <c r="M194" s="179" t="s">
        <v>1</v>
      </c>
      <c r="N194" s="180" t="s">
        <v>41</v>
      </c>
      <c r="O194" s="61"/>
      <c r="P194" s="181">
        <f t="shared" si="16"/>
        <v>0</v>
      </c>
      <c r="Q194" s="181">
        <v>0</v>
      </c>
      <c r="R194" s="181">
        <f t="shared" si="17"/>
        <v>0</v>
      </c>
      <c r="S194" s="181">
        <v>0</v>
      </c>
      <c r="T194" s="182">
        <f t="shared" si="18"/>
        <v>0</v>
      </c>
      <c r="U194" s="35"/>
      <c r="V194" s="35"/>
      <c r="W194" s="35"/>
      <c r="X194" s="35"/>
      <c r="Y194" s="35"/>
      <c r="Z194" s="35"/>
      <c r="AA194" s="35"/>
      <c r="AB194" s="35"/>
      <c r="AC194" s="35"/>
      <c r="AD194" s="35"/>
      <c r="AE194" s="35"/>
      <c r="AR194" s="183" t="s">
        <v>676</v>
      </c>
      <c r="AT194" s="183" t="s">
        <v>318</v>
      </c>
      <c r="AU194" s="183" t="s">
        <v>88</v>
      </c>
      <c r="AY194" s="18" t="s">
        <v>317</v>
      </c>
      <c r="BE194" s="105">
        <f t="shared" si="19"/>
        <v>0</v>
      </c>
      <c r="BF194" s="105">
        <f t="shared" si="20"/>
        <v>0</v>
      </c>
      <c r="BG194" s="105">
        <f t="shared" si="21"/>
        <v>0</v>
      </c>
      <c r="BH194" s="105">
        <f t="shared" si="22"/>
        <v>0</v>
      </c>
      <c r="BI194" s="105">
        <f t="shared" si="23"/>
        <v>0</v>
      </c>
      <c r="BJ194" s="18" t="s">
        <v>88</v>
      </c>
      <c r="BK194" s="105">
        <f t="shared" si="24"/>
        <v>0</v>
      </c>
      <c r="BL194" s="18" t="s">
        <v>676</v>
      </c>
      <c r="BM194" s="183" t="s">
        <v>784</v>
      </c>
    </row>
    <row r="195" spans="1:65" s="2" customFormat="1" ht="24.2" customHeight="1">
      <c r="A195" s="35"/>
      <c r="B195" s="141"/>
      <c r="C195" s="171" t="s">
        <v>565</v>
      </c>
      <c r="D195" s="171" t="s">
        <v>318</v>
      </c>
      <c r="E195" s="172" t="s">
        <v>3105</v>
      </c>
      <c r="F195" s="173" t="s">
        <v>3106</v>
      </c>
      <c r="G195" s="174" t="s">
        <v>441</v>
      </c>
      <c r="H195" s="175">
        <v>12</v>
      </c>
      <c r="I195" s="176"/>
      <c r="J195" s="177">
        <f t="shared" si="15"/>
        <v>0</v>
      </c>
      <c r="K195" s="178"/>
      <c r="L195" s="36"/>
      <c r="M195" s="179" t="s">
        <v>1</v>
      </c>
      <c r="N195" s="180" t="s">
        <v>41</v>
      </c>
      <c r="O195" s="61"/>
      <c r="P195" s="181">
        <f t="shared" si="16"/>
        <v>0</v>
      </c>
      <c r="Q195" s="181">
        <v>0</v>
      </c>
      <c r="R195" s="181">
        <f t="shared" si="17"/>
        <v>0</v>
      </c>
      <c r="S195" s="181">
        <v>0</v>
      </c>
      <c r="T195" s="182">
        <f t="shared" si="18"/>
        <v>0</v>
      </c>
      <c r="U195" s="35"/>
      <c r="V195" s="35"/>
      <c r="W195" s="35"/>
      <c r="X195" s="35"/>
      <c r="Y195" s="35"/>
      <c r="Z195" s="35"/>
      <c r="AA195" s="35"/>
      <c r="AB195" s="35"/>
      <c r="AC195" s="35"/>
      <c r="AD195" s="35"/>
      <c r="AE195" s="35"/>
      <c r="AR195" s="183" t="s">
        <v>676</v>
      </c>
      <c r="AT195" s="183" t="s">
        <v>318</v>
      </c>
      <c r="AU195" s="183" t="s">
        <v>88</v>
      </c>
      <c r="AY195" s="18" t="s">
        <v>317</v>
      </c>
      <c r="BE195" s="105">
        <f t="shared" si="19"/>
        <v>0</v>
      </c>
      <c r="BF195" s="105">
        <f t="shared" si="20"/>
        <v>0</v>
      </c>
      <c r="BG195" s="105">
        <f t="shared" si="21"/>
        <v>0</v>
      </c>
      <c r="BH195" s="105">
        <f t="shared" si="22"/>
        <v>0</v>
      </c>
      <c r="BI195" s="105">
        <f t="shared" si="23"/>
        <v>0</v>
      </c>
      <c r="BJ195" s="18" t="s">
        <v>88</v>
      </c>
      <c r="BK195" s="105">
        <f t="shared" si="24"/>
        <v>0</v>
      </c>
      <c r="BL195" s="18" t="s">
        <v>676</v>
      </c>
      <c r="BM195" s="183" t="s">
        <v>794</v>
      </c>
    </row>
    <row r="196" spans="1:65" s="2" customFormat="1" ht="14.45" customHeight="1">
      <c r="A196" s="35"/>
      <c r="B196" s="141"/>
      <c r="C196" s="171" t="s">
        <v>570</v>
      </c>
      <c r="D196" s="171" t="s">
        <v>318</v>
      </c>
      <c r="E196" s="172" t="s">
        <v>2875</v>
      </c>
      <c r="F196" s="173" t="s">
        <v>3107</v>
      </c>
      <c r="G196" s="174" t="s">
        <v>441</v>
      </c>
      <c r="H196" s="175">
        <v>10</v>
      </c>
      <c r="I196" s="176"/>
      <c r="J196" s="177">
        <f t="shared" si="15"/>
        <v>0</v>
      </c>
      <c r="K196" s="178"/>
      <c r="L196" s="36"/>
      <c r="M196" s="179" t="s">
        <v>1</v>
      </c>
      <c r="N196" s="180" t="s">
        <v>41</v>
      </c>
      <c r="O196" s="61"/>
      <c r="P196" s="181">
        <f t="shared" si="16"/>
        <v>0</v>
      </c>
      <c r="Q196" s="181">
        <v>6.5300000000000002E-3</v>
      </c>
      <c r="R196" s="181">
        <f t="shared" si="17"/>
        <v>6.5299999999999997E-2</v>
      </c>
      <c r="S196" s="181">
        <v>0</v>
      </c>
      <c r="T196" s="182">
        <f t="shared" si="18"/>
        <v>0</v>
      </c>
      <c r="U196" s="35"/>
      <c r="V196" s="35"/>
      <c r="W196" s="35"/>
      <c r="X196" s="35"/>
      <c r="Y196" s="35"/>
      <c r="Z196" s="35"/>
      <c r="AA196" s="35"/>
      <c r="AB196" s="35"/>
      <c r="AC196" s="35"/>
      <c r="AD196" s="35"/>
      <c r="AE196" s="35"/>
      <c r="AR196" s="183" t="s">
        <v>676</v>
      </c>
      <c r="AT196" s="183" t="s">
        <v>318</v>
      </c>
      <c r="AU196" s="183" t="s">
        <v>88</v>
      </c>
      <c r="AY196" s="18" t="s">
        <v>317</v>
      </c>
      <c r="BE196" s="105">
        <f t="shared" si="19"/>
        <v>0</v>
      </c>
      <c r="BF196" s="105">
        <f t="shared" si="20"/>
        <v>0</v>
      </c>
      <c r="BG196" s="105">
        <f t="shared" si="21"/>
        <v>0</v>
      </c>
      <c r="BH196" s="105">
        <f t="shared" si="22"/>
        <v>0</v>
      </c>
      <c r="BI196" s="105">
        <f t="shared" si="23"/>
        <v>0</v>
      </c>
      <c r="BJ196" s="18" t="s">
        <v>88</v>
      </c>
      <c r="BK196" s="105">
        <f t="shared" si="24"/>
        <v>0</v>
      </c>
      <c r="BL196" s="18" t="s">
        <v>676</v>
      </c>
      <c r="BM196" s="183" t="s">
        <v>807</v>
      </c>
    </row>
    <row r="197" spans="1:65" s="2" customFormat="1" ht="14.45" customHeight="1">
      <c r="A197" s="35"/>
      <c r="B197" s="141"/>
      <c r="C197" s="171" t="s">
        <v>576</v>
      </c>
      <c r="D197" s="171" t="s">
        <v>318</v>
      </c>
      <c r="E197" s="172" t="s">
        <v>3108</v>
      </c>
      <c r="F197" s="173" t="s">
        <v>3063</v>
      </c>
      <c r="G197" s="174" t="s">
        <v>810</v>
      </c>
      <c r="H197" s="229"/>
      <c r="I197" s="176"/>
      <c r="J197" s="177">
        <f t="shared" si="15"/>
        <v>0</v>
      </c>
      <c r="K197" s="178"/>
      <c r="L197" s="36"/>
      <c r="M197" s="179" t="s">
        <v>1</v>
      </c>
      <c r="N197" s="180" t="s">
        <v>41</v>
      </c>
      <c r="O197" s="61"/>
      <c r="P197" s="181">
        <f t="shared" si="16"/>
        <v>0</v>
      </c>
      <c r="Q197" s="181">
        <v>0</v>
      </c>
      <c r="R197" s="181">
        <f t="shared" si="17"/>
        <v>0</v>
      </c>
      <c r="S197" s="181">
        <v>0</v>
      </c>
      <c r="T197" s="182">
        <f t="shared" si="18"/>
        <v>0</v>
      </c>
      <c r="U197" s="35"/>
      <c r="V197" s="35"/>
      <c r="W197" s="35"/>
      <c r="X197" s="35"/>
      <c r="Y197" s="35"/>
      <c r="Z197" s="35"/>
      <c r="AA197" s="35"/>
      <c r="AB197" s="35"/>
      <c r="AC197" s="35"/>
      <c r="AD197" s="35"/>
      <c r="AE197" s="35"/>
      <c r="AR197" s="183" t="s">
        <v>676</v>
      </c>
      <c r="AT197" s="183" t="s">
        <v>318</v>
      </c>
      <c r="AU197" s="183" t="s">
        <v>88</v>
      </c>
      <c r="AY197" s="18" t="s">
        <v>317</v>
      </c>
      <c r="BE197" s="105">
        <f t="shared" si="19"/>
        <v>0</v>
      </c>
      <c r="BF197" s="105">
        <f t="shared" si="20"/>
        <v>0</v>
      </c>
      <c r="BG197" s="105">
        <f t="shared" si="21"/>
        <v>0</v>
      </c>
      <c r="BH197" s="105">
        <f t="shared" si="22"/>
        <v>0</v>
      </c>
      <c r="BI197" s="105">
        <f t="shared" si="23"/>
        <v>0</v>
      </c>
      <c r="BJ197" s="18" t="s">
        <v>88</v>
      </c>
      <c r="BK197" s="105">
        <f t="shared" si="24"/>
        <v>0</v>
      </c>
      <c r="BL197" s="18" t="s">
        <v>676</v>
      </c>
      <c r="BM197" s="183" t="s">
        <v>824</v>
      </c>
    </row>
    <row r="198" spans="1:65" s="2" customFormat="1" ht="14.45" customHeight="1">
      <c r="A198" s="35"/>
      <c r="B198" s="141"/>
      <c r="C198" s="171" t="s">
        <v>580</v>
      </c>
      <c r="D198" s="171" t="s">
        <v>318</v>
      </c>
      <c r="E198" s="172" t="s">
        <v>3109</v>
      </c>
      <c r="F198" s="173" t="s">
        <v>3065</v>
      </c>
      <c r="G198" s="174" t="s">
        <v>810</v>
      </c>
      <c r="H198" s="229"/>
      <c r="I198" s="176"/>
      <c r="J198" s="177">
        <f t="shared" si="15"/>
        <v>0</v>
      </c>
      <c r="K198" s="178"/>
      <c r="L198" s="36"/>
      <c r="M198" s="179" t="s">
        <v>1</v>
      </c>
      <c r="N198" s="180" t="s">
        <v>41</v>
      </c>
      <c r="O198" s="61"/>
      <c r="P198" s="181">
        <f t="shared" si="16"/>
        <v>0</v>
      </c>
      <c r="Q198" s="181">
        <v>0</v>
      </c>
      <c r="R198" s="181">
        <f t="shared" si="17"/>
        <v>0</v>
      </c>
      <c r="S198" s="181">
        <v>0</v>
      </c>
      <c r="T198" s="182">
        <f t="shared" si="18"/>
        <v>0</v>
      </c>
      <c r="U198" s="35"/>
      <c r="V198" s="35"/>
      <c r="W198" s="35"/>
      <c r="X198" s="35"/>
      <c r="Y198" s="35"/>
      <c r="Z198" s="35"/>
      <c r="AA198" s="35"/>
      <c r="AB198" s="35"/>
      <c r="AC198" s="35"/>
      <c r="AD198" s="35"/>
      <c r="AE198" s="35"/>
      <c r="AR198" s="183" t="s">
        <v>676</v>
      </c>
      <c r="AT198" s="183" t="s">
        <v>318</v>
      </c>
      <c r="AU198" s="183" t="s">
        <v>88</v>
      </c>
      <c r="AY198" s="18" t="s">
        <v>317</v>
      </c>
      <c r="BE198" s="105">
        <f t="shared" si="19"/>
        <v>0</v>
      </c>
      <c r="BF198" s="105">
        <f t="shared" si="20"/>
        <v>0</v>
      </c>
      <c r="BG198" s="105">
        <f t="shared" si="21"/>
        <v>0</v>
      </c>
      <c r="BH198" s="105">
        <f t="shared" si="22"/>
        <v>0</v>
      </c>
      <c r="BI198" s="105">
        <f t="shared" si="23"/>
        <v>0</v>
      </c>
      <c r="BJ198" s="18" t="s">
        <v>88</v>
      </c>
      <c r="BK198" s="105">
        <f t="shared" si="24"/>
        <v>0</v>
      </c>
      <c r="BL198" s="18" t="s">
        <v>676</v>
      </c>
      <c r="BM198" s="183" t="s">
        <v>836</v>
      </c>
    </row>
    <row r="199" spans="1:65" s="2" customFormat="1" ht="14.45" customHeight="1">
      <c r="A199" s="35"/>
      <c r="B199" s="141"/>
      <c r="C199" s="171" t="s">
        <v>586</v>
      </c>
      <c r="D199" s="171" t="s">
        <v>318</v>
      </c>
      <c r="E199" s="172" t="s">
        <v>3066</v>
      </c>
      <c r="F199" s="173" t="s">
        <v>3067</v>
      </c>
      <c r="G199" s="174" t="s">
        <v>3068</v>
      </c>
      <c r="H199" s="175">
        <v>4.6630000000000003</v>
      </c>
      <c r="I199" s="176"/>
      <c r="J199" s="177">
        <f t="shared" si="15"/>
        <v>0</v>
      </c>
      <c r="K199" s="178"/>
      <c r="L199" s="36"/>
      <c r="M199" s="179" t="s">
        <v>1</v>
      </c>
      <c r="N199" s="180" t="s">
        <v>41</v>
      </c>
      <c r="O199" s="61"/>
      <c r="P199" s="181">
        <f t="shared" si="16"/>
        <v>0</v>
      </c>
      <c r="Q199" s="181">
        <v>0</v>
      </c>
      <c r="R199" s="181">
        <f t="shared" si="17"/>
        <v>0</v>
      </c>
      <c r="S199" s="181">
        <v>0</v>
      </c>
      <c r="T199" s="182">
        <f t="shared" si="18"/>
        <v>0</v>
      </c>
      <c r="U199" s="35"/>
      <c r="V199" s="35"/>
      <c r="W199" s="35"/>
      <c r="X199" s="35"/>
      <c r="Y199" s="35"/>
      <c r="Z199" s="35"/>
      <c r="AA199" s="35"/>
      <c r="AB199" s="35"/>
      <c r="AC199" s="35"/>
      <c r="AD199" s="35"/>
      <c r="AE199" s="35"/>
      <c r="AR199" s="183" t="s">
        <v>676</v>
      </c>
      <c r="AT199" s="183" t="s">
        <v>318</v>
      </c>
      <c r="AU199" s="183" t="s">
        <v>88</v>
      </c>
      <c r="AY199" s="18" t="s">
        <v>317</v>
      </c>
      <c r="BE199" s="105">
        <f t="shared" si="19"/>
        <v>0</v>
      </c>
      <c r="BF199" s="105">
        <f t="shared" si="20"/>
        <v>0</v>
      </c>
      <c r="BG199" s="105">
        <f t="shared" si="21"/>
        <v>0</v>
      </c>
      <c r="BH199" s="105">
        <f t="shared" si="22"/>
        <v>0</v>
      </c>
      <c r="BI199" s="105">
        <f t="shared" si="23"/>
        <v>0</v>
      </c>
      <c r="BJ199" s="18" t="s">
        <v>88</v>
      </c>
      <c r="BK199" s="105">
        <f t="shared" si="24"/>
        <v>0</v>
      </c>
      <c r="BL199" s="18" t="s">
        <v>676</v>
      </c>
      <c r="BM199" s="183" t="s">
        <v>845</v>
      </c>
    </row>
    <row r="200" spans="1:65" s="12" customFormat="1" ht="25.9" customHeight="1">
      <c r="B200" s="160"/>
      <c r="D200" s="161" t="s">
        <v>74</v>
      </c>
      <c r="E200" s="162" t="s">
        <v>3110</v>
      </c>
      <c r="F200" s="162" t="s">
        <v>3111</v>
      </c>
      <c r="I200" s="163"/>
      <c r="J200" s="164">
        <f>BK200</f>
        <v>0</v>
      </c>
      <c r="L200" s="160"/>
      <c r="M200" s="165"/>
      <c r="N200" s="166"/>
      <c r="O200" s="166"/>
      <c r="P200" s="167">
        <f>P201</f>
        <v>0</v>
      </c>
      <c r="Q200" s="166"/>
      <c r="R200" s="167">
        <f>R201</f>
        <v>0</v>
      </c>
      <c r="S200" s="166"/>
      <c r="T200" s="168">
        <f>T201</f>
        <v>0</v>
      </c>
      <c r="AR200" s="161" t="s">
        <v>82</v>
      </c>
      <c r="AT200" s="169" t="s">
        <v>74</v>
      </c>
      <c r="AU200" s="169" t="s">
        <v>75</v>
      </c>
      <c r="AY200" s="161" t="s">
        <v>317</v>
      </c>
      <c r="BK200" s="170">
        <f>BK201</f>
        <v>0</v>
      </c>
    </row>
    <row r="201" spans="1:65" s="12" customFormat="1" ht="22.9" customHeight="1">
      <c r="B201" s="160"/>
      <c r="D201" s="161" t="s">
        <v>74</v>
      </c>
      <c r="E201" s="200" t="s">
        <v>3011</v>
      </c>
      <c r="F201" s="200" t="s">
        <v>3112</v>
      </c>
      <c r="I201" s="163"/>
      <c r="J201" s="201">
        <f>BK201</f>
        <v>0</v>
      </c>
      <c r="L201" s="160"/>
      <c r="M201" s="165"/>
      <c r="N201" s="166"/>
      <c r="O201" s="166"/>
      <c r="P201" s="167">
        <f>SUM(P202:P203)</f>
        <v>0</v>
      </c>
      <c r="Q201" s="166"/>
      <c r="R201" s="167">
        <f>SUM(R202:R203)</f>
        <v>0</v>
      </c>
      <c r="S201" s="166"/>
      <c r="T201" s="168">
        <f>SUM(T202:T203)</f>
        <v>0</v>
      </c>
      <c r="AR201" s="161" t="s">
        <v>82</v>
      </c>
      <c r="AT201" s="169" t="s">
        <v>74</v>
      </c>
      <c r="AU201" s="169" t="s">
        <v>82</v>
      </c>
      <c r="AY201" s="161" t="s">
        <v>317</v>
      </c>
      <c r="BK201" s="170">
        <f>SUM(BK202:BK203)</f>
        <v>0</v>
      </c>
    </row>
    <row r="202" spans="1:65" s="2" customFormat="1" ht="14.45" customHeight="1">
      <c r="A202" s="35"/>
      <c r="B202" s="141"/>
      <c r="C202" s="171" t="s">
        <v>591</v>
      </c>
      <c r="D202" s="171" t="s">
        <v>318</v>
      </c>
      <c r="E202" s="172" t="s">
        <v>3113</v>
      </c>
      <c r="F202" s="173" t="s">
        <v>3114</v>
      </c>
      <c r="G202" s="174" t="s">
        <v>3014</v>
      </c>
      <c r="H202" s="175">
        <v>20</v>
      </c>
      <c r="I202" s="176"/>
      <c r="J202" s="177">
        <f>ROUND(I202*H202,2)</f>
        <v>0</v>
      </c>
      <c r="K202" s="178"/>
      <c r="L202" s="36"/>
      <c r="M202" s="179" t="s">
        <v>1</v>
      </c>
      <c r="N202" s="180" t="s">
        <v>41</v>
      </c>
      <c r="O202" s="61"/>
      <c r="P202" s="181">
        <f>O202*H202</f>
        <v>0</v>
      </c>
      <c r="Q202" s="181">
        <v>0</v>
      </c>
      <c r="R202" s="181">
        <f>Q202*H202</f>
        <v>0</v>
      </c>
      <c r="S202" s="181">
        <v>0</v>
      </c>
      <c r="T202" s="182">
        <f>S202*H202</f>
        <v>0</v>
      </c>
      <c r="U202" s="35"/>
      <c r="V202" s="35"/>
      <c r="W202" s="35"/>
      <c r="X202" s="35"/>
      <c r="Y202" s="35"/>
      <c r="Z202" s="35"/>
      <c r="AA202" s="35"/>
      <c r="AB202" s="35"/>
      <c r="AC202" s="35"/>
      <c r="AD202" s="35"/>
      <c r="AE202" s="35"/>
      <c r="AR202" s="183" t="s">
        <v>3015</v>
      </c>
      <c r="AT202" s="183" t="s">
        <v>318</v>
      </c>
      <c r="AU202" s="183" t="s">
        <v>88</v>
      </c>
      <c r="AY202" s="18" t="s">
        <v>317</v>
      </c>
      <c r="BE202" s="105">
        <f>IF(N202="základná",J202,0)</f>
        <v>0</v>
      </c>
      <c r="BF202" s="105">
        <f>IF(N202="znížená",J202,0)</f>
        <v>0</v>
      </c>
      <c r="BG202" s="105">
        <f>IF(N202="zákl. prenesená",J202,0)</f>
        <v>0</v>
      </c>
      <c r="BH202" s="105">
        <f>IF(N202="zníž. prenesená",J202,0)</f>
        <v>0</v>
      </c>
      <c r="BI202" s="105">
        <f>IF(N202="nulová",J202,0)</f>
        <v>0</v>
      </c>
      <c r="BJ202" s="18" t="s">
        <v>88</v>
      </c>
      <c r="BK202" s="105">
        <f>ROUND(I202*H202,2)</f>
        <v>0</v>
      </c>
      <c r="BL202" s="18" t="s">
        <v>3015</v>
      </c>
      <c r="BM202" s="183" t="s">
        <v>859</v>
      </c>
    </row>
    <row r="203" spans="1:65" s="2" customFormat="1" ht="14.45" customHeight="1">
      <c r="A203" s="35"/>
      <c r="B203" s="141"/>
      <c r="C203" s="171" t="s">
        <v>596</v>
      </c>
      <c r="D203" s="171" t="s">
        <v>318</v>
      </c>
      <c r="E203" s="172" t="s">
        <v>3115</v>
      </c>
      <c r="F203" s="173" t="s">
        <v>3116</v>
      </c>
      <c r="G203" s="174" t="s">
        <v>3014</v>
      </c>
      <c r="H203" s="175">
        <v>20</v>
      </c>
      <c r="I203" s="176"/>
      <c r="J203" s="177">
        <f>ROUND(I203*H203,2)</f>
        <v>0</v>
      </c>
      <c r="K203" s="178"/>
      <c r="L203" s="36"/>
      <c r="M203" s="179" t="s">
        <v>1</v>
      </c>
      <c r="N203" s="180" t="s">
        <v>41</v>
      </c>
      <c r="O203" s="61"/>
      <c r="P203" s="181">
        <f>O203*H203</f>
        <v>0</v>
      </c>
      <c r="Q203" s="181">
        <v>0</v>
      </c>
      <c r="R203" s="181">
        <f>Q203*H203</f>
        <v>0</v>
      </c>
      <c r="S203" s="181">
        <v>0</v>
      </c>
      <c r="T203" s="182">
        <f>S203*H203</f>
        <v>0</v>
      </c>
      <c r="U203" s="35"/>
      <c r="V203" s="35"/>
      <c r="W203" s="35"/>
      <c r="X203" s="35"/>
      <c r="Y203" s="35"/>
      <c r="Z203" s="35"/>
      <c r="AA203" s="35"/>
      <c r="AB203" s="35"/>
      <c r="AC203" s="35"/>
      <c r="AD203" s="35"/>
      <c r="AE203" s="35"/>
      <c r="AR203" s="183" t="s">
        <v>3015</v>
      </c>
      <c r="AT203" s="183" t="s">
        <v>318</v>
      </c>
      <c r="AU203" s="183" t="s">
        <v>88</v>
      </c>
      <c r="AY203" s="18" t="s">
        <v>317</v>
      </c>
      <c r="BE203" s="105">
        <f>IF(N203="základná",J203,0)</f>
        <v>0</v>
      </c>
      <c r="BF203" s="105">
        <f>IF(N203="znížená",J203,0)</f>
        <v>0</v>
      </c>
      <c r="BG203" s="105">
        <f>IF(N203="zákl. prenesená",J203,0)</f>
        <v>0</v>
      </c>
      <c r="BH203" s="105">
        <f>IF(N203="zníž. prenesená",J203,0)</f>
        <v>0</v>
      </c>
      <c r="BI203" s="105">
        <f>IF(N203="nulová",J203,0)</f>
        <v>0</v>
      </c>
      <c r="BJ203" s="18" t="s">
        <v>88</v>
      </c>
      <c r="BK203" s="105">
        <f>ROUND(I203*H203,2)</f>
        <v>0</v>
      </c>
      <c r="BL203" s="18" t="s">
        <v>3015</v>
      </c>
      <c r="BM203" s="183" t="s">
        <v>871</v>
      </c>
    </row>
    <row r="204" spans="1:65" s="12" customFormat="1" ht="25.9" customHeight="1">
      <c r="B204" s="160"/>
      <c r="D204" s="161" t="s">
        <v>74</v>
      </c>
      <c r="E204" s="162" t="s">
        <v>315</v>
      </c>
      <c r="F204" s="162" t="s">
        <v>316</v>
      </c>
      <c r="I204" s="163"/>
      <c r="J204" s="164">
        <f>BK204</f>
        <v>0</v>
      </c>
      <c r="L204" s="160"/>
      <c r="M204" s="235"/>
      <c r="N204" s="236"/>
      <c r="O204" s="236"/>
      <c r="P204" s="237">
        <v>0</v>
      </c>
      <c r="Q204" s="236"/>
      <c r="R204" s="237">
        <v>0</v>
      </c>
      <c r="S204" s="236"/>
      <c r="T204" s="238">
        <v>0</v>
      </c>
      <c r="AR204" s="161" t="s">
        <v>82</v>
      </c>
      <c r="AT204" s="169" t="s">
        <v>74</v>
      </c>
      <c r="AU204" s="169" t="s">
        <v>75</v>
      </c>
      <c r="AY204" s="161" t="s">
        <v>317</v>
      </c>
      <c r="BK204" s="170">
        <v>0</v>
      </c>
    </row>
    <row r="205" spans="1:65" s="2" customFormat="1" ht="6.95" customHeight="1">
      <c r="A205" s="35"/>
      <c r="B205" s="50"/>
      <c r="C205" s="51"/>
      <c r="D205" s="51"/>
      <c r="E205" s="51"/>
      <c r="F205" s="51"/>
      <c r="G205" s="51"/>
      <c r="H205" s="51"/>
      <c r="I205" s="51"/>
      <c r="J205" s="51"/>
      <c r="K205" s="51"/>
      <c r="L205" s="36"/>
      <c r="M205" s="35"/>
      <c r="O205" s="35"/>
      <c r="P205" s="35"/>
      <c r="Q205" s="35"/>
      <c r="R205" s="35"/>
      <c r="S205" s="35"/>
      <c r="T205" s="35"/>
      <c r="U205" s="35"/>
      <c r="V205" s="35"/>
      <c r="W205" s="35"/>
      <c r="X205" s="35"/>
      <c r="Y205" s="35"/>
      <c r="Z205" s="35"/>
      <c r="AA205" s="35"/>
      <c r="AB205" s="35"/>
      <c r="AC205" s="35"/>
      <c r="AD205" s="35"/>
      <c r="AE205" s="35"/>
    </row>
  </sheetData>
  <autoFilter ref="C135:K204" xr:uid="{00000000-0009-0000-0000-000004000000}"/>
  <mergeCells count="17">
    <mergeCell ref="E29:H29"/>
    <mergeCell ref="E128:H128"/>
    <mergeCell ref="E126:H126"/>
    <mergeCell ref="L2:V2"/>
    <mergeCell ref="D110:F110"/>
    <mergeCell ref="D111:F111"/>
    <mergeCell ref="D112:F112"/>
    <mergeCell ref="E124:H124"/>
    <mergeCell ref="E85:H85"/>
    <mergeCell ref="E87:H87"/>
    <mergeCell ref="E89:H89"/>
    <mergeCell ref="D108:F108"/>
    <mergeCell ref="D109:F109"/>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315"/>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101</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161</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16.5" customHeight="1">
      <c r="A11" s="35"/>
      <c r="B11" s="36"/>
      <c r="C11" s="35"/>
      <c r="D11" s="35"/>
      <c r="E11" s="320" t="s">
        <v>3117</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J102</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ROUND((SUM(BE102:BE109) + SUM(BE131:BE314)),  2)</f>
        <v>0</v>
      </c>
      <c r="G37" s="35"/>
      <c r="H37" s="35"/>
      <c r="I37" s="120">
        <v>0.2</v>
      </c>
      <c r="J37" s="119">
        <f>ROUND(((SUM(BE102:BE109) + SUM(BE131:BE314))*I37),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ROUND((SUM(BF102:BF109) + SUM(BF131:BF314)),  2)</f>
        <v>0</v>
      </c>
      <c r="G38" s="35"/>
      <c r="H38" s="35"/>
      <c r="I38" s="120">
        <v>0.2</v>
      </c>
      <c r="J38" s="119">
        <f>ROUND(((SUM(BF102:BF109) + SUM(BF131:BF314))*I38),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ROUND((SUM(BG102:BG109) + SUM(BG131:BG314)),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ROUND((SUM(BH102:BH109) + SUM(BH131:BH314)),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ROUND((SUM(BI102:BI109) + SUM(BI131:BI314)),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161</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16.5" customHeight="1">
      <c r="A89" s="35"/>
      <c r="B89" s="36"/>
      <c r="C89" s="35"/>
      <c r="D89" s="35"/>
      <c r="E89" s="320" t="str">
        <f>E11</f>
        <v>E1.6 - E 1.6. Vnútorné slaboprúdové rozvody</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J131</f>
        <v>0</v>
      </c>
      <c r="K98" s="35"/>
      <c r="L98" s="45"/>
      <c r="S98" s="35"/>
      <c r="T98" s="35"/>
      <c r="U98" s="35"/>
      <c r="V98" s="35"/>
      <c r="W98" s="35"/>
      <c r="X98" s="35"/>
      <c r="Y98" s="35"/>
      <c r="Z98" s="35"/>
      <c r="AA98" s="35"/>
      <c r="AB98" s="35"/>
      <c r="AC98" s="35"/>
      <c r="AD98" s="35"/>
      <c r="AE98" s="35"/>
      <c r="AU98" s="18" t="s">
        <v>269</v>
      </c>
    </row>
    <row r="99" spans="1:65" s="9" customFormat="1" ht="24.95" customHeight="1">
      <c r="B99" s="131"/>
      <c r="D99" s="132" t="s">
        <v>3118</v>
      </c>
      <c r="E99" s="133"/>
      <c r="F99" s="133"/>
      <c r="G99" s="133"/>
      <c r="H99" s="133"/>
      <c r="I99" s="133"/>
      <c r="J99" s="134">
        <f>J132</f>
        <v>0</v>
      </c>
      <c r="L99" s="131"/>
    </row>
    <row r="100" spans="1:65" s="2" customFormat="1" ht="21.75" customHeight="1">
      <c r="A100" s="35"/>
      <c r="B100" s="36"/>
      <c r="C100" s="35"/>
      <c r="D100" s="35"/>
      <c r="E100" s="35"/>
      <c r="F100" s="35"/>
      <c r="G100" s="35"/>
      <c r="H100" s="35"/>
      <c r="I100" s="35"/>
      <c r="J100" s="35"/>
      <c r="K100" s="35"/>
      <c r="L100" s="45"/>
      <c r="S100" s="35"/>
      <c r="T100" s="35"/>
      <c r="U100" s="35"/>
      <c r="V100" s="35"/>
      <c r="W100" s="35"/>
      <c r="X100" s="35"/>
      <c r="Y100" s="35"/>
      <c r="Z100" s="35"/>
      <c r="AA100" s="35"/>
      <c r="AB100" s="35"/>
      <c r="AC100" s="35"/>
      <c r="AD100" s="35"/>
      <c r="AE100" s="35"/>
    </row>
    <row r="101" spans="1:65" s="2" customFormat="1" ht="6.95" customHeight="1">
      <c r="A101" s="35"/>
      <c r="B101" s="36"/>
      <c r="C101" s="35"/>
      <c r="D101" s="35"/>
      <c r="E101" s="35"/>
      <c r="F101" s="35"/>
      <c r="G101" s="35"/>
      <c r="H101" s="35"/>
      <c r="I101" s="35"/>
      <c r="J101" s="35"/>
      <c r="K101" s="35"/>
      <c r="L101" s="45"/>
      <c r="S101" s="35"/>
      <c r="T101" s="35"/>
      <c r="U101" s="35"/>
      <c r="V101" s="35"/>
      <c r="W101" s="35"/>
      <c r="X101" s="35"/>
      <c r="Y101" s="35"/>
      <c r="Z101" s="35"/>
      <c r="AA101" s="35"/>
      <c r="AB101" s="35"/>
      <c r="AC101" s="35"/>
      <c r="AD101" s="35"/>
      <c r="AE101" s="35"/>
    </row>
    <row r="102" spans="1:65" s="2" customFormat="1" ht="29.25" customHeight="1">
      <c r="A102" s="35"/>
      <c r="B102" s="36"/>
      <c r="C102" s="130" t="s">
        <v>294</v>
      </c>
      <c r="D102" s="35"/>
      <c r="E102" s="35"/>
      <c r="F102" s="35"/>
      <c r="G102" s="35"/>
      <c r="H102" s="35"/>
      <c r="I102" s="35"/>
      <c r="J102" s="139">
        <f>ROUND(J103 + J104 + J105 + J106 + J107 + J108,2)</f>
        <v>0</v>
      </c>
      <c r="K102" s="35"/>
      <c r="L102" s="45"/>
      <c r="N102" s="140" t="s">
        <v>39</v>
      </c>
      <c r="S102" s="35"/>
      <c r="T102" s="35"/>
      <c r="U102" s="35"/>
      <c r="V102" s="35"/>
      <c r="W102" s="35"/>
      <c r="X102" s="35"/>
      <c r="Y102" s="35"/>
      <c r="Z102" s="35"/>
      <c r="AA102" s="35"/>
      <c r="AB102" s="35"/>
      <c r="AC102" s="35"/>
      <c r="AD102" s="35"/>
      <c r="AE102" s="35"/>
    </row>
    <row r="103" spans="1:65" s="2" customFormat="1" ht="18" customHeight="1">
      <c r="A103" s="35"/>
      <c r="B103" s="141"/>
      <c r="C103" s="142"/>
      <c r="D103" s="294" t="s">
        <v>295</v>
      </c>
      <c r="E103" s="345"/>
      <c r="F103" s="345"/>
      <c r="G103" s="142"/>
      <c r="H103" s="142"/>
      <c r="I103" s="142"/>
      <c r="J103" s="102">
        <v>0</v>
      </c>
      <c r="K103" s="142"/>
      <c r="L103" s="144"/>
      <c r="M103" s="145"/>
      <c r="N103" s="146" t="s">
        <v>41</v>
      </c>
      <c r="O103" s="145"/>
      <c r="P103" s="145"/>
      <c r="Q103" s="145"/>
      <c r="R103" s="145"/>
      <c r="S103" s="142"/>
      <c r="T103" s="142"/>
      <c r="U103" s="142"/>
      <c r="V103" s="142"/>
      <c r="W103" s="142"/>
      <c r="X103" s="142"/>
      <c r="Y103" s="142"/>
      <c r="Z103" s="142"/>
      <c r="AA103" s="142"/>
      <c r="AB103" s="142"/>
      <c r="AC103" s="142"/>
      <c r="AD103" s="142"/>
      <c r="AE103" s="14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7" t="s">
        <v>296</v>
      </c>
      <c r="AZ103" s="145"/>
      <c r="BA103" s="145"/>
      <c r="BB103" s="145"/>
      <c r="BC103" s="145"/>
      <c r="BD103" s="145"/>
      <c r="BE103" s="148">
        <f t="shared" ref="BE103:BE108" si="0">IF(N103="základná",J103,0)</f>
        <v>0</v>
      </c>
      <c r="BF103" s="148">
        <f t="shared" ref="BF103:BF108" si="1">IF(N103="znížená",J103,0)</f>
        <v>0</v>
      </c>
      <c r="BG103" s="148">
        <f t="shared" ref="BG103:BG108" si="2">IF(N103="zákl. prenesená",J103,0)</f>
        <v>0</v>
      </c>
      <c r="BH103" s="148">
        <f t="shared" ref="BH103:BH108" si="3">IF(N103="zníž. prenesená",J103,0)</f>
        <v>0</v>
      </c>
      <c r="BI103" s="148">
        <f t="shared" ref="BI103:BI108" si="4">IF(N103="nulová",J103,0)</f>
        <v>0</v>
      </c>
      <c r="BJ103" s="147" t="s">
        <v>88</v>
      </c>
      <c r="BK103" s="145"/>
      <c r="BL103" s="145"/>
      <c r="BM103" s="145"/>
    </row>
    <row r="104" spans="1:65" s="2" customFormat="1" ht="18" customHeight="1">
      <c r="A104" s="35"/>
      <c r="B104" s="141"/>
      <c r="C104" s="142"/>
      <c r="D104" s="294" t="s">
        <v>297</v>
      </c>
      <c r="E104" s="345"/>
      <c r="F104" s="345"/>
      <c r="G104" s="142"/>
      <c r="H104" s="142"/>
      <c r="I104" s="142"/>
      <c r="J104" s="102">
        <v>0</v>
      </c>
      <c r="K104" s="142"/>
      <c r="L104" s="144"/>
      <c r="M104" s="145"/>
      <c r="N104" s="146" t="s">
        <v>41</v>
      </c>
      <c r="O104" s="145"/>
      <c r="P104" s="145"/>
      <c r="Q104" s="145"/>
      <c r="R104" s="145"/>
      <c r="S104" s="142"/>
      <c r="T104" s="142"/>
      <c r="U104" s="142"/>
      <c r="V104" s="142"/>
      <c r="W104" s="142"/>
      <c r="X104" s="142"/>
      <c r="Y104" s="142"/>
      <c r="Z104" s="142"/>
      <c r="AA104" s="142"/>
      <c r="AB104" s="142"/>
      <c r="AC104" s="142"/>
      <c r="AD104" s="142"/>
      <c r="AE104" s="142"/>
      <c r="AF104" s="145"/>
      <c r="AG104" s="145"/>
      <c r="AH104" s="145"/>
      <c r="AI104" s="145"/>
      <c r="AJ104" s="145"/>
      <c r="AK104" s="145"/>
      <c r="AL104" s="145"/>
      <c r="AM104" s="145"/>
      <c r="AN104" s="145"/>
      <c r="AO104" s="145"/>
      <c r="AP104" s="145"/>
      <c r="AQ104" s="145"/>
      <c r="AR104" s="145"/>
      <c r="AS104" s="145"/>
      <c r="AT104" s="145"/>
      <c r="AU104" s="145"/>
      <c r="AV104" s="145"/>
      <c r="AW104" s="145"/>
      <c r="AX104" s="145"/>
      <c r="AY104" s="147" t="s">
        <v>296</v>
      </c>
      <c r="AZ104" s="145"/>
      <c r="BA104" s="145"/>
      <c r="BB104" s="145"/>
      <c r="BC104" s="145"/>
      <c r="BD104" s="145"/>
      <c r="BE104" s="148">
        <f t="shared" si="0"/>
        <v>0</v>
      </c>
      <c r="BF104" s="148">
        <f t="shared" si="1"/>
        <v>0</v>
      </c>
      <c r="BG104" s="148">
        <f t="shared" si="2"/>
        <v>0</v>
      </c>
      <c r="BH104" s="148">
        <f t="shared" si="3"/>
        <v>0</v>
      </c>
      <c r="BI104" s="148">
        <f t="shared" si="4"/>
        <v>0</v>
      </c>
      <c r="BJ104" s="147" t="s">
        <v>88</v>
      </c>
      <c r="BK104" s="145"/>
      <c r="BL104" s="145"/>
      <c r="BM104" s="145"/>
    </row>
    <row r="105" spans="1:65" s="2" customFormat="1" ht="18" customHeight="1">
      <c r="A105" s="35"/>
      <c r="B105" s="141"/>
      <c r="C105" s="142"/>
      <c r="D105" s="294" t="s">
        <v>298</v>
      </c>
      <c r="E105" s="345"/>
      <c r="F105" s="345"/>
      <c r="G105" s="142"/>
      <c r="H105" s="142"/>
      <c r="I105" s="142"/>
      <c r="J105" s="102">
        <v>0</v>
      </c>
      <c r="K105" s="142"/>
      <c r="L105" s="144"/>
      <c r="M105" s="145"/>
      <c r="N105" s="146" t="s">
        <v>41</v>
      </c>
      <c r="O105" s="145"/>
      <c r="P105" s="145"/>
      <c r="Q105" s="145"/>
      <c r="R105" s="145"/>
      <c r="S105" s="142"/>
      <c r="T105" s="142"/>
      <c r="U105" s="142"/>
      <c r="V105" s="142"/>
      <c r="W105" s="142"/>
      <c r="X105" s="142"/>
      <c r="Y105" s="142"/>
      <c r="Z105" s="142"/>
      <c r="AA105" s="142"/>
      <c r="AB105" s="142"/>
      <c r="AC105" s="142"/>
      <c r="AD105" s="142"/>
      <c r="AE105" s="142"/>
      <c r="AF105" s="145"/>
      <c r="AG105" s="145"/>
      <c r="AH105" s="145"/>
      <c r="AI105" s="145"/>
      <c r="AJ105" s="145"/>
      <c r="AK105" s="145"/>
      <c r="AL105" s="145"/>
      <c r="AM105" s="145"/>
      <c r="AN105" s="145"/>
      <c r="AO105" s="145"/>
      <c r="AP105" s="145"/>
      <c r="AQ105" s="145"/>
      <c r="AR105" s="145"/>
      <c r="AS105" s="145"/>
      <c r="AT105" s="145"/>
      <c r="AU105" s="145"/>
      <c r="AV105" s="145"/>
      <c r="AW105" s="145"/>
      <c r="AX105" s="145"/>
      <c r="AY105" s="147" t="s">
        <v>296</v>
      </c>
      <c r="AZ105" s="145"/>
      <c r="BA105" s="145"/>
      <c r="BB105" s="145"/>
      <c r="BC105" s="145"/>
      <c r="BD105" s="145"/>
      <c r="BE105" s="148">
        <f t="shared" si="0"/>
        <v>0</v>
      </c>
      <c r="BF105" s="148">
        <f t="shared" si="1"/>
        <v>0</v>
      </c>
      <c r="BG105" s="148">
        <f t="shared" si="2"/>
        <v>0</v>
      </c>
      <c r="BH105" s="148">
        <f t="shared" si="3"/>
        <v>0</v>
      </c>
      <c r="BI105" s="148">
        <f t="shared" si="4"/>
        <v>0</v>
      </c>
      <c r="BJ105" s="147" t="s">
        <v>88</v>
      </c>
      <c r="BK105" s="145"/>
      <c r="BL105" s="145"/>
      <c r="BM105" s="145"/>
    </row>
    <row r="106" spans="1:65" s="2" customFormat="1" ht="18" customHeight="1">
      <c r="A106" s="35"/>
      <c r="B106" s="141"/>
      <c r="C106" s="142"/>
      <c r="D106" s="294" t="s">
        <v>299</v>
      </c>
      <c r="E106" s="345"/>
      <c r="F106" s="345"/>
      <c r="G106" s="142"/>
      <c r="H106" s="142"/>
      <c r="I106" s="142"/>
      <c r="J106" s="102">
        <v>0</v>
      </c>
      <c r="K106" s="142"/>
      <c r="L106" s="144"/>
      <c r="M106" s="145"/>
      <c r="N106" s="146" t="s">
        <v>41</v>
      </c>
      <c r="O106" s="145"/>
      <c r="P106" s="145"/>
      <c r="Q106" s="145"/>
      <c r="R106" s="145"/>
      <c r="S106" s="142"/>
      <c r="T106" s="142"/>
      <c r="U106" s="142"/>
      <c r="V106" s="142"/>
      <c r="W106" s="142"/>
      <c r="X106" s="142"/>
      <c r="Y106" s="142"/>
      <c r="Z106" s="142"/>
      <c r="AA106" s="142"/>
      <c r="AB106" s="142"/>
      <c r="AC106" s="142"/>
      <c r="AD106" s="142"/>
      <c r="AE106" s="142"/>
      <c r="AF106" s="145"/>
      <c r="AG106" s="145"/>
      <c r="AH106" s="145"/>
      <c r="AI106" s="145"/>
      <c r="AJ106" s="145"/>
      <c r="AK106" s="145"/>
      <c r="AL106" s="145"/>
      <c r="AM106" s="145"/>
      <c r="AN106" s="145"/>
      <c r="AO106" s="145"/>
      <c r="AP106" s="145"/>
      <c r="AQ106" s="145"/>
      <c r="AR106" s="145"/>
      <c r="AS106" s="145"/>
      <c r="AT106" s="145"/>
      <c r="AU106" s="145"/>
      <c r="AV106" s="145"/>
      <c r="AW106" s="145"/>
      <c r="AX106" s="145"/>
      <c r="AY106" s="147" t="s">
        <v>296</v>
      </c>
      <c r="AZ106" s="145"/>
      <c r="BA106" s="145"/>
      <c r="BB106" s="145"/>
      <c r="BC106" s="145"/>
      <c r="BD106" s="145"/>
      <c r="BE106" s="148">
        <f t="shared" si="0"/>
        <v>0</v>
      </c>
      <c r="BF106" s="148">
        <f t="shared" si="1"/>
        <v>0</v>
      </c>
      <c r="BG106" s="148">
        <f t="shared" si="2"/>
        <v>0</v>
      </c>
      <c r="BH106" s="148">
        <f t="shared" si="3"/>
        <v>0</v>
      </c>
      <c r="BI106" s="148">
        <f t="shared" si="4"/>
        <v>0</v>
      </c>
      <c r="BJ106" s="147" t="s">
        <v>88</v>
      </c>
      <c r="BK106" s="145"/>
      <c r="BL106" s="145"/>
      <c r="BM106" s="145"/>
    </row>
    <row r="107" spans="1:65" s="2" customFormat="1" ht="18" customHeight="1">
      <c r="A107" s="35"/>
      <c r="B107" s="141"/>
      <c r="C107" s="142"/>
      <c r="D107" s="294" t="s">
        <v>300</v>
      </c>
      <c r="E107" s="345"/>
      <c r="F107" s="345"/>
      <c r="G107" s="142"/>
      <c r="H107" s="142"/>
      <c r="I107" s="142"/>
      <c r="J107" s="102">
        <v>0</v>
      </c>
      <c r="K107" s="142"/>
      <c r="L107" s="144"/>
      <c r="M107" s="145"/>
      <c r="N107" s="146" t="s">
        <v>41</v>
      </c>
      <c r="O107" s="145"/>
      <c r="P107" s="145"/>
      <c r="Q107" s="145"/>
      <c r="R107" s="145"/>
      <c r="S107" s="142"/>
      <c r="T107" s="142"/>
      <c r="U107" s="142"/>
      <c r="V107" s="142"/>
      <c r="W107" s="142"/>
      <c r="X107" s="142"/>
      <c r="Y107" s="142"/>
      <c r="Z107" s="142"/>
      <c r="AA107" s="142"/>
      <c r="AB107" s="142"/>
      <c r="AC107" s="142"/>
      <c r="AD107" s="142"/>
      <c r="AE107" s="142"/>
      <c r="AF107" s="145"/>
      <c r="AG107" s="145"/>
      <c r="AH107" s="145"/>
      <c r="AI107" s="145"/>
      <c r="AJ107" s="145"/>
      <c r="AK107" s="145"/>
      <c r="AL107" s="145"/>
      <c r="AM107" s="145"/>
      <c r="AN107" s="145"/>
      <c r="AO107" s="145"/>
      <c r="AP107" s="145"/>
      <c r="AQ107" s="145"/>
      <c r="AR107" s="145"/>
      <c r="AS107" s="145"/>
      <c r="AT107" s="145"/>
      <c r="AU107" s="145"/>
      <c r="AV107" s="145"/>
      <c r="AW107" s="145"/>
      <c r="AX107" s="145"/>
      <c r="AY107" s="147" t="s">
        <v>296</v>
      </c>
      <c r="AZ107" s="145"/>
      <c r="BA107" s="145"/>
      <c r="BB107" s="145"/>
      <c r="BC107" s="145"/>
      <c r="BD107" s="145"/>
      <c r="BE107" s="148">
        <f t="shared" si="0"/>
        <v>0</v>
      </c>
      <c r="BF107" s="148">
        <f t="shared" si="1"/>
        <v>0</v>
      </c>
      <c r="BG107" s="148">
        <f t="shared" si="2"/>
        <v>0</v>
      </c>
      <c r="BH107" s="148">
        <f t="shared" si="3"/>
        <v>0</v>
      </c>
      <c r="BI107" s="148">
        <f t="shared" si="4"/>
        <v>0</v>
      </c>
      <c r="BJ107" s="147" t="s">
        <v>88</v>
      </c>
      <c r="BK107" s="145"/>
      <c r="BL107" s="145"/>
      <c r="BM107" s="145"/>
    </row>
    <row r="108" spans="1:65" s="2" customFormat="1" ht="18" customHeight="1">
      <c r="A108" s="35"/>
      <c r="B108" s="141"/>
      <c r="C108" s="142"/>
      <c r="D108" s="143" t="s">
        <v>301</v>
      </c>
      <c r="E108" s="142"/>
      <c r="F108" s="142"/>
      <c r="G108" s="142"/>
      <c r="H108" s="142"/>
      <c r="I108" s="142"/>
      <c r="J108" s="102">
        <f>ROUND(J32*T108,2)</f>
        <v>0</v>
      </c>
      <c r="K108" s="142"/>
      <c r="L108" s="144"/>
      <c r="M108" s="145"/>
      <c r="N108" s="146" t="s">
        <v>41</v>
      </c>
      <c r="O108" s="145"/>
      <c r="P108" s="145"/>
      <c r="Q108" s="145"/>
      <c r="R108" s="145"/>
      <c r="S108" s="142"/>
      <c r="T108" s="142"/>
      <c r="U108" s="142"/>
      <c r="V108" s="142"/>
      <c r="W108" s="142"/>
      <c r="X108" s="142"/>
      <c r="Y108" s="142"/>
      <c r="Z108" s="142"/>
      <c r="AA108" s="142"/>
      <c r="AB108" s="142"/>
      <c r="AC108" s="142"/>
      <c r="AD108" s="142"/>
      <c r="AE108" s="142"/>
      <c r="AF108" s="145"/>
      <c r="AG108" s="145"/>
      <c r="AH108" s="145"/>
      <c r="AI108" s="145"/>
      <c r="AJ108" s="145"/>
      <c r="AK108" s="145"/>
      <c r="AL108" s="145"/>
      <c r="AM108" s="145"/>
      <c r="AN108" s="145"/>
      <c r="AO108" s="145"/>
      <c r="AP108" s="145"/>
      <c r="AQ108" s="145"/>
      <c r="AR108" s="145"/>
      <c r="AS108" s="145"/>
      <c r="AT108" s="145"/>
      <c r="AU108" s="145"/>
      <c r="AV108" s="145"/>
      <c r="AW108" s="145"/>
      <c r="AX108" s="145"/>
      <c r="AY108" s="147" t="s">
        <v>302</v>
      </c>
      <c r="AZ108" s="145"/>
      <c r="BA108" s="145"/>
      <c r="BB108" s="145"/>
      <c r="BC108" s="145"/>
      <c r="BD108" s="145"/>
      <c r="BE108" s="148">
        <f t="shared" si="0"/>
        <v>0</v>
      </c>
      <c r="BF108" s="148">
        <f t="shared" si="1"/>
        <v>0</v>
      </c>
      <c r="BG108" s="148">
        <f t="shared" si="2"/>
        <v>0</v>
      </c>
      <c r="BH108" s="148">
        <f t="shared" si="3"/>
        <v>0</v>
      </c>
      <c r="BI108" s="148">
        <f t="shared" si="4"/>
        <v>0</v>
      </c>
      <c r="BJ108" s="147" t="s">
        <v>88</v>
      </c>
      <c r="BK108" s="145"/>
      <c r="BL108" s="145"/>
      <c r="BM108" s="145"/>
    </row>
    <row r="109" spans="1:65" s="2" customFormat="1">
      <c r="A109" s="35"/>
      <c r="B109" s="36"/>
      <c r="C109" s="35"/>
      <c r="D109" s="35"/>
      <c r="E109" s="35"/>
      <c r="F109" s="35"/>
      <c r="G109" s="35"/>
      <c r="H109" s="35"/>
      <c r="I109" s="35"/>
      <c r="J109" s="35"/>
      <c r="K109" s="35"/>
      <c r="L109" s="45"/>
      <c r="S109" s="35"/>
      <c r="T109" s="35"/>
      <c r="U109" s="35"/>
      <c r="V109" s="35"/>
      <c r="W109" s="35"/>
      <c r="X109" s="35"/>
      <c r="Y109" s="35"/>
      <c r="Z109" s="35"/>
      <c r="AA109" s="35"/>
      <c r="AB109" s="35"/>
      <c r="AC109" s="35"/>
      <c r="AD109" s="35"/>
      <c r="AE109" s="35"/>
    </row>
    <row r="110" spans="1:65" s="2" customFormat="1" ht="29.25" customHeight="1">
      <c r="A110" s="35"/>
      <c r="B110" s="36"/>
      <c r="C110" s="108" t="s">
        <v>144</v>
      </c>
      <c r="D110" s="109"/>
      <c r="E110" s="109"/>
      <c r="F110" s="109"/>
      <c r="G110" s="109"/>
      <c r="H110" s="109"/>
      <c r="I110" s="109"/>
      <c r="J110" s="110">
        <f>ROUND(J98+J102,2)</f>
        <v>0</v>
      </c>
      <c r="K110" s="109"/>
      <c r="L110" s="45"/>
      <c r="S110" s="35"/>
      <c r="T110" s="35"/>
      <c r="U110" s="35"/>
      <c r="V110" s="35"/>
      <c r="W110" s="35"/>
      <c r="X110" s="35"/>
      <c r="Y110" s="35"/>
      <c r="Z110" s="35"/>
      <c r="AA110" s="35"/>
      <c r="AB110" s="35"/>
      <c r="AC110" s="35"/>
      <c r="AD110" s="35"/>
      <c r="AE110" s="35"/>
    </row>
    <row r="111" spans="1:65" s="2" customFormat="1" ht="6.95" customHeight="1">
      <c r="A111" s="35"/>
      <c r="B111" s="50"/>
      <c r="C111" s="51"/>
      <c r="D111" s="51"/>
      <c r="E111" s="51"/>
      <c r="F111" s="51"/>
      <c r="G111" s="51"/>
      <c r="H111" s="51"/>
      <c r="I111" s="51"/>
      <c r="J111" s="51"/>
      <c r="K111" s="51"/>
      <c r="L111" s="45"/>
      <c r="S111" s="35"/>
      <c r="T111" s="35"/>
      <c r="U111" s="35"/>
      <c r="V111" s="35"/>
      <c r="W111" s="35"/>
      <c r="X111" s="35"/>
      <c r="Y111" s="35"/>
      <c r="Z111" s="35"/>
      <c r="AA111" s="35"/>
      <c r="AB111" s="35"/>
      <c r="AC111" s="35"/>
      <c r="AD111" s="35"/>
      <c r="AE111" s="35"/>
    </row>
    <row r="115" spans="1:31" s="2" customFormat="1" ht="6.95" customHeight="1">
      <c r="A115" s="35"/>
      <c r="B115" s="52"/>
      <c r="C115" s="53"/>
      <c r="D115" s="53"/>
      <c r="E115" s="53"/>
      <c r="F115" s="53"/>
      <c r="G115" s="53"/>
      <c r="H115" s="53"/>
      <c r="I115" s="53"/>
      <c r="J115" s="53"/>
      <c r="K115" s="53"/>
      <c r="L115" s="45"/>
      <c r="S115" s="35"/>
      <c r="T115" s="35"/>
      <c r="U115" s="35"/>
      <c r="V115" s="35"/>
      <c r="W115" s="35"/>
      <c r="X115" s="35"/>
      <c r="Y115" s="35"/>
      <c r="Z115" s="35"/>
      <c r="AA115" s="35"/>
      <c r="AB115" s="35"/>
      <c r="AC115" s="35"/>
      <c r="AD115" s="35"/>
      <c r="AE115" s="35"/>
    </row>
    <row r="116" spans="1:31" s="2" customFormat="1" ht="24.95" customHeight="1">
      <c r="A116" s="35"/>
      <c r="B116" s="36"/>
      <c r="C116" s="22" t="s">
        <v>303</v>
      </c>
      <c r="D116" s="35"/>
      <c r="E116" s="35"/>
      <c r="F116" s="35"/>
      <c r="G116" s="35"/>
      <c r="H116" s="35"/>
      <c r="I116" s="35"/>
      <c r="J116" s="35"/>
      <c r="K116" s="35"/>
      <c r="L116" s="45"/>
      <c r="S116" s="35"/>
      <c r="T116" s="35"/>
      <c r="U116" s="35"/>
      <c r="V116" s="35"/>
      <c r="W116" s="35"/>
      <c r="X116" s="35"/>
      <c r="Y116" s="35"/>
      <c r="Z116" s="35"/>
      <c r="AA116" s="35"/>
      <c r="AB116" s="35"/>
      <c r="AC116" s="35"/>
      <c r="AD116" s="35"/>
      <c r="AE116" s="35"/>
    </row>
    <row r="117" spans="1:31" s="2" customFormat="1" ht="6.95" customHeight="1">
      <c r="A117" s="35"/>
      <c r="B117" s="36"/>
      <c r="C117" s="35"/>
      <c r="D117" s="35"/>
      <c r="E117" s="35"/>
      <c r="F117" s="35"/>
      <c r="G117" s="35"/>
      <c r="H117" s="35"/>
      <c r="I117" s="35"/>
      <c r="J117" s="35"/>
      <c r="K117" s="35"/>
      <c r="L117" s="45"/>
      <c r="S117" s="35"/>
      <c r="T117" s="35"/>
      <c r="U117" s="35"/>
      <c r="V117" s="35"/>
      <c r="W117" s="35"/>
      <c r="X117" s="35"/>
      <c r="Y117" s="35"/>
      <c r="Z117" s="35"/>
      <c r="AA117" s="35"/>
      <c r="AB117" s="35"/>
      <c r="AC117" s="35"/>
      <c r="AD117" s="35"/>
      <c r="AE117" s="35"/>
    </row>
    <row r="118" spans="1:31" s="2" customFormat="1" ht="12" customHeight="1">
      <c r="A118" s="35"/>
      <c r="B118" s="36"/>
      <c r="C118" s="28" t="s">
        <v>15</v>
      </c>
      <c r="D118" s="35"/>
      <c r="E118" s="35"/>
      <c r="F118" s="35"/>
      <c r="G118" s="35"/>
      <c r="H118" s="35"/>
      <c r="I118" s="35"/>
      <c r="J118" s="35"/>
      <c r="K118" s="35"/>
      <c r="L118" s="45"/>
      <c r="S118" s="35"/>
      <c r="T118" s="35"/>
      <c r="U118" s="35"/>
      <c r="V118" s="35"/>
      <c r="W118" s="35"/>
      <c r="X118" s="35"/>
      <c r="Y118" s="35"/>
      <c r="Z118" s="35"/>
      <c r="AA118" s="35"/>
      <c r="AB118" s="35"/>
      <c r="AC118" s="35"/>
      <c r="AD118" s="35"/>
      <c r="AE118" s="35"/>
    </row>
    <row r="119" spans="1:31" s="2" customFormat="1" ht="26.25" customHeight="1">
      <c r="A119" s="35"/>
      <c r="B119" s="36"/>
      <c r="C119" s="35"/>
      <c r="D119" s="35"/>
      <c r="E119" s="344" t="str">
        <f>E7</f>
        <v>Nadstavba prístavba SPŠ J. Murgaša,  Banská Bystrica- modernizácia odb. vzdelávania- zmena 1</v>
      </c>
      <c r="F119" s="346"/>
      <c r="G119" s="346"/>
      <c r="H119" s="346"/>
      <c r="I119" s="35"/>
      <c r="J119" s="35"/>
      <c r="K119" s="35"/>
      <c r="L119" s="45"/>
      <c r="S119" s="35"/>
      <c r="T119" s="35"/>
      <c r="U119" s="35"/>
      <c r="V119" s="35"/>
      <c r="W119" s="35"/>
      <c r="X119" s="35"/>
      <c r="Y119" s="35"/>
      <c r="Z119" s="35"/>
      <c r="AA119" s="35"/>
      <c r="AB119" s="35"/>
      <c r="AC119" s="35"/>
      <c r="AD119" s="35"/>
      <c r="AE119" s="35"/>
    </row>
    <row r="120" spans="1:31" s="1" customFormat="1" ht="12" customHeight="1">
      <c r="B120" s="21"/>
      <c r="C120" s="28" t="s">
        <v>158</v>
      </c>
      <c r="L120" s="21"/>
    </row>
    <row r="121" spans="1:31" s="2" customFormat="1" ht="16.5" customHeight="1">
      <c r="A121" s="35"/>
      <c r="B121" s="36"/>
      <c r="C121" s="35"/>
      <c r="D121" s="35"/>
      <c r="E121" s="344" t="s">
        <v>161</v>
      </c>
      <c r="F121" s="343"/>
      <c r="G121" s="343"/>
      <c r="H121" s="343"/>
      <c r="I121" s="35"/>
      <c r="J121" s="35"/>
      <c r="K121" s="35"/>
      <c r="L121" s="45"/>
      <c r="S121" s="35"/>
      <c r="T121" s="35"/>
      <c r="U121" s="35"/>
      <c r="V121" s="35"/>
      <c r="W121" s="35"/>
      <c r="X121" s="35"/>
      <c r="Y121" s="35"/>
      <c r="Z121" s="35"/>
      <c r="AA121" s="35"/>
      <c r="AB121" s="35"/>
      <c r="AC121" s="35"/>
      <c r="AD121" s="35"/>
      <c r="AE121" s="35"/>
    </row>
    <row r="122" spans="1:31" s="2" customFormat="1" ht="12" customHeight="1">
      <c r="A122" s="35"/>
      <c r="B122" s="36"/>
      <c r="C122" s="28" t="s">
        <v>164</v>
      </c>
      <c r="D122" s="35"/>
      <c r="E122" s="35"/>
      <c r="F122" s="35"/>
      <c r="G122" s="35"/>
      <c r="H122" s="35"/>
      <c r="I122" s="35"/>
      <c r="J122" s="35"/>
      <c r="K122" s="35"/>
      <c r="L122" s="45"/>
      <c r="S122" s="35"/>
      <c r="T122" s="35"/>
      <c r="U122" s="35"/>
      <c r="V122" s="35"/>
      <c r="W122" s="35"/>
      <c r="X122" s="35"/>
      <c r="Y122" s="35"/>
      <c r="Z122" s="35"/>
      <c r="AA122" s="35"/>
      <c r="AB122" s="35"/>
      <c r="AC122" s="35"/>
      <c r="AD122" s="35"/>
      <c r="AE122" s="35"/>
    </row>
    <row r="123" spans="1:31" s="2" customFormat="1" ht="16.5" customHeight="1">
      <c r="A123" s="35"/>
      <c r="B123" s="36"/>
      <c r="C123" s="35"/>
      <c r="D123" s="35"/>
      <c r="E123" s="320" t="str">
        <f>E11</f>
        <v>E1.6 - E 1.6. Vnútorné slaboprúdové rozvody</v>
      </c>
      <c r="F123" s="343"/>
      <c r="G123" s="343"/>
      <c r="H123" s="343"/>
      <c r="I123" s="35"/>
      <c r="J123" s="35"/>
      <c r="K123" s="35"/>
      <c r="L123" s="45"/>
      <c r="S123" s="35"/>
      <c r="T123" s="35"/>
      <c r="U123" s="35"/>
      <c r="V123" s="35"/>
      <c r="W123" s="35"/>
      <c r="X123" s="35"/>
      <c r="Y123" s="35"/>
      <c r="Z123" s="35"/>
      <c r="AA123" s="35"/>
      <c r="AB123" s="35"/>
      <c r="AC123" s="35"/>
      <c r="AD123" s="35"/>
      <c r="AE123" s="35"/>
    </row>
    <row r="124" spans="1:31" s="2" customFormat="1" ht="6.95" customHeight="1">
      <c r="A124" s="35"/>
      <c r="B124" s="36"/>
      <c r="C124" s="35"/>
      <c r="D124" s="35"/>
      <c r="E124" s="35"/>
      <c r="F124" s="35"/>
      <c r="G124" s="35"/>
      <c r="H124" s="35"/>
      <c r="I124" s="35"/>
      <c r="J124" s="35"/>
      <c r="K124" s="35"/>
      <c r="L124" s="45"/>
      <c r="S124" s="35"/>
      <c r="T124" s="35"/>
      <c r="U124" s="35"/>
      <c r="V124" s="35"/>
      <c r="W124" s="35"/>
      <c r="X124" s="35"/>
      <c r="Y124" s="35"/>
      <c r="Z124" s="35"/>
      <c r="AA124" s="35"/>
      <c r="AB124" s="35"/>
      <c r="AC124" s="35"/>
      <c r="AD124" s="35"/>
      <c r="AE124" s="35"/>
    </row>
    <row r="125" spans="1:31" s="2" customFormat="1" ht="12" customHeight="1">
      <c r="A125" s="35"/>
      <c r="B125" s="36"/>
      <c r="C125" s="28" t="s">
        <v>19</v>
      </c>
      <c r="D125" s="35"/>
      <c r="E125" s="35"/>
      <c r="F125" s="26" t="str">
        <f>F14</f>
        <v xml:space="preserve"> </v>
      </c>
      <c r="G125" s="35"/>
      <c r="H125" s="35"/>
      <c r="I125" s="28" t="s">
        <v>21</v>
      </c>
      <c r="J125" s="58">
        <f>IF(J14="","",J14)</f>
        <v>44400</v>
      </c>
      <c r="K125" s="35"/>
      <c r="L125" s="45"/>
      <c r="S125" s="35"/>
      <c r="T125" s="35"/>
      <c r="U125" s="35"/>
      <c r="V125" s="35"/>
      <c r="W125" s="35"/>
      <c r="X125" s="35"/>
      <c r="Y125" s="35"/>
      <c r="Z125" s="35"/>
      <c r="AA125" s="35"/>
      <c r="AB125" s="35"/>
      <c r="AC125" s="35"/>
      <c r="AD125" s="35"/>
      <c r="AE125" s="35"/>
    </row>
    <row r="126" spans="1:31" s="2" customFormat="1" ht="6.95" customHeight="1">
      <c r="A126" s="35"/>
      <c r="B126" s="36"/>
      <c r="C126" s="35"/>
      <c r="D126" s="35"/>
      <c r="E126" s="35"/>
      <c r="F126" s="35"/>
      <c r="G126" s="35"/>
      <c r="H126" s="35"/>
      <c r="I126" s="35"/>
      <c r="J126" s="35"/>
      <c r="K126" s="35"/>
      <c r="L126" s="45"/>
      <c r="S126" s="35"/>
      <c r="T126" s="35"/>
      <c r="U126" s="35"/>
      <c r="V126" s="35"/>
      <c r="W126" s="35"/>
      <c r="X126" s="35"/>
      <c r="Y126" s="35"/>
      <c r="Z126" s="35"/>
      <c r="AA126" s="35"/>
      <c r="AB126" s="35"/>
      <c r="AC126" s="35"/>
      <c r="AD126" s="35"/>
      <c r="AE126" s="35"/>
    </row>
    <row r="127" spans="1:31" s="2" customFormat="1" ht="40.15" customHeight="1">
      <c r="A127" s="35"/>
      <c r="B127" s="36"/>
      <c r="C127" s="28" t="s">
        <v>22</v>
      </c>
      <c r="D127" s="35"/>
      <c r="E127" s="35"/>
      <c r="F127" s="26" t="str">
        <f>E17</f>
        <v>Banskobystrický samosprávny kraj, Nám. SNP 21 , BB</v>
      </c>
      <c r="G127" s="35"/>
      <c r="H127" s="35"/>
      <c r="I127" s="28" t="s">
        <v>28</v>
      </c>
      <c r="J127" s="31" t="str">
        <f>E23</f>
        <v xml:space="preserve">Ing.arch. I. Teplan, Ing.arch. E. Teplanová ArtD. </v>
      </c>
      <c r="K127" s="35"/>
      <c r="L127" s="45"/>
      <c r="S127" s="35"/>
      <c r="T127" s="35"/>
      <c r="U127" s="35"/>
      <c r="V127" s="35"/>
      <c r="W127" s="35"/>
      <c r="X127" s="35"/>
      <c r="Y127" s="35"/>
      <c r="Z127" s="35"/>
      <c r="AA127" s="35"/>
      <c r="AB127" s="35"/>
      <c r="AC127" s="35"/>
      <c r="AD127" s="35"/>
      <c r="AE127" s="35"/>
    </row>
    <row r="128" spans="1:31" s="2" customFormat="1" ht="15.2" customHeight="1">
      <c r="A128" s="35"/>
      <c r="B128" s="36"/>
      <c r="C128" s="28" t="s">
        <v>26</v>
      </c>
      <c r="D128" s="35"/>
      <c r="E128" s="35"/>
      <c r="F128" s="26" t="str">
        <f>IF(E20="","",E20)</f>
        <v>Vyplň údaj</v>
      </c>
      <c r="G128" s="35"/>
      <c r="H128" s="35"/>
      <c r="I128" s="28" t="s">
        <v>31</v>
      </c>
      <c r="J128" s="31" t="str">
        <f>E26</f>
        <v xml:space="preserve"> </v>
      </c>
      <c r="K128" s="35"/>
      <c r="L128" s="45"/>
      <c r="S128" s="35"/>
      <c r="T128" s="35"/>
      <c r="U128" s="35"/>
      <c r="V128" s="35"/>
      <c r="W128" s="35"/>
      <c r="X128" s="35"/>
      <c r="Y128" s="35"/>
      <c r="Z128" s="35"/>
      <c r="AA128" s="35"/>
      <c r="AB128" s="35"/>
      <c r="AC128" s="35"/>
      <c r="AD128" s="35"/>
      <c r="AE128" s="35"/>
    </row>
    <row r="129" spans="1:65" s="2" customFormat="1" ht="10.35" customHeight="1">
      <c r="A129" s="35"/>
      <c r="B129" s="36"/>
      <c r="C129" s="35"/>
      <c r="D129" s="35"/>
      <c r="E129" s="35"/>
      <c r="F129" s="35"/>
      <c r="G129" s="35"/>
      <c r="H129" s="35"/>
      <c r="I129" s="35"/>
      <c r="J129" s="35"/>
      <c r="K129" s="35"/>
      <c r="L129" s="45"/>
      <c r="S129" s="35"/>
      <c r="T129" s="35"/>
      <c r="U129" s="35"/>
      <c r="V129" s="35"/>
      <c r="W129" s="35"/>
      <c r="X129" s="35"/>
      <c r="Y129" s="35"/>
      <c r="Z129" s="35"/>
      <c r="AA129" s="35"/>
      <c r="AB129" s="35"/>
      <c r="AC129" s="35"/>
      <c r="AD129" s="35"/>
      <c r="AE129" s="35"/>
    </row>
    <row r="130" spans="1:65" s="11" customFormat="1" ht="29.25" customHeight="1">
      <c r="A130" s="149"/>
      <c r="B130" s="150"/>
      <c r="C130" s="151" t="s">
        <v>304</v>
      </c>
      <c r="D130" s="152" t="s">
        <v>60</v>
      </c>
      <c r="E130" s="152" t="s">
        <v>56</v>
      </c>
      <c r="F130" s="152" t="s">
        <v>57</v>
      </c>
      <c r="G130" s="152" t="s">
        <v>305</v>
      </c>
      <c r="H130" s="152" t="s">
        <v>306</v>
      </c>
      <c r="I130" s="152" t="s">
        <v>307</v>
      </c>
      <c r="J130" s="153" t="s">
        <v>267</v>
      </c>
      <c r="K130" s="154" t="s">
        <v>308</v>
      </c>
      <c r="L130" s="155"/>
      <c r="M130" s="65" t="s">
        <v>1</v>
      </c>
      <c r="N130" s="66" t="s">
        <v>39</v>
      </c>
      <c r="O130" s="66" t="s">
        <v>309</v>
      </c>
      <c r="P130" s="66" t="s">
        <v>310</v>
      </c>
      <c r="Q130" s="66" t="s">
        <v>311</v>
      </c>
      <c r="R130" s="66" t="s">
        <v>312</v>
      </c>
      <c r="S130" s="66" t="s">
        <v>313</v>
      </c>
      <c r="T130" s="67" t="s">
        <v>314</v>
      </c>
      <c r="U130" s="149"/>
      <c r="V130" s="149"/>
      <c r="W130" s="149"/>
      <c r="X130" s="149"/>
      <c r="Y130" s="149"/>
      <c r="Z130" s="149"/>
      <c r="AA130" s="149"/>
      <c r="AB130" s="149"/>
      <c r="AC130" s="149"/>
      <c r="AD130" s="149"/>
      <c r="AE130" s="149"/>
    </row>
    <row r="131" spans="1:65" s="2" customFormat="1" ht="22.9" customHeight="1">
      <c r="A131" s="35"/>
      <c r="B131" s="36"/>
      <c r="C131" s="72" t="s">
        <v>208</v>
      </c>
      <c r="D131" s="35"/>
      <c r="E131" s="35"/>
      <c r="F131" s="35"/>
      <c r="G131" s="35"/>
      <c r="H131" s="35"/>
      <c r="I131" s="35"/>
      <c r="J131" s="156">
        <f>BK131</f>
        <v>0</v>
      </c>
      <c r="K131" s="35"/>
      <c r="L131" s="36"/>
      <c r="M131" s="68"/>
      <c r="N131" s="59"/>
      <c r="O131" s="69"/>
      <c r="P131" s="157">
        <f>P132</f>
        <v>0</v>
      </c>
      <c r="Q131" s="69"/>
      <c r="R131" s="157">
        <f>R132</f>
        <v>0</v>
      </c>
      <c r="S131" s="69"/>
      <c r="T131" s="158">
        <f>T132</f>
        <v>0</v>
      </c>
      <c r="U131" s="35"/>
      <c r="V131" s="35"/>
      <c r="W131" s="35"/>
      <c r="X131" s="35"/>
      <c r="Y131" s="35"/>
      <c r="Z131" s="35"/>
      <c r="AA131" s="35"/>
      <c r="AB131" s="35"/>
      <c r="AC131" s="35"/>
      <c r="AD131" s="35"/>
      <c r="AE131" s="35"/>
      <c r="AT131" s="18" t="s">
        <v>74</v>
      </c>
      <c r="AU131" s="18" t="s">
        <v>269</v>
      </c>
      <c r="BK131" s="159">
        <f>BK132</f>
        <v>0</v>
      </c>
    </row>
    <row r="132" spans="1:65" s="12" customFormat="1" ht="25.9" customHeight="1">
      <c r="B132" s="160"/>
      <c r="D132" s="161" t="s">
        <v>74</v>
      </c>
      <c r="E132" s="162" t="s">
        <v>315</v>
      </c>
      <c r="F132" s="162" t="s">
        <v>1</v>
      </c>
      <c r="I132" s="163"/>
      <c r="J132" s="164">
        <f>BK132</f>
        <v>0</v>
      </c>
      <c r="L132" s="160"/>
      <c r="M132" s="165"/>
      <c r="N132" s="166"/>
      <c r="O132" s="166"/>
      <c r="P132" s="167">
        <f>SUM(P133:P314)</f>
        <v>0</v>
      </c>
      <c r="Q132" s="166"/>
      <c r="R132" s="167">
        <f>SUM(R133:R314)</f>
        <v>0</v>
      </c>
      <c r="S132" s="166"/>
      <c r="T132" s="168">
        <f>SUM(T133:T314)</f>
        <v>0</v>
      </c>
      <c r="AR132" s="161" t="s">
        <v>82</v>
      </c>
      <c r="AT132" s="169" t="s">
        <v>74</v>
      </c>
      <c r="AU132" s="169" t="s">
        <v>75</v>
      </c>
      <c r="AY132" s="161" t="s">
        <v>317</v>
      </c>
      <c r="BK132" s="170">
        <f>SUM(BK133:BK314)</f>
        <v>0</v>
      </c>
    </row>
    <row r="133" spans="1:65" s="2" customFormat="1" ht="14.45" customHeight="1">
      <c r="A133" s="35"/>
      <c r="B133" s="141"/>
      <c r="C133" s="171" t="s">
        <v>1223</v>
      </c>
      <c r="D133" s="171" t="s">
        <v>318</v>
      </c>
      <c r="E133" s="172" t="s">
        <v>319</v>
      </c>
      <c r="F133" s="173" t="s">
        <v>320</v>
      </c>
      <c r="G133" s="174" t="s">
        <v>1</v>
      </c>
      <c r="H133" s="175">
        <v>0</v>
      </c>
      <c r="I133" s="176"/>
      <c r="J133" s="177">
        <f>ROUND(I133*H133,2)</f>
        <v>0</v>
      </c>
      <c r="K133" s="178"/>
      <c r="L133" s="36"/>
      <c r="M133" s="179" t="s">
        <v>1</v>
      </c>
      <c r="N133" s="180" t="s">
        <v>41</v>
      </c>
      <c r="O133" s="61"/>
      <c r="P133" s="181">
        <f>O133*H133</f>
        <v>0</v>
      </c>
      <c r="Q133" s="181">
        <v>1.7999999999999999E-2</v>
      </c>
      <c r="R133" s="181">
        <f>Q133*H133</f>
        <v>0</v>
      </c>
      <c r="S133" s="181">
        <v>0</v>
      </c>
      <c r="T133" s="182">
        <f>S133*H133</f>
        <v>0</v>
      </c>
      <c r="U133" s="35"/>
      <c r="V133" s="35"/>
      <c r="W133" s="35"/>
      <c r="X133" s="35"/>
      <c r="Y133" s="35"/>
      <c r="Z133" s="35"/>
      <c r="AA133" s="35"/>
      <c r="AB133" s="35"/>
      <c r="AC133" s="35"/>
      <c r="AD133" s="35"/>
      <c r="AE133" s="35"/>
      <c r="AR133" s="183" t="s">
        <v>321</v>
      </c>
      <c r="AT133" s="183" t="s">
        <v>318</v>
      </c>
      <c r="AU133" s="183" t="s">
        <v>82</v>
      </c>
      <c r="AY133" s="18" t="s">
        <v>317</v>
      </c>
      <c r="BE133" s="105">
        <f>IF(N133="základná",J133,0)</f>
        <v>0</v>
      </c>
      <c r="BF133" s="105">
        <f>IF(N133="znížená",J133,0)</f>
        <v>0</v>
      </c>
      <c r="BG133" s="105">
        <f>IF(N133="zákl. prenesená",J133,0)</f>
        <v>0</v>
      </c>
      <c r="BH133" s="105">
        <f>IF(N133="zníž. prenesená",J133,0)</f>
        <v>0</v>
      </c>
      <c r="BI133" s="105">
        <f>IF(N133="nulová",J133,0)</f>
        <v>0</v>
      </c>
      <c r="BJ133" s="18" t="s">
        <v>88</v>
      </c>
      <c r="BK133" s="105">
        <f>ROUND(I133*H133,2)</f>
        <v>0</v>
      </c>
      <c r="BL133" s="18" t="s">
        <v>321</v>
      </c>
      <c r="BM133" s="183" t="s">
        <v>3119</v>
      </c>
    </row>
    <row r="134" spans="1:65" s="13" customFormat="1" ht="22.5">
      <c r="B134" s="184"/>
      <c r="D134" s="185" t="s">
        <v>323</v>
      </c>
      <c r="E134" s="186" t="s">
        <v>1</v>
      </c>
      <c r="F134" s="187" t="s">
        <v>324</v>
      </c>
      <c r="H134" s="186" t="s">
        <v>1</v>
      </c>
      <c r="I134" s="188"/>
      <c r="L134" s="184"/>
      <c r="M134" s="189"/>
      <c r="N134" s="190"/>
      <c r="O134" s="190"/>
      <c r="P134" s="190"/>
      <c r="Q134" s="190"/>
      <c r="R134" s="190"/>
      <c r="S134" s="190"/>
      <c r="T134" s="191"/>
      <c r="AT134" s="186" t="s">
        <v>323</v>
      </c>
      <c r="AU134" s="186" t="s">
        <v>82</v>
      </c>
      <c r="AV134" s="13" t="s">
        <v>82</v>
      </c>
      <c r="AW134" s="13" t="s">
        <v>30</v>
      </c>
      <c r="AX134" s="13" t="s">
        <v>75</v>
      </c>
      <c r="AY134" s="186" t="s">
        <v>317</v>
      </c>
    </row>
    <row r="135" spans="1:65" s="13" customFormat="1" ht="22.5">
      <c r="B135" s="184"/>
      <c r="D135" s="185" t="s">
        <v>323</v>
      </c>
      <c r="E135" s="186" t="s">
        <v>1</v>
      </c>
      <c r="F135" s="187" t="s">
        <v>325</v>
      </c>
      <c r="H135" s="186" t="s">
        <v>1</v>
      </c>
      <c r="I135" s="188"/>
      <c r="L135" s="184"/>
      <c r="M135" s="189"/>
      <c r="N135" s="190"/>
      <c r="O135" s="190"/>
      <c r="P135" s="190"/>
      <c r="Q135" s="190"/>
      <c r="R135" s="190"/>
      <c r="S135" s="190"/>
      <c r="T135" s="191"/>
      <c r="AT135" s="186" t="s">
        <v>323</v>
      </c>
      <c r="AU135" s="186" t="s">
        <v>82</v>
      </c>
      <c r="AV135" s="13" t="s">
        <v>82</v>
      </c>
      <c r="AW135" s="13" t="s">
        <v>30</v>
      </c>
      <c r="AX135" s="13" t="s">
        <v>75</v>
      </c>
      <c r="AY135" s="186" t="s">
        <v>317</v>
      </c>
    </row>
    <row r="136" spans="1:65" s="13" customFormat="1" ht="22.5">
      <c r="B136" s="184"/>
      <c r="D136" s="185" t="s">
        <v>323</v>
      </c>
      <c r="E136" s="186" t="s">
        <v>1</v>
      </c>
      <c r="F136" s="187" t="s">
        <v>326</v>
      </c>
      <c r="H136" s="186" t="s">
        <v>1</v>
      </c>
      <c r="I136" s="188"/>
      <c r="L136" s="184"/>
      <c r="M136" s="189"/>
      <c r="N136" s="190"/>
      <c r="O136" s="190"/>
      <c r="P136" s="190"/>
      <c r="Q136" s="190"/>
      <c r="R136" s="190"/>
      <c r="S136" s="190"/>
      <c r="T136" s="191"/>
      <c r="AT136" s="186" t="s">
        <v>323</v>
      </c>
      <c r="AU136" s="186" t="s">
        <v>82</v>
      </c>
      <c r="AV136" s="13" t="s">
        <v>82</v>
      </c>
      <c r="AW136" s="13" t="s">
        <v>30</v>
      </c>
      <c r="AX136" s="13" t="s">
        <v>75</v>
      </c>
      <c r="AY136" s="186" t="s">
        <v>317</v>
      </c>
    </row>
    <row r="137" spans="1:65" s="13" customFormat="1" ht="22.5">
      <c r="B137" s="184"/>
      <c r="D137" s="185" t="s">
        <v>323</v>
      </c>
      <c r="E137" s="186" t="s">
        <v>1</v>
      </c>
      <c r="F137" s="187" t="s">
        <v>327</v>
      </c>
      <c r="H137" s="186" t="s">
        <v>1</v>
      </c>
      <c r="I137" s="188"/>
      <c r="L137" s="184"/>
      <c r="M137" s="189"/>
      <c r="N137" s="190"/>
      <c r="O137" s="190"/>
      <c r="P137" s="190"/>
      <c r="Q137" s="190"/>
      <c r="R137" s="190"/>
      <c r="S137" s="190"/>
      <c r="T137" s="191"/>
      <c r="AT137" s="186" t="s">
        <v>323</v>
      </c>
      <c r="AU137" s="186" t="s">
        <v>82</v>
      </c>
      <c r="AV137" s="13" t="s">
        <v>82</v>
      </c>
      <c r="AW137" s="13" t="s">
        <v>30</v>
      </c>
      <c r="AX137" s="13" t="s">
        <v>75</v>
      </c>
      <c r="AY137" s="186" t="s">
        <v>317</v>
      </c>
    </row>
    <row r="138" spans="1:65" s="13" customFormat="1" ht="33.75">
      <c r="B138" s="184"/>
      <c r="D138" s="185" t="s">
        <v>323</v>
      </c>
      <c r="E138" s="186" t="s">
        <v>1</v>
      </c>
      <c r="F138" s="187" t="s">
        <v>328</v>
      </c>
      <c r="H138" s="186" t="s">
        <v>1</v>
      </c>
      <c r="I138" s="188"/>
      <c r="L138" s="184"/>
      <c r="M138" s="189"/>
      <c r="N138" s="190"/>
      <c r="O138" s="190"/>
      <c r="P138" s="190"/>
      <c r="Q138" s="190"/>
      <c r="R138" s="190"/>
      <c r="S138" s="190"/>
      <c r="T138" s="191"/>
      <c r="AT138" s="186" t="s">
        <v>323</v>
      </c>
      <c r="AU138" s="186" t="s">
        <v>82</v>
      </c>
      <c r="AV138" s="13" t="s">
        <v>82</v>
      </c>
      <c r="AW138" s="13" t="s">
        <v>30</v>
      </c>
      <c r="AX138" s="13" t="s">
        <v>75</v>
      </c>
      <c r="AY138" s="186" t="s">
        <v>317</v>
      </c>
    </row>
    <row r="139" spans="1:65" s="13" customFormat="1" ht="22.5">
      <c r="B139" s="184"/>
      <c r="D139" s="185" t="s">
        <v>323</v>
      </c>
      <c r="E139" s="186" t="s">
        <v>1</v>
      </c>
      <c r="F139" s="187" t="s">
        <v>329</v>
      </c>
      <c r="H139" s="186" t="s">
        <v>1</v>
      </c>
      <c r="I139" s="188"/>
      <c r="L139" s="184"/>
      <c r="M139" s="189"/>
      <c r="N139" s="190"/>
      <c r="O139" s="190"/>
      <c r="P139" s="190"/>
      <c r="Q139" s="190"/>
      <c r="R139" s="190"/>
      <c r="S139" s="190"/>
      <c r="T139" s="191"/>
      <c r="AT139" s="186" t="s">
        <v>323</v>
      </c>
      <c r="AU139" s="186" t="s">
        <v>82</v>
      </c>
      <c r="AV139" s="13" t="s">
        <v>82</v>
      </c>
      <c r="AW139" s="13" t="s">
        <v>30</v>
      </c>
      <c r="AX139" s="13" t="s">
        <v>75</v>
      </c>
      <c r="AY139" s="186" t="s">
        <v>317</v>
      </c>
    </row>
    <row r="140" spans="1:65" s="13" customFormat="1" ht="33.75">
      <c r="B140" s="184"/>
      <c r="D140" s="185" t="s">
        <v>323</v>
      </c>
      <c r="E140" s="186" t="s">
        <v>1</v>
      </c>
      <c r="F140" s="187" t="s">
        <v>330</v>
      </c>
      <c r="H140" s="186" t="s">
        <v>1</v>
      </c>
      <c r="I140" s="188"/>
      <c r="L140" s="184"/>
      <c r="M140" s="189"/>
      <c r="N140" s="190"/>
      <c r="O140" s="190"/>
      <c r="P140" s="190"/>
      <c r="Q140" s="190"/>
      <c r="R140" s="190"/>
      <c r="S140" s="190"/>
      <c r="T140" s="191"/>
      <c r="AT140" s="186" t="s">
        <v>323</v>
      </c>
      <c r="AU140" s="186" t="s">
        <v>82</v>
      </c>
      <c r="AV140" s="13" t="s">
        <v>82</v>
      </c>
      <c r="AW140" s="13" t="s">
        <v>30</v>
      </c>
      <c r="AX140" s="13" t="s">
        <v>75</v>
      </c>
      <c r="AY140" s="186" t="s">
        <v>317</v>
      </c>
    </row>
    <row r="141" spans="1:65" s="13" customFormat="1" ht="22.5">
      <c r="B141" s="184"/>
      <c r="D141" s="185" t="s">
        <v>323</v>
      </c>
      <c r="E141" s="186" t="s">
        <v>1</v>
      </c>
      <c r="F141" s="187" t="s">
        <v>331</v>
      </c>
      <c r="H141" s="186" t="s">
        <v>1</v>
      </c>
      <c r="I141" s="188"/>
      <c r="L141" s="184"/>
      <c r="M141" s="189"/>
      <c r="N141" s="190"/>
      <c r="O141" s="190"/>
      <c r="P141" s="190"/>
      <c r="Q141" s="190"/>
      <c r="R141" s="190"/>
      <c r="S141" s="190"/>
      <c r="T141" s="191"/>
      <c r="AT141" s="186" t="s">
        <v>323</v>
      </c>
      <c r="AU141" s="186" t="s">
        <v>82</v>
      </c>
      <c r="AV141" s="13" t="s">
        <v>82</v>
      </c>
      <c r="AW141" s="13" t="s">
        <v>30</v>
      </c>
      <c r="AX141" s="13" t="s">
        <v>75</v>
      </c>
      <c r="AY141" s="186" t="s">
        <v>317</v>
      </c>
    </row>
    <row r="142" spans="1:65" s="13" customFormat="1" ht="22.5">
      <c r="B142" s="184"/>
      <c r="D142" s="185" t="s">
        <v>323</v>
      </c>
      <c r="E142" s="186" t="s">
        <v>1</v>
      </c>
      <c r="F142" s="187" t="s">
        <v>332</v>
      </c>
      <c r="H142" s="186" t="s">
        <v>1</v>
      </c>
      <c r="I142" s="188"/>
      <c r="L142" s="184"/>
      <c r="M142" s="189"/>
      <c r="N142" s="190"/>
      <c r="O142" s="190"/>
      <c r="P142" s="190"/>
      <c r="Q142" s="190"/>
      <c r="R142" s="190"/>
      <c r="S142" s="190"/>
      <c r="T142" s="191"/>
      <c r="AT142" s="186" t="s">
        <v>323</v>
      </c>
      <c r="AU142" s="186" t="s">
        <v>82</v>
      </c>
      <c r="AV142" s="13" t="s">
        <v>82</v>
      </c>
      <c r="AW142" s="13" t="s">
        <v>30</v>
      </c>
      <c r="AX142" s="13" t="s">
        <v>75</v>
      </c>
      <c r="AY142" s="186" t="s">
        <v>317</v>
      </c>
    </row>
    <row r="143" spans="1:65" s="13" customFormat="1">
      <c r="B143" s="184"/>
      <c r="D143" s="185" t="s">
        <v>323</v>
      </c>
      <c r="E143" s="186" t="s">
        <v>1</v>
      </c>
      <c r="F143" s="187" t="s">
        <v>333</v>
      </c>
      <c r="H143" s="186" t="s">
        <v>1</v>
      </c>
      <c r="I143" s="188"/>
      <c r="L143" s="184"/>
      <c r="M143" s="189"/>
      <c r="N143" s="190"/>
      <c r="O143" s="190"/>
      <c r="P143" s="190"/>
      <c r="Q143" s="190"/>
      <c r="R143" s="190"/>
      <c r="S143" s="190"/>
      <c r="T143" s="191"/>
      <c r="AT143" s="186" t="s">
        <v>323</v>
      </c>
      <c r="AU143" s="186" t="s">
        <v>82</v>
      </c>
      <c r="AV143" s="13" t="s">
        <v>82</v>
      </c>
      <c r="AW143" s="13" t="s">
        <v>30</v>
      </c>
      <c r="AX143" s="13" t="s">
        <v>75</v>
      </c>
      <c r="AY143" s="186" t="s">
        <v>317</v>
      </c>
    </row>
    <row r="144" spans="1:65" s="15" customFormat="1">
      <c r="B144" s="202"/>
      <c r="D144" s="185" t="s">
        <v>323</v>
      </c>
      <c r="E144" s="203" t="s">
        <v>1</v>
      </c>
      <c r="F144" s="204" t="s">
        <v>20</v>
      </c>
      <c r="H144" s="205">
        <v>0</v>
      </c>
      <c r="I144" s="206"/>
      <c r="L144" s="202"/>
      <c r="M144" s="207"/>
      <c r="N144" s="208"/>
      <c r="O144" s="208"/>
      <c r="P144" s="208"/>
      <c r="Q144" s="208"/>
      <c r="R144" s="208"/>
      <c r="S144" s="208"/>
      <c r="T144" s="209"/>
      <c r="AT144" s="203" t="s">
        <v>323</v>
      </c>
      <c r="AU144" s="203" t="s">
        <v>82</v>
      </c>
      <c r="AV144" s="15" t="s">
        <v>88</v>
      </c>
      <c r="AW144" s="15" t="s">
        <v>30</v>
      </c>
      <c r="AX144" s="15" t="s">
        <v>75</v>
      </c>
      <c r="AY144" s="203" t="s">
        <v>317</v>
      </c>
    </row>
    <row r="145" spans="1:65" s="14" customFormat="1">
      <c r="B145" s="192"/>
      <c r="D145" s="185" t="s">
        <v>323</v>
      </c>
      <c r="E145" s="193" t="s">
        <v>1</v>
      </c>
      <c r="F145" s="194" t="s">
        <v>334</v>
      </c>
      <c r="H145" s="195">
        <v>0</v>
      </c>
      <c r="I145" s="196"/>
      <c r="L145" s="192"/>
      <c r="M145" s="197"/>
      <c r="N145" s="198"/>
      <c r="O145" s="198"/>
      <c r="P145" s="198"/>
      <c r="Q145" s="198"/>
      <c r="R145" s="198"/>
      <c r="S145" s="198"/>
      <c r="T145" s="199"/>
      <c r="AT145" s="193" t="s">
        <v>323</v>
      </c>
      <c r="AU145" s="193" t="s">
        <v>82</v>
      </c>
      <c r="AV145" s="14" t="s">
        <v>321</v>
      </c>
      <c r="AW145" s="14" t="s">
        <v>30</v>
      </c>
      <c r="AX145" s="14" t="s">
        <v>82</v>
      </c>
      <c r="AY145" s="193" t="s">
        <v>317</v>
      </c>
    </row>
    <row r="146" spans="1:65" s="2" customFormat="1" ht="76.349999999999994" customHeight="1">
      <c r="A146" s="35"/>
      <c r="B146" s="141"/>
      <c r="C146" s="171" t="s">
        <v>82</v>
      </c>
      <c r="D146" s="171" t="s">
        <v>318</v>
      </c>
      <c r="E146" s="172" t="s">
        <v>3120</v>
      </c>
      <c r="F146" s="173" t="s">
        <v>3121</v>
      </c>
      <c r="G146" s="174" t="s">
        <v>388</v>
      </c>
      <c r="H146" s="175">
        <v>1</v>
      </c>
      <c r="I146" s="176"/>
      <c r="J146" s="177">
        <f t="shared" ref="J146:J177" si="5">ROUND(I146*H146,2)</f>
        <v>0</v>
      </c>
      <c r="K146" s="178"/>
      <c r="L146" s="36"/>
      <c r="M146" s="179" t="s">
        <v>1</v>
      </c>
      <c r="N146" s="180" t="s">
        <v>41</v>
      </c>
      <c r="O146" s="61"/>
      <c r="P146" s="181">
        <f t="shared" ref="P146:P177" si="6">O146*H146</f>
        <v>0</v>
      </c>
      <c r="Q146" s="181">
        <v>0</v>
      </c>
      <c r="R146" s="181">
        <f t="shared" ref="R146:R177" si="7">Q146*H146</f>
        <v>0</v>
      </c>
      <c r="S146" s="181">
        <v>0</v>
      </c>
      <c r="T146" s="182">
        <f t="shared" ref="T146:T177" si="8">S146*H146</f>
        <v>0</v>
      </c>
      <c r="U146" s="35"/>
      <c r="V146" s="35"/>
      <c r="W146" s="35"/>
      <c r="X146" s="35"/>
      <c r="Y146" s="35"/>
      <c r="Z146" s="35"/>
      <c r="AA146" s="35"/>
      <c r="AB146" s="35"/>
      <c r="AC146" s="35"/>
      <c r="AD146" s="35"/>
      <c r="AE146" s="35"/>
      <c r="AR146" s="183" t="s">
        <v>676</v>
      </c>
      <c r="AT146" s="183" t="s">
        <v>318</v>
      </c>
      <c r="AU146" s="183" t="s">
        <v>82</v>
      </c>
      <c r="AY146" s="18" t="s">
        <v>317</v>
      </c>
      <c r="BE146" s="105">
        <f t="shared" ref="BE146:BE177" si="9">IF(N146="základná",J146,0)</f>
        <v>0</v>
      </c>
      <c r="BF146" s="105">
        <f t="shared" ref="BF146:BF177" si="10">IF(N146="znížená",J146,0)</f>
        <v>0</v>
      </c>
      <c r="BG146" s="105">
        <f t="shared" ref="BG146:BG177" si="11">IF(N146="zákl. prenesená",J146,0)</f>
        <v>0</v>
      </c>
      <c r="BH146" s="105">
        <f t="shared" ref="BH146:BH177" si="12">IF(N146="zníž. prenesená",J146,0)</f>
        <v>0</v>
      </c>
      <c r="BI146" s="105">
        <f t="shared" ref="BI146:BI177" si="13">IF(N146="nulová",J146,0)</f>
        <v>0</v>
      </c>
      <c r="BJ146" s="18" t="s">
        <v>88</v>
      </c>
      <c r="BK146" s="105">
        <f t="shared" ref="BK146:BK177" si="14">ROUND(I146*H146,2)</f>
        <v>0</v>
      </c>
      <c r="BL146" s="18" t="s">
        <v>676</v>
      </c>
      <c r="BM146" s="183" t="s">
        <v>88</v>
      </c>
    </row>
    <row r="147" spans="1:65" s="2" customFormat="1" ht="62.65" customHeight="1">
      <c r="A147" s="35"/>
      <c r="B147" s="141"/>
      <c r="C147" s="171" t="s">
        <v>88</v>
      </c>
      <c r="D147" s="171" t="s">
        <v>318</v>
      </c>
      <c r="E147" s="172" t="s">
        <v>3122</v>
      </c>
      <c r="F147" s="173" t="s">
        <v>3123</v>
      </c>
      <c r="G147" s="174" t="s">
        <v>388</v>
      </c>
      <c r="H147" s="175">
        <v>1</v>
      </c>
      <c r="I147" s="176"/>
      <c r="J147" s="177">
        <f t="shared" si="5"/>
        <v>0</v>
      </c>
      <c r="K147" s="178"/>
      <c r="L147" s="36"/>
      <c r="M147" s="179" t="s">
        <v>1</v>
      </c>
      <c r="N147" s="180" t="s">
        <v>41</v>
      </c>
      <c r="O147" s="61"/>
      <c r="P147" s="181">
        <f t="shared" si="6"/>
        <v>0</v>
      </c>
      <c r="Q147" s="181">
        <v>0</v>
      </c>
      <c r="R147" s="181">
        <f t="shared" si="7"/>
        <v>0</v>
      </c>
      <c r="S147" s="181">
        <v>0</v>
      </c>
      <c r="T147" s="182">
        <f t="shared" si="8"/>
        <v>0</v>
      </c>
      <c r="U147" s="35"/>
      <c r="V147" s="35"/>
      <c r="W147" s="35"/>
      <c r="X147" s="35"/>
      <c r="Y147" s="35"/>
      <c r="Z147" s="35"/>
      <c r="AA147" s="35"/>
      <c r="AB147" s="35"/>
      <c r="AC147" s="35"/>
      <c r="AD147" s="35"/>
      <c r="AE147" s="35"/>
      <c r="AR147" s="183" t="s">
        <v>676</v>
      </c>
      <c r="AT147" s="183" t="s">
        <v>318</v>
      </c>
      <c r="AU147" s="183" t="s">
        <v>82</v>
      </c>
      <c r="AY147" s="18" t="s">
        <v>317</v>
      </c>
      <c r="BE147" s="105">
        <f t="shared" si="9"/>
        <v>0</v>
      </c>
      <c r="BF147" s="105">
        <f t="shared" si="10"/>
        <v>0</v>
      </c>
      <c r="BG147" s="105">
        <f t="shared" si="11"/>
        <v>0</v>
      </c>
      <c r="BH147" s="105">
        <f t="shared" si="12"/>
        <v>0</v>
      </c>
      <c r="BI147" s="105">
        <f t="shared" si="13"/>
        <v>0</v>
      </c>
      <c r="BJ147" s="18" t="s">
        <v>88</v>
      </c>
      <c r="BK147" s="105">
        <f t="shared" si="14"/>
        <v>0</v>
      </c>
      <c r="BL147" s="18" t="s">
        <v>676</v>
      </c>
      <c r="BM147" s="183" t="s">
        <v>321</v>
      </c>
    </row>
    <row r="148" spans="1:65" s="2" customFormat="1" ht="37.9" customHeight="1">
      <c r="A148" s="35"/>
      <c r="B148" s="141"/>
      <c r="C148" s="171" t="s">
        <v>105</v>
      </c>
      <c r="D148" s="171" t="s">
        <v>318</v>
      </c>
      <c r="E148" s="172" t="s">
        <v>3124</v>
      </c>
      <c r="F148" s="173" t="s">
        <v>3125</v>
      </c>
      <c r="G148" s="174" t="s">
        <v>388</v>
      </c>
      <c r="H148" s="175">
        <v>4</v>
      </c>
      <c r="I148" s="176"/>
      <c r="J148" s="177">
        <f t="shared" si="5"/>
        <v>0</v>
      </c>
      <c r="K148" s="178"/>
      <c r="L148" s="36"/>
      <c r="M148" s="179" t="s">
        <v>1</v>
      </c>
      <c r="N148" s="180" t="s">
        <v>41</v>
      </c>
      <c r="O148" s="61"/>
      <c r="P148" s="181">
        <f t="shared" si="6"/>
        <v>0</v>
      </c>
      <c r="Q148" s="181">
        <v>0</v>
      </c>
      <c r="R148" s="181">
        <f t="shared" si="7"/>
        <v>0</v>
      </c>
      <c r="S148" s="181">
        <v>0</v>
      </c>
      <c r="T148" s="182">
        <f t="shared" si="8"/>
        <v>0</v>
      </c>
      <c r="U148" s="35"/>
      <c r="V148" s="35"/>
      <c r="W148" s="35"/>
      <c r="X148" s="35"/>
      <c r="Y148" s="35"/>
      <c r="Z148" s="35"/>
      <c r="AA148" s="35"/>
      <c r="AB148" s="35"/>
      <c r="AC148" s="35"/>
      <c r="AD148" s="35"/>
      <c r="AE148" s="35"/>
      <c r="AR148" s="183" t="s">
        <v>676</v>
      </c>
      <c r="AT148" s="183" t="s">
        <v>318</v>
      </c>
      <c r="AU148" s="183" t="s">
        <v>82</v>
      </c>
      <c r="AY148" s="18" t="s">
        <v>317</v>
      </c>
      <c r="BE148" s="105">
        <f t="shared" si="9"/>
        <v>0</v>
      </c>
      <c r="BF148" s="105">
        <f t="shared" si="10"/>
        <v>0</v>
      </c>
      <c r="BG148" s="105">
        <f t="shared" si="11"/>
        <v>0</v>
      </c>
      <c r="BH148" s="105">
        <f t="shared" si="12"/>
        <v>0</v>
      </c>
      <c r="BI148" s="105">
        <f t="shared" si="13"/>
        <v>0</v>
      </c>
      <c r="BJ148" s="18" t="s">
        <v>88</v>
      </c>
      <c r="BK148" s="105">
        <f t="shared" si="14"/>
        <v>0</v>
      </c>
      <c r="BL148" s="18" t="s">
        <v>676</v>
      </c>
      <c r="BM148" s="183" t="s">
        <v>349</v>
      </c>
    </row>
    <row r="149" spans="1:65" s="2" customFormat="1" ht="24.2" customHeight="1">
      <c r="A149" s="35"/>
      <c r="B149" s="141"/>
      <c r="C149" s="171" t="s">
        <v>321</v>
      </c>
      <c r="D149" s="171" t="s">
        <v>318</v>
      </c>
      <c r="E149" s="172" t="s">
        <v>3126</v>
      </c>
      <c r="F149" s="173" t="s">
        <v>3127</v>
      </c>
      <c r="G149" s="174" t="s">
        <v>388</v>
      </c>
      <c r="H149" s="175">
        <v>8</v>
      </c>
      <c r="I149" s="176"/>
      <c r="J149" s="177">
        <f t="shared" si="5"/>
        <v>0</v>
      </c>
      <c r="K149" s="178"/>
      <c r="L149" s="36"/>
      <c r="M149" s="179" t="s">
        <v>1</v>
      </c>
      <c r="N149" s="180" t="s">
        <v>41</v>
      </c>
      <c r="O149" s="61"/>
      <c r="P149" s="181">
        <f t="shared" si="6"/>
        <v>0</v>
      </c>
      <c r="Q149" s="181">
        <v>0</v>
      </c>
      <c r="R149" s="181">
        <f t="shared" si="7"/>
        <v>0</v>
      </c>
      <c r="S149" s="181">
        <v>0</v>
      </c>
      <c r="T149" s="182">
        <f t="shared" si="8"/>
        <v>0</v>
      </c>
      <c r="U149" s="35"/>
      <c r="V149" s="35"/>
      <c r="W149" s="35"/>
      <c r="X149" s="35"/>
      <c r="Y149" s="35"/>
      <c r="Z149" s="35"/>
      <c r="AA149" s="35"/>
      <c r="AB149" s="35"/>
      <c r="AC149" s="35"/>
      <c r="AD149" s="35"/>
      <c r="AE149" s="35"/>
      <c r="AR149" s="183" t="s">
        <v>676</v>
      </c>
      <c r="AT149" s="183" t="s">
        <v>318</v>
      </c>
      <c r="AU149" s="183" t="s">
        <v>82</v>
      </c>
      <c r="AY149" s="18" t="s">
        <v>317</v>
      </c>
      <c r="BE149" s="105">
        <f t="shared" si="9"/>
        <v>0</v>
      </c>
      <c r="BF149" s="105">
        <f t="shared" si="10"/>
        <v>0</v>
      </c>
      <c r="BG149" s="105">
        <f t="shared" si="11"/>
        <v>0</v>
      </c>
      <c r="BH149" s="105">
        <f t="shared" si="12"/>
        <v>0</v>
      </c>
      <c r="BI149" s="105">
        <f t="shared" si="13"/>
        <v>0</v>
      </c>
      <c r="BJ149" s="18" t="s">
        <v>88</v>
      </c>
      <c r="BK149" s="105">
        <f t="shared" si="14"/>
        <v>0</v>
      </c>
      <c r="BL149" s="18" t="s">
        <v>676</v>
      </c>
      <c r="BM149" s="183" t="s">
        <v>359</v>
      </c>
    </row>
    <row r="150" spans="1:65" s="2" customFormat="1" ht="37.9" customHeight="1">
      <c r="A150" s="35"/>
      <c r="B150" s="141"/>
      <c r="C150" s="171" t="s">
        <v>218</v>
      </c>
      <c r="D150" s="171" t="s">
        <v>318</v>
      </c>
      <c r="E150" s="172" t="s">
        <v>3128</v>
      </c>
      <c r="F150" s="173" t="s">
        <v>3129</v>
      </c>
      <c r="G150" s="174" t="s">
        <v>388</v>
      </c>
      <c r="H150" s="175">
        <v>4</v>
      </c>
      <c r="I150" s="176"/>
      <c r="J150" s="177">
        <f t="shared" si="5"/>
        <v>0</v>
      </c>
      <c r="K150" s="178"/>
      <c r="L150" s="36"/>
      <c r="M150" s="179" t="s">
        <v>1</v>
      </c>
      <c r="N150" s="180" t="s">
        <v>41</v>
      </c>
      <c r="O150" s="61"/>
      <c r="P150" s="181">
        <f t="shared" si="6"/>
        <v>0</v>
      </c>
      <c r="Q150" s="181">
        <v>0</v>
      </c>
      <c r="R150" s="181">
        <f t="shared" si="7"/>
        <v>0</v>
      </c>
      <c r="S150" s="181">
        <v>0</v>
      </c>
      <c r="T150" s="182">
        <f t="shared" si="8"/>
        <v>0</v>
      </c>
      <c r="U150" s="35"/>
      <c r="V150" s="35"/>
      <c r="W150" s="35"/>
      <c r="X150" s="35"/>
      <c r="Y150" s="35"/>
      <c r="Z150" s="35"/>
      <c r="AA150" s="35"/>
      <c r="AB150" s="35"/>
      <c r="AC150" s="35"/>
      <c r="AD150" s="35"/>
      <c r="AE150" s="35"/>
      <c r="AR150" s="183" t="s">
        <v>676</v>
      </c>
      <c r="AT150" s="183" t="s">
        <v>318</v>
      </c>
      <c r="AU150" s="183" t="s">
        <v>82</v>
      </c>
      <c r="AY150" s="18" t="s">
        <v>317</v>
      </c>
      <c r="BE150" s="105">
        <f t="shared" si="9"/>
        <v>0</v>
      </c>
      <c r="BF150" s="105">
        <f t="shared" si="10"/>
        <v>0</v>
      </c>
      <c r="BG150" s="105">
        <f t="shared" si="11"/>
        <v>0</v>
      </c>
      <c r="BH150" s="105">
        <f t="shared" si="12"/>
        <v>0</v>
      </c>
      <c r="BI150" s="105">
        <f t="shared" si="13"/>
        <v>0</v>
      </c>
      <c r="BJ150" s="18" t="s">
        <v>88</v>
      </c>
      <c r="BK150" s="105">
        <f t="shared" si="14"/>
        <v>0</v>
      </c>
      <c r="BL150" s="18" t="s">
        <v>676</v>
      </c>
      <c r="BM150" s="183" t="s">
        <v>370</v>
      </c>
    </row>
    <row r="151" spans="1:65" s="2" customFormat="1" ht="14.45" customHeight="1">
      <c r="A151" s="35"/>
      <c r="B151" s="141"/>
      <c r="C151" s="171" t="s">
        <v>349</v>
      </c>
      <c r="D151" s="171" t="s">
        <v>318</v>
      </c>
      <c r="E151" s="172" t="s">
        <v>3130</v>
      </c>
      <c r="F151" s="173" t="s">
        <v>3131</v>
      </c>
      <c r="G151" s="174" t="s">
        <v>388</v>
      </c>
      <c r="H151" s="175">
        <v>5</v>
      </c>
      <c r="I151" s="176"/>
      <c r="J151" s="177">
        <f t="shared" si="5"/>
        <v>0</v>
      </c>
      <c r="K151" s="178"/>
      <c r="L151" s="36"/>
      <c r="M151" s="179" t="s">
        <v>1</v>
      </c>
      <c r="N151" s="180" t="s">
        <v>41</v>
      </c>
      <c r="O151" s="61"/>
      <c r="P151" s="181">
        <f t="shared" si="6"/>
        <v>0</v>
      </c>
      <c r="Q151" s="181">
        <v>0</v>
      </c>
      <c r="R151" s="181">
        <f t="shared" si="7"/>
        <v>0</v>
      </c>
      <c r="S151" s="181">
        <v>0</v>
      </c>
      <c r="T151" s="182">
        <f t="shared" si="8"/>
        <v>0</v>
      </c>
      <c r="U151" s="35"/>
      <c r="V151" s="35"/>
      <c r="W151" s="35"/>
      <c r="X151" s="35"/>
      <c r="Y151" s="35"/>
      <c r="Z151" s="35"/>
      <c r="AA151" s="35"/>
      <c r="AB151" s="35"/>
      <c r="AC151" s="35"/>
      <c r="AD151" s="35"/>
      <c r="AE151" s="35"/>
      <c r="AR151" s="183" t="s">
        <v>676</v>
      </c>
      <c r="AT151" s="183" t="s">
        <v>318</v>
      </c>
      <c r="AU151" s="183" t="s">
        <v>82</v>
      </c>
      <c r="AY151" s="18" t="s">
        <v>317</v>
      </c>
      <c r="BE151" s="105">
        <f t="shared" si="9"/>
        <v>0</v>
      </c>
      <c r="BF151" s="105">
        <f t="shared" si="10"/>
        <v>0</v>
      </c>
      <c r="BG151" s="105">
        <f t="shared" si="11"/>
        <v>0</v>
      </c>
      <c r="BH151" s="105">
        <f t="shared" si="12"/>
        <v>0</v>
      </c>
      <c r="BI151" s="105">
        <f t="shared" si="13"/>
        <v>0</v>
      </c>
      <c r="BJ151" s="18" t="s">
        <v>88</v>
      </c>
      <c r="BK151" s="105">
        <f t="shared" si="14"/>
        <v>0</v>
      </c>
      <c r="BL151" s="18" t="s">
        <v>676</v>
      </c>
      <c r="BM151" s="183" t="s">
        <v>380</v>
      </c>
    </row>
    <row r="152" spans="1:65" s="2" customFormat="1" ht="14.45" customHeight="1">
      <c r="A152" s="35"/>
      <c r="B152" s="141"/>
      <c r="C152" s="171" t="s">
        <v>355</v>
      </c>
      <c r="D152" s="171" t="s">
        <v>318</v>
      </c>
      <c r="E152" s="172" t="s">
        <v>3132</v>
      </c>
      <c r="F152" s="173" t="s">
        <v>3133</v>
      </c>
      <c r="G152" s="174" t="s">
        <v>388</v>
      </c>
      <c r="H152" s="175">
        <v>5</v>
      </c>
      <c r="I152" s="176"/>
      <c r="J152" s="177">
        <f t="shared" si="5"/>
        <v>0</v>
      </c>
      <c r="K152" s="178"/>
      <c r="L152" s="36"/>
      <c r="M152" s="179" t="s">
        <v>1</v>
      </c>
      <c r="N152" s="180" t="s">
        <v>41</v>
      </c>
      <c r="O152" s="61"/>
      <c r="P152" s="181">
        <f t="shared" si="6"/>
        <v>0</v>
      </c>
      <c r="Q152" s="181">
        <v>0</v>
      </c>
      <c r="R152" s="181">
        <f t="shared" si="7"/>
        <v>0</v>
      </c>
      <c r="S152" s="181">
        <v>0</v>
      </c>
      <c r="T152" s="182">
        <f t="shared" si="8"/>
        <v>0</v>
      </c>
      <c r="U152" s="35"/>
      <c r="V152" s="35"/>
      <c r="W152" s="35"/>
      <c r="X152" s="35"/>
      <c r="Y152" s="35"/>
      <c r="Z152" s="35"/>
      <c r="AA152" s="35"/>
      <c r="AB152" s="35"/>
      <c r="AC152" s="35"/>
      <c r="AD152" s="35"/>
      <c r="AE152" s="35"/>
      <c r="AR152" s="183" t="s">
        <v>676</v>
      </c>
      <c r="AT152" s="183" t="s">
        <v>318</v>
      </c>
      <c r="AU152" s="183" t="s">
        <v>82</v>
      </c>
      <c r="AY152" s="18" t="s">
        <v>317</v>
      </c>
      <c r="BE152" s="105">
        <f t="shared" si="9"/>
        <v>0</v>
      </c>
      <c r="BF152" s="105">
        <f t="shared" si="10"/>
        <v>0</v>
      </c>
      <c r="BG152" s="105">
        <f t="shared" si="11"/>
        <v>0</v>
      </c>
      <c r="BH152" s="105">
        <f t="shared" si="12"/>
        <v>0</v>
      </c>
      <c r="BI152" s="105">
        <f t="shared" si="13"/>
        <v>0</v>
      </c>
      <c r="BJ152" s="18" t="s">
        <v>88</v>
      </c>
      <c r="BK152" s="105">
        <f t="shared" si="14"/>
        <v>0</v>
      </c>
      <c r="BL152" s="18" t="s">
        <v>676</v>
      </c>
      <c r="BM152" s="183" t="s">
        <v>391</v>
      </c>
    </row>
    <row r="153" spans="1:65" s="2" customFormat="1" ht="14.45" customHeight="1">
      <c r="A153" s="35"/>
      <c r="B153" s="141"/>
      <c r="C153" s="171" t="s">
        <v>359</v>
      </c>
      <c r="D153" s="171" t="s">
        <v>318</v>
      </c>
      <c r="E153" s="172" t="s">
        <v>3134</v>
      </c>
      <c r="F153" s="173" t="s">
        <v>3135</v>
      </c>
      <c r="G153" s="174" t="s">
        <v>388</v>
      </c>
      <c r="H153" s="175">
        <v>2</v>
      </c>
      <c r="I153" s="176"/>
      <c r="J153" s="177">
        <f t="shared" si="5"/>
        <v>0</v>
      </c>
      <c r="K153" s="178"/>
      <c r="L153" s="36"/>
      <c r="M153" s="179" t="s">
        <v>1</v>
      </c>
      <c r="N153" s="180" t="s">
        <v>41</v>
      </c>
      <c r="O153" s="61"/>
      <c r="P153" s="181">
        <f t="shared" si="6"/>
        <v>0</v>
      </c>
      <c r="Q153" s="181">
        <v>0</v>
      </c>
      <c r="R153" s="181">
        <f t="shared" si="7"/>
        <v>0</v>
      </c>
      <c r="S153" s="181">
        <v>0</v>
      </c>
      <c r="T153" s="182">
        <f t="shared" si="8"/>
        <v>0</v>
      </c>
      <c r="U153" s="35"/>
      <c r="V153" s="35"/>
      <c r="W153" s="35"/>
      <c r="X153" s="35"/>
      <c r="Y153" s="35"/>
      <c r="Z153" s="35"/>
      <c r="AA153" s="35"/>
      <c r="AB153" s="35"/>
      <c r="AC153" s="35"/>
      <c r="AD153" s="35"/>
      <c r="AE153" s="35"/>
      <c r="AR153" s="183" t="s">
        <v>676</v>
      </c>
      <c r="AT153" s="183" t="s">
        <v>318</v>
      </c>
      <c r="AU153" s="183" t="s">
        <v>82</v>
      </c>
      <c r="AY153" s="18" t="s">
        <v>317</v>
      </c>
      <c r="BE153" s="105">
        <f t="shared" si="9"/>
        <v>0</v>
      </c>
      <c r="BF153" s="105">
        <f t="shared" si="10"/>
        <v>0</v>
      </c>
      <c r="BG153" s="105">
        <f t="shared" si="11"/>
        <v>0</v>
      </c>
      <c r="BH153" s="105">
        <f t="shared" si="12"/>
        <v>0</v>
      </c>
      <c r="BI153" s="105">
        <f t="shared" si="13"/>
        <v>0</v>
      </c>
      <c r="BJ153" s="18" t="s">
        <v>88</v>
      </c>
      <c r="BK153" s="105">
        <f t="shared" si="14"/>
        <v>0</v>
      </c>
      <c r="BL153" s="18" t="s">
        <v>676</v>
      </c>
      <c r="BM153" s="183" t="s">
        <v>406</v>
      </c>
    </row>
    <row r="154" spans="1:65" s="2" customFormat="1" ht="14.45" customHeight="1">
      <c r="A154" s="35"/>
      <c r="B154" s="141"/>
      <c r="C154" s="171" t="s">
        <v>363</v>
      </c>
      <c r="D154" s="171" t="s">
        <v>318</v>
      </c>
      <c r="E154" s="172" t="s">
        <v>3136</v>
      </c>
      <c r="F154" s="173" t="s">
        <v>3137</v>
      </c>
      <c r="G154" s="174" t="s">
        <v>388</v>
      </c>
      <c r="H154" s="175">
        <v>5</v>
      </c>
      <c r="I154" s="176"/>
      <c r="J154" s="177">
        <f t="shared" si="5"/>
        <v>0</v>
      </c>
      <c r="K154" s="178"/>
      <c r="L154" s="36"/>
      <c r="M154" s="179" t="s">
        <v>1</v>
      </c>
      <c r="N154" s="180" t="s">
        <v>41</v>
      </c>
      <c r="O154" s="61"/>
      <c r="P154" s="181">
        <f t="shared" si="6"/>
        <v>0</v>
      </c>
      <c r="Q154" s="181">
        <v>0</v>
      </c>
      <c r="R154" s="181">
        <f t="shared" si="7"/>
        <v>0</v>
      </c>
      <c r="S154" s="181">
        <v>0</v>
      </c>
      <c r="T154" s="182">
        <f t="shared" si="8"/>
        <v>0</v>
      </c>
      <c r="U154" s="35"/>
      <c r="V154" s="35"/>
      <c r="W154" s="35"/>
      <c r="X154" s="35"/>
      <c r="Y154" s="35"/>
      <c r="Z154" s="35"/>
      <c r="AA154" s="35"/>
      <c r="AB154" s="35"/>
      <c r="AC154" s="35"/>
      <c r="AD154" s="35"/>
      <c r="AE154" s="35"/>
      <c r="AR154" s="183" t="s">
        <v>676</v>
      </c>
      <c r="AT154" s="183" t="s">
        <v>318</v>
      </c>
      <c r="AU154" s="183" t="s">
        <v>82</v>
      </c>
      <c r="AY154" s="18" t="s">
        <v>317</v>
      </c>
      <c r="BE154" s="105">
        <f t="shared" si="9"/>
        <v>0</v>
      </c>
      <c r="BF154" s="105">
        <f t="shared" si="10"/>
        <v>0</v>
      </c>
      <c r="BG154" s="105">
        <f t="shared" si="11"/>
        <v>0</v>
      </c>
      <c r="BH154" s="105">
        <f t="shared" si="12"/>
        <v>0</v>
      </c>
      <c r="BI154" s="105">
        <f t="shared" si="13"/>
        <v>0</v>
      </c>
      <c r="BJ154" s="18" t="s">
        <v>88</v>
      </c>
      <c r="BK154" s="105">
        <f t="shared" si="14"/>
        <v>0</v>
      </c>
      <c r="BL154" s="18" t="s">
        <v>676</v>
      </c>
      <c r="BM154" s="183" t="s">
        <v>418</v>
      </c>
    </row>
    <row r="155" spans="1:65" s="2" customFormat="1" ht="14.45" customHeight="1">
      <c r="A155" s="35"/>
      <c r="B155" s="141"/>
      <c r="C155" s="171" t="s">
        <v>370</v>
      </c>
      <c r="D155" s="171" t="s">
        <v>318</v>
      </c>
      <c r="E155" s="172" t="s">
        <v>3138</v>
      </c>
      <c r="F155" s="173" t="s">
        <v>3139</v>
      </c>
      <c r="G155" s="174" t="s">
        <v>388</v>
      </c>
      <c r="H155" s="175">
        <v>5</v>
      </c>
      <c r="I155" s="176"/>
      <c r="J155" s="177">
        <f t="shared" si="5"/>
        <v>0</v>
      </c>
      <c r="K155" s="178"/>
      <c r="L155" s="36"/>
      <c r="M155" s="179" t="s">
        <v>1</v>
      </c>
      <c r="N155" s="180" t="s">
        <v>41</v>
      </c>
      <c r="O155" s="61"/>
      <c r="P155" s="181">
        <f t="shared" si="6"/>
        <v>0</v>
      </c>
      <c r="Q155" s="181">
        <v>0</v>
      </c>
      <c r="R155" s="181">
        <f t="shared" si="7"/>
        <v>0</v>
      </c>
      <c r="S155" s="181">
        <v>0</v>
      </c>
      <c r="T155" s="182">
        <f t="shared" si="8"/>
        <v>0</v>
      </c>
      <c r="U155" s="35"/>
      <c r="V155" s="35"/>
      <c r="W155" s="35"/>
      <c r="X155" s="35"/>
      <c r="Y155" s="35"/>
      <c r="Z155" s="35"/>
      <c r="AA155" s="35"/>
      <c r="AB155" s="35"/>
      <c r="AC155" s="35"/>
      <c r="AD155" s="35"/>
      <c r="AE155" s="35"/>
      <c r="AR155" s="183" t="s">
        <v>676</v>
      </c>
      <c r="AT155" s="183" t="s">
        <v>318</v>
      </c>
      <c r="AU155" s="183" t="s">
        <v>82</v>
      </c>
      <c r="AY155" s="18" t="s">
        <v>317</v>
      </c>
      <c r="BE155" s="105">
        <f t="shared" si="9"/>
        <v>0</v>
      </c>
      <c r="BF155" s="105">
        <f t="shared" si="10"/>
        <v>0</v>
      </c>
      <c r="BG155" s="105">
        <f t="shared" si="11"/>
        <v>0</v>
      </c>
      <c r="BH155" s="105">
        <f t="shared" si="12"/>
        <v>0</v>
      </c>
      <c r="BI155" s="105">
        <f t="shared" si="13"/>
        <v>0</v>
      </c>
      <c r="BJ155" s="18" t="s">
        <v>88</v>
      </c>
      <c r="BK155" s="105">
        <f t="shared" si="14"/>
        <v>0</v>
      </c>
      <c r="BL155" s="18" t="s">
        <v>676</v>
      </c>
      <c r="BM155" s="183" t="s">
        <v>7</v>
      </c>
    </row>
    <row r="156" spans="1:65" s="2" customFormat="1" ht="14.45" customHeight="1">
      <c r="A156" s="35"/>
      <c r="B156" s="141"/>
      <c r="C156" s="171" t="s">
        <v>375</v>
      </c>
      <c r="D156" s="171" t="s">
        <v>318</v>
      </c>
      <c r="E156" s="172" t="s">
        <v>3140</v>
      </c>
      <c r="F156" s="173" t="s">
        <v>3141</v>
      </c>
      <c r="G156" s="174" t="s">
        <v>388</v>
      </c>
      <c r="H156" s="175">
        <v>5</v>
      </c>
      <c r="I156" s="176"/>
      <c r="J156" s="177">
        <f t="shared" si="5"/>
        <v>0</v>
      </c>
      <c r="K156" s="178"/>
      <c r="L156" s="36"/>
      <c r="M156" s="179" t="s">
        <v>1</v>
      </c>
      <c r="N156" s="180" t="s">
        <v>41</v>
      </c>
      <c r="O156" s="61"/>
      <c r="P156" s="181">
        <f t="shared" si="6"/>
        <v>0</v>
      </c>
      <c r="Q156" s="181">
        <v>0</v>
      </c>
      <c r="R156" s="181">
        <f t="shared" si="7"/>
        <v>0</v>
      </c>
      <c r="S156" s="181">
        <v>0</v>
      </c>
      <c r="T156" s="182">
        <f t="shared" si="8"/>
        <v>0</v>
      </c>
      <c r="U156" s="35"/>
      <c r="V156" s="35"/>
      <c r="W156" s="35"/>
      <c r="X156" s="35"/>
      <c r="Y156" s="35"/>
      <c r="Z156" s="35"/>
      <c r="AA156" s="35"/>
      <c r="AB156" s="35"/>
      <c r="AC156" s="35"/>
      <c r="AD156" s="35"/>
      <c r="AE156" s="35"/>
      <c r="AR156" s="183" t="s">
        <v>676</v>
      </c>
      <c r="AT156" s="183" t="s">
        <v>318</v>
      </c>
      <c r="AU156" s="183" t="s">
        <v>82</v>
      </c>
      <c r="AY156" s="18" t="s">
        <v>317</v>
      </c>
      <c r="BE156" s="105">
        <f t="shared" si="9"/>
        <v>0</v>
      </c>
      <c r="BF156" s="105">
        <f t="shared" si="10"/>
        <v>0</v>
      </c>
      <c r="BG156" s="105">
        <f t="shared" si="11"/>
        <v>0</v>
      </c>
      <c r="BH156" s="105">
        <f t="shared" si="12"/>
        <v>0</v>
      </c>
      <c r="BI156" s="105">
        <f t="shared" si="13"/>
        <v>0</v>
      </c>
      <c r="BJ156" s="18" t="s">
        <v>88</v>
      </c>
      <c r="BK156" s="105">
        <f t="shared" si="14"/>
        <v>0</v>
      </c>
      <c r="BL156" s="18" t="s">
        <v>676</v>
      </c>
      <c r="BM156" s="183" t="s">
        <v>438</v>
      </c>
    </row>
    <row r="157" spans="1:65" s="2" customFormat="1" ht="24.2" customHeight="1">
      <c r="A157" s="35"/>
      <c r="B157" s="141"/>
      <c r="C157" s="171" t="s">
        <v>380</v>
      </c>
      <c r="D157" s="171" t="s">
        <v>318</v>
      </c>
      <c r="E157" s="172" t="s">
        <v>3142</v>
      </c>
      <c r="F157" s="173" t="s">
        <v>3143</v>
      </c>
      <c r="G157" s="174" t="s">
        <v>388</v>
      </c>
      <c r="H157" s="175">
        <v>2</v>
      </c>
      <c r="I157" s="176"/>
      <c r="J157" s="177">
        <f t="shared" si="5"/>
        <v>0</v>
      </c>
      <c r="K157" s="178"/>
      <c r="L157" s="36"/>
      <c r="M157" s="179" t="s">
        <v>1</v>
      </c>
      <c r="N157" s="180" t="s">
        <v>41</v>
      </c>
      <c r="O157" s="61"/>
      <c r="P157" s="181">
        <f t="shared" si="6"/>
        <v>0</v>
      </c>
      <c r="Q157" s="181">
        <v>0</v>
      </c>
      <c r="R157" s="181">
        <f t="shared" si="7"/>
        <v>0</v>
      </c>
      <c r="S157" s="181">
        <v>0</v>
      </c>
      <c r="T157" s="182">
        <f t="shared" si="8"/>
        <v>0</v>
      </c>
      <c r="U157" s="35"/>
      <c r="V157" s="35"/>
      <c r="W157" s="35"/>
      <c r="X157" s="35"/>
      <c r="Y157" s="35"/>
      <c r="Z157" s="35"/>
      <c r="AA157" s="35"/>
      <c r="AB157" s="35"/>
      <c r="AC157" s="35"/>
      <c r="AD157" s="35"/>
      <c r="AE157" s="35"/>
      <c r="AR157" s="183" t="s">
        <v>676</v>
      </c>
      <c r="AT157" s="183" t="s">
        <v>318</v>
      </c>
      <c r="AU157" s="183" t="s">
        <v>82</v>
      </c>
      <c r="AY157" s="18" t="s">
        <v>317</v>
      </c>
      <c r="BE157" s="105">
        <f t="shared" si="9"/>
        <v>0</v>
      </c>
      <c r="BF157" s="105">
        <f t="shared" si="10"/>
        <v>0</v>
      </c>
      <c r="BG157" s="105">
        <f t="shared" si="11"/>
        <v>0</v>
      </c>
      <c r="BH157" s="105">
        <f t="shared" si="12"/>
        <v>0</v>
      </c>
      <c r="BI157" s="105">
        <f t="shared" si="13"/>
        <v>0</v>
      </c>
      <c r="BJ157" s="18" t="s">
        <v>88</v>
      </c>
      <c r="BK157" s="105">
        <f t="shared" si="14"/>
        <v>0</v>
      </c>
      <c r="BL157" s="18" t="s">
        <v>676</v>
      </c>
      <c r="BM157" s="183" t="s">
        <v>448</v>
      </c>
    </row>
    <row r="158" spans="1:65" s="2" customFormat="1" ht="14.45" customHeight="1">
      <c r="A158" s="35"/>
      <c r="B158" s="141"/>
      <c r="C158" s="171" t="s">
        <v>385</v>
      </c>
      <c r="D158" s="171" t="s">
        <v>318</v>
      </c>
      <c r="E158" s="172" t="s">
        <v>3144</v>
      </c>
      <c r="F158" s="173" t="s">
        <v>3145</v>
      </c>
      <c r="G158" s="174" t="s">
        <v>388</v>
      </c>
      <c r="H158" s="175">
        <v>2</v>
      </c>
      <c r="I158" s="176"/>
      <c r="J158" s="177">
        <f t="shared" si="5"/>
        <v>0</v>
      </c>
      <c r="K158" s="178"/>
      <c r="L158" s="36"/>
      <c r="M158" s="179" t="s">
        <v>1</v>
      </c>
      <c r="N158" s="180" t="s">
        <v>41</v>
      </c>
      <c r="O158" s="61"/>
      <c r="P158" s="181">
        <f t="shared" si="6"/>
        <v>0</v>
      </c>
      <c r="Q158" s="181">
        <v>0</v>
      </c>
      <c r="R158" s="181">
        <f t="shared" si="7"/>
        <v>0</v>
      </c>
      <c r="S158" s="181">
        <v>0</v>
      </c>
      <c r="T158" s="182">
        <f t="shared" si="8"/>
        <v>0</v>
      </c>
      <c r="U158" s="35"/>
      <c r="V158" s="35"/>
      <c r="W158" s="35"/>
      <c r="X158" s="35"/>
      <c r="Y158" s="35"/>
      <c r="Z158" s="35"/>
      <c r="AA158" s="35"/>
      <c r="AB158" s="35"/>
      <c r="AC158" s="35"/>
      <c r="AD158" s="35"/>
      <c r="AE158" s="35"/>
      <c r="AR158" s="183" t="s">
        <v>676</v>
      </c>
      <c r="AT158" s="183" t="s">
        <v>318</v>
      </c>
      <c r="AU158" s="183" t="s">
        <v>82</v>
      </c>
      <c r="AY158" s="18" t="s">
        <v>317</v>
      </c>
      <c r="BE158" s="105">
        <f t="shared" si="9"/>
        <v>0</v>
      </c>
      <c r="BF158" s="105">
        <f t="shared" si="10"/>
        <v>0</v>
      </c>
      <c r="BG158" s="105">
        <f t="shared" si="11"/>
        <v>0</v>
      </c>
      <c r="BH158" s="105">
        <f t="shared" si="12"/>
        <v>0</v>
      </c>
      <c r="BI158" s="105">
        <f t="shared" si="13"/>
        <v>0</v>
      </c>
      <c r="BJ158" s="18" t="s">
        <v>88</v>
      </c>
      <c r="BK158" s="105">
        <f t="shared" si="14"/>
        <v>0</v>
      </c>
      <c r="BL158" s="18" t="s">
        <v>676</v>
      </c>
      <c r="BM158" s="183" t="s">
        <v>456</v>
      </c>
    </row>
    <row r="159" spans="1:65" s="2" customFormat="1" ht="24.2" customHeight="1">
      <c r="A159" s="35"/>
      <c r="B159" s="141"/>
      <c r="C159" s="171" t="s">
        <v>391</v>
      </c>
      <c r="D159" s="171" t="s">
        <v>318</v>
      </c>
      <c r="E159" s="172" t="s">
        <v>3146</v>
      </c>
      <c r="F159" s="173" t="s">
        <v>3147</v>
      </c>
      <c r="G159" s="174" t="s">
        <v>388</v>
      </c>
      <c r="H159" s="175">
        <v>1</v>
      </c>
      <c r="I159" s="176"/>
      <c r="J159" s="177">
        <f t="shared" si="5"/>
        <v>0</v>
      </c>
      <c r="K159" s="178"/>
      <c r="L159" s="36"/>
      <c r="M159" s="179" t="s">
        <v>1</v>
      </c>
      <c r="N159" s="180" t="s">
        <v>41</v>
      </c>
      <c r="O159" s="61"/>
      <c r="P159" s="181">
        <f t="shared" si="6"/>
        <v>0</v>
      </c>
      <c r="Q159" s="181">
        <v>0</v>
      </c>
      <c r="R159" s="181">
        <f t="shared" si="7"/>
        <v>0</v>
      </c>
      <c r="S159" s="181">
        <v>0</v>
      </c>
      <c r="T159" s="182">
        <f t="shared" si="8"/>
        <v>0</v>
      </c>
      <c r="U159" s="35"/>
      <c r="V159" s="35"/>
      <c r="W159" s="35"/>
      <c r="X159" s="35"/>
      <c r="Y159" s="35"/>
      <c r="Z159" s="35"/>
      <c r="AA159" s="35"/>
      <c r="AB159" s="35"/>
      <c r="AC159" s="35"/>
      <c r="AD159" s="35"/>
      <c r="AE159" s="35"/>
      <c r="AR159" s="183" t="s">
        <v>676</v>
      </c>
      <c r="AT159" s="183" t="s">
        <v>318</v>
      </c>
      <c r="AU159" s="183" t="s">
        <v>82</v>
      </c>
      <c r="AY159" s="18" t="s">
        <v>317</v>
      </c>
      <c r="BE159" s="105">
        <f t="shared" si="9"/>
        <v>0</v>
      </c>
      <c r="BF159" s="105">
        <f t="shared" si="10"/>
        <v>0</v>
      </c>
      <c r="BG159" s="105">
        <f t="shared" si="11"/>
        <v>0</v>
      </c>
      <c r="BH159" s="105">
        <f t="shared" si="12"/>
        <v>0</v>
      </c>
      <c r="BI159" s="105">
        <f t="shared" si="13"/>
        <v>0</v>
      </c>
      <c r="BJ159" s="18" t="s">
        <v>88</v>
      </c>
      <c r="BK159" s="105">
        <f t="shared" si="14"/>
        <v>0</v>
      </c>
      <c r="BL159" s="18" t="s">
        <v>676</v>
      </c>
      <c r="BM159" s="183" t="s">
        <v>467</v>
      </c>
    </row>
    <row r="160" spans="1:65" s="2" customFormat="1" ht="24.2" customHeight="1">
      <c r="A160" s="35"/>
      <c r="B160" s="141"/>
      <c r="C160" s="171" t="s">
        <v>397</v>
      </c>
      <c r="D160" s="171" t="s">
        <v>318</v>
      </c>
      <c r="E160" s="172" t="s">
        <v>3148</v>
      </c>
      <c r="F160" s="173" t="s">
        <v>3149</v>
      </c>
      <c r="G160" s="174" t="s">
        <v>388</v>
      </c>
      <c r="H160" s="175">
        <v>1</v>
      </c>
      <c r="I160" s="176"/>
      <c r="J160" s="177">
        <f t="shared" si="5"/>
        <v>0</v>
      </c>
      <c r="K160" s="178"/>
      <c r="L160" s="36"/>
      <c r="M160" s="179" t="s">
        <v>1</v>
      </c>
      <c r="N160" s="180" t="s">
        <v>41</v>
      </c>
      <c r="O160" s="61"/>
      <c r="P160" s="181">
        <f t="shared" si="6"/>
        <v>0</v>
      </c>
      <c r="Q160" s="181">
        <v>0</v>
      </c>
      <c r="R160" s="181">
        <f t="shared" si="7"/>
        <v>0</v>
      </c>
      <c r="S160" s="181">
        <v>0</v>
      </c>
      <c r="T160" s="182">
        <f t="shared" si="8"/>
        <v>0</v>
      </c>
      <c r="U160" s="35"/>
      <c r="V160" s="35"/>
      <c r="W160" s="35"/>
      <c r="X160" s="35"/>
      <c r="Y160" s="35"/>
      <c r="Z160" s="35"/>
      <c r="AA160" s="35"/>
      <c r="AB160" s="35"/>
      <c r="AC160" s="35"/>
      <c r="AD160" s="35"/>
      <c r="AE160" s="35"/>
      <c r="AR160" s="183" t="s">
        <v>676</v>
      </c>
      <c r="AT160" s="183" t="s">
        <v>318</v>
      </c>
      <c r="AU160" s="183" t="s">
        <v>82</v>
      </c>
      <c r="AY160" s="18" t="s">
        <v>317</v>
      </c>
      <c r="BE160" s="105">
        <f t="shared" si="9"/>
        <v>0</v>
      </c>
      <c r="BF160" s="105">
        <f t="shared" si="10"/>
        <v>0</v>
      </c>
      <c r="BG160" s="105">
        <f t="shared" si="11"/>
        <v>0</v>
      </c>
      <c r="BH160" s="105">
        <f t="shared" si="12"/>
        <v>0</v>
      </c>
      <c r="BI160" s="105">
        <f t="shared" si="13"/>
        <v>0</v>
      </c>
      <c r="BJ160" s="18" t="s">
        <v>88</v>
      </c>
      <c r="BK160" s="105">
        <f t="shared" si="14"/>
        <v>0</v>
      </c>
      <c r="BL160" s="18" t="s">
        <v>676</v>
      </c>
      <c r="BM160" s="183" t="s">
        <v>476</v>
      </c>
    </row>
    <row r="161" spans="1:65" s="2" customFormat="1" ht="24.2" customHeight="1">
      <c r="A161" s="35"/>
      <c r="B161" s="141"/>
      <c r="C161" s="171" t="s">
        <v>406</v>
      </c>
      <c r="D161" s="171" t="s">
        <v>318</v>
      </c>
      <c r="E161" s="172" t="s">
        <v>3150</v>
      </c>
      <c r="F161" s="173" t="s">
        <v>3151</v>
      </c>
      <c r="G161" s="174" t="s">
        <v>388</v>
      </c>
      <c r="H161" s="175">
        <v>10</v>
      </c>
      <c r="I161" s="176"/>
      <c r="J161" s="177">
        <f t="shared" si="5"/>
        <v>0</v>
      </c>
      <c r="K161" s="178"/>
      <c r="L161" s="36"/>
      <c r="M161" s="179" t="s">
        <v>1</v>
      </c>
      <c r="N161" s="180" t="s">
        <v>41</v>
      </c>
      <c r="O161" s="61"/>
      <c r="P161" s="181">
        <f t="shared" si="6"/>
        <v>0</v>
      </c>
      <c r="Q161" s="181">
        <v>0</v>
      </c>
      <c r="R161" s="181">
        <f t="shared" si="7"/>
        <v>0</v>
      </c>
      <c r="S161" s="181">
        <v>0</v>
      </c>
      <c r="T161" s="182">
        <f t="shared" si="8"/>
        <v>0</v>
      </c>
      <c r="U161" s="35"/>
      <c r="V161" s="35"/>
      <c r="W161" s="35"/>
      <c r="X161" s="35"/>
      <c r="Y161" s="35"/>
      <c r="Z161" s="35"/>
      <c r="AA161" s="35"/>
      <c r="AB161" s="35"/>
      <c r="AC161" s="35"/>
      <c r="AD161" s="35"/>
      <c r="AE161" s="35"/>
      <c r="AR161" s="183" t="s">
        <v>676</v>
      </c>
      <c r="AT161" s="183" t="s">
        <v>318</v>
      </c>
      <c r="AU161" s="183" t="s">
        <v>82</v>
      </c>
      <c r="AY161" s="18" t="s">
        <v>317</v>
      </c>
      <c r="BE161" s="105">
        <f t="shared" si="9"/>
        <v>0</v>
      </c>
      <c r="BF161" s="105">
        <f t="shared" si="10"/>
        <v>0</v>
      </c>
      <c r="BG161" s="105">
        <f t="shared" si="11"/>
        <v>0</v>
      </c>
      <c r="BH161" s="105">
        <f t="shared" si="12"/>
        <v>0</v>
      </c>
      <c r="BI161" s="105">
        <f t="shared" si="13"/>
        <v>0</v>
      </c>
      <c r="BJ161" s="18" t="s">
        <v>88</v>
      </c>
      <c r="BK161" s="105">
        <f t="shared" si="14"/>
        <v>0</v>
      </c>
      <c r="BL161" s="18" t="s">
        <v>676</v>
      </c>
      <c r="BM161" s="183" t="s">
        <v>494</v>
      </c>
    </row>
    <row r="162" spans="1:65" s="2" customFormat="1" ht="24.2" customHeight="1">
      <c r="A162" s="35"/>
      <c r="B162" s="141"/>
      <c r="C162" s="171" t="s">
        <v>413</v>
      </c>
      <c r="D162" s="171" t="s">
        <v>318</v>
      </c>
      <c r="E162" s="172" t="s">
        <v>3152</v>
      </c>
      <c r="F162" s="173" t="s">
        <v>3153</v>
      </c>
      <c r="G162" s="174" t="s">
        <v>388</v>
      </c>
      <c r="H162" s="175">
        <v>10</v>
      </c>
      <c r="I162" s="176"/>
      <c r="J162" s="177">
        <f t="shared" si="5"/>
        <v>0</v>
      </c>
      <c r="K162" s="178"/>
      <c r="L162" s="36"/>
      <c r="M162" s="179" t="s">
        <v>1</v>
      </c>
      <c r="N162" s="180" t="s">
        <v>41</v>
      </c>
      <c r="O162" s="61"/>
      <c r="P162" s="181">
        <f t="shared" si="6"/>
        <v>0</v>
      </c>
      <c r="Q162" s="181">
        <v>0</v>
      </c>
      <c r="R162" s="181">
        <f t="shared" si="7"/>
        <v>0</v>
      </c>
      <c r="S162" s="181">
        <v>0</v>
      </c>
      <c r="T162" s="182">
        <f t="shared" si="8"/>
        <v>0</v>
      </c>
      <c r="U162" s="35"/>
      <c r="V162" s="35"/>
      <c r="W162" s="35"/>
      <c r="X162" s="35"/>
      <c r="Y162" s="35"/>
      <c r="Z162" s="35"/>
      <c r="AA162" s="35"/>
      <c r="AB162" s="35"/>
      <c r="AC162" s="35"/>
      <c r="AD162" s="35"/>
      <c r="AE162" s="35"/>
      <c r="AR162" s="183" t="s">
        <v>676</v>
      </c>
      <c r="AT162" s="183" t="s">
        <v>318</v>
      </c>
      <c r="AU162" s="183" t="s">
        <v>82</v>
      </c>
      <c r="AY162" s="18" t="s">
        <v>317</v>
      </c>
      <c r="BE162" s="105">
        <f t="shared" si="9"/>
        <v>0</v>
      </c>
      <c r="BF162" s="105">
        <f t="shared" si="10"/>
        <v>0</v>
      </c>
      <c r="BG162" s="105">
        <f t="shared" si="11"/>
        <v>0</v>
      </c>
      <c r="BH162" s="105">
        <f t="shared" si="12"/>
        <v>0</v>
      </c>
      <c r="BI162" s="105">
        <f t="shared" si="13"/>
        <v>0</v>
      </c>
      <c r="BJ162" s="18" t="s">
        <v>88</v>
      </c>
      <c r="BK162" s="105">
        <f t="shared" si="14"/>
        <v>0</v>
      </c>
      <c r="BL162" s="18" t="s">
        <v>676</v>
      </c>
      <c r="BM162" s="183" t="s">
        <v>515</v>
      </c>
    </row>
    <row r="163" spans="1:65" s="2" customFormat="1" ht="62.65" customHeight="1">
      <c r="A163" s="35"/>
      <c r="B163" s="141"/>
      <c r="C163" s="171" t="s">
        <v>418</v>
      </c>
      <c r="D163" s="171" t="s">
        <v>318</v>
      </c>
      <c r="E163" s="172" t="s">
        <v>3154</v>
      </c>
      <c r="F163" s="173" t="s">
        <v>3155</v>
      </c>
      <c r="G163" s="174" t="s">
        <v>388</v>
      </c>
      <c r="H163" s="175">
        <v>1</v>
      </c>
      <c r="I163" s="176"/>
      <c r="J163" s="177">
        <f t="shared" si="5"/>
        <v>0</v>
      </c>
      <c r="K163" s="178"/>
      <c r="L163" s="36"/>
      <c r="M163" s="179" t="s">
        <v>1</v>
      </c>
      <c r="N163" s="180" t="s">
        <v>41</v>
      </c>
      <c r="O163" s="61"/>
      <c r="P163" s="181">
        <f t="shared" si="6"/>
        <v>0</v>
      </c>
      <c r="Q163" s="181">
        <v>0</v>
      </c>
      <c r="R163" s="181">
        <f t="shared" si="7"/>
        <v>0</v>
      </c>
      <c r="S163" s="181">
        <v>0</v>
      </c>
      <c r="T163" s="182">
        <f t="shared" si="8"/>
        <v>0</v>
      </c>
      <c r="U163" s="35"/>
      <c r="V163" s="35"/>
      <c r="W163" s="35"/>
      <c r="X163" s="35"/>
      <c r="Y163" s="35"/>
      <c r="Z163" s="35"/>
      <c r="AA163" s="35"/>
      <c r="AB163" s="35"/>
      <c r="AC163" s="35"/>
      <c r="AD163" s="35"/>
      <c r="AE163" s="35"/>
      <c r="AR163" s="183" t="s">
        <v>676</v>
      </c>
      <c r="AT163" s="183" t="s">
        <v>318</v>
      </c>
      <c r="AU163" s="183" t="s">
        <v>82</v>
      </c>
      <c r="AY163" s="18" t="s">
        <v>317</v>
      </c>
      <c r="BE163" s="105">
        <f t="shared" si="9"/>
        <v>0</v>
      </c>
      <c r="BF163" s="105">
        <f t="shared" si="10"/>
        <v>0</v>
      </c>
      <c r="BG163" s="105">
        <f t="shared" si="11"/>
        <v>0</v>
      </c>
      <c r="BH163" s="105">
        <f t="shared" si="12"/>
        <v>0</v>
      </c>
      <c r="BI163" s="105">
        <f t="shared" si="13"/>
        <v>0</v>
      </c>
      <c r="BJ163" s="18" t="s">
        <v>88</v>
      </c>
      <c r="BK163" s="105">
        <f t="shared" si="14"/>
        <v>0</v>
      </c>
      <c r="BL163" s="18" t="s">
        <v>676</v>
      </c>
      <c r="BM163" s="183" t="s">
        <v>527</v>
      </c>
    </row>
    <row r="164" spans="1:65" s="2" customFormat="1" ht="24.2" customHeight="1">
      <c r="A164" s="35"/>
      <c r="B164" s="141"/>
      <c r="C164" s="171" t="s">
        <v>424</v>
      </c>
      <c r="D164" s="171" t="s">
        <v>318</v>
      </c>
      <c r="E164" s="172" t="s">
        <v>3156</v>
      </c>
      <c r="F164" s="173" t="s">
        <v>3157</v>
      </c>
      <c r="G164" s="174" t="s">
        <v>388</v>
      </c>
      <c r="H164" s="175">
        <v>2</v>
      </c>
      <c r="I164" s="176"/>
      <c r="J164" s="177">
        <f t="shared" si="5"/>
        <v>0</v>
      </c>
      <c r="K164" s="178"/>
      <c r="L164" s="36"/>
      <c r="M164" s="179" t="s">
        <v>1</v>
      </c>
      <c r="N164" s="180" t="s">
        <v>41</v>
      </c>
      <c r="O164" s="61"/>
      <c r="P164" s="181">
        <f t="shared" si="6"/>
        <v>0</v>
      </c>
      <c r="Q164" s="181">
        <v>0</v>
      </c>
      <c r="R164" s="181">
        <f t="shared" si="7"/>
        <v>0</v>
      </c>
      <c r="S164" s="181">
        <v>0</v>
      </c>
      <c r="T164" s="182">
        <f t="shared" si="8"/>
        <v>0</v>
      </c>
      <c r="U164" s="35"/>
      <c r="V164" s="35"/>
      <c r="W164" s="35"/>
      <c r="X164" s="35"/>
      <c r="Y164" s="35"/>
      <c r="Z164" s="35"/>
      <c r="AA164" s="35"/>
      <c r="AB164" s="35"/>
      <c r="AC164" s="35"/>
      <c r="AD164" s="35"/>
      <c r="AE164" s="35"/>
      <c r="AR164" s="183" t="s">
        <v>676</v>
      </c>
      <c r="AT164" s="183" t="s">
        <v>318</v>
      </c>
      <c r="AU164" s="183" t="s">
        <v>82</v>
      </c>
      <c r="AY164" s="18" t="s">
        <v>317</v>
      </c>
      <c r="BE164" s="105">
        <f t="shared" si="9"/>
        <v>0</v>
      </c>
      <c r="BF164" s="105">
        <f t="shared" si="10"/>
        <v>0</v>
      </c>
      <c r="BG164" s="105">
        <f t="shared" si="11"/>
        <v>0</v>
      </c>
      <c r="BH164" s="105">
        <f t="shared" si="12"/>
        <v>0</v>
      </c>
      <c r="BI164" s="105">
        <f t="shared" si="13"/>
        <v>0</v>
      </c>
      <c r="BJ164" s="18" t="s">
        <v>88</v>
      </c>
      <c r="BK164" s="105">
        <f t="shared" si="14"/>
        <v>0</v>
      </c>
      <c r="BL164" s="18" t="s">
        <v>676</v>
      </c>
      <c r="BM164" s="183" t="s">
        <v>540</v>
      </c>
    </row>
    <row r="165" spans="1:65" s="2" customFormat="1" ht="24.2" customHeight="1">
      <c r="A165" s="35"/>
      <c r="B165" s="141"/>
      <c r="C165" s="171" t="s">
        <v>7</v>
      </c>
      <c r="D165" s="171" t="s">
        <v>318</v>
      </c>
      <c r="E165" s="172" t="s">
        <v>3158</v>
      </c>
      <c r="F165" s="173" t="s">
        <v>3159</v>
      </c>
      <c r="G165" s="174" t="s">
        <v>388</v>
      </c>
      <c r="H165" s="175">
        <v>24</v>
      </c>
      <c r="I165" s="176"/>
      <c r="J165" s="177">
        <f t="shared" si="5"/>
        <v>0</v>
      </c>
      <c r="K165" s="178"/>
      <c r="L165" s="36"/>
      <c r="M165" s="179" t="s">
        <v>1</v>
      </c>
      <c r="N165" s="180" t="s">
        <v>41</v>
      </c>
      <c r="O165" s="61"/>
      <c r="P165" s="181">
        <f t="shared" si="6"/>
        <v>0</v>
      </c>
      <c r="Q165" s="181">
        <v>0</v>
      </c>
      <c r="R165" s="181">
        <f t="shared" si="7"/>
        <v>0</v>
      </c>
      <c r="S165" s="181">
        <v>0</v>
      </c>
      <c r="T165" s="182">
        <f t="shared" si="8"/>
        <v>0</v>
      </c>
      <c r="U165" s="35"/>
      <c r="V165" s="35"/>
      <c r="W165" s="35"/>
      <c r="X165" s="35"/>
      <c r="Y165" s="35"/>
      <c r="Z165" s="35"/>
      <c r="AA165" s="35"/>
      <c r="AB165" s="35"/>
      <c r="AC165" s="35"/>
      <c r="AD165" s="35"/>
      <c r="AE165" s="35"/>
      <c r="AR165" s="183" t="s">
        <v>676</v>
      </c>
      <c r="AT165" s="183" t="s">
        <v>318</v>
      </c>
      <c r="AU165" s="183" t="s">
        <v>82</v>
      </c>
      <c r="AY165" s="18" t="s">
        <v>317</v>
      </c>
      <c r="BE165" s="105">
        <f t="shared" si="9"/>
        <v>0</v>
      </c>
      <c r="BF165" s="105">
        <f t="shared" si="10"/>
        <v>0</v>
      </c>
      <c r="BG165" s="105">
        <f t="shared" si="11"/>
        <v>0</v>
      </c>
      <c r="BH165" s="105">
        <f t="shared" si="12"/>
        <v>0</v>
      </c>
      <c r="BI165" s="105">
        <f t="shared" si="13"/>
        <v>0</v>
      </c>
      <c r="BJ165" s="18" t="s">
        <v>88</v>
      </c>
      <c r="BK165" s="105">
        <f t="shared" si="14"/>
        <v>0</v>
      </c>
      <c r="BL165" s="18" t="s">
        <v>676</v>
      </c>
      <c r="BM165" s="183" t="s">
        <v>551</v>
      </c>
    </row>
    <row r="166" spans="1:65" s="2" customFormat="1" ht="24.2" customHeight="1">
      <c r="A166" s="35"/>
      <c r="B166" s="141"/>
      <c r="C166" s="171" t="s">
        <v>433</v>
      </c>
      <c r="D166" s="171" t="s">
        <v>318</v>
      </c>
      <c r="E166" s="172" t="s">
        <v>3160</v>
      </c>
      <c r="F166" s="173" t="s">
        <v>3161</v>
      </c>
      <c r="G166" s="174" t="s">
        <v>388</v>
      </c>
      <c r="H166" s="175">
        <v>48</v>
      </c>
      <c r="I166" s="176"/>
      <c r="J166" s="177">
        <f t="shared" si="5"/>
        <v>0</v>
      </c>
      <c r="K166" s="178"/>
      <c r="L166" s="36"/>
      <c r="M166" s="179" t="s">
        <v>1</v>
      </c>
      <c r="N166" s="180" t="s">
        <v>41</v>
      </c>
      <c r="O166" s="61"/>
      <c r="P166" s="181">
        <f t="shared" si="6"/>
        <v>0</v>
      </c>
      <c r="Q166" s="181">
        <v>0</v>
      </c>
      <c r="R166" s="181">
        <f t="shared" si="7"/>
        <v>0</v>
      </c>
      <c r="S166" s="181">
        <v>0</v>
      </c>
      <c r="T166" s="182">
        <f t="shared" si="8"/>
        <v>0</v>
      </c>
      <c r="U166" s="35"/>
      <c r="V166" s="35"/>
      <c r="W166" s="35"/>
      <c r="X166" s="35"/>
      <c r="Y166" s="35"/>
      <c r="Z166" s="35"/>
      <c r="AA166" s="35"/>
      <c r="AB166" s="35"/>
      <c r="AC166" s="35"/>
      <c r="AD166" s="35"/>
      <c r="AE166" s="35"/>
      <c r="AR166" s="183" t="s">
        <v>676</v>
      </c>
      <c r="AT166" s="183" t="s">
        <v>318</v>
      </c>
      <c r="AU166" s="183" t="s">
        <v>82</v>
      </c>
      <c r="AY166" s="18" t="s">
        <v>317</v>
      </c>
      <c r="BE166" s="105">
        <f t="shared" si="9"/>
        <v>0</v>
      </c>
      <c r="BF166" s="105">
        <f t="shared" si="10"/>
        <v>0</v>
      </c>
      <c r="BG166" s="105">
        <f t="shared" si="11"/>
        <v>0</v>
      </c>
      <c r="BH166" s="105">
        <f t="shared" si="12"/>
        <v>0</v>
      </c>
      <c r="BI166" s="105">
        <f t="shared" si="13"/>
        <v>0</v>
      </c>
      <c r="BJ166" s="18" t="s">
        <v>88</v>
      </c>
      <c r="BK166" s="105">
        <f t="shared" si="14"/>
        <v>0</v>
      </c>
      <c r="BL166" s="18" t="s">
        <v>676</v>
      </c>
      <c r="BM166" s="183" t="s">
        <v>559</v>
      </c>
    </row>
    <row r="167" spans="1:65" s="2" customFormat="1" ht="24.2" customHeight="1">
      <c r="A167" s="35"/>
      <c r="B167" s="141"/>
      <c r="C167" s="171" t="s">
        <v>438</v>
      </c>
      <c r="D167" s="171" t="s">
        <v>318</v>
      </c>
      <c r="E167" s="172" t="s">
        <v>3162</v>
      </c>
      <c r="F167" s="173" t="s">
        <v>3163</v>
      </c>
      <c r="G167" s="174" t="s">
        <v>388</v>
      </c>
      <c r="H167" s="175">
        <v>24</v>
      </c>
      <c r="I167" s="176"/>
      <c r="J167" s="177">
        <f t="shared" si="5"/>
        <v>0</v>
      </c>
      <c r="K167" s="178"/>
      <c r="L167" s="36"/>
      <c r="M167" s="179" t="s">
        <v>1</v>
      </c>
      <c r="N167" s="180" t="s">
        <v>41</v>
      </c>
      <c r="O167" s="61"/>
      <c r="P167" s="181">
        <f t="shared" si="6"/>
        <v>0</v>
      </c>
      <c r="Q167" s="181">
        <v>0</v>
      </c>
      <c r="R167" s="181">
        <f t="shared" si="7"/>
        <v>0</v>
      </c>
      <c r="S167" s="181">
        <v>0</v>
      </c>
      <c r="T167" s="182">
        <f t="shared" si="8"/>
        <v>0</v>
      </c>
      <c r="U167" s="35"/>
      <c r="V167" s="35"/>
      <c r="W167" s="35"/>
      <c r="X167" s="35"/>
      <c r="Y167" s="35"/>
      <c r="Z167" s="35"/>
      <c r="AA167" s="35"/>
      <c r="AB167" s="35"/>
      <c r="AC167" s="35"/>
      <c r="AD167" s="35"/>
      <c r="AE167" s="35"/>
      <c r="AR167" s="183" t="s">
        <v>676</v>
      </c>
      <c r="AT167" s="183" t="s">
        <v>318</v>
      </c>
      <c r="AU167" s="183" t="s">
        <v>82</v>
      </c>
      <c r="AY167" s="18" t="s">
        <v>317</v>
      </c>
      <c r="BE167" s="105">
        <f t="shared" si="9"/>
        <v>0</v>
      </c>
      <c r="BF167" s="105">
        <f t="shared" si="10"/>
        <v>0</v>
      </c>
      <c r="BG167" s="105">
        <f t="shared" si="11"/>
        <v>0</v>
      </c>
      <c r="BH167" s="105">
        <f t="shared" si="12"/>
        <v>0</v>
      </c>
      <c r="BI167" s="105">
        <f t="shared" si="13"/>
        <v>0</v>
      </c>
      <c r="BJ167" s="18" t="s">
        <v>88</v>
      </c>
      <c r="BK167" s="105">
        <f t="shared" si="14"/>
        <v>0</v>
      </c>
      <c r="BL167" s="18" t="s">
        <v>676</v>
      </c>
      <c r="BM167" s="183" t="s">
        <v>570</v>
      </c>
    </row>
    <row r="168" spans="1:65" s="2" customFormat="1" ht="14.45" customHeight="1">
      <c r="A168" s="35"/>
      <c r="B168" s="141"/>
      <c r="C168" s="171" t="s">
        <v>443</v>
      </c>
      <c r="D168" s="171" t="s">
        <v>318</v>
      </c>
      <c r="E168" s="172" t="s">
        <v>3164</v>
      </c>
      <c r="F168" s="173" t="s">
        <v>3165</v>
      </c>
      <c r="G168" s="174" t="s">
        <v>388</v>
      </c>
      <c r="H168" s="175">
        <v>1</v>
      </c>
      <c r="I168" s="176"/>
      <c r="J168" s="177">
        <f t="shared" si="5"/>
        <v>0</v>
      </c>
      <c r="K168" s="178"/>
      <c r="L168" s="36"/>
      <c r="M168" s="179" t="s">
        <v>1</v>
      </c>
      <c r="N168" s="180" t="s">
        <v>41</v>
      </c>
      <c r="O168" s="61"/>
      <c r="P168" s="181">
        <f t="shared" si="6"/>
        <v>0</v>
      </c>
      <c r="Q168" s="181">
        <v>0</v>
      </c>
      <c r="R168" s="181">
        <f t="shared" si="7"/>
        <v>0</v>
      </c>
      <c r="S168" s="181">
        <v>0</v>
      </c>
      <c r="T168" s="182">
        <f t="shared" si="8"/>
        <v>0</v>
      </c>
      <c r="U168" s="35"/>
      <c r="V168" s="35"/>
      <c r="W168" s="35"/>
      <c r="X168" s="35"/>
      <c r="Y168" s="35"/>
      <c r="Z168" s="35"/>
      <c r="AA168" s="35"/>
      <c r="AB168" s="35"/>
      <c r="AC168" s="35"/>
      <c r="AD168" s="35"/>
      <c r="AE168" s="35"/>
      <c r="AR168" s="183" t="s">
        <v>676</v>
      </c>
      <c r="AT168" s="183" t="s">
        <v>318</v>
      </c>
      <c r="AU168" s="183" t="s">
        <v>82</v>
      </c>
      <c r="AY168" s="18" t="s">
        <v>317</v>
      </c>
      <c r="BE168" s="105">
        <f t="shared" si="9"/>
        <v>0</v>
      </c>
      <c r="BF168" s="105">
        <f t="shared" si="10"/>
        <v>0</v>
      </c>
      <c r="BG168" s="105">
        <f t="shared" si="11"/>
        <v>0</v>
      </c>
      <c r="BH168" s="105">
        <f t="shared" si="12"/>
        <v>0</v>
      </c>
      <c r="BI168" s="105">
        <f t="shared" si="13"/>
        <v>0</v>
      </c>
      <c r="BJ168" s="18" t="s">
        <v>88</v>
      </c>
      <c r="BK168" s="105">
        <f t="shared" si="14"/>
        <v>0</v>
      </c>
      <c r="BL168" s="18" t="s">
        <v>676</v>
      </c>
      <c r="BM168" s="183" t="s">
        <v>580</v>
      </c>
    </row>
    <row r="169" spans="1:65" s="2" customFormat="1" ht="14.45" customHeight="1">
      <c r="A169" s="35"/>
      <c r="B169" s="141"/>
      <c r="C169" s="171" t="s">
        <v>448</v>
      </c>
      <c r="D169" s="171" t="s">
        <v>318</v>
      </c>
      <c r="E169" s="172" t="s">
        <v>3166</v>
      </c>
      <c r="F169" s="173" t="s">
        <v>3167</v>
      </c>
      <c r="G169" s="174" t="s">
        <v>388</v>
      </c>
      <c r="H169" s="175">
        <v>24</v>
      </c>
      <c r="I169" s="176"/>
      <c r="J169" s="177">
        <f t="shared" si="5"/>
        <v>0</v>
      </c>
      <c r="K169" s="178"/>
      <c r="L169" s="36"/>
      <c r="M169" s="179" t="s">
        <v>1</v>
      </c>
      <c r="N169" s="180" t="s">
        <v>41</v>
      </c>
      <c r="O169" s="61"/>
      <c r="P169" s="181">
        <f t="shared" si="6"/>
        <v>0</v>
      </c>
      <c r="Q169" s="181">
        <v>0</v>
      </c>
      <c r="R169" s="181">
        <f t="shared" si="7"/>
        <v>0</v>
      </c>
      <c r="S169" s="181">
        <v>0</v>
      </c>
      <c r="T169" s="182">
        <f t="shared" si="8"/>
        <v>0</v>
      </c>
      <c r="U169" s="35"/>
      <c r="V169" s="35"/>
      <c r="W169" s="35"/>
      <c r="X169" s="35"/>
      <c r="Y169" s="35"/>
      <c r="Z169" s="35"/>
      <c r="AA169" s="35"/>
      <c r="AB169" s="35"/>
      <c r="AC169" s="35"/>
      <c r="AD169" s="35"/>
      <c r="AE169" s="35"/>
      <c r="AR169" s="183" t="s">
        <v>676</v>
      </c>
      <c r="AT169" s="183" t="s">
        <v>318</v>
      </c>
      <c r="AU169" s="183" t="s">
        <v>82</v>
      </c>
      <c r="AY169" s="18" t="s">
        <v>317</v>
      </c>
      <c r="BE169" s="105">
        <f t="shared" si="9"/>
        <v>0</v>
      </c>
      <c r="BF169" s="105">
        <f t="shared" si="10"/>
        <v>0</v>
      </c>
      <c r="BG169" s="105">
        <f t="shared" si="11"/>
        <v>0</v>
      </c>
      <c r="BH169" s="105">
        <f t="shared" si="12"/>
        <v>0</v>
      </c>
      <c r="BI169" s="105">
        <f t="shared" si="13"/>
        <v>0</v>
      </c>
      <c r="BJ169" s="18" t="s">
        <v>88</v>
      </c>
      <c r="BK169" s="105">
        <f t="shared" si="14"/>
        <v>0</v>
      </c>
      <c r="BL169" s="18" t="s">
        <v>676</v>
      </c>
      <c r="BM169" s="183" t="s">
        <v>591</v>
      </c>
    </row>
    <row r="170" spans="1:65" s="2" customFormat="1" ht="24.2" customHeight="1">
      <c r="A170" s="35"/>
      <c r="B170" s="141"/>
      <c r="C170" s="171" t="s">
        <v>452</v>
      </c>
      <c r="D170" s="171" t="s">
        <v>318</v>
      </c>
      <c r="E170" s="172" t="s">
        <v>3168</v>
      </c>
      <c r="F170" s="173" t="s">
        <v>3169</v>
      </c>
      <c r="G170" s="174" t="s">
        <v>388</v>
      </c>
      <c r="H170" s="175">
        <v>8</v>
      </c>
      <c r="I170" s="176"/>
      <c r="J170" s="177">
        <f t="shared" si="5"/>
        <v>0</v>
      </c>
      <c r="K170" s="178"/>
      <c r="L170" s="36"/>
      <c r="M170" s="179" t="s">
        <v>1</v>
      </c>
      <c r="N170" s="180" t="s">
        <v>41</v>
      </c>
      <c r="O170" s="61"/>
      <c r="P170" s="181">
        <f t="shared" si="6"/>
        <v>0</v>
      </c>
      <c r="Q170" s="181">
        <v>0</v>
      </c>
      <c r="R170" s="181">
        <f t="shared" si="7"/>
        <v>0</v>
      </c>
      <c r="S170" s="181">
        <v>0</v>
      </c>
      <c r="T170" s="182">
        <f t="shared" si="8"/>
        <v>0</v>
      </c>
      <c r="U170" s="35"/>
      <c r="V170" s="35"/>
      <c r="W170" s="35"/>
      <c r="X170" s="35"/>
      <c r="Y170" s="35"/>
      <c r="Z170" s="35"/>
      <c r="AA170" s="35"/>
      <c r="AB170" s="35"/>
      <c r="AC170" s="35"/>
      <c r="AD170" s="35"/>
      <c r="AE170" s="35"/>
      <c r="AR170" s="183" t="s">
        <v>676</v>
      </c>
      <c r="AT170" s="183" t="s">
        <v>318</v>
      </c>
      <c r="AU170" s="183" t="s">
        <v>82</v>
      </c>
      <c r="AY170" s="18" t="s">
        <v>317</v>
      </c>
      <c r="BE170" s="105">
        <f t="shared" si="9"/>
        <v>0</v>
      </c>
      <c r="BF170" s="105">
        <f t="shared" si="10"/>
        <v>0</v>
      </c>
      <c r="BG170" s="105">
        <f t="shared" si="11"/>
        <v>0</v>
      </c>
      <c r="BH170" s="105">
        <f t="shared" si="12"/>
        <v>0</v>
      </c>
      <c r="BI170" s="105">
        <f t="shared" si="13"/>
        <v>0</v>
      </c>
      <c r="BJ170" s="18" t="s">
        <v>88</v>
      </c>
      <c r="BK170" s="105">
        <f t="shared" si="14"/>
        <v>0</v>
      </c>
      <c r="BL170" s="18" t="s">
        <v>676</v>
      </c>
      <c r="BM170" s="183" t="s">
        <v>603</v>
      </c>
    </row>
    <row r="171" spans="1:65" s="2" customFormat="1" ht="24.2" customHeight="1">
      <c r="A171" s="35"/>
      <c r="B171" s="141"/>
      <c r="C171" s="171" t="s">
        <v>456</v>
      </c>
      <c r="D171" s="171" t="s">
        <v>318</v>
      </c>
      <c r="E171" s="172" t="s">
        <v>3170</v>
      </c>
      <c r="F171" s="173" t="s">
        <v>3171</v>
      </c>
      <c r="G171" s="174" t="s">
        <v>388</v>
      </c>
      <c r="H171" s="175">
        <v>8</v>
      </c>
      <c r="I171" s="176"/>
      <c r="J171" s="177">
        <f t="shared" si="5"/>
        <v>0</v>
      </c>
      <c r="K171" s="178"/>
      <c r="L171" s="36"/>
      <c r="M171" s="179" t="s">
        <v>1</v>
      </c>
      <c r="N171" s="180" t="s">
        <v>41</v>
      </c>
      <c r="O171" s="61"/>
      <c r="P171" s="181">
        <f t="shared" si="6"/>
        <v>0</v>
      </c>
      <c r="Q171" s="181">
        <v>0</v>
      </c>
      <c r="R171" s="181">
        <f t="shared" si="7"/>
        <v>0</v>
      </c>
      <c r="S171" s="181">
        <v>0</v>
      </c>
      <c r="T171" s="182">
        <f t="shared" si="8"/>
        <v>0</v>
      </c>
      <c r="U171" s="35"/>
      <c r="V171" s="35"/>
      <c r="W171" s="35"/>
      <c r="X171" s="35"/>
      <c r="Y171" s="35"/>
      <c r="Z171" s="35"/>
      <c r="AA171" s="35"/>
      <c r="AB171" s="35"/>
      <c r="AC171" s="35"/>
      <c r="AD171" s="35"/>
      <c r="AE171" s="35"/>
      <c r="AR171" s="183" t="s">
        <v>676</v>
      </c>
      <c r="AT171" s="183" t="s">
        <v>318</v>
      </c>
      <c r="AU171" s="183" t="s">
        <v>82</v>
      </c>
      <c r="AY171" s="18" t="s">
        <v>317</v>
      </c>
      <c r="BE171" s="105">
        <f t="shared" si="9"/>
        <v>0</v>
      </c>
      <c r="BF171" s="105">
        <f t="shared" si="10"/>
        <v>0</v>
      </c>
      <c r="BG171" s="105">
        <f t="shared" si="11"/>
        <v>0</v>
      </c>
      <c r="BH171" s="105">
        <f t="shared" si="12"/>
        <v>0</v>
      </c>
      <c r="BI171" s="105">
        <f t="shared" si="13"/>
        <v>0</v>
      </c>
      <c r="BJ171" s="18" t="s">
        <v>88</v>
      </c>
      <c r="BK171" s="105">
        <f t="shared" si="14"/>
        <v>0</v>
      </c>
      <c r="BL171" s="18" t="s">
        <v>676</v>
      </c>
      <c r="BM171" s="183" t="s">
        <v>612</v>
      </c>
    </row>
    <row r="172" spans="1:65" s="2" customFormat="1" ht="24.2" customHeight="1">
      <c r="A172" s="35"/>
      <c r="B172" s="141"/>
      <c r="C172" s="171" t="s">
        <v>463</v>
      </c>
      <c r="D172" s="171" t="s">
        <v>318</v>
      </c>
      <c r="E172" s="172" t="s">
        <v>3172</v>
      </c>
      <c r="F172" s="173" t="s">
        <v>3173</v>
      </c>
      <c r="G172" s="174" t="s">
        <v>388</v>
      </c>
      <c r="H172" s="175">
        <v>8</v>
      </c>
      <c r="I172" s="176"/>
      <c r="J172" s="177">
        <f t="shared" si="5"/>
        <v>0</v>
      </c>
      <c r="K172" s="178"/>
      <c r="L172" s="36"/>
      <c r="M172" s="179" t="s">
        <v>1</v>
      </c>
      <c r="N172" s="180" t="s">
        <v>41</v>
      </c>
      <c r="O172" s="61"/>
      <c r="P172" s="181">
        <f t="shared" si="6"/>
        <v>0</v>
      </c>
      <c r="Q172" s="181">
        <v>0</v>
      </c>
      <c r="R172" s="181">
        <f t="shared" si="7"/>
        <v>0</v>
      </c>
      <c r="S172" s="181">
        <v>0</v>
      </c>
      <c r="T172" s="182">
        <f t="shared" si="8"/>
        <v>0</v>
      </c>
      <c r="U172" s="35"/>
      <c r="V172" s="35"/>
      <c r="W172" s="35"/>
      <c r="X172" s="35"/>
      <c r="Y172" s="35"/>
      <c r="Z172" s="35"/>
      <c r="AA172" s="35"/>
      <c r="AB172" s="35"/>
      <c r="AC172" s="35"/>
      <c r="AD172" s="35"/>
      <c r="AE172" s="35"/>
      <c r="AR172" s="183" t="s">
        <v>676</v>
      </c>
      <c r="AT172" s="183" t="s">
        <v>318</v>
      </c>
      <c r="AU172" s="183" t="s">
        <v>82</v>
      </c>
      <c r="AY172" s="18" t="s">
        <v>317</v>
      </c>
      <c r="BE172" s="105">
        <f t="shared" si="9"/>
        <v>0</v>
      </c>
      <c r="BF172" s="105">
        <f t="shared" si="10"/>
        <v>0</v>
      </c>
      <c r="BG172" s="105">
        <f t="shared" si="11"/>
        <v>0</v>
      </c>
      <c r="BH172" s="105">
        <f t="shared" si="12"/>
        <v>0</v>
      </c>
      <c r="BI172" s="105">
        <f t="shared" si="13"/>
        <v>0</v>
      </c>
      <c r="BJ172" s="18" t="s">
        <v>88</v>
      </c>
      <c r="BK172" s="105">
        <f t="shared" si="14"/>
        <v>0</v>
      </c>
      <c r="BL172" s="18" t="s">
        <v>676</v>
      </c>
      <c r="BM172" s="183" t="s">
        <v>620</v>
      </c>
    </row>
    <row r="173" spans="1:65" s="2" customFormat="1" ht="24.2" customHeight="1">
      <c r="A173" s="35"/>
      <c r="B173" s="141"/>
      <c r="C173" s="171" t="s">
        <v>467</v>
      </c>
      <c r="D173" s="171" t="s">
        <v>318</v>
      </c>
      <c r="E173" s="172" t="s">
        <v>3174</v>
      </c>
      <c r="F173" s="173" t="s">
        <v>3175</v>
      </c>
      <c r="G173" s="174" t="s">
        <v>388</v>
      </c>
      <c r="H173" s="175">
        <v>2</v>
      </c>
      <c r="I173" s="176"/>
      <c r="J173" s="177">
        <f t="shared" si="5"/>
        <v>0</v>
      </c>
      <c r="K173" s="178"/>
      <c r="L173" s="36"/>
      <c r="M173" s="179" t="s">
        <v>1</v>
      </c>
      <c r="N173" s="180" t="s">
        <v>41</v>
      </c>
      <c r="O173" s="61"/>
      <c r="P173" s="181">
        <f t="shared" si="6"/>
        <v>0</v>
      </c>
      <c r="Q173" s="181">
        <v>0</v>
      </c>
      <c r="R173" s="181">
        <f t="shared" si="7"/>
        <v>0</v>
      </c>
      <c r="S173" s="181">
        <v>0</v>
      </c>
      <c r="T173" s="182">
        <f t="shared" si="8"/>
        <v>0</v>
      </c>
      <c r="U173" s="35"/>
      <c r="V173" s="35"/>
      <c r="W173" s="35"/>
      <c r="X173" s="35"/>
      <c r="Y173" s="35"/>
      <c r="Z173" s="35"/>
      <c r="AA173" s="35"/>
      <c r="AB173" s="35"/>
      <c r="AC173" s="35"/>
      <c r="AD173" s="35"/>
      <c r="AE173" s="35"/>
      <c r="AR173" s="183" t="s">
        <v>676</v>
      </c>
      <c r="AT173" s="183" t="s">
        <v>318</v>
      </c>
      <c r="AU173" s="183" t="s">
        <v>82</v>
      </c>
      <c r="AY173" s="18" t="s">
        <v>317</v>
      </c>
      <c r="BE173" s="105">
        <f t="shared" si="9"/>
        <v>0</v>
      </c>
      <c r="BF173" s="105">
        <f t="shared" si="10"/>
        <v>0</v>
      </c>
      <c r="BG173" s="105">
        <f t="shared" si="11"/>
        <v>0</v>
      </c>
      <c r="BH173" s="105">
        <f t="shared" si="12"/>
        <v>0</v>
      </c>
      <c r="BI173" s="105">
        <f t="shared" si="13"/>
        <v>0</v>
      </c>
      <c r="BJ173" s="18" t="s">
        <v>88</v>
      </c>
      <c r="BK173" s="105">
        <f t="shared" si="14"/>
        <v>0</v>
      </c>
      <c r="BL173" s="18" t="s">
        <v>676</v>
      </c>
      <c r="BM173" s="183" t="s">
        <v>629</v>
      </c>
    </row>
    <row r="174" spans="1:65" s="2" customFormat="1" ht="14.45" customHeight="1">
      <c r="A174" s="35"/>
      <c r="B174" s="141"/>
      <c r="C174" s="171" t="s">
        <v>472</v>
      </c>
      <c r="D174" s="171" t="s">
        <v>318</v>
      </c>
      <c r="E174" s="172" t="s">
        <v>3176</v>
      </c>
      <c r="F174" s="173" t="s">
        <v>3177</v>
      </c>
      <c r="G174" s="174" t="s">
        <v>388</v>
      </c>
      <c r="H174" s="175">
        <v>1</v>
      </c>
      <c r="I174" s="176"/>
      <c r="J174" s="177">
        <f t="shared" si="5"/>
        <v>0</v>
      </c>
      <c r="K174" s="178"/>
      <c r="L174" s="36"/>
      <c r="M174" s="179" t="s">
        <v>1</v>
      </c>
      <c r="N174" s="180" t="s">
        <v>41</v>
      </c>
      <c r="O174" s="61"/>
      <c r="P174" s="181">
        <f t="shared" si="6"/>
        <v>0</v>
      </c>
      <c r="Q174" s="181">
        <v>0</v>
      </c>
      <c r="R174" s="181">
        <f t="shared" si="7"/>
        <v>0</v>
      </c>
      <c r="S174" s="181">
        <v>0</v>
      </c>
      <c r="T174" s="182">
        <f t="shared" si="8"/>
        <v>0</v>
      </c>
      <c r="U174" s="35"/>
      <c r="V174" s="35"/>
      <c r="W174" s="35"/>
      <c r="X174" s="35"/>
      <c r="Y174" s="35"/>
      <c r="Z174" s="35"/>
      <c r="AA174" s="35"/>
      <c r="AB174" s="35"/>
      <c r="AC174" s="35"/>
      <c r="AD174" s="35"/>
      <c r="AE174" s="35"/>
      <c r="AR174" s="183" t="s">
        <v>676</v>
      </c>
      <c r="AT174" s="183" t="s">
        <v>318</v>
      </c>
      <c r="AU174" s="183" t="s">
        <v>82</v>
      </c>
      <c r="AY174" s="18" t="s">
        <v>317</v>
      </c>
      <c r="BE174" s="105">
        <f t="shared" si="9"/>
        <v>0</v>
      </c>
      <c r="BF174" s="105">
        <f t="shared" si="10"/>
        <v>0</v>
      </c>
      <c r="BG174" s="105">
        <f t="shared" si="11"/>
        <v>0</v>
      </c>
      <c r="BH174" s="105">
        <f t="shared" si="12"/>
        <v>0</v>
      </c>
      <c r="BI174" s="105">
        <f t="shared" si="13"/>
        <v>0</v>
      </c>
      <c r="BJ174" s="18" t="s">
        <v>88</v>
      </c>
      <c r="BK174" s="105">
        <f t="shared" si="14"/>
        <v>0</v>
      </c>
      <c r="BL174" s="18" t="s">
        <v>676</v>
      </c>
      <c r="BM174" s="183" t="s">
        <v>643</v>
      </c>
    </row>
    <row r="175" spans="1:65" s="2" customFormat="1" ht="24.2" customHeight="1">
      <c r="A175" s="35"/>
      <c r="B175" s="141"/>
      <c r="C175" s="171" t="s">
        <v>476</v>
      </c>
      <c r="D175" s="171" t="s">
        <v>318</v>
      </c>
      <c r="E175" s="172" t="s">
        <v>3178</v>
      </c>
      <c r="F175" s="173" t="s">
        <v>3179</v>
      </c>
      <c r="G175" s="174" t="s">
        <v>388</v>
      </c>
      <c r="H175" s="175">
        <v>6</v>
      </c>
      <c r="I175" s="176"/>
      <c r="J175" s="177">
        <f t="shared" si="5"/>
        <v>0</v>
      </c>
      <c r="K175" s="178"/>
      <c r="L175" s="36"/>
      <c r="M175" s="179" t="s">
        <v>1</v>
      </c>
      <c r="N175" s="180" t="s">
        <v>41</v>
      </c>
      <c r="O175" s="61"/>
      <c r="P175" s="181">
        <f t="shared" si="6"/>
        <v>0</v>
      </c>
      <c r="Q175" s="181">
        <v>0</v>
      </c>
      <c r="R175" s="181">
        <f t="shared" si="7"/>
        <v>0</v>
      </c>
      <c r="S175" s="181">
        <v>0</v>
      </c>
      <c r="T175" s="182">
        <f t="shared" si="8"/>
        <v>0</v>
      </c>
      <c r="U175" s="35"/>
      <c r="V175" s="35"/>
      <c r="W175" s="35"/>
      <c r="X175" s="35"/>
      <c r="Y175" s="35"/>
      <c r="Z175" s="35"/>
      <c r="AA175" s="35"/>
      <c r="AB175" s="35"/>
      <c r="AC175" s="35"/>
      <c r="AD175" s="35"/>
      <c r="AE175" s="35"/>
      <c r="AR175" s="183" t="s">
        <v>676</v>
      </c>
      <c r="AT175" s="183" t="s">
        <v>318</v>
      </c>
      <c r="AU175" s="183" t="s">
        <v>82</v>
      </c>
      <c r="AY175" s="18" t="s">
        <v>317</v>
      </c>
      <c r="BE175" s="105">
        <f t="shared" si="9"/>
        <v>0</v>
      </c>
      <c r="BF175" s="105">
        <f t="shared" si="10"/>
        <v>0</v>
      </c>
      <c r="BG175" s="105">
        <f t="shared" si="11"/>
        <v>0</v>
      </c>
      <c r="BH175" s="105">
        <f t="shared" si="12"/>
        <v>0</v>
      </c>
      <c r="BI175" s="105">
        <f t="shared" si="13"/>
        <v>0</v>
      </c>
      <c r="BJ175" s="18" t="s">
        <v>88</v>
      </c>
      <c r="BK175" s="105">
        <f t="shared" si="14"/>
        <v>0</v>
      </c>
      <c r="BL175" s="18" t="s">
        <v>676</v>
      </c>
      <c r="BM175" s="183" t="s">
        <v>653</v>
      </c>
    </row>
    <row r="176" spans="1:65" s="2" customFormat="1" ht="24.2" customHeight="1">
      <c r="A176" s="35"/>
      <c r="B176" s="141"/>
      <c r="C176" s="171" t="s">
        <v>486</v>
      </c>
      <c r="D176" s="171" t="s">
        <v>318</v>
      </c>
      <c r="E176" s="172" t="s">
        <v>3180</v>
      </c>
      <c r="F176" s="173" t="s">
        <v>3181</v>
      </c>
      <c r="G176" s="174" t="s">
        <v>388</v>
      </c>
      <c r="H176" s="175">
        <v>1</v>
      </c>
      <c r="I176" s="176"/>
      <c r="J176" s="177">
        <f t="shared" si="5"/>
        <v>0</v>
      </c>
      <c r="K176" s="178"/>
      <c r="L176" s="36"/>
      <c r="M176" s="179" t="s">
        <v>1</v>
      </c>
      <c r="N176" s="180" t="s">
        <v>41</v>
      </c>
      <c r="O176" s="61"/>
      <c r="P176" s="181">
        <f t="shared" si="6"/>
        <v>0</v>
      </c>
      <c r="Q176" s="181">
        <v>0</v>
      </c>
      <c r="R176" s="181">
        <f t="shared" si="7"/>
        <v>0</v>
      </c>
      <c r="S176" s="181">
        <v>0</v>
      </c>
      <c r="T176" s="182">
        <f t="shared" si="8"/>
        <v>0</v>
      </c>
      <c r="U176" s="35"/>
      <c r="V176" s="35"/>
      <c r="W176" s="35"/>
      <c r="X176" s="35"/>
      <c r="Y176" s="35"/>
      <c r="Z176" s="35"/>
      <c r="AA176" s="35"/>
      <c r="AB176" s="35"/>
      <c r="AC176" s="35"/>
      <c r="AD176" s="35"/>
      <c r="AE176" s="35"/>
      <c r="AR176" s="183" t="s">
        <v>676</v>
      </c>
      <c r="AT176" s="183" t="s">
        <v>318</v>
      </c>
      <c r="AU176" s="183" t="s">
        <v>82</v>
      </c>
      <c r="AY176" s="18" t="s">
        <v>317</v>
      </c>
      <c r="BE176" s="105">
        <f t="shared" si="9"/>
        <v>0</v>
      </c>
      <c r="BF176" s="105">
        <f t="shared" si="10"/>
        <v>0</v>
      </c>
      <c r="BG176" s="105">
        <f t="shared" si="11"/>
        <v>0</v>
      </c>
      <c r="BH176" s="105">
        <f t="shared" si="12"/>
        <v>0</v>
      </c>
      <c r="BI176" s="105">
        <f t="shared" si="13"/>
        <v>0</v>
      </c>
      <c r="BJ176" s="18" t="s">
        <v>88</v>
      </c>
      <c r="BK176" s="105">
        <f t="shared" si="14"/>
        <v>0</v>
      </c>
      <c r="BL176" s="18" t="s">
        <v>676</v>
      </c>
      <c r="BM176" s="183" t="s">
        <v>664</v>
      </c>
    </row>
    <row r="177" spans="1:65" s="2" customFormat="1" ht="24.2" customHeight="1">
      <c r="A177" s="35"/>
      <c r="B177" s="141"/>
      <c r="C177" s="171" t="s">
        <v>494</v>
      </c>
      <c r="D177" s="171" t="s">
        <v>318</v>
      </c>
      <c r="E177" s="172" t="s">
        <v>3182</v>
      </c>
      <c r="F177" s="173" t="s">
        <v>3183</v>
      </c>
      <c r="G177" s="174" t="s">
        <v>388</v>
      </c>
      <c r="H177" s="175">
        <v>2</v>
      </c>
      <c r="I177" s="176"/>
      <c r="J177" s="177">
        <f t="shared" si="5"/>
        <v>0</v>
      </c>
      <c r="K177" s="178"/>
      <c r="L177" s="36"/>
      <c r="M177" s="179" t="s">
        <v>1</v>
      </c>
      <c r="N177" s="180" t="s">
        <v>41</v>
      </c>
      <c r="O177" s="61"/>
      <c r="P177" s="181">
        <f t="shared" si="6"/>
        <v>0</v>
      </c>
      <c r="Q177" s="181">
        <v>0</v>
      </c>
      <c r="R177" s="181">
        <f t="shared" si="7"/>
        <v>0</v>
      </c>
      <c r="S177" s="181">
        <v>0</v>
      </c>
      <c r="T177" s="182">
        <f t="shared" si="8"/>
        <v>0</v>
      </c>
      <c r="U177" s="35"/>
      <c r="V177" s="35"/>
      <c r="W177" s="35"/>
      <c r="X177" s="35"/>
      <c r="Y177" s="35"/>
      <c r="Z177" s="35"/>
      <c r="AA177" s="35"/>
      <c r="AB177" s="35"/>
      <c r="AC177" s="35"/>
      <c r="AD177" s="35"/>
      <c r="AE177" s="35"/>
      <c r="AR177" s="183" t="s">
        <v>676</v>
      </c>
      <c r="AT177" s="183" t="s">
        <v>318</v>
      </c>
      <c r="AU177" s="183" t="s">
        <v>82</v>
      </c>
      <c r="AY177" s="18" t="s">
        <v>317</v>
      </c>
      <c r="BE177" s="105">
        <f t="shared" si="9"/>
        <v>0</v>
      </c>
      <c r="BF177" s="105">
        <f t="shared" si="10"/>
        <v>0</v>
      </c>
      <c r="BG177" s="105">
        <f t="shared" si="11"/>
        <v>0</v>
      </c>
      <c r="BH177" s="105">
        <f t="shared" si="12"/>
        <v>0</v>
      </c>
      <c r="BI177" s="105">
        <f t="shared" si="13"/>
        <v>0</v>
      </c>
      <c r="BJ177" s="18" t="s">
        <v>88</v>
      </c>
      <c r="BK177" s="105">
        <f t="shared" si="14"/>
        <v>0</v>
      </c>
      <c r="BL177" s="18" t="s">
        <v>676</v>
      </c>
      <c r="BM177" s="183" t="s">
        <v>676</v>
      </c>
    </row>
    <row r="178" spans="1:65" s="2" customFormat="1" ht="14.45" customHeight="1">
      <c r="A178" s="35"/>
      <c r="B178" s="141"/>
      <c r="C178" s="171" t="s">
        <v>506</v>
      </c>
      <c r="D178" s="171" t="s">
        <v>318</v>
      </c>
      <c r="E178" s="172" t="s">
        <v>3184</v>
      </c>
      <c r="F178" s="173" t="s">
        <v>3185</v>
      </c>
      <c r="G178" s="174" t="s">
        <v>388</v>
      </c>
      <c r="H178" s="175">
        <v>1</v>
      </c>
      <c r="I178" s="176"/>
      <c r="J178" s="177">
        <f t="shared" ref="J178:J209" si="15">ROUND(I178*H178,2)</f>
        <v>0</v>
      </c>
      <c r="K178" s="178"/>
      <c r="L178" s="36"/>
      <c r="M178" s="179" t="s">
        <v>1</v>
      </c>
      <c r="N178" s="180" t="s">
        <v>41</v>
      </c>
      <c r="O178" s="61"/>
      <c r="P178" s="181">
        <f t="shared" ref="P178:P209" si="16">O178*H178</f>
        <v>0</v>
      </c>
      <c r="Q178" s="181">
        <v>0</v>
      </c>
      <c r="R178" s="181">
        <f t="shared" ref="R178:R209" si="17">Q178*H178</f>
        <v>0</v>
      </c>
      <c r="S178" s="181">
        <v>0</v>
      </c>
      <c r="T178" s="182">
        <f t="shared" ref="T178:T209" si="18">S178*H178</f>
        <v>0</v>
      </c>
      <c r="U178" s="35"/>
      <c r="V178" s="35"/>
      <c r="W178" s="35"/>
      <c r="X178" s="35"/>
      <c r="Y178" s="35"/>
      <c r="Z178" s="35"/>
      <c r="AA178" s="35"/>
      <c r="AB178" s="35"/>
      <c r="AC178" s="35"/>
      <c r="AD178" s="35"/>
      <c r="AE178" s="35"/>
      <c r="AR178" s="183" t="s">
        <v>676</v>
      </c>
      <c r="AT178" s="183" t="s">
        <v>318</v>
      </c>
      <c r="AU178" s="183" t="s">
        <v>82</v>
      </c>
      <c r="AY178" s="18" t="s">
        <v>317</v>
      </c>
      <c r="BE178" s="105">
        <f t="shared" ref="BE178:BE209" si="19">IF(N178="základná",J178,0)</f>
        <v>0</v>
      </c>
      <c r="BF178" s="105">
        <f t="shared" ref="BF178:BF209" si="20">IF(N178="znížená",J178,0)</f>
        <v>0</v>
      </c>
      <c r="BG178" s="105">
        <f t="shared" ref="BG178:BG209" si="21">IF(N178="zákl. prenesená",J178,0)</f>
        <v>0</v>
      </c>
      <c r="BH178" s="105">
        <f t="shared" ref="BH178:BH209" si="22">IF(N178="zníž. prenesená",J178,0)</f>
        <v>0</v>
      </c>
      <c r="BI178" s="105">
        <f t="shared" ref="BI178:BI209" si="23">IF(N178="nulová",J178,0)</f>
        <v>0</v>
      </c>
      <c r="BJ178" s="18" t="s">
        <v>88</v>
      </c>
      <c r="BK178" s="105">
        <f t="shared" ref="BK178:BK209" si="24">ROUND(I178*H178,2)</f>
        <v>0</v>
      </c>
      <c r="BL178" s="18" t="s">
        <v>676</v>
      </c>
      <c r="BM178" s="183" t="s">
        <v>686</v>
      </c>
    </row>
    <row r="179" spans="1:65" s="2" customFormat="1" ht="14.45" customHeight="1">
      <c r="A179" s="35"/>
      <c r="B179" s="141"/>
      <c r="C179" s="171" t="s">
        <v>515</v>
      </c>
      <c r="D179" s="171" t="s">
        <v>318</v>
      </c>
      <c r="E179" s="172" t="s">
        <v>3186</v>
      </c>
      <c r="F179" s="173" t="s">
        <v>3187</v>
      </c>
      <c r="G179" s="174" t="s">
        <v>388</v>
      </c>
      <c r="H179" s="175">
        <v>4</v>
      </c>
      <c r="I179" s="176"/>
      <c r="J179" s="177">
        <f t="shared" si="15"/>
        <v>0</v>
      </c>
      <c r="K179" s="178"/>
      <c r="L179" s="36"/>
      <c r="M179" s="179" t="s">
        <v>1</v>
      </c>
      <c r="N179" s="180" t="s">
        <v>41</v>
      </c>
      <c r="O179" s="61"/>
      <c r="P179" s="181">
        <f t="shared" si="16"/>
        <v>0</v>
      </c>
      <c r="Q179" s="181">
        <v>0</v>
      </c>
      <c r="R179" s="181">
        <f t="shared" si="17"/>
        <v>0</v>
      </c>
      <c r="S179" s="181">
        <v>0</v>
      </c>
      <c r="T179" s="182">
        <f t="shared" si="18"/>
        <v>0</v>
      </c>
      <c r="U179" s="35"/>
      <c r="V179" s="35"/>
      <c r="W179" s="35"/>
      <c r="X179" s="35"/>
      <c r="Y179" s="35"/>
      <c r="Z179" s="35"/>
      <c r="AA179" s="35"/>
      <c r="AB179" s="35"/>
      <c r="AC179" s="35"/>
      <c r="AD179" s="35"/>
      <c r="AE179" s="35"/>
      <c r="AR179" s="183" t="s">
        <v>676</v>
      </c>
      <c r="AT179" s="183" t="s">
        <v>318</v>
      </c>
      <c r="AU179" s="183" t="s">
        <v>82</v>
      </c>
      <c r="AY179" s="18" t="s">
        <v>317</v>
      </c>
      <c r="BE179" s="105">
        <f t="shared" si="19"/>
        <v>0</v>
      </c>
      <c r="BF179" s="105">
        <f t="shared" si="20"/>
        <v>0</v>
      </c>
      <c r="BG179" s="105">
        <f t="shared" si="21"/>
        <v>0</v>
      </c>
      <c r="BH179" s="105">
        <f t="shared" si="22"/>
        <v>0</v>
      </c>
      <c r="BI179" s="105">
        <f t="shared" si="23"/>
        <v>0</v>
      </c>
      <c r="BJ179" s="18" t="s">
        <v>88</v>
      </c>
      <c r="BK179" s="105">
        <f t="shared" si="24"/>
        <v>0</v>
      </c>
      <c r="BL179" s="18" t="s">
        <v>676</v>
      </c>
      <c r="BM179" s="183" t="s">
        <v>700</v>
      </c>
    </row>
    <row r="180" spans="1:65" s="2" customFormat="1" ht="24.2" customHeight="1">
      <c r="A180" s="35"/>
      <c r="B180" s="141"/>
      <c r="C180" s="171" t="s">
        <v>522</v>
      </c>
      <c r="D180" s="171" t="s">
        <v>318</v>
      </c>
      <c r="E180" s="172" t="s">
        <v>3188</v>
      </c>
      <c r="F180" s="173" t="s">
        <v>3189</v>
      </c>
      <c r="G180" s="174" t="s">
        <v>388</v>
      </c>
      <c r="H180" s="175">
        <v>2</v>
      </c>
      <c r="I180" s="176"/>
      <c r="J180" s="177">
        <f t="shared" si="15"/>
        <v>0</v>
      </c>
      <c r="K180" s="178"/>
      <c r="L180" s="36"/>
      <c r="M180" s="179" t="s">
        <v>1</v>
      </c>
      <c r="N180" s="180" t="s">
        <v>41</v>
      </c>
      <c r="O180" s="61"/>
      <c r="P180" s="181">
        <f t="shared" si="16"/>
        <v>0</v>
      </c>
      <c r="Q180" s="181">
        <v>0</v>
      </c>
      <c r="R180" s="181">
        <f t="shared" si="17"/>
        <v>0</v>
      </c>
      <c r="S180" s="181">
        <v>0</v>
      </c>
      <c r="T180" s="182">
        <f t="shared" si="18"/>
        <v>0</v>
      </c>
      <c r="U180" s="35"/>
      <c r="V180" s="35"/>
      <c r="W180" s="35"/>
      <c r="X180" s="35"/>
      <c r="Y180" s="35"/>
      <c r="Z180" s="35"/>
      <c r="AA180" s="35"/>
      <c r="AB180" s="35"/>
      <c r="AC180" s="35"/>
      <c r="AD180" s="35"/>
      <c r="AE180" s="35"/>
      <c r="AR180" s="183" t="s">
        <v>676</v>
      </c>
      <c r="AT180" s="183" t="s">
        <v>318</v>
      </c>
      <c r="AU180" s="183" t="s">
        <v>82</v>
      </c>
      <c r="AY180" s="18" t="s">
        <v>317</v>
      </c>
      <c r="BE180" s="105">
        <f t="shared" si="19"/>
        <v>0</v>
      </c>
      <c r="BF180" s="105">
        <f t="shared" si="20"/>
        <v>0</v>
      </c>
      <c r="BG180" s="105">
        <f t="shared" si="21"/>
        <v>0</v>
      </c>
      <c r="BH180" s="105">
        <f t="shared" si="22"/>
        <v>0</v>
      </c>
      <c r="BI180" s="105">
        <f t="shared" si="23"/>
        <v>0</v>
      </c>
      <c r="BJ180" s="18" t="s">
        <v>88</v>
      </c>
      <c r="BK180" s="105">
        <f t="shared" si="24"/>
        <v>0</v>
      </c>
      <c r="BL180" s="18" t="s">
        <v>676</v>
      </c>
      <c r="BM180" s="183" t="s">
        <v>713</v>
      </c>
    </row>
    <row r="181" spans="1:65" s="2" customFormat="1" ht="24.2" customHeight="1">
      <c r="A181" s="35"/>
      <c r="B181" s="141"/>
      <c r="C181" s="171" t="s">
        <v>527</v>
      </c>
      <c r="D181" s="171" t="s">
        <v>318</v>
      </c>
      <c r="E181" s="172" t="s">
        <v>3190</v>
      </c>
      <c r="F181" s="173" t="s">
        <v>3191</v>
      </c>
      <c r="G181" s="174" t="s">
        <v>441</v>
      </c>
      <c r="H181" s="175">
        <v>7</v>
      </c>
      <c r="I181" s="176"/>
      <c r="J181" s="177">
        <f t="shared" si="15"/>
        <v>0</v>
      </c>
      <c r="K181" s="178"/>
      <c r="L181" s="36"/>
      <c r="M181" s="179" t="s">
        <v>1</v>
      </c>
      <c r="N181" s="180" t="s">
        <v>41</v>
      </c>
      <c r="O181" s="61"/>
      <c r="P181" s="181">
        <f t="shared" si="16"/>
        <v>0</v>
      </c>
      <c r="Q181" s="181">
        <v>0</v>
      </c>
      <c r="R181" s="181">
        <f t="shared" si="17"/>
        <v>0</v>
      </c>
      <c r="S181" s="181">
        <v>0</v>
      </c>
      <c r="T181" s="182">
        <f t="shared" si="18"/>
        <v>0</v>
      </c>
      <c r="U181" s="35"/>
      <c r="V181" s="35"/>
      <c r="W181" s="35"/>
      <c r="X181" s="35"/>
      <c r="Y181" s="35"/>
      <c r="Z181" s="35"/>
      <c r="AA181" s="35"/>
      <c r="AB181" s="35"/>
      <c r="AC181" s="35"/>
      <c r="AD181" s="35"/>
      <c r="AE181" s="35"/>
      <c r="AR181" s="183" t="s">
        <v>676</v>
      </c>
      <c r="AT181" s="183" t="s">
        <v>318</v>
      </c>
      <c r="AU181" s="183" t="s">
        <v>82</v>
      </c>
      <c r="AY181" s="18" t="s">
        <v>317</v>
      </c>
      <c r="BE181" s="105">
        <f t="shared" si="19"/>
        <v>0</v>
      </c>
      <c r="BF181" s="105">
        <f t="shared" si="20"/>
        <v>0</v>
      </c>
      <c r="BG181" s="105">
        <f t="shared" si="21"/>
        <v>0</v>
      </c>
      <c r="BH181" s="105">
        <f t="shared" si="22"/>
        <v>0</v>
      </c>
      <c r="BI181" s="105">
        <f t="shared" si="23"/>
        <v>0</v>
      </c>
      <c r="BJ181" s="18" t="s">
        <v>88</v>
      </c>
      <c r="BK181" s="105">
        <f t="shared" si="24"/>
        <v>0</v>
      </c>
      <c r="BL181" s="18" t="s">
        <v>676</v>
      </c>
      <c r="BM181" s="183" t="s">
        <v>722</v>
      </c>
    </row>
    <row r="182" spans="1:65" s="2" customFormat="1" ht="14.45" customHeight="1">
      <c r="A182" s="35"/>
      <c r="B182" s="141"/>
      <c r="C182" s="171" t="s">
        <v>535</v>
      </c>
      <c r="D182" s="171" t="s">
        <v>318</v>
      </c>
      <c r="E182" s="172" t="s">
        <v>3192</v>
      </c>
      <c r="F182" s="173" t="s">
        <v>3193</v>
      </c>
      <c r="G182" s="174" t="s">
        <v>441</v>
      </c>
      <c r="H182" s="175">
        <v>8</v>
      </c>
      <c r="I182" s="176"/>
      <c r="J182" s="177">
        <f t="shared" si="15"/>
        <v>0</v>
      </c>
      <c r="K182" s="178"/>
      <c r="L182" s="36"/>
      <c r="M182" s="179" t="s">
        <v>1</v>
      </c>
      <c r="N182" s="180" t="s">
        <v>41</v>
      </c>
      <c r="O182" s="61"/>
      <c r="P182" s="181">
        <f t="shared" si="16"/>
        <v>0</v>
      </c>
      <c r="Q182" s="181">
        <v>0</v>
      </c>
      <c r="R182" s="181">
        <f t="shared" si="17"/>
        <v>0</v>
      </c>
      <c r="S182" s="181">
        <v>0</v>
      </c>
      <c r="T182" s="182">
        <f t="shared" si="18"/>
        <v>0</v>
      </c>
      <c r="U182" s="35"/>
      <c r="V182" s="35"/>
      <c r="W182" s="35"/>
      <c r="X182" s="35"/>
      <c r="Y182" s="35"/>
      <c r="Z182" s="35"/>
      <c r="AA182" s="35"/>
      <c r="AB182" s="35"/>
      <c r="AC182" s="35"/>
      <c r="AD182" s="35"/>
      <c r="AE182" s="35"/>
      <c r="AR182" s="183" t="s">
        <v>676</v>
      </c>
      <c r="AT182" s="183" t="s">
        <v>318</v>
      </c>
      <c r="AU182" s="183" t="s">
        <v>82</v>
      </c>
      <c r="AY182" s="18" t="s">
        <v>317</v>
      </c>
      <c r="BE182" s="105">
        <f t="shared" si="19"/>
        <v>0</v>
      </c>
      <c r="BF182" s="105">
        <f t="shared" si="20"/>
        <v>0</v>
      </c>
      <c r="BG182" s="105">
        <f t="shared" si="21"/>
        <v>0</v>
      </c>
      <c r="BH182" s="105">
        <f t="shared" si="22"/>
        <v>0</v>
      </c>
      <c r="BI182" s="105">
        <f t="shared" si="23"/>
        <v>0</v>
      </c>
      <c r="BJ182" s="18" t="s">
        <v>88</v>
      </c>
      <c r="BK182" s="105">
        <f t="shared" si="24"/>
        <v>0</v>
      </c>
      <c r="BL182" s="18" t="s">
        <v>676</v>
      </c>
      <c r="BM182" s="183" t="s">
        <v>731</v>
      </c>
    </row>
    <row r="183" spans="1:65" s="2" customFormat="1" ht="14.45" customHeight="1">
      <c r="A183" s="35"/>
      <c r="B183" s="141"/>
      <c r="C183" s="171" t="s">
        <v>540</v>
      </c>
      <c r="D183" s="171" t="s">
        <v>318</v>
      </c>
      <c r="E183" s="172" t="s">
        <v>3194</v>
      </c>
      <c r="F183" s="173" t="s">
        <v>3195</v>
      </c>
      <c r="G183" s="174" t="s">
        <v>441</v>
      </c>
      <c r="H183" s="175">
        <v>16</v>
      </c>
      <c r="I183" s="176"/>
      <c r="J183" s="177">
        <f t="shared" si="15"/>
        <v>0</v>
      </c>
      <c r="K183" s="178"/>
      <c r="L183" s="36"/>
      <c r="M183" s="179" t="s">
        <v>1</v>
      </c>
      <c r="N183" s="180" t="s">
        <v>41</v>
      </c>
      <c r="O183" s="61"/>
      <c r="P183" s="181">
        <f t="shared" si="16"/>
        <v>0</v>
      </c>
      <c r="Q183" s="181">
        <v>0</v>
      </c>
      <c r="R183" s="181">
        <f t="shared" si="17"/>
        <v>0</v>
      </c>
      <c r="S183" s="181">
        <v>0</v>
      </c>
      <c r="T183" s="182">
        <f t="shared" si="18"/>
        <v>0</v>
      </c>
      <c r="U183" s="35"/>
      <c r="V183" s="35"/>
      <c r="W183" s="35"/>
      <c r="X183" s="35"/>
      <c r="Y183" s="35"/>
      <c r="Z183" s="35"/>
      <c r="AA183" s="35"/>
      <c r="AB183" s="35"/>
      <c r="AC183" s="35"/>
      <c r="AD183" s="35"/>
      <c r="AE183" s="35"/>
      <c r="AR183" s="183" t="s">
        <v>676</v>
      </c>
      <c r="AT183" s="183" t="s">
        <v>318</v>
      </c>
      <c r="AU183" s="183" t="s">
        <v>82</v>
      </c>
      <c r="AY183" s="18" t="s">
        <v>317</v>
      </c>
      <c r="BE183" s="105">
        <f t="shared" si="19"/>
        <v>0</v>
      </c>
      <c r="BF183" s="105">
        <f t="shared" si="20"/>
        <v>0</v>
      </c>
      <c r="BG183" s="105">
        <f t="shared" si="21"/>
        <v>0</v>
      </c>
      <c r="BH183" s="105">
        <f t="shared" si="22"/>
        <v>0</v>
      </c>
      <c r="BI183" s="105">
        <f t="shared" si="23"/>
        <v>0</v>
      </c>
      <c r="BJ183" s="18" t="s">
        <v>88</v>
      </c>
      <c r="BK183" s="105">
        <f t="shared" si="24"/>
        <v>0</v>
      </c>
      <c r="BL183" s="18" t="s">
        <v>676</v>
      </c>
      <c r="BM183" s="183" t="s">
        <v>745</v>
      </c>
    </row>
    <row r="184" spans="1:65" s="2" customFormat="1" ht="14.45" customHeight="1">
      <c r="A184" s="35"/>
      <c r="B184" s="141"/>
      <c r="C184" s="171" t="s">
        <v>544</v>
      </c>
      <c r="D184" s="171" t="s">
        <v>318</v>
      </c>
      <c r="E184" s="172" t="s">
        <v>3196</v>
      </c>
      <c r="F184" s="173" t="s">
        <v>3197</v>
      </c>
      <c r="G184" s="174" t="s">
        <v>388</v>
      </c>
      <c r="H184" s="175">
        <v>1</v>
      </c>
      <c r="I184" s="176"/>
      <c r="J184" s="177">
        <f t="shared" si="15"/>
        <v>0</v>
      </c>
      <c r="K184" s="178"/>
      <c r="L184" s="36"/>
      <c r="M184" s="179" t="s">
        <v>1</v>
      </c>
      <c r="N184" s="180" t="s">
        <v>41</v>
      </c>
      <c r="O184" s="61"/>
      <c r="P184" s="181">
        <f t="shared" si="16"/>
        <v>0</v>
      </c>
      <c r="Q184" s="181">
        <v>0</v>
      </c>
      <c r="R184" s="181">
        <f t="shared" si="17"/>
        <v>0</v>
      </c>
      <c r="S184" s="181">
        <v>0</v>
      </c>
      <c r="T184" s="182">
        <f t="shared" si="18"/>
        <v>0</v>
      </c>
      <c r="U184" s="35"/>
      <c r="V184" s="35"/>
      <c r="W184" s="35"/>
      <c r="X184" s="35"/>
      <c r="Y184" s="35"/>
      <c r="Z184" s="35"/>
      <c r="AA184" s="35"/>
      <c r="AB184" s="35"/>
      <c r="AC184" s="35"/>
      <c r="AD184" s="35"/>
      <c r="AE184" s="35"/>
      <c r="AR184" s="183" t="s">
        <v>676</v>
      </c>
      <c r="AT184" s="183" t="s">
        <v>318</v>
      </c>
      <c r="AU184" s="183" t="s">
        <v>82</v>
      </c>
      <c r="AY184" s="18" t="s">
        <v>317</v>
      </c>
      <c r="BE184" s="105">
        <f t="shared" si="19"/>
        <v>0</v>
      </c>
      <c r="BF184" s="105">
        <f t="shared" si="20"/>
        <v>0</v>
      </c>
      <c r="BG184" s="105">
        <f t="shared" si="21"/>
        <v>0</v>
      </c>
      <c r="BH184" s="105">
        <f t="shared" si="22"/>
        <v>0</v>
      </c>
      <c r="BI184" s="105">
        <f t="shared" si="23"/>
        <v>0</v>
      </c>
      <c r="BJ184" s="18" t="s">
        <v>88</v>
      </c>
      <c r="BK184" s="105">
        <f t="shared" si="24"/>
        <v>0</v>
      </c>
      <c r="BL184" s="18" t="s">
        <v>676</v>
      </c>
      <c r="BM184" s="183" t="s">
        <v>757</v>
      </c>
    </row>
    <row r="185" spans="1:65" s="2" customFormat="1" ht="62.65" customHeight="1">
      <c r="A185" s="35"/>
      <c r="B185" s="141"/>
      <c r="C185" s="171" t="s">
        <v>551</v>
      </c>
      <c r="D185" s="171" t="s">
        <v>318</v>
      </c>
      <c r="E185" s="172" t="s">
        <v>3198</v>
      </c>
      <c r="F185" s="173" t="s">
        <v>3199</v>
      </c>
      <c r="G185" s="174" t="s">
        <v>388</v>
      </c>
      <c r="H185" s="175">
        <v>1</v>
      </c>
      <c r="I185" s="176"/>
      <c r="J185" s="177">
        <f t="shared" si="15"/>
        <v>0</v>
      </c>
      <c r="K185" s="178"/>
      <c r="L185" s="36"/>
      <c r="M185" s="179" t="s">
        <v>1</v>
      </c>
      <c r="N185" s="180" t="s">
        <v>41</v>
      </c>
      <c r="O185" s="61"/>
      <c r="P185" s="181">
        <f t="shared" si="16"/>
        <v>0</v>
      </c>
      <c r="Q185" s="181">
        <v>0</v>
      </c>
      <c r="R185" s="181">
        <f t="shared" si="17"/>
        <v>0</v>
      </c>
      <c r="S185" s="181">
        <v>0</v>
      </c>
      <c r="T185" s="182">
        <f t="shared" si="18"/>
        <v>0</v>
      </c>
      <c r="U185" s="35"/>
      <c r="V185" s="35"/>
      <c r="W185" s="35"/>
      <c r="X185" s="35"/>
      <c r="Y185" s="35"/>
      <c r="Z185" s="35"/>
      <c r="AA185" s="35"/>
      <c r="AB185" s="35"/>
      <c r="AC185" s="35"/>
      <c r="AD185" s="35"/>
      <c r="AE185" s="35"/>
      <c r="AR185" s="183" t="s">
        <v>676</v>
      </c>
      <c r="AT185" s="183" t="s">
        <v>318</v>
      </c>
      <c r="AU185" s="183" t="s">
        <v>82</v>
      </c>
      <c r="AY185" s="18" t="s">
        <v>317</v>
      </c>
      <c r="BE185" s="105">
        <f t="shared" si="19"/>
        <v>0</v>
      </c>
      <c r="BF185" s="105">
        <f t="shared" si="20"/>
        <v>0</v>
      </c>
      <c r="BG185" s="105">
        <f t="shared" si="21"/>
        <v>0</v>
      </c>
      <c r="BH185" s="105">
        <f t="shared" si="22"/>
        <v>0</v>
      </c>
      <c r="BI185" s="105">
        <f t="shared" si="23"/>
        <v>0</v>
      </c>
      <c r="BJ185" s="18" t="s">
        <v>88</v>
      </c>
      <c r="BK185" s="105">
        <f t="shared" si="24"/>
        <v>0</v>
      </c>
      <c r="BL185" s="18" t="s">
        <v>676</v>
      </c>
      <c r="BM185" s="183" t="s">
        <v>766</v>
      </c>
    </row>
    <row r="186" spans="1:65" s="2" customFormat="1" ht="14.45" customHeight="1">
      <c r="A186" s="35"/>
      <c r="B186" s="141"/>
      <c r="C186" s="171" t="s">
        <v>555</v>
      </c>
      <c r="D186" s="171" t="s">
        <v>318</v>
      </c>
      <c r="E186" s="172" t="s">
        <v>3200</v>
      </c>
      <c r="F186" s="173" t="s">
        <v>3165</v>
      </c>
      <c r="G186" s="174" t="s">
        <v>388</v>
      </c>
      <c r="H186" s="175">
        <v>3</v>
      </c>
      <c r="I186" s="176"/>
      <c r="J186" s="177">
        <f t="shared" si="15"/>
        <v>0</v>
      </c>
      <c r="K186" s="178"/>
      <c r="L186" s="36"/>
      <c r="M186" s="179" t="s">
        <v>1</v>
      </c>
      <c r="N186" s="180" t="s">
        <v>41</v>
      </c>
      <c r="O186" s="61"/>
      <c r="P186" s="181">
        <f t="shared" si="16"/>
        <v>0</v>
      </c>
      <c r="Q186" s="181">
        <v>0</v>
      </c>
      <c r="R186" s="181">
        <f t="shared" si="17"/>
        <v>0</v>
      </c>
      <c r="S186" s="181">
        <v>0</v>
      </c>
      <c r="T186" s="182">
        <f t="shared" si="18"/>
        <v>0</v>
      </c>
      <c r="U186" s="35"/>
      <c r="V186" s="35"/>
      <c r="W186" s="35"/>
      <c r="X186" s="35"/>
      <c r="Y186" s="35"/>
      <c r="Z186" s="35"/>
      <c r="AA186" s="35"/>
      <c r="AB186" s="35"/>
      <c r="AC186" s="35"/>
      <c r="AD186" s="35"/>
      <c r="AE186" s="35"/>
      <c r="AR186" s="183" t="s">
        <v>676</v>
      </c>
      <c r="AT186" s="183" t="s">
        <v>318</v>
      </c>
      <c r="AU186" s="183" t="s">
        <v>82</v>
      </c>
      <c r="AY186" s="18" t="s">
        <v>317</v>
      </c>
      <c r="BE186" s="105">
        <f t="shared" si="19"/>
        <v>0</v>
      </c>
      <c r="BF186" s="105">
        <f t="shared" si="20"/>
        <v>0</v>
      </c>
      <c r="BG186" s="105">
        <f t="shared" si="21"/>
        <v>0</v>
      </c>
      <c r="BH186" s="105">
        <f t="shared" si="22"/>
        <v>0</v>
      </c>
      <c r="BI186" s="105">
        <f t="shared" si="23"/>
        <v>0</v>
      </c>
      <c r="BJ186" s="18" t="s">
        <v>88</v>
      </c>
      <c r="BK186" s="105">
        <f t="shared" si="24"/>
        <v>0</v>
      </c>
      <c r="BL186" s="18" t="s">
        <v>676</v>
      </c>
      <c r="BM186" s="183" t="s">
        <v>775</v>
      </c>
    </row>
    <row r="187" spans="1:65" s="2" customFormat="1" ht="14.45" customHeight="1">
      <c r="A187" s="35"/>
      <c r="B187" s="141"/>
      <c r="C187" s="171" t="s">
        <v>559</v>
      </c>
      <c r="D187" s="171" t="s">
        <v>318</v>
      </c>
      <c r="E187" s="172" t="s">
        <v>3201</v>
      </c>
      <c r="F187" s="173" t="s">
        <v>3202</v>
      </c>
      <c r="G187" s="174" t="s">
        <v>388</v>
      </c>
      <c r="H187" s="175">
        <v>50</v>
      </c>
      <c r="I187" s="176"/>
      <c r="J187" s="177">
        <f t="shared" si="15"/>
        <v>0</v>
      </c>
      <c r="K187" s="178"/>
      <c r="L187" s="36"/>
      <c r="M187" s="179" t="s">
        <v>1</v>
      </c>
      <c r="N187" s="180" t="s">
        <v>41</v>
      </c>
      <c r="O187" s="61"/>
      <c r="P187" s="181">
        <f t="shared" si="16"/>
        <v>0</v>
      </c>
      <c r="Q187" s="181">
        <v>0</v>
      </c>
      <c r="R187" s="181">
        <f t="shared" si="17"/>
        <v>0</v>
      </c>
      <c r="S187" s="181">
        <v>0</v>
      </c>
      <c r="T187" s="182">
        <f t="shared" si="18"/>
        <v>0</v>
      </c>
      <c r="U187" s="35"/>
      <c r="V187" s="35"/>
      <c r="W187" s="35"/>
      <c r="X187" s="35"/>
      <c r="Y187" s="35"/>
      <c r="Z187" s="35"/>
      <c r="AA187" s="35"/>
      <c r="AB187" s="35"/>
      <c r="AC187" s="35"/>
      <c r="AD187" s="35"/>
      <c r="AE187" s="35"/>
      <c r="AR187" s="183" t="s">
        <v>676</v>
      </c>
      <c r="AT187" s="183" t="s">
        <v>318</v>
      </c>
      <c r="AU187" s="183" t="s">
        <v>82</v>
      </c>
      <c r="AY187" s="18" t="s">
        <v>317</v>
      </c>
      <c r="BE187" s="105">
        <f t="shared" si="19"/>
        <v>0</v>
      </c>
      <c r="BF187" s="105">
        <f t="shared" si="20"/>
        <v>0</v>
      </c>
      <c r="BG187" s="105">
        <f t="shared" si="21"/>
        <v>0</v>
      </c>
      <c r="BH187" s="105">
        <f t="shared" si="22"/>
        <v>0</v>
      </c>
      <c r="BI187" s="105">
        <f t="shared" si="23"/>
        <v>0</v>
      </c>
      <c r="BJ187" s="18" t="s">
        <v>88</v>
      </c>
      <c r="BK187" s="105">
        <f t="shared" si="24"/>
        <v>0</v>
      </c>
      <c r="BL187" s="18" t="s">
        <v>676</v>
      </c>
      <c r="BM187" s="183" t="s">
        <v>784</v>
      </c>
    </row>
    <row r="188" spans="1:65" s="2" customFormat="1" ht="37.9" customHeight="1">
      <c r="A188" s="35"/>
      <c r="B188" s="141"/>
      <c r="C188" s="171" t="s">
        <v>565</v>
      </c>
      <c r="D188" s="171" t="s">
        <v>318</v>
      </c>
      <c r="E188" s="172" t="s">
        <v>3203</v>
      </c>
      <c r="F188" s="173" t="s">
        <v>3204</v>
      </c>
      <c r="G188" s="174" t="s">
        <v>388</v>
      </c>
      <c r="H188" s="175">
        <v>1</v>
      </c>
      <c r="I188" s="176"/>
      <c r="J188" s="177">
        <f t="shared" si="15"/>
        <v>0</v>
      </c>
      <c r="K188" s="178"/>
      <c r="L188" s="36"/>
      <c r="M188" s="179" t="s">
        <v>1</v>
      </c>
      <c r="N188" s="180" t="s">
        <v>41</v>
      </c>
      <c r="O188" s="61"/>
      <c r="P188" s="181">
        <f t="shared" si="16"/>
        <v>0</v>
      </c>
      <c r="Q188" s="181">
        <v>0</v>
      </c>
      <c r="R188" s="181">
        <f t="shared" si="17"/>
        <v>0</v>
      </c>
      <c r="S188" s="181">
        <v>0</v>
      </c>
      <c r="T188" s="182">
        <f t="shared" si="18"/>
        <v>0</v>
      </c>
      <c r="U188" s="35"/>
      <c r="V188" s="35"/>
      <c r="W188" s="35"/>
      <c r="X188" s="35"/>
      <c r="Y188" s="35"/>
      <c r="Z188" s="35"/>
      <c r="AA188" s="35"/>
      <c r="AB188" s="35"/>
      <c r="AC188" s="35"/>
      <c r="AD188" s="35"/>
      <c r="AE188" s="35"/>
      <c r="AR188" s="183" t="s">
        <v>676</v>
      </c>
      <c r="AT188" s="183" t="s">
        <v>318</v>
      </c>
      <c r="AU188" s="183" t="s">
        <v>82</v>
      </c>
      <c r="AY188" s="18" t="s">
        <v>317</v>
      </c>
      <c r="BE188" s="105">
        <f t="shared" si="19"/>
        <v>0</v>
      </c>
      <c r="BF188" s="105">
        <f t="shared" si="20"/>
        <v>0</v>
      </c>
      <c r="BG188" s="105">
        <f t="shared" si="21"/>
        <v>0</v>
      </c>
      <c r="BH188" s="105">
        <f t="shared" si="22"/>
        <v>0</v>
      </c>
      <c r="BI188" s="105">
        <f t="shared" si="23"/>
        <v>0</v>
      </c>
      <c r="BJ188" s="18" t="s">
        <v>88</v>
      </c>
      <c r="BK188" s="105">
        <f t="shared" si="24"/>
        <v>0</v>
      </c>
      <c r="BL188" s="18" t="s">
        <v>676</v>
      </c>
      <c r="BM188" s="183" t="s">
        <v>794</v>
      </c>
    </row>
    <row r="189" spans="1:65" s="2" customFormat="1" ht="24.2" customHeight="1">
      <c r="A189" s="35"/>
      <c r="B189" s="141"/>
      <c r="C189" s="171" t="s">
        <v>570</v>
      </c>
      <c r="D189" s="171" t="s">
        <v>318</v>
      </c>
      <c r="E189" s="172" t="s">
        <v>3205</v>
      </c>
      <c r="F189" s="173" t="s">
        <v>3159</v>
      </c>
      <c r="G189" s="174" t="s">
        <v>388</v>
      </c>
      <c r="H189" s="175">
        <v>2</v>
      </c>
      <c r="I189" s="176"/>
      <c r="J189" s="177">
        <f t="shared" si="15"/>
        <v>0</v>
      </c>
      <c r="K189" s="178"/>
      <c r="L189" s="36"/>
      <c r="M189" s="179" t="s">
        <v>1</v>
      </c>
      <c r="N189" s="180" t="s">
        <v>41</v>
      </c>
      <c r="O189" s="61"/>
      <c r="P189" s="181">
        <f t="shared" si="16"/>
        <v>0</v>
      </c>
      <c r="Q189" s="181">
        <v>0</v>
      </c>
      <c r="R189" s="181">
        <f t="shared" si="17"/>
        <v>0</v>
      </c>
      <c r="S189" s="181">
        <v>0</v>
      </c>
      <c r="T189" s="182">
        <f t="shared" si="18"/>
        <v>0</v>
      </c>
      <c r="U189" s="35"/>
      <c r="V189" s="35"/>
      <c r="W189" s="35"/>
      <c r="X189" s="35"/>
      <c r="Y189" s="35"/>
      <c r="Z189" s="35"/>
      <c r="AA189" s="35"/>
      <c r="AB189" s="35"/>
      <c r="AC189" s="35"/>
      <c r="AD189" s="35"/>
      <c r="AE189" s="35"/>
      <c r="AR189" s="183" t="s">
        <v>676</v>
      </c>
      <c r="AT189" s="183" t="s">
        <v>318</v>
      </c>
      <c r="AU189" s="183" t="s">
        <v>82</v>
      </c>
      <c r="AY189" s="18" t="s">
        <v>317</v>
      </c>
      <c r="BE189" s="105">
        <f t="shared" si="19"/>
        <v>0</v>
      </c>
      <c r="BF189" s="105">
        <f t="shared" si="20"/>
        <v>0</v>
      </c>
      <c r="BG189" s="105">
        <f t="shared" si="21"/>
        <v>0</v>
      </c>
      <c r="BH189" s="105">
        <f t="shared" si="22"/>
        <v>0</v>
      </c>
      <c r="BI189" s="105">
        <f t="shared" si="23"/>
        <v>0</v>
      </c>
      <c r="BJ189" s="18" t="s">
        <v>88</v>
      </c>
      <c r="BK189" s="105">
        <f t="shared" si="24"/>
        <v>0</v>
      </c>
      <c r="BL189" s="18" t="s">
        <v>676</v>
      </c>
      <c r="BM189" s="183" t="s">
        <v>807</v>
      </c>
    </row>
    <row r="190" spans="1:65" s="2" customFormat="1" ht="24.2" customHeight="1">
      <c r="A190" s="35"/>
      <c r="B190" s="141"/>
      <c r="C190" s="171" t="s">
        <v>576</v>
      </c>
      <c r="D190" s="171" t="s">
        <v>318</v>
      </c>
      <c r="E190" s="172" t="s">
        <v>3160</v>
      </c>
      <c r="F190" s="173" t="s">
        <v>3161</v>
      </c>
      <c r="G190" s="174" t="s">
        <v>388</v>
      </c>
      <c r="H190" s="175">
        <v>4</v>
      </c>
      <c r="I190" s="176"/>
      <c r="J190" s="177">
        <f t="shared" si="15"/>
        <v>0</v>
      </c>
      <c r="K190" s="178"/>
      <c r="L190" s="36"/>
      <c r="M190" s="179" t="s">
        <v>1</v>
      </c>
      <c r="N190" s="180" t="s">
        <v>41</v>
      </c>
      <c r="O190" s="61"/>
      <c r="P190" s="181">
        <f t="shared" si="16"/>
        <v>0</v>
      </c>
      <c r="Q190" s="181">
        <v>0</v>
      </c>
      <c r="R190" s="181">
        <f t="shared" si="17"/>
        <v>0</v>
      </c>
      <c r="S190" s="181">
        <v>0</v>
      </c>
      <c r="T190" s="182">
        <f t="shared" si="18"/>
        <v>0</v>
      </c>
      <c r="U190" s="35"/>
      <c r="V190" s="35"/>
      <c r="W190" s="35"/>
      <c r="X190" s="35"/>
      <c r="Y190" s="35"/>
      <c r="Z190" s="35"/>
      <c r="AA190" s="35"/>
      <c r="AB190" s="35"/>
      <c r="AC190" s="35"/>
      <c r="AD190" s="35"/>
      <c r="AE190" s="35"/>
      <c r="AR190" s="183" t="s">
        <v>676</v>
      </c>
      <c r="AT190" s="183" t="s">
        <v>318</v>
      </c>
      <c r="AU190" s="183" t="s">
        <v>82</v>
      </c>
      <c r="AY190" s="18" t="s">
        <v>317</v>
      </c>
      <c r="BE190" s="105">
        <f t="shared" si="19"/>
        <v>0</v>
      </c>
      <c r="BF190" s="105">
        <f t="shared" si="20"/>
        <v>0</v>
      </c>
      <c r="BG190" s="105">
        <f t="shared" si="21"/>
        <v>0</v>
      </c>
      <c r="BH190" s="105">
        <f t="shared" si="22"/>
        <v>0</v>
      </c>
      <c r="BI190" s="105">
        <f t="shared" si="23"/>
        <v>0</v>
      </c>
      <c r="BJ190" s="18" t="s">
        <v>88</v>
      </c>
      <c r="BK190" s="105">
        <f t="shared" si="24"/>
        <v>0</v>
      </c>
      <c r="BL190" s="18" t="s">
        <v>676</v>
      </c>
      <c r="BM190" s="183" t="s">
        <v>824</v>
      </c>
    </row>
    <row r="191" spans="1:65" s="2" customFormat="1" ht="24.2" customHeight="1">
      <c r="A191" s="35"/>
      <c r="B191" s="141"/>
      <c r="C191" s="171" t="s">
        <v>580</v>
      </c>
      <c r="D191" s="171" t="s">
        <v>318</v>
      </c>
      <c r="E191" s="172" t="s">
        <v>3206</v>
      </c>
      <c r="F191" s="173" t="s">
        <v>3207</v>
      </c>
      <c r="G191" s="174" t="s">
        <v>388</v>
      </c>
      <c r="H191" s="175">
        <v>1</v>
      </c>
      <c r="I191" s="176"/>
      <c r="J191" s="177">
        <f t="shared" si="15"/>
        <v>0</v>
      </c>
      <c r="K191" s="178"/>
      <c r="L191" s="36"/>
      <c r="M191" s="179" t="s">
        <v>1</v>
      </c>
      <c r="N191" s="180" t="s">
        <v>41</v>
      </c>
      <c r="O191" s="61"/>
      <c r="P191" s="181">
        <f t="shared" si="16"/>
        <v>0</v>
      </c>
      <c r="Q191" s="181">
        <v>0</v>
      </c>
      <c r="R191" s="181">
        <f t="shared" si="17"/>
        <v>0</v>
      </c>
      <c r="S191" s="181">
        <v>0</v>
      </c>
      <c r="T191" s="182">
        <f t="shared" si="18"/>
        <v>0</v>
      </c>
      <c r="U191" s="35"/>
      <c r="V191" s="35"/>
      <c r="W191" s="35"/>
      <c r="X191" s="35"/>
      <c r="Y191" s="35"/>
      <c r="Z191" s="35"/>
      <c r="AA191" s="35"/>
      <c r="AB191" s="35"/>
      <c r="AC191" s="35"/>
      <c r="AD191" s="35"/>
      <c r="AE191" s="35"/>
      <c r="AR191" s="183" t="s">
        <v>676</v>
      </c>
      <c r="AT191" s="183" t="s">
        <v>318</v>
      </c>
      <c r="AU191" s="183" t="s">
        <v>82</v>
      </c>
      <c r="AY191" s="18" t="s">
        <v>317</v>
      </c>
      <c r="BE191" s="105">
        <f t="shared" si="19"/>
        <v>0</v>
      </c>
      <c r="BF191" s="105">
        <f t="shared" si="20"/>
        <v>0</v>
      </c>
      <c r="BG191" s="105">
        <f t="shared" si="21"/>
        <v>0</v>
      </c>
      <c r="BH191" s="105">
        <f t="shared" si="22"/>
        <v>0</v>
      </c>
      <c r="BI191" s="105">
        <f t="shared" si="23"/>
        <v>0</v>
      </c>
      <c r="BJ191" s="18" t="s">
        <v>88</v>
      </c>
      <c r="BK191" s="105">
        <f t="shared" si="24"/>
        <v>0</v>
      </c>
      <c r="BL191" s="18" t="s">
        <v>676</v>
      </c>
      <c r="BM191" s="183" t="s">
        <v>836</v>
      </c>
    </row>
    <row r="192" spans="1:65" s="2" customFormat="1" ht="62.65" customHeight="1">
      <c r="A192" s="35"/>
      <c r="B192" s="141"/>
      <c r="C192" s="171" t="s">
        <v>586</v>
      </c>
      <c r="D192" s="171" t="s">
        <v>318</v>
      </c>
      <c r="E192" s="172" t="s">
        <v>3208</v>
      </c>
      <c r="F192" s="173" t="s">
        <v>3209</v>
      </c>
      <c r="G192" s="174" t="s">
        <v>388</v>
      </c>
      <c r="H192" s="175">
        <v>1</v>
      </c>
      <c r="I192" s="176"/>
      <c r="J192" s="177">
        <f t="shared" si="15"/>
        <v>0</v>
      </c>
      <c r="K192" s="178"/>
      <c r="L192" s="36"/>
      <c r="M192" s="179" t="s">
        <v>1</v>
      </c>
      <c r="N192" s="180" t="s">
        <v>41</v>
      </c>
      <c r="O192" s="61"/>
      <c r="P192" s="181">
        <f t="shared" si="16"/>
        <v>0</v>
      </c>
      <c r="Q192" s="181">
        <v>0</v>
      </c>
      <c r="R192" s="181">
        <f t="shared" si="17"/>
        <v>0</v>
      </c>
      <c r="S192" s="181">
        <v>0</v>
      </c>
      <c r="T192" s="182">
        <f t="shared" si="18"/>
        <v>0</v>
      </c>
      <c r="U192" s="35"/>
      <c r="V192" s="35"/>
      <c r="W192" s="35"/>
      <c r="X192" s="35"/>
      <c r="Y192" s="35"/>
      <c r="Z192" s="35"/>
      <c r="AA192" s="35"/>
      <c r="AB192" s="35"/>
      <c r="AC192" s="35"/>
      <c r="AD192" s="35"/>
      <c r="AE192" s="35"/>
      <c r="AR192" s="183" t="s">
        <v>676</v>
      </c>
      <c r="AT192" s="183" t="s">
        <v>318</v>
      </c>
      <c r="AU192" s="183" t="s">
        <v>82</v>
      </c>
      <c r="AY192" s="18" t="s">
        <v>317</v>
      </c>
      <c r="BE192" s="105">
        <f t="shared" si="19"/>
        <v>0</v>
      </c>
      <c r="BF192" s="105">
        <f t="shared" si="20"/>
        <v>0</v>
      </c>
      <c r="BG192" s="105">
        <f t="shared" si="21"/>
        <v>0</v>
      </c>
      <c r="BH192" s="105">
        <f t="shared" si="22"/>
        <v>0</v>
      </c>
      <c r="BI192" s="105">
        <f t="shared" si="23"/>
        <v>0</v>
      </c>
      <c r="BJ192" s="18" t="s">
        <v>88</v>
      </c>
      <c r="BK192" s="105">
        <f t="shared" si="24"/>
        <v>0</v>
      </c>
      <c r="BL192" s="18" t="s">
        <v>676</v>
      </c>
      <c r="BM192" s="183" t="s">
        <v>845</v>
      </c>
    </row>
    <row r="193" spans="1:65" s="2" customFormat="1" ht="62.65" customHeight="1">
      <c r="A193" s="35"/>
      <c r="B193" s="141"/>
      <c r="C193" s="171" t="s">
        <v>591</v>
      </c>
      <c r="D193" s="171" t="s">
        <v>318</v>
      </c>
      <c r="E193" s="172" t="s">
        <v>3210</v>
      </c>
      <c r="F193" s="173" t="s">
        <v>3211</v>
      </c>
      <c r="G193" s="174" t="s">
        <v>388</v>
      </c>
      <c r="H193" s="175">
        <v>1</v>
      </c>
      <c r="I193" s="176"/>
      <c r="J193" s="177">
        <f t="shared" si="15"/>
        <v>0</v>
      </c>
      <c r="K193" s="178"/>
      <c r="L193" s="36"/>
      <c r="M193" s="179" t="s">
        <v>1</v>
      </c>
      <c r="N193" s="180" t="s">
        <v>41</v>
      </c>
      <c r="O193" s="61"/>
      <c r="P193" s="181">
        <f t="shared" si="16"/>
        <v>0</v>
      </c>
      <c r="Q193" s="181">
        <v>0</v>
      </c>
      <c r="R193" s="181">
        <f t="shared" si="17"/>
        <v>0</v>
      </c>
      <c r="S193" s="181">
        <v>0</v>
      </c>
      <c r="T193" s="182">
        <f t="shared" si="18"/>
        <v>0</v>
      </c>
      <c r="U193" s="35"/>
      <c r="V193" s="35"/>
      <c r="W193" s="35"/>
      <c r="X193" s="35"/>
      <c r="Y193" s="35"/>
      <c r="Z193" s="35"/>
      <c r="AA193" s="35"/>
      <c r="AB193" s="35"/>
      <c r="AC193" s="35"/>
      <c r="AD193" s="35"/>
      <c r="AE193" s="35"/>
      <c r="AR193" s="183" t="s">
        <v>676</v>
      </c>
      <c r="AT193" s="183" t="s">
        <v>318</v>
      </c>
      <c r="AU193" s="183" t="s">
        <v>82</v>
      </c>
      <c r="AY193" s="18" t="s">
        <v>317</v>
      </c>
      <c r="BE193" s="105">
        <f t="shared" si="19"/>
        <v>0</v>
      </c>
      <c r="BF193" s="105">
        <f t="shared" si="20"/>
        <v>0</v>
      </c>
      <c r="BG193" s="105">
        <f t="shared" si="21"/>
        <v>0</v>
      </c>
      <c r="BH193" s="105">
        <f t="shared" si="22"/>
        <v>0</v>
      </c>
      <c r="BI193" s="105">
        <f t="shared" si="23"/>
        <v>0</v>
      </c>
      <c r="BJ193" s="18" t="s">
        <v>88</v>
      </c>
      <c r="BK193" s="105">
        <f t="shared" si="24"/>
        <v>0</v>
      </c>
      <c r="BL193" s="18" t="s">
        <v>676</v>
      </c>
      <c r="BM193" s="183" t="s">
        <v>859</v>
      </c>
    </row>
    <row r="194" spans="1:65" s="2" customFormat="1" ht="24.2" customHeight="1">
      <c r="A194" s="35"/>
      <c r="B194" s="141"/>
      <c r="C194" s="171" t="s">
        <v>596</v>
      </c>
      <c r="D194" s="171" t="s">
        <v>318</v>
      </c>
      <c r="E194" s="172" t="s">
        <v>3212</v>
      </c>
      <c r="F194" s="173" t="s">
        <v>3213</v>
      </c>
      <c r="G194" s="174" t="s">
        <v>388</v>
      </c>
      <c r="H194" s="175">
        <v>1</v>
      </c>
      <c r="I194" s="176"/>
      <c r="J194" s="177">
        <f t="shared" si="15"/>
        <v>0</v>
      </c>
      <c r="K194" s="178"/>
      <c r="L194" s="36"/>
      <c r="M194" s="179" t="s">
        <v>1</v>
      </c>
      <c r="N194" s="180" t="s">
        <v>41</v>
      </c>
      <c r="O194" s="61"/>
      <c r="P194" s="181">
        <f t="shared" si="16"/>
        <v>0</v>
      </c>
      <c r="Q194" s="181">
        <v>0</v>
      </c>
      <c r="R194" s="181">
        <f t="shared" si="17"/>
        <v>0</v>
      </c>
      <c r="S194" s="181">
        <v>0</v>
      </c>
      <c r="T194" s="182">
        <f t="shared" si="18"/>
        <v>0</v>
      </c>
      <c r="U194" s="35"/>
      <c r="V194" s="35"/>
      <c r="W194" s="35"/>
      <c r="X194" s="35"/>
      <c r="Y194" s="35"/>
      <c r="Z194" s="35"/>
      <c r="AA194" s="35"/>
      <c r="AB194" s="35"/>
      <c r="AC194" s="35"/>
      <c r="AD194" s="35"/>
      <c r="AE194" s="35"/>
      <c r="AR194" s="183" t="s">
        <v>676</v>
      </c>
      <c r="AT194" s="183" t="s">
        <v>318</v>
      </c>
      <c r="AU194" s="183" t="s">
        <v>82</v>
      </c>
      <c r="AY194" s="18" t="s">
        <v>317</v>
      </c>
      <c r="BE194" s="105">
        <f t="shared" si="19"/>
        <v>0</v>
      </c>
      <c r="BF194" s="105">
        <f t="shared" si="20"/>
        <v>0</v>
      </c>
      <c r="BG194" s="105">
        <f t="shared" si="21"/>
        <v>0</v>
      </c>
      <c r="BH194" s="105">
        <f t="shared" si="22"/>
        <v>0</v>
      </c>
      <c r="BI194" s="105">
        <f t="shared" si="23"/>
        <v>0</v>
      </c>
      <c r="BJ194" s="18" t="s">
        <v>88</v>
      </c>
      <c r="BK194" s="105">
        <f t="shared" si="24"/>
        <v>0</v>
      </c>
      <c r="BL194" s="18" t="s">
        <v>676</v>
      </c>
      <c r="BM194" s="183" t="s">
        <v>871</v>
      </c>
    </row>
    <row r="195" spans="1:65" s="2" customFormat="1" ht="62.65" customHeight="1">
      <c r="A195" s="35"/>
      <c r="B195" s="141"/>
      <c r="C195" s="171" t="s">
        <v>603</v>
      </c>
      <c r="D195" s="171" t="s">
        <v>318</v>
      </c>
      <c r="E195" s="172" t="s">
        <v>3214</v>
      </c>
      <c r="F195" s="173" t="s">
        <v>3199</v>
      </c>
      <c r="G195" s="174" t="s">
        <v>388</v>
      </c>
      <c r="H195" s="175">
        <v>1</v>
      </c>
      <c r="I195" s="176"/>
      <c r="J195" s="177">
        <f t="shared" si="15"/>
        <v>0</v>
      </c>
      <c r="K195" s="178"/>
      <c r="L195" s="36"/>
      <c r="M195" s="179" t="s">
        <v>1</v>
      </c>
      <c r="N195" s="180" t="s">
        <v>41</v>
      </c>
      <c r="O195" s="61"/>
      <c r="P195" s="181">
        <f t="shared" si="16"/>
        <v>0</v>
      </c>
      <c r="Q195" s="181">
        <v>0</v>
      </c>
      <c r="R195" s="181">
        <f t="shared" si="17"/>
        <v>0</v>
      </c>
      <c r="S195" s="181">
        <v>0</v>
      </c>
      <c r="T195" s="182">
        <f t="shared" si="18"/>
        <v>0</v>
      </c>
      <c r="U195" s="35"/>
      <c r="V195" s="35"/>
      <c r="W195" s="35"/>
      <c r="X195" s="35"/>
      <c r="Y195" s="35"/>
      <c r="Z195" s="35"/>
      <c r="AA195" s="35"/>
      <c r="AB195" s="35"/>
      <c r="AC195" s="35"/>
      <c r="AD195" s="35"/>
      <c r="AE195" s="35"/>
      <c r="AR195" s="183" t="s">
        <v>676</v>
      </c>
      <c r="AT195" s="183" t="s">
        <v>318</v>
      </c>
      <c r="AU195" s="183" t="s">
        <v>82</v>
      </c>
      <c r="AY195" s="18" t="s">
        <v>317</v>
      </c>
      <c r="BE195" s="105">
        <f t="shared" si="19"/>
        <v>0</v>
      </c>
      <c r="BF195" s="105">
        <f t="shared" si="20"/>
        <v>0</v>
      </c>
      <c r="BG195" s="105">
        <f t="shared" si="21"/>
        <v>0</v>
      </c>
      <c r="BH195" s="105">
        <f t="shared" si="22"/>
        <v>0</v>
      </c>
      <c r="BI195" s="105">
        <f t="shared" si="23"/>
        <v>0</v>
      </c>
      <c r="BJ195" s="18" t="s">
        <v>88</v>
      </c>
      <c r="BK195" s="105">
        <f t="shared" si="24"/>
        <v>0</v>
      </c>
      <c r="BL195" s="18" t="s">
        <v>676</v>
      </c>
      <c r="BM195" s="183" t="s">
        <v>878</v>
      </c>
    </row>
    <row r="196" spans="1:65" s="2" customFormat="1" ht="14.45" customHeight="1">
      <c r="A196" s="35"/>
      <c r="B196" s="141"/>
      <c r="C196" s="171" t="s">
        <v>608</v>
      </c>
      <c r="D196" s="171" t="s">
        <v>318</v>
      </c>
      <c r="E196" s="172" t="s">
        <v>3200</v>
      </c>
      <c r="F196" s="173" t="s">
        <v>3165</v>
      </c>
      <c r="G196" s="174" t="s">
        <v>388</v>
      </c>
      <c r="H196" s="175">
        <v>2</v>
      </c>
      <c r="I196" s="176"/>
      <c r="J196" s="177">
        <f t="shared" si="15"/>
        <v>0</v>
      </c>
      <c r="K196" s="178"/>
      <c r="L196" s="36"/>
      <c r="M196" s="179" t="s">
        <v>1</v>
      </c>
      <c r="N196" s="180" t="s">
        <v>41</v>
      </c>
      <c r="O196" s="61"/>
      <c r="P196" s="181">
        <f t="shared" si="16"/>
        <v>0</v>
      </c>
      <c r="Q196" s="181">
        <v>0</v>
      </c>
      <c r="R196" s="181">
        <f t="shared" si="17"/>
        <v>0</v>
      </c>
      <c r="S196" s="181">
        <v>0</v>
      </c>
      <c r="T196" s="182">
        <f t="shared" si="18"/>
        <v>0</v>
      </c>
      <c r="U196" s="35"/>
      <c r="V196" s="35"/>
      <c r="W196" s="35"/>
      <c r="X196" s="35"/>
      <c r="Y196" s="35"/>
      <c r="Z196" s="35"/>
      <c r="AA196" s="35"/>
      <c r="AB196" s="35"/>
      <c r="AC196" s="35"/>
      <c r="AD196" s="35"/>
      <c r="AE196" s="35"/>
      <c r="AR196" s="183" t="s">
        <v>676</v>
      </c>
      <c r="AT196" s="183" t="s">
        <v>318</v>
      </c>
      <c r="AU196" s="183" t="s">
        <v>82</v>
      </c>
      <c r="AY196" s="18" t="s">
        <v>317</v>
      </c>
      <c r="BE196" s="105">
        <f t="shared" si="19"/>
        <v>0</v>
      </c>
      <c r="BF196" s="105">
        <f t="shared" si="20"/>
        <v>0</v>
      </c>
      <c r="BG196" s="105">
        <f t="shared" si="21"/>
        <v>0</v>
      </c>
      <c r="BH196" s="105">
        <f t="shared" si="22"/>
        <v>0</v>
      </c>
      <c r="BI196" s="105">
        <f t="shared" si="23"/>
        <v>0</v>
      </c>
      <c r="BJ196" s="18" t="s">
        <v>88</v>
      </c>
      <c r="BK196" s="105">
        <f t="shared" si="24"/>
        <v>0</v>
      </c>
      <c r="BL196" s="18" t="s">
        <v>676</v>
      </c>
      <c r="BM196" s="183" t="s">
        <v>883</v>
      </c>
    </row>
    <row r="197" spans="1:65" s="2" customFormat="1" ht="14.45" customHeight="1">
      <c r="A197" s="35"/>
      <c r="B197" s="141"/>
      <c r="C197" s="171" t="s">
        <v>612</v>
      </c>
      <c r="D197" s="171" t="s">
        <v>318</v>
      </c>
      <c r="E197" s="172" t="s">
        <v>3201</v>
      </c>
      <c r="F197" s="173" t="s">
        <v>3202</v>
      </c>
      <c r="G197" s="174" t="s">
        <v>388</v>
      </c>
      <c r="H197" s="175">
        <v>48</v>
      </c>
      <c r="I197" s="176"/>
      <c r="J197" s="177">
        <f t="shared" si="15"/>
        <v>0</v>
      </c>
      <c r="K197" s="178"/>
      <c r="L197" s="36"/>
      <c r="M197" s="179" t="s">
        <v>1</v>
      </c>
      <c r="N197" s="180" t="s">
        <v>41</v>
      </c>
      <c r="O197" s="61"/>
      <c r="P197" s="181">
        <f t="shared" si="16"/>
        <v>0</v>
      </c>
      <c r="Q197" s="181">
        <v>0</v>
      </c>
      <c r="R197" s="181">
        <f t="shared" si="17"/>
        <v>0</v>
      </c>
      <c r="S197" s="181">
        <v>0</v>
      </c>
      <c r="T197" s="182">
        <f t="shared" si="18"/>
        <v>0</v>
      </c>
      <c r="U197" s="35"/>
      <c r="V197" s="35"/>
      <c r="W197" s="35"/>
      <c r="X197" s="35"/>
      <c r="Y197" s="35"/>
      <c r="Z197" s="35"/>
      <c r="AA197" s="35"/>
      <c r="AB197" s="35"/>
      <c r="AC197" s="35"/>
      <c r="AD197" s="35"/>
      <c r="AE197" s="35"/>
      <c r="AR197" s="183" t="s">
        <v>676</v>
      </c>
      <c r="AT197" s="183" t="s">
        <v>318</v>
      </c>
      <c r="AU197" s="183" t="s">
        <v>82</v>
      </c>
      <c r="AY197" s="18" t="s">
        <v>317</v>
      </c>
      <c r="BE197" s="105">
        <f t="shared" si="19"/>
        <v>0</v>
      </c>
      <c r="BF197" s="105">
        <f t="shared" si="20"/>
        <v>0</v>
      </c>
      <c r="BG197" s="105">
        <f t="shared" si="21"/>
        <v>0</v>
      </c>
      <c r="BH197" s="105">
        <f t="shared" si="22"/>
        <v>0</v>
      </c>
      <c r="BI197" s="105">
        <f t="shared" si="23"/>
        <v>0</v>
      </c>
      <c r="BJ197" s="18" t="s">
        <v>88</v>
      </c>
      <c r="BK197" s="105">
        <f t="shared" si="24"/>
        <v>0</v>
      </c>
      <c r="BL197" s="18" t="s">
        <v>676</v>
      </c>
      <c r="BM197" s="183" t="s">
        <v>894</v>
      </c>
    </row>
    <row r="198" spans="1:65" s="2" customFormat="1" ht="37.9" customHeight="1">
      <c r="A198" s="35"/>
      <c r="B198" s="141"/>
      <c r="C198" s="171" t="s">
        <v>616</v>
      </c>
      <c r="D198" s="171" t="s">
        <v>318</v>
      </c>
      <c r="E198" s="172" t="s">
        <v>3203</v>
      </c>
      <c r="F198" s="173" t="s">
        <v>3204</v>
      </c>
      <c r="G198" s="174" t="s">
        <v>388</v>
      </c>
      <c r="H198" s="175">
        <v>1</v>
      </c>
      <c r="I198" s="176"/>
      <c r="J198" s="177">
        <f t="shared" si="15"/>
        <v>0</v>
      </c>
      <c r="K198" s="178"/>
      <c r="L198" s="36"/>
      <c r="M198" s="179" t="s">
        <v>1</v>
      </c>
      <c r="N198" s="180" t="s">
        <v>41</v>
      </c>
      <c r="O198" s="61"/>
      <c r="P198" s="181">
        <f t="shared" si="16"/>
        <v>0</v>
      </c>
      <c r="Q198" s="181">
        <v>0</v>
      </c>
      <c r="R198" s="181">
        <f t="shared" si="17"/>
        <v>0</v>
      </c>
      <c r="S198" s="181">
        <v>0</v>
      </c>
      <c r="T198" s="182">
        <f t="shared" si="18"/>
        <v>0</v>
      </c>
      <c r="U198" s="35"/>
      <c r="V198" s="35"/>
      <c r="W198" s="35"/>
      <c r="X198" s="35"/>
      <c r="Y198" s="35"/>
      <c r="Z198" s="35"/>
      <c r="AA198" s="35"/>
      <c r="AB198" s="35"/>
      <c r="AC198" s="35"/>
      <c r="AD198" s="35"/>
      <c r="AE198" s="35"/>
      <c r="AR198" s="183" t="s">
        <v>676</v>
      </c>
      <c r="AT198" s="183" t="s">
        <v>318</v>
      </c>
      <c r="AU198" s="183" t="s">
        <v>82</v>
      </c>
      <c r="AY198" s="18" t="s">
        <v>317</v>
      </c>
      <c r="BE198" s="105">
        <f t="shared" si="19"/>
        <v>0</v>
      </c>
      <c r="BF198" s="105">
        <f t="shared" si="20"/>
        <v>0</v>
      </c>
      <c r="BG198" s="105">
        <f t="shared" si="21"/>
        <v>0</v>
      </c>
      <c r="BH198" s="105">
        <f t="shared" si="22"/>
        <v>0</v>
      </c>
      <c r="BI198" s="105">
        <f t="shared" si="23"/>
        <v>0</v>
      </c>
      <c r="BJ198" s="18" t="s">
        <v>88</v>
      </c>
      <c r="BK198" s="105">
        <f t="shared" si="24"/>
        <v>0</v>
      </c>
      <c r="BL198" s="18" t="s">
        <v>676</v>
      </c>
      <c r="BM198" s="183" t="s">
        <v>902</v>
      </c>
    </row>
    <row r="199" spans="1:65" s="2" customFormat="1" ht="24.2" customHeight="1">
      <c r="A199" s="35"/>
      <c r="B199" s="141"/>
      <c r="C199" s="171" t="s">
        <v>620</v>
      </c>
      <c r="D199" s="171" t="s">
        <v>318</v>
      </c>
      <c r="E199" s="172" t="s">
        <v>3205</v>
      </c>
      <c r="F199" s="173" t="s">
        <v>3159</v>
      </c>
      <c r="G199" s="174" t="s">
        <v>388</v>
      </c>
      <c r="H199" s="175">
        <v>2</v>
      </c>
      <c r="I199" s="176"/>
      <c r="J199" s="177">
        <f t="shared" si="15"/>
        <v>0</v>
      </c>
      <c r="K199" s="178"/>
      <c r="L199" s="36"/>
      <c r="M199" s="179" t="s">
        <v>1</v>
      </c>
      <c r="N199" s="180" t="s">
        <v>41</v>
      </c>
      <c r="O199" s="61"/>
      <c r="P199" s="181">
        <f t="shared" si="16"/>
        <v>0</v>
      </c>
      <c r="Q199" s="181">
        <v>0</v>
      </c>
      <c r="R199" s="181">
        <f t="shared" si="17"/>
        <v>0</v>
      </c>
      <c r="S199" s="181">
        <v>0</v>
      </c>
      <c r="T199" s="182">
        <f t="shared" si="18"/>
        <v>0</v>
      </c>
      <c r="U199" s="35"/>
      <c r="V199" s="35"/>
      <c r="W199" s="35"/>
      <c r="X199" s="35"/>
      <c r="Y199" s="35"/>
      <c r="Z199" s="35"/>
      <c r="AA199" s="35"/>
      <c r="AB199" s="35"/>
      <c r="AC199" s="35"/>
      <c r="AD199" s="35"/>
      <c r="AE199" s="35"/>
      <c r="AR199" s="183" t="s">
        <v>676</v>
      </c>
      <c r="AT199" s="183" t="s">
        <v>318</v>
      </c>
      <c r="AU199" s="183" t="s">
        <v>82</v>
      </c>
      <c r="AY199" s="18" t="s">
        <v>317</v>
      </c>
      <c r="BE199" s="105">
        <f t="shared" si="19"/>
        <v>0</v>
      </c>
      <c r="BF199" s="105">
        <f t="shared" si="20"/>
        <v>0</v>
      </c>
      <c r="BG199" s="105">
        <f t="shared" si="21"/>
        <v>0</v>
      </c>
      <c r="BH199" s="105">
        <f t="shared" si="22"/>
        <v>0</v>
      </c>
      <c r="BI199" s="105">
        <f t="shared" si="23"/>
        <v>0</v>
      </c>
      <c r="BJ199" s="18" t="s">
        <v>88</v>
      </c>
      <c r="BK199" s="105">
        <f t="shared" si="24"/>
        <v>0</v>
      </c>
      <c r="BL199" s="18" t="s">
        <v>676</v>
      </c>
      <c r="BM199" s="183" t="s">
        <v>910</v>
      </c>
    </row>
    <row r="200" spans="1:65" s="2" customFormat="1" ht="24.2" customHeight="1">
      <c r="A200" s="35"/>
      <c r="B200" s="141"/>
      <c r="C200" s="171" t="s">
        <v>625</v>
      </c>
      <c r="D200" s="171" t="s">
        <v>318</v>
      </c>
      <c r="E200" s="172" t="s">
        <v>3160</v>
      </c>
      <c r="F200" s="173" t="s">
        <v>3161</v>
      </c>
      <c r="G200" s="174" t="s">
        <v>388</v>
      </c>
      <c r="H200" s="175">
        <v>4</v>
      </c>
      <c r="I200" s="176"/>
      <c r="J200" s="177">
        <f t="shared" si="15"/>
        <v>0</v>
      </c>
      <c r="K200" s="178"/>
      <c r="L200" s="36"/>
      <c r="M200" s="179" t="s">
        <v>1</v>
      </c>
      <c r="N200" s="180" t="s">
        <v>41</v>
      </c>
      <c r="O200" s="61"/>
      <c r="P200" s="181">
        <f t="shared" si="16"/>
        <v>0</v>
      </c>
      <c r="Q200" s="181">
        <v>0</v>
      </c>
      <c r="R200" s="181">
        <f t="shared" si="17"/>
        <v>0</v>
      </c>
      <c r="S200" s="181">
        <v>0</v>
      </c>
      <c r="T200" s="182">
        <f t="shared" si="18"/>
        <v>0</v>
      </c>
      <c r="U200" s="35"/>
      <c r="V200" s="35"/>
      <c r="W200" s="35"/>
      <c r="X200" s="35"/>
      <c r="Y200" s="35"/>
      <c r="Z200" s="35"/>
      <c r="AA200" s="35"/>
      <c r="AB200" s="35"/>
      <c r="AC200" s="35"/>
      <c r="AD200" s="35"/>
      <c r="AE200" s="35"/>
      <c r="AR200" s="183" t="s">
        <v>676</v>
      </c>
      <c r="AT200" s="183" t="s">
        <v>318</v>
      </c>
      <c r="AU200" s="183" t="s">
        <v>82</v>
      </c>
      <c r="AY200" s="18" t="s">
        <v>317</v>
      </c>
      <c r="BE200" s="105">
        <f t="shared" si="19"/>
        <v>0</v>
      </c>
      <c r="BF200" s="105">
        <f t="shared" si="20"/>
        <v>0</v>
      </c>
      <c r="BG200" s="105">
        <f t="shared" si="21"/>
        <v>0</v>
      </c>
      <c r="BH200" s="105">
        <f t="shared" si="22"/>
        <v>0</v>
      </c>
      <c r="BI200" s="105">
        <f t="shared" si="23"/>
        <v>0</v>
      </c>
      <c r="BJ200" s="18" t="s">
        <v>88</v>
      </c>
      <c r="BK200" s="105">
        <f t="shared" si="24"/>
        <v>0</v>
      </c>
      <c r="BL200" s="18" t="s">
        <v>676</v>
      </c>
      <c r="BM200" s="183" t="s">
        <v>919</v>
      </c>
    </row>
    <row r="201" spans="1:65" s="2" customFormat="1" ht="24.2" customHeight="1">
      <c r="A201" s="35"/>
      <c r="B201" s="141"/>
      <c r="C201" s="171" t="s">
        <v>629</v>
      </c>
      <c r="D201" s="171" t="s">
        <v>318</v>
      </c>
      <c r="E201" s="172" t="s">
        <v>3206</v>
      </c>
      <c r="F201" s="173" t="s">
        <v>3207</v>
      </c>
      <c r="G201" s="174" t="s">
        <v>388</v>
      </c>
      <c r="H201" s="175">
        <v>1</v>
      </c>
      <c r="I201" s="176"/>
      <c r="J201" s="177">
        <f t="shared" si="15"/>
        <v>0</v>
      </c>
      <c r="K201" s="178"/>
      <c r="L201" s="36"/>
      <c r="M201" s="179" t="s">
        <v>1</v>
      </c>
      <c r="N201" s="180" t="s">
        <v>41</v>
      </c>
      <c r="O201" s="61"/>
      <c r="P201" s="181">
        <f t="shared" si="16"/>
        <v>0</v>
      </c>
      <c r="Q201" s="181">
        <v>0</v>
      </c>
      <c r="R201" s="181">
        <f t="shared" si="17"/>
        <v>0</v>
      </c>
      <c r="S201" s="181">
        <v>0</v>
      </c>
      <c r="T201" s="182">
        <f t="shared" si="18"/>
        <v>0</v>
      </c>
      <c r="U201" s="35"/>
      <c r="V201" s="35"/>
      <c r="W201" s="35"/>
      <c r="X201" s="35"/>
      <c r="Y201" s="35"/>
      <c r="Z201" s="35"/>
      <c r="AA201" s="35"/>
      <c r="AB201" s="35"/>
      <c r="AC201" s="35"/>
      <c r="AD201" s="35"/>
      <c r="AE201" s="35"/>
      <c r="AR201" s="183" t="s">
        <v>676</v>
      </c>
      <c r="AT201" s="183" t="s">
        <v>318</v>
      </c>
      <c r="AU201" s="183" t="s">
        <v>82</v>
      </c>
      <c r="AY201" s="18" t="s">
        <v>317</v>
      </c>
      <c r="BE201" s="105">
        <f t="shared" si="19"/>
        <v>0</v>
      </c>
      <c r="BF201" s="105">
        <f t="shared" si="20"/>
        <v>0</v>
      </c>
      <c r="BG201" s="105">
        <f t="shared" si="21"/>
        <v>0</v>
      </c>
      <c r="BH201" s="105">
        <f t="shared" si="22"/>
        <v>0</v>
      </c>
      <c r="BI201" s="105">
        <f t="shared" si="23"/>
        <v>0</v>
      </c>
      <c r="BJ201" s="18" t="s">
        <v>88</v>
      </c>
      <c r="BK201" s="105">
        <f t="shared" si="24"/>
        <v>0</v>
      </c>
      <c r="BL201" s="18" t="s">
        <v>676</v>
      </c>
      <c r="BM201" s="183" t="s">
        <v>927</v>
      </c>
    </row>
    <row r="202" spans="1:65" s="2" customFormat="1" ht="62.65" customHeight="1">
      <c r="A202" s="35"/>
      <c r="B202" s="141"/>
      <c r="C202" s="171" t="s">
        <v>637</v>
      </c>
      <c r="D202" s="171" t="s">
        <v>318</v>
      </c>
      <c r="E202" s="172" t="s">
        <v>3208</v>
      </c>
      <c r="F202" s="173" t="s">
        <v>3209</v>
      </c>
      <c r="G202" s="174" t="s">
        <v>388</v>
      </c>
      <c r="H202" s="175">
        <v>1</v>
      </c>
      <c r="I202" s="176"/>
      <c r="J202" s="177">
        <f t="shared" si="15"/>
        <v>0</v>
      </c>
      <c r="K202" s="178"/>
      <c r="L202" s="36"/>
      <c r="M202" s="179" t="s">
        <v>1</v>
      </c>
      <c r="N202" s="180" t="s">
        <v>41</v>
      </c>
      <c r="O202" s="61"/>
      <c r="P202" s="181">
        <f t="shared" si="16"/>
        <v>0</v>
      </c>
      <c r="Q202" s="181">
        <v>0</v>
      </c>
      <c r="R202" s="181">
        <f t="shared" si="17"/>
        <v>0</v>
      </c>
      <c r="S202" s="181">
        <v>0</v>
      </c>
      <c r="T202" s="182">
        <f t="shared" si="18"/>
        <v>0</v>
      </c>
      <c r="U202" s="35"/>
      <c r="V202" s="35"/>
      <c r="W202" s="35"/>
      <c r="X202" s="35"/>
      <c r="Y202" s="35"/>
      <c r="Z202" s="35"/>
      <c r="AA202" s="35"/>
      <c r="AB202" s="35"/>
      <c r="AC202" s="35"/>
      <c r="AD202" s="35"/>
      <c r="AE202" s="35"/>
      <c r="AR202" s="183" t="s">
        <v>676</v>
      </c>
      <c r="AT202" s="183" t="s">
        <v>318</v>
      </c>
      <c r="AU202" s="183" t="s">
        <v>82</v>
      </c>
      <c r="AY202" s="18" t="s">
        <v>317</v>
      </c>
      <c r="BE202" s="105">
        <f t="shared" si="19"/>
        <v>0</v>
      </c>
      <c r="BF202" s="105">
        <f t="shared" si="20"/>
        <v>0</v>
      </c>
      <c r="BG202" s="105">
        <f t="shared" si="21"/>
        <v>0</v>
      </c>
      <c r="BH202" s="105">
        <f t="shared" si="22"/>
        <v>0</v>
      </c>
      <c r="BI202" s="105">
        <f t="shared" si="23"/>
        <v>0</v>
      </c>
      <c r="BJ202" s="18" t="s">
        <v>88</v>
      </c>
      <c r="BK202" s="105">
        <f t="shared" si="24"/>
        <v>0</v>
      </c>
      <c r="BL202" s="18" t="s">
        <v>676</v>
      </c>
      <c r="BM202" s="183" t="s">
        <v>940</v>
      </c>
    </row>
    <row r="203" spans="1:65" s="2" customFormat="1" ht="62.65" customHeight="1">
      <c r="A203" s="35"/>
      <c r="B203" s="141"/>
      <c r="C203" s="171" t="s">
        <v>643</v>
      </c>
      <c r="D203" s="171" t="s">
        <v>318</v>
      </c>
      <c r="E203" s="172" t="s">
        <v>3210</v>
      </c>
      <c r="F203" s="173" t="s">
        <v>3211</v>
      </c>
      <c r="G203" s="174" t="s">
        <v>388</v>
      </c>
      <c r="H203" s="175">
        <v>1</v>
      </c>
      <c r="I203" s="176"/>
      <c r="J203" s="177">
        <f t="shared" si="15"/>
        <v>0</v>
      </c>
      <c r="K203" s="178"/>
      <c r="L203" s="36"/>
      <c r="M203" s="179" t="s">
        <v>1</v>
      </c>
      <c r="N203" s="180" t="s">
        <v>41</v>
      </c>
      <c r="O203" s="61"/>
      <c r="P203" s="181">
        <f t="shared" si="16"/>
        <v>0</v>
      </c>
      <c r="Q203" s="181">
        <v>0</v>
      </c>
      <c r="R203" s="181">
        <f t="shared" si="17"/>
        <v>0</v>
      </c>
      <c r="S203" s="181">
        <v>0</v>
      </c>
      <c r="T203" s="182">
        <f t="shared" si="18"/>
        <v>0</v>
      </c>
      <c r="U203" s="35"/>
      <c r="V203" s="35"/>
      <c r="W203" s="35"/>
      <c r="X203" s="35"/>
      <c r="Y203" s="35"/>
      <c r="Z203" s="35"/>
      <c r="AA203" s="35"/>
      <c r="AB203" s="35"/>
      <c r="AC203" s="35"/>
      <c r="AD203" s="35"/>
      <c r="AE203" s="35"/>
      <c r="AR203" s="183" t="s">
        <v>676</v>
      </c>
      <c r="AT203" s="183" t="s">
        <v>318</v>
      </c>
      <c r="AU203" s="183" t="s">
        <v>82</v>
      </c>
      <c r="AY203" s="18" t="s">
        <v>317</v>
      </c>
      <c r="BE203" s="105">
        <f t="shared" si="19"/>
        <v>0</v>
      </c>
      <c r="BF203" s="105">
        <f t="shared" si="20"/>
        <v>0</v>
      </c>
      <c r="BG203" s="105">
        <f t="shared" si="21"/>
        <v>0</v>
      </c>
      <c r="BH203" s="105">
        <f t="shared" si="22"/>
        <v>0</v>
      </c>
      <c r="BI203" s="105">
        <f t="shared" si="23"/>
        <v>0</v>
      </c>
      <c r="BJ203" s="18" t="s">
        <v>88</v>
      </c>
      <c r="BK203" s="105">
        <f t="shared" si="24"/>
        <v>0</v>
      </c>
      <c r="BL203" s="18" t="s">
        <v>676</v>
      </c>
      <c r="BM203" s="183" t="s">
        <v>947</v>
      </c>
    </row>
    <row r="204" spans="1:65" s="2" customFormat="1" ht="24.2" customHeight="1">
      <c r="A204" s="35"/>
      <c r="B204" s="141"/>
      <c r="C204" s="171" t="s">
        <v>648</v>
      </c>
      <c r="D204" s="171" t="s">
        <v>318</v>
      </c>
      <c r="E204" s="172" t="s">
        <v>3212</v>
      </c>
      <c r="F204" s="173" t="s">
        <v>3213</v>
      </c>
      <c r="G204" s="174" t="s">
        <v>388</v>
      </c>
      <c r="H204" s="175">
        <v>1</v>
      </c>
      <c r="I204" s="176"/>
      <c r="J204" s="177">
        <f t="shared" si="15"/>
        <v>0</v>
      </c>
      <c r="K204" s="178"/>
      <c r="L204" s="36"/>
      <c r="M204" s="179" t="s">
        <v>1</v>
      </c>
      <c r="N204" s="180" t="s">
        <v>41</v>
      </c>
      <c r="O204" s="61"/>
      <c r="P204" s="181">
        <f t="shared" si="16"/>
        <v>0</v>
      </c>
      <c r="Q204" s="181">
        <v>0</v>
      </c>
      <c r="R204" s="181">
        <f t="shared" si="17"/>
        <v>0</v>
      </c>
      <c r="S204" s="181">
        <v>0</v>
      </c>
      <c r="T204" s="182">
        <f t="shared" si="18"/>
        <v>0</v>
      </c>
      <c r="U204" s="35"/>
      <c r="V204" s="35"/>
      <c r="W204" s="35"/>
      <c r="X204" s="35"/>
      <c r="Y204" s="35"/>
      <c r="Z204" s="35"/>
      <c r="AA204" s="35"/>
      <c r="AB204" s="35"/>
      <c r="AC204" s="35"/>
      <c r="AD204" s="35"/>
      <c r="AE204" s="35"/>
      <c r="AR204" s="183" t="s">
        <v>676</v>
      </c>
      <c r="AT204" s="183" t="s">
        <v>318</v>
      </c>
      <c r="AU204" s="183" t="s">
        <v>82</v>
      </c>
      <c r="AY204" s="18" t="s">
        <v>317</v>
      </c>
      <c r="BE204" s="105">
        <f t="shared" si="19"/>
        <v>0</v>
      </c>
      <c r="BF204" s="105">
        <f t="shared" si="20"/>
        <v>0</v>
      </c>
      <c r="BG204" s="105">
        <f t="shared" si="21"/>
        <v>0</v>
      </c>
      <c r="BH204" s="105">
        <f t="shared" si="22"/>
        <v>0</v>
      </c>
      <c r="BI204" s="105">
        <f t="shared" si="23"/>
        <v>0</v>
      </c>
      <c r="BJ204" s="18" t="s">
        <v>88</v>
      </c>
      <c r="BK204" s="105">
        <f t="shared" si="24"/>
        <v>0</v>
      </c>
      <c r="BL204" s="18" t="s">
        <v>676</v>
      </c>
      <c r="BM204" s="183" t="s">
        <v>957</v>
      </c>
    </row>
    <row r="205" spans="1:65" s="2" customFormat="1" ht="24.2" customHeight="1">
      <c r="A205" s="35"/>
      <c r="B205" s="141"/>
      <c r="C205" s="171" t="s">
        <v>653</v>
      </c>
      <c r="D205" s="171" t="s">
        <v>318</v>
      </c>
      <c r="E205" s="172" t="s">
        <v>3215</v>
      </c>
      <c r="F205" s="173" t="s">
        <v>3216</v>
      </c>
      <c r="G205" s="174" t="s">
        <v>1</v>
      </c>
      <c r="H205" s="175">
        <v>1</v>
      </c>
      <c r="I205" s="176"/>
      <c r="J205" s="177">
        <f t="shared" si="15"/>
        <v>0</v>
      </c>
      <c r="K205" s="178"/>
      <c r="L205" s="36"/>
      <c r="M205" s="179" t="s">
        <v>1</v>
      </c>
      <c r="N205" s="180" t="s">
        <v>41</v>
      </c>
      <c r="O205" s="61"/>
      <c r="P205" s="181">
        <f t="shared" si="16"/>
        <v>0</v>
      </c>
      <c r="Q205" s="181">
        <v>0</v>
      </c>
      <c r="R205" s="181">
        <f t="shared" si="17"/>
        <v>0</v>
      </c>
      <c r="S205" s="181">
        <v>0</v>
      </c>
      <c r="T205" s="182">
        <f t="shared" si="18"/>
        <v>0</v>
      </c>
      <c r="U205" s="35"/>
      <c r="V205" s="35"/>
      <c r="W205" s="35"/>
      <c r="X205" s="35"/>
      <c r="Y205" s="35"/>
      <c r="Z205" s="35"/>
      <c r="AA205" s="35"/>
      <c r="AB205" s="35"/>
      <c r="AC205" s="35"/>
      <c r="AD205" s="35"/>
      <c r="AE205" s="35"/>
      <c r="AR205" s="183" t="s">
        <v>676</v>
      </c>
      <c r="AT205" s="183" t="s">
        <v>318</v>
      </c>
      <c r="AU205" s="183" t="s">
        <v>82</v>
      </c>
      <c r="AY205" s="18" t="s">
        <v>317</v>
      </c>
      <c r="BE205" s="105">
        <f t="shared" si="19"/>
        <v>0</v>
      </c>
      <c r="BF205" s="105">
        <f t="shared" si="20"/>
        <v>0</v>
      </c>
      <c r="BG205" s="105">
        <f t="shared" si="21"/>
        <v>0</v>
      </c>
      <c r="BH205" s="105">
        <f t="shared" si="22"/>
        <v>0</v>
      </c>
      <c r="BI205" s="105">
        <f t="shared" si="23"/>
        <v>0</v>
      </c>
      <c r="BJ205" s="18" t="s">
        <v>88</v>
      </c>
      <c r="BK205" s="105">
        <f t="shared" si="24"/>
        <v>0</v>
      </c>
      <c r="BL205" s="18" t="s">
        <v>676</v>
      </c>
      <c r="BM205" s="183" t="s">
        <v>965</v>
      </c>
    </row>
    <row r="206" spans="1:65" s="2" customFormat="1" ht="62.65" customHeight="1">
      <c r="A206" s="35"/>
      <c r="B206" s="141"/>
      <c r="C206" s="171" t="s">
        <v>658</v>
      </c>
      <c r="D206" s="171" t="s">
        <v>318</v>
      </c>
      <c r="E206" s="172" t="s">
        <v>3217</v>
      </c>
      <c r="F206" s="173" t="s">
        <v>3218</v>
      </c>
      <c r="G206" s="174" t="s">
        <v>388</v>
      </c>
      <c r="H206" s="175">
        <v>1</v>
      </c>
      <c r="I206" s="176"/>
      <c r="J206" s="177">
        <f t="shared" si="15"/>
        <v>0</v>
      </c>
      <c r="K206" s="178"/>
      <c r="L206" s="36"/>
      <c r="M206" s="179" t="s">
        <v>1</v>
      </c>
      <c r="N206" s="180" t="s">
        <v>41</v>
      </c>
      <c r="O206" s="61"/>
      <c r="P206" s="181">
        <f t="shared" si="16"/>
        <v>0</v>
      </c>
      <c r="Q206" s="181">
        <v>0</v>
      </c>
      <c r="R206" s="181">
        <f t="shared" si="17"/>
        <v>0</v>
      </c>
      <c r="S206" s="181">
        <v>0</v>
      </c>
      <c r="T206" s="182">
        <f t="shared" si="18"/>
        <v>0</v>
      </c>
      <c r="U206" s="35"/>
      <c r="V206" s="35"/>
      <c r="W206" s="35"/>
      <c r="X206" s="35"/>
      <c r="Y206" s="35"/>
      <c r="Z206" s="35"/>
      <c r="AA206" s="35"/>
      <c r="AB206" s="35"/>
      <c r="AC206" s="35"/>
      <c r="AD206" s="35"/>
      <c r="AE206" s="35"/>
      <c r="AR206" s="183" t="s">
        <v>676</v>
      </c>
      <c r="AT206" s="183" t="s">
        <v>318</v>
      </c>
      <c r="AU206" s="183" t="s">
        <v>82</v>
      </c>
      <c r="AY206" s="18" t="s">
        <v>317</v>
      </c>
      <c r="BE206" s="105">
        <f t="shared" si="19"/>
        <v>0</v>
      </c>
      <c r="BF206" s="105">
        <f t="shared" si="20"/>
        <v>0</v>
      </c>
      <c r="BG206" s="105">
        <f t="shared" si="21"/>
        <v>0</v>
      </c>
      <c r="BH206" s="105">
        <f t="shared" si="22"/>
        <v>0</v>
      </c>
      <c r="BI206" s="105">
        <f t="shared" si="23"/>
        <v>0</v>
      </c>
      <c r="BJ206" s="18" t="s">
        <v>88</v>
      </c>
      <c r="BK206" s="105">
        <f t="shared" si="24"/>
        <v>0</v>
      </c>
      <c r="BL206" s="18" t="s">
        <v>676</v>
      </c>
      <c r="BM206" s="183" t="s">
        <v>979</v>
      </c>
    </row>
    <row r="207" spans="1:65" s="2" customFormat="1" ht="14.45" customHeight="1">
      <c r="A207" s="35"/>
      <c r="B207" s="141"/>
      <c r="C207" s="171" t="s">
        <v>664</v>
      </c>
      <c r="D207" s="171" t="s">
        <v>318</v>
      </c>
      <c r="E207" s="172" t="s">
        <v>3200</v>
      </c>
      <c r="F207" s="173" t="s">
        <v>3165</v>
      </c>
      <c r="G207" s="174" t="s">
        <v>388</v>
      </c>
      <c r="H207" s="175">
        <v>2</v>
      </c>
      <c r="I207" s="176"/>
      <c r="J207" s="177">
        <f t="shared" si="15"/>
        <v>0</v>
      </c>
      <c r="K207" s="178"/>
      <c r="L207" s="36"/>
      <c r="M207" s="179" t="s">
        <v>1</v>
      </c>
      <c r="N207" s="180" t="s">
        <v>41</v>
      </c>
      <c r="O207" s="61"/>
      <c r="P207" s="181">
        <f t="shared" si="16"/>
        <v>0</v>
      </c>
      <c r="Q207" s="181">
        <v>0</v>
      </c>
      <c r="R207" s="181">
        <f t="shared" si="17"/>
        <v>0</v>
      </c>
      <c r="S207" s="181">
        <v>0</v>
      </c>
      <c r="T207" s="182">
        <f t="shared" si="18"/>
        <v>0</v>
      </c>
      <c r="U207" s="35"/>
      <c r="V207" s="35"/>
      <c r="W207" s="35"/>
      <c r="X207" s="35"/>
      <c r="Y207" s="35"/>
      <c r="Z207" s="35"/>
      <c r="AA207" s="35"/>
      <c r="AB207" s="35"/>
      <c r="AC207" s="35"/>
      <c r="AD207" s="35"/>
      <c r="AE207" s="35"/>
      <c r="AR207" s="183" t="s">
        <v>676</v>
      </c>
      <c r="AT207" s="183" t="s">
        <v>318</v>
      </c>
      <c r="AU207" s="183" t="s">
        <v>82</v>
      </c>
      <c r="AY207" s="18" t="s">
        <v>317</v>
      </c>
      <c r="BE207" s="105">
        <f t="shared" si="19"/>
        <v>0</v>
      </c>
      <c r="BF207" s="105">
        <f t="shared" si="20"/>
        <v>0</v>
      </c>
      <c r="BG207" s="105">
        <f t="shared" si="21"/>
        <v>0</v>
      </c>
      <c r="BH207" s="105">
        <f t="shared" si="22"/>
        <v>0</v>
      </c>
      <c r="BI207" s="105">
        <f t="shared" si="23"/>
        <v>0</v>
      </c>
      <c r="BJ207" s="18" t="s">
        <v>88</v>
      </c>
      <c r="BK207" s="105">
        <f t="shared" si="24"/>
        <v>0</v>
      </c>
      <c r="BL207" s="18" t="s">
        <v>676</v>
      </c>
      <c r="BM207" s="183" t="s">
        <v>989</v>
      </c>
    </row>
    <row r="208" spans="1:65" s="2" customFormat="1" ht="14.45" customHeight="1">
      <c r="A208" s="35"/>
      <c r="B208" s="141"/>
      <c r="C208" s="171" t="s">
        <v>670</v>
      </c>
      <c r="D208" s="171" t="s">
        <v>318</v>
      </c>
      <c r="E208" s="172" t="s">
        <v>3201</v>
      </c>
      <c r="F208" s="173" t="s">
        <v>3202</v>
      </c>
      <c r="G208" s="174" t="s">
        <v>388</v>
      </c>
      <c r="H208" s="175">
        <v>48</v>
      </c>
      <c r="I208" s="176"/>
      <c r="J208" s="177">
        <f t="shared" si="15"/>
        <v>0</v>
      </c>
      <c r="K208" s="178"/>
      <c r="L208" s="36"/>
      <c r="M208" s="179" t="s">
        <v>1</v>
      </c>
      <c r="N208" s="180" t="s">
        <v>41</v>
      </c>
      <c r="O208" s="61"/>
      <c r="P208" s="181">
        <f t="shared" si="16"/>
        <v>0</v>
      </c>
      <c r="Q208" s="181">
        <v>0</v>
      </c>
      <c r="R208" s="181">
        <f t="shared" si="17"/>
        <v>0</v>
      </c>
      <c r="S208" s="181">
        <v>0</v>
      </c>
      <c r="T208" s="182">
        <f t="shared" si="18"/>
        <v>0</v>
      </c>
      <c r="U208" s="35"/>
      <c r="V208" s="35"/>
      <c r="W208" s="35"/>
      <c r="X208" s="35"/>
      <c r="Y208" s="35"/>
      <c r="Z208" s="35"/>
      <c r="AA208" s="35"/>
      <c r="AB208" s="35"/>
      <c r="AC208" s="35"/>
      <c r="AD208" s="35"/>
      <c r="AE208" s="35"/>
      <c r="AR208" s="183" t="s">
        <v>676</v>
      </c>
      <c r="AT208" s="183" t="s">
        <v>318</v>
      </c>
      <c r="AU208" s="183" t="s">
        <v>82</v>
      </c>
      <c r="AY208" s="18" t="s">
        <v>317</v>
      </c>
      <c r="BE208" s="105">
        <f t="shared" si="19"/>
        <v>0</v>
      </c>
      <c r="BF208" s="105">
        <f t="shared" si="20"/>
        <v>0</v>
      </c>
      <c r="BG208" s="105">
        <f t="shared" si="21"/>
        <v>0</v>
      </c>
      <c r="BH208" s="105">
        <f t="shared" si="22"/>
        <v>0</v>
      </c>
      <c r="BI208" s="105">
        <f t="shared" si="23"/>
        <v>0</v>
      </c>
      <c r="BJ208" s="18" t="s">
        <v>88</v>
      </c>
      <c r="BK208" s="105">
        <f t="shared" si="24"/>
        <v>0</v>
      </c>
      <c r="BL208" s="18" t="s">
        <v>676</v>
      </c>
      <c r="BM208" s="183" t="s">
        <v>998</v>
      </c>
    </row>
    <row r="209" spans="1:65" s="2" customFormat="1" ht="37.9" customHeight="1">
      <c r="A209" s="35"/>
      <c r="B209" s="141"/>
      <c r="C209" s="171" t="s">
        <v>676</v>
      </c>
      <c r="D209" s="171" t="s">
        <v>318</v>
      </c>
      <c r="E209" s="172" t="s">
        <v>3203</v>
      </c>
      <c r="F209" s="173" t="s">
        <v>3204</v>
      </c>
      <c r="G209" s="174" t="s">
        <v>388</v>
      </c>
      <c r="H209" s="175">
        <v>1</v>
      </c>
      <c r="I209" s="176"/>
      <c r="J209" s="177">
        <f t="shared" si="15"/>
        <v>0</v>
      </c>
      <c r="K209" s="178"/>
      <c r="L209" s="36"/>
      <c r="M209" s="179" t="s">
        <v>1</v>
      </c>
      <c r="N209" s="180" t="s">
        <v>41</v>
      </c>
      <c r="O209" s="61"/>
      <c r="P209" s="181">
        <f t="shared" si="16"/>
        <v>0</v>
      </c>
      <c r="Q209" s="181">
        <v>0</v>
      </c>
      <c r="R209" s="181">
        <f t="shared" si="17"/>
        <v>0</v>
      </c>
      <c r="S209" s="181">
        <v>0</v>
      </c>
      <c r="T209" s="182">
        <f t="shared" si="18"/>
        <v>0</v>
      </c>
      <c r="U209" s="35"/>
      <c r="V209" s="35"/>
      <c r="W209" s="35"/>
      <c r="X209" s="35"/>
      <c r="Y209" s="35"/>
      <c r="Z209" s="35"/>
      <c r="AA209" s="35"/>
      <c r="AB209" s="35"/>
      <c r="AC209" s="35"/>
      <c r="AD209" s="35"/>
      <c r="AE209" s="35"/>
      <c r="AR209" s="183" t="s">
        <v>676</v>
      </c>
      <c r="AT209" s="183" t="s">
        <v>318</v>
      </c>
      <c r="AU209" s="183" t="s">
        <v>82</v>
      </c>
      <c r="AY209" s="18" t="s">
        <v>317</v>
      </c>
      <c r="BE209" s="105">
        <f t="shared" si="19"/>
        <v>0</v>
      </c>
      <c r="BF209" s="105">
        <f t="shared" si="20"/>
        <v>0</v>
      </c>
      <c r="BG209" s="105">
        <f t="shared" si="21"/>
        <v>0</v>
      </c>
      <c r="BH209" s="105">
        <f t="shared" si="22"/>
        <v>0</v>
      </c>
      <c r="BI209" s="105">
        <f t="shared" si="23"/>
        <v>0</v>
      </c>
      <c r="BJ209" s="18" t="s">
        <v>88</v>
      </c>
      <c r="BK209" s="105">
        <f t="shared" si="24"/>
        <v>0</v>
      </c>
      <c r="BL209" s="18" t="s">
        <v>676</v>
      </c>
      <c r="BM209" s="183" t="s">
        <v>1010</v>
      </c>
    </row>
    <row r="210" spans="1:65" s="2" customFormat="1" ht="24.2" customHeight="1">
      <c r="A210" s="35"/>
      <c r="B210" s="141"/>
      <c r="C210" s="171" t="s">
        <v>681</v>
      </c>
      <c r="D210" s="171" t="s">
        <v>318</v>
      </c>
      <c r="E210" s="172" t="s">
        <v>3205</v>
      </c>
      <c r="F210" s="173" t="s">
        <v>3159</v>
      </c>
      <c r="G210" s="174" t="s">
        <v>388</v>
      </c>
      <c r="H210" s="175">
        <v>2</v>
      </c>
      <c r="I210" s="176"/>
      <c r="J210" s="177">
        <f t="shared" ref="J210:J241" si="25">ROUND(I210*H210,2)</f>
        <v>0</v>
      </c>
      <c r="K210" s="178"/>
      <c r="L210" s="36"/>
      <c r="M210" s="179" t="s">
        <v>1</v>
      </c>
      <c r="N210" s="180" t="s">
        <v>41</v>
      </c>
      <c r="O210" s="61"/>
      <c r="P210" s="181">
        <f t="shared" ref="P210:P241" si="26">O210*H210</f>
        <v>0</v>
      </c>
      <c r="Q210" s="181">
        <v>0</v>
      </c>
      <c r="R210" s="181">
        <f t="shared" ref="R210:R241" si="27">Q210*H210</f>
        <v>0</v>
      </c>
      <c r="S210" s="181">
        <v>0</v>
      </c>
      <c r="T210" s="182">
        <f t="shared" ref="T210:T241" si="28">S210*H210</f>
        <v>0</v>
      </c>
      <c r="U210" s="35"/>
      <c r="V210" s="35"/>
      <c r="W210" s="35"/>
      <c r="X210" s="35"/>
      <c r="Y210" s="35"/>
      <c r="Z210" s="35"/>
      <c r="AA210" s="35"/>
      <c r="AB210" s="35"/>
      <c r="AC210" s="35"/>
      <c r="AD210" s="35"/>
      <c r="AE210" s="35"/>
      <c r="AR210" s="183" t="s">
        <v>676</v>
      </c>
      <c r="AT210" s="183" t="s">
        <v>318</v>
      </c>
      <c r="AU210" s="183" t="s">
        <v>82</v>
      </c>
      <c r="AY210" s="18" t="s">
        <v>317</v>
      </c>
      <c r="BE210" s="105">
        <f t="shared" ref="BE210:BE241" si="29">IF(N210="základná",J210,0)</f>
        <v>0</v>
      </c>
      <c r="BF210" s="105">
        <f t="shared" ref="BF210:BF241" si="30">IF(N210="znížená",J210,0)</f>
        <v>0</v>
      </c>
      <c r="BG210" s="105">
        <f t="shared" ref="BG210:BG241" si="31">IF(N210="zákl. prenesená",J210,0)</f>
        <v>0</v>
      </c>
      <c r="BH210" s="105">
        <f t="shared" ref="BH210:BH241" si="32">IF(N210="zníž. prenesená",J210,0)</f>
        <v>0</v>
      </c>
      <c r="BI210" s="105">
        <f t="shared" ref="BI210:BI241" si="33">IF(N210="nulová",J210,0)</f>
        <v>0</v>
      </c>
      <c r="BJ210" s="18" t="s">
        <v>88</v>
      </c>
      <c r="BK210" s="105">
        <f t="shared" ref="BK210:BK241" si="34">ROUND(I210*H210,2)</f>
        <v>0</v>
      </c>
      <c r="BL210" s="18" t="s">
        <v>676</v>
      </c>
      <c r="BM210" s="183" t="s">
        <v>1020</v>
      </c>
    </row>
    <row r="211" spans="1:65" s="2" customFormat="1" ht="24.2" customHeight="1">
      <c r="A211" s="35"/>
      <c r="B211" s="141"/>
      <c r="C211" s="171" t="s">
        <v>686</v>
      </c>
      <c r="D211" s="171" t="s">
        <v>318</v>
      </c>
      <c r="E211" s="172" t="s">
        <v>3160</v>
      </c>
      <c r="F211" s="173" t="s">
        <v>3161</v>
      </c>
      <c r="G211" s="174" t="s">
        <v>388</v>
      </c>
      <c r="H211" s="175">
        <v>4</v>
      </c>
      <c r="I211" s="176"/>
      <c r="J211" s="177">
        <f t="shared" si="25"/>
        <v>0</v>
      </c>
      <c r="K211" s="178"/>
      <c r="L211" s="36"/>
      <c r="M211" s="179" t="s">
        <v>1</v>
      </c>
      <c r="N211" s="180" t="s">
        <v>41</v>
      </c>
      <c r="O211" s="61"/>
      <c r="P211" s="181">
        <f t="shared" si="26"/>
        <v>0</v>
      </c>
      <c r="Q211" s="181">
        <v>0</v>
      </c>
      <c r="R211" s="181">
        <f t="shared" si="27"/>
        <v>0</v>
      </c>
      <c r="S211" s="181">
        <v>0</v>
      </c>
      <c r="T211" s="182">
        <f t="shared" si="28"/>
        <v>0</v>
      </c>
      <c r="U211" s="35"/>
      <c r="V211" s="35"/>
      <c r="W211" s="35"/>
      <c r="X211" s="35"/>
      <c r="Y211" s="35"/>
      <c r="Z211" s="35"/>
      <c r="AA211" s="35"/>
      <c r="AB211" s="35"/>
      <c r="AC211" s="35"/>
      <c r="AD211" s="35"/>
      <c r="AE211" s="35"/>
      <c r="AR211" s="183" t="s">
        <v>676</v>
      </c>
      <c r="AT211" s="183" t="s">
        <v>318</v>
      </c>
      <c r="AU211" s="183" t="s">
        <v>82</v>
      </c>
      <c r="AY211" s="18" t="s">
        <v>317</v>
      </c>
      <c r="BE211" s="105">
        <f t="shared" si="29"/>
        <v>0</v>
      </c>
      <c r="BF211" s="105">
        <f t="shared" si="30"/>
        <v>0</v>
      </c>
      <c r="BG211" s="105">
        <f t="shared" si="31"/>
        <v>0</v>
      </c>
      <c r="BH211" s="105">
        <f t="shared" si="32"/>
        <v>0</v>
      </c>
      <c r="BI211" s="105">
        <f t="shared" si="33"/>
        <v>0</v>
      </c>
      <c r="BJ211" s="18" t="s">
        <v>88</v>
      </c>
      <c r="BK211" s="105">
        <f t="shared" si="34"/>
        <v>0</v>
      </c>
      <c r="BL211" s="18" t="s">
        <v>676</v>
      </c>
      <c r="BM211" s="183" t="s">
        <v>1032</v>
      </c>
    </row>
    <row r="212" spans="1:65" s="2" customFormat="1" ht="24.2" customHeight="1">
      <c r="A212" s="35"/>
      <c r="B212" s="141"/>
      <c r="C212" s="171" t="s">
        <v>692</v>
      </c>
      <c r="D212" s="171" t="s">
        <v>318</v>
      </c>
      <c r="E212" s="172" t="s">
        <v>3206</v>
      </c>
      <c r="F212" s="173" t="s">
        <v>3207</v>
      </c>
      <c r="G212" s="174" t="s">
        <v>388</v>
      </c>
      <c r="H212" s="175">
        <v>1</v>
      </c>
      <c r="I212" s="176"/>
      <c r="J212" s="177">
        <f t="shared" si="25"/>
        <v>0</v>
      </c>
      <c r="K212" s="178"/>
      <c r="L212" s="36"/>
      <c r="M212" s="179" t="s">
        <v>1</v>
      </c>
      <c r="N212" s="180" t="s">
        <v>41</v>
      </c>
      <c r="O212" s="61"/>
      <c r="P212" s="181">
        <f t="shared" si="26"/>
        <v>0</v>
      </c>
      <c r="Q212" s="181">
        <v>0</v>
      </c>
      <c r="R212" s="181">
        <f t="shared" si="27"/>
        <v>0</v>
      </c>
      <c r="S212" s="181">
        <v>0</v>
      </c>
      <c r="T212" s="182">
        <f t="shared" si="28"/>
        <v>0</v>
      </c>
      <c r="U212" s="35"/>
      <c r="V212" s="35"/>
      <c r="W212" s="35"/>
      <c r="X212" s="35"/>
      <c r="Y212" s="35"/>
      <c r="Z212" s="35"/>
      <c r="AA212" s="35"/>
      <c r="AB212" s="35"/>
      <c r="AC212" s="35"/>
      <c r="AD212" s="35"/>
      <c r="AE212" s="35"/>
      <c r="AR212" s="183" t="s">
        <v>676</v>
      </c>
      <c r="AT212" s="183" t="s">
        <v>318</v>
      </c>
      <c r="AU212" s="183" t="s">
        <v>82</v>
      </c>
      <c r="AY212" s="18" t="s">
        <v>317</v>
      </c>
      <c r="BE212" s="105">
        <f t="shared" si="29"/>
        <v>0</v>
      </c>
      <c r="BF212" s="105">
        <f t="shared" si="30"/>
        <v>0</v>
      </c>
      <c r="BG212" s="105">
        <f t="shared" si="31"/>
        <v>0</v>
      </c>
      <c r="BH212" s="105">
        <f t="shared" si="32"/>
        <v>0</v>
      </c>
      <c r="BI212" s="105">
        <f t="shared" si="33"/>
        <v>0</v>
      </c>
      <c r="BJ212" s="18" t="s">
        <v>88</v>
      </c>
      <c r="BK212" s="105">
        <f t="shared" si="34"/>
        <v>0</v>
      </c>
      <c r="BL212" s="18" t="s">
        <v>676</v>
      </c>
      <c r="BM212" s="183" t="s">
        <v>1041</v>
      </c>
    </row>
    <row r="213" spans="1:65" s="2" customFormat="1" ht="62.65" customHeight="1">
      <c r="A213" s="35"/>
      <c r="B213" s="141"/>
      <c r="C213" s="171" t="s">
        <v>700</v>
      </c>
      <c r="D213" s="171" t="s">
        <v>318</v>
      </c>
      <c r="E213" s="172" t="s">
        <v>3208</v>
      </c>
      <c r="F213" s="173" t="s">
        <v>3209</v>
      </c>
      <c r="G213" s="174" t="s">
        <v>388</v>
      </c>
      <c r="H213" s="175">
        <v>1</v>
      </c>
      <c r="I213" s="176"/>
      <c r="J213" s="177">
        <f t="shared" si="25"/>
        <v>0</v>
      </c>
      <c r="K213" s="178"/>
      <c r="L213" s="36"/>
      <c r="M213" s="179" t="s">
        <v>1</v>
      </c>
      <c r="N213" s="180" t="s">
        <v>41</v>
      </c>
      <c r="O213" s="61"/>
      <c r="P213" s="181">
        <f t="shared" si="26"/>
        <v>0</v>
      </c>
      <c r="Q213" s="181">
        <v>0</v>
      </c>
      <c r="R213" s="181">
        <f t="shared" si="27"/>
        <v>0</v>
      </c>
      <c r="S213" s="181">
        <v>0</v>
      </c>
      <c r="T213" s="182">
        <f t="shared" si="28"/>
        <v>0</v>
      </c>
      <c r="U213" s="35"/>
      <c r="V213" s="35"/>
      <c r="W213" s="35"/>
      <c r="X213" s="35"/>
      <c r="Y213" s="35"/>
      <c r="Z213" s="35"/>
      <c r="AA213" s="35"/>
      <c r="AB213" s="35"/>
      <c r="AC213" s="35"/>
      <c r="AD213" s="35"/>
      <c r="AE213" s="35"/>
      <c r="AR213" s="183" t="s">
        <v>676</v>
      </c>
      <c r="AT213" s="183" t="s">
        <v>318</v>
      </c>
      <c r="AU213" s="183" t="s">
        <v>82</v>
      </c>
      <c r="AY213" s="18" t="s">
        <v>317</v>
      </c>
      <c r="BE213" s="105">
        <f t="shared" si="29"/>
        <v>0</v>
      </c>
      <c r="BF213" s="105">
        <f t="shared" si="30"/>
        <v>0</v>
      </c>
      <c r="BG213" s="105">
        <f t="shared" si="31"/>
        <v>0</v>
      </c>
      <c r="BH213" s="105">
        <f t="shared" si="32"/>
        <v>0</v>
      </c>
      <c r="BI213" s="105">
        <f t="shared" si="33"/>
        <v>0</v>
      </c>
      <c r="BJ213" s="18" t="s">
        <v>88</v>
      </c>
      <c r="BK213" s="105">
        <f t="shared" si="34"/>
        <v>0</v>
      </c>
      <c r="BL213" s="18" t="s">
        <v>676</v>
      </c>
      <c r="BM213" s="183" t="s">
        <v>1051</v>
      </c>
    </row>
    <row r="214" spans="1:65" s="2" customFormat="1" ht="62.65" customHeight="1">
      <c r="A214" s="35"/>
      <c r="B214" s="141"/>
      <c r="C214" s="171" t="s">
        <v>706</v>
      </c>
      <c r="D214" s="171" t="s">
        <v>318</v>
      </c>
      <c r="E214" s="172" t="s">
        <v>3210</v>
      </c>
      <c r="F214" s="173" t="s">
        <v>3211</v>
      </c>
      <c r="G214" s="174" t="s">
        <v>388</v>
      </c>
      <c r="H214" s="175">
        <v>1</v>
      </c>
      <c r="I214" s="176"/>
      <c r="J214" s="177">
        <f t="shared" si="25"/>
        <v>0</v>
      </c>
      <c r="K214" s="178"/>
      <c r="L214" s="36"/>
      <c r="M214" s="179" t="s">
        <v>1</v>
      </c>
      <c r="N214" s="180" t="s">
        <v>41</v>
      </c>
      <c r="O214" s="61"/>
      <c r="P214" s="181">
        <f t="shared" si="26"/>
        <v>0</v>
      </c>
      <c r="Q214" s="181">
        <v>0</v>
      </c>
      <c r="R214" s="181">
        <f t="shared" si="27"/>
        <v>0</v>
      </c>
      <c r="S214" s="181">
        <v>0</v>
      </c>
      <c r="T214" s="182">
        <f t="shared" si="28"/>
        <v>0</v>
      </c>
      <c r="U214" s="35"/>
      <c r="V214" s="35"/>
      <c r="W214" s="35"/>
      <c r="X214" s="35"/>
      <c r="Y214" s="35"/>
      <c r="Z214" s="35"/>
      <c r="AA214" s="35"/>
      <c r="AB214" s="35"/>
      <c r="AC214" s="35"/>
      <c r="AD214" s="35"/>
      <c r="AE214" s="35"/>
      <c r="AR214" s="183" t="s">
        <v>676</v>
      </c>
      <c r="AT214" s="183" t="s">
        <v>318</v>
      </c>
      <c r="AU214" s="183" t="s">
        <v>82</v>
      </c>
      <c r="AY214" s="18" t="s">
        <v>317</v>
      </c>
      <c r="BE214" s="105">
        <f t="shared" si="29"/>
        <v>0</v>
      </c>
      <c r="BF214" s="105">
        <f t="shared" si="30"/>
        <v>0</v>
      </c>
      <c r="BG214" s="105">
        <f t="shared" si="31"/>
        <v>0</v>
      </c>
      <c r="BH214" s="105">
        <f t="shared" si="32"/>
        <v>0</v>
      </c>
      <c r="BI214" s="105">
        <f t="shared" si="33"/>
        <v>0</v>
      </c>
      <c r="BJ214" s="18" t="s">
        <v>88</v>
      </c>
      <c r="BK214" s="105">
        <f t="shared" si="34"/>
        <v>0</v>
      </c>
      <c r="BL214" s="18" t="s">
        <v>676</v>
      </c>
      <c r="BM214" s="183" t="s">
        <v>1061</v>
      </c>
    </row>
    <row r="215" spans="1:65" s="2" customFormat="1" ht="24.2" customHeight="1">
      <c r="A215" s="35"/>
      <c r="B215" s="141"/>
      <c r="C215" s="171" t="s">
        <v>713</v>
      </c>
      <c r="D215" s="171" t="s">
        <v>318</v>
      </c>
      <c r="E215" s="172" t="s">
        <v>3212</v>
      </c>
      <c r="F215" s="173" t="s">
        <v>3213</v>
      </c>
      <c r="G215" s="174" t="s">
        <v>388</v>
      </c>
      <c r="H215" s="175">
        <v>1</v>
      </c>
      <c r="I215" s="176"/>
      <c r="J215" s="177">
        <f t="shared" si="25"/>
        <v>0</v>
      </c>
      <c r="K215" s="178"/>
      <c r="L215" s="36"/>
      <c r="M215" s="179" t="s">
        <v>1</v>
      </c>
      <c r="N215" s="180" t="s">
        <v>41</v>
      </c>
      <c r="O215" s="61"/>
      <c r="P215" s="181">
        <f t="shared" si="26"/>
        <v>0</v>
      </c>
      <c r="Q215" s="181">
        <v>0</v>
      </c>
      <c r="R215" s="181">
        <f t="shared" si="27"/>
        <v>0</v>
      </c>
      <c r="S215" s="181">
        <v>0</v>
      </c>
      <c r="T215" s="182">
        <f t="shared" si="28"/>
        <v>0</v>
      </c>
      <c r="U215" s="35"/>
      <c r="V215" s="35"/>
      <c r="W215" s="35"/>
      <c r="X215" s="35"/>
      <c r="Y215" s="35"/>
      <c r="Z215" s="35"/>
      <c r="AA215" s="35"/>
      <c r="AB215" s="35"/>
      <c r="AC215" s="35"/>
      <c r="AD215" s="35"/>
      <c r="AE215" s="35"/>
      <c r="AR215" s="183" t="s">
        <v>676</v>
      </c>
      <c r="AT215" s="183" t="s">
        <v>318</v>
      </c>
      <c r="AU215" s="183" t="s">
        <v>82</v>
      </c>
      <c r="AY215" s="18" t="s">
        <v>317</v>
      </c>
      <c r="BE215" s="105">
        <f t="shared" si="29"/>
        <v>0</v>
      </c>
      <c r="BF215" s="105">
        <f t="shared" si="30"/>
        <v>0</v>
      </c>
      <c r="BG215" s="105">
        <f t="shared" si="31"/>
        <v>0</v>
      </c>
      <c r="BH215" s="105">
        <f t="shared" si="32"/>
        <v>0</v>
      </c>
      <c r="BI215" s="105">
        <f t="shared" si="33"/>
        <v>0</v>
      </c>
      <c r="BJ215" s="18" t="s">
        <v>88</v>
      </c>
      <c r="BK215" s="105">
        <f t="shared" si="34"/>
        <v>0</v>
      </c>
      <c r="BL215" s="18" t="s">
        <v>676</v>
      </c>
      <c r="BM215" s="183" t="s">
        <v>1070</v>
      </c>
    </row>
    <row r="216" spans="1:65" s="2" customFormat="1" ht="62.65" customHeight="1">
      <c r="A216" s="35"/>
      <c r="B216" s="141"/>
      <c r="C216" s="171" t="s">
        <v>717</v>
      </c>
      <c r="D216" s="171" t="s">
        <v>318</v>
      </c>
      <c r="E216" s="172" t="s">
        <v>3219</v>
      </c>
      <c r="F216" s="173" t="s">
        <v>3220</v>
      </c>
      <c r="G216" s="174" t="s">
        <v>388</v>
      </c>
      <c r="H216" s="175">
        <v>1</v>
      </c>
      <c r="I216" s="176"/>
      <c r="J216" s="177">
        <f t="shared" si="25"/>
        <v>0</v>
      </c>
      <c r="K216" s="178"/>
      <c r="L216" s="36"/>
      <c r="M216" s="179" t="s">
        <v>1</v>
      </c>
      <c r="N216" s="180" t="s">
        <v>41</v>
      </c>
      <c r="O216" s="61"/>
      <c r="P216" s="181">
        <f t="shared" si="26"/>
        <v>0</v>
      </c>
      <c r="Q216" s="181">
        <v>0</v>
      </c>
      <c r="R216" s="181">
        <f t="shared" si="27"/>
        <v>0</v>
      </c>
      <c r="S216" s="181">
        <v>0</v>
      </c>
      <c r="T216" s="182">
        <f t="shared" si="28"/>
        <v>0</v>
      </c>
      <c r="U216" s="35"/>
      <c r="V216" s="35"/>
      <c r="W216" s="35"/>
      <c r="X216" s="35"/>
      <c r="Y216" s="35"/>
      <c r="Z216" s="35"/>
      <c r="AA216" s="35"/>
      <c r="AB216" s="35"/>
      <c r="AC216" s="35"/>
      <c r="AD216" s="35"/>
      <c r="AE216" s="35"/>
      <c r="AR216" s="183" t="s">
        <v>676</v>
      </c>
      <c r="AT216" s="183" t="s">
        <v>318</v>
      </c>
      <c r="AU216" s="183" t="s">
        <v>82</v>
      </c>
      <c r="AY216" s="18" t="s">
        <v>317</v>
      </c>
      <c r="BE216" s="105">
        <f t="shared" si="29"/>
        <v>0</v>
      </c>
      <c r="BF216" s="105">
        <f t="shared" si="30"/>
        <v>0</v>
      </c>
      <c r="BG216" s="105">
        <f t="shared" si="31"/>
        <v>0</v>
      </c>
      <c r="BH216" s="105">
        <f t="shared" si="32"/>
        <v>0</v>
      </c>
      <c r="BI216" s="105">
        <f t="shared" si="33"/>
        <v>0</v>
      </c>
      <c r="BJ216" s="18" t="s">
        <v>88</v>
      </c>
      <c r="BK216" s="105">
        <f t="shared" si="34"/>
        <v>0</v>
      </c>
      <c r="BL216" s="18" t="s">
        <v>676</v>
      </c>
      <c r="BM216" s="183" t="s">
        <v>1082</v>
      </c>
    </row>
    <row r="217" spans="1:65" s="2" customFormat="1" ht="14.45" customHeight="1">
      <c r="A217" s="35"/>
      <c r="B217" s="141"/>
      <c r="C217" s="171" t="s">
        <v>722</v>
      </c>
      <c r="D217" s="171" t="s">
        <v>318</v>
      </c>
      <c r="E217" s="172" t="s">
        <v>3200</v>
      </c>
      <c r="F217" s="173" t="s">
        <v>3165</v>
      </c>
      <c r="G217" s="174" t="s">
        <v>388</v>
      </c>
      <c r="H217" s="175">
        <v>4</v>
      </c>
      <c r="I217" s="176"/>
      <c r="J217" s="177">
        <f t="shared" si="25"/>
        <v>0</v>
      </c>
      <c r="K217" s="178"/>
      <c r="L217" s="36"/>
      <c r="M217" s="179" t="s">
        <v>1</v>
      </c>
      <c r="N217" s="180" t="s">
        <v>41</v>
      </c>
      <c r="O217" s="61"/>
      <c r="P217" s="181">
        <f t="shared" si="26"/>
        <v>0</v>
      </c>
      <c r="Q217" s="181">
        <v>0</v>
      </c>
      <c r="R217" s="181">
        <f t="shared" si="27"/>
        <v>0</v>
      </c>
      <c r="S217" s="181">
        <v>0</v>
      </c>
      <c r="T217" s="182">
        <f t="shared" si="28"/>
        <v>0</v>
      </c>
      <c r="U217" s="35"/>
      <c r="V217" s="35"/>
      <c r="W217" s="35"/>
      <c r="X217" s="35"/>
      <c r="Y217" s="35"/>
      <c r="Z217" s="35"/>
      <c r="AA217" s="35"/>
      <c r="AB217" s="35"/>
      <c r="AC217" s="35"/>
      <c r="AD217" s="35"/>
      <c r="AE217" s="35"/>
      <c r="AR217" s="183" t="s">
        <v>676</v>
      </c>
      <c r="AT217" s="183" t="s">
        <v>318</v>
      </c>
      <c r="AU217" s="183" t="s">
        <v>82</v>
      </c>
      <c r="AY217" s="18" t="s">
        <v>317</v>
      </c>
      <c r="BE217" s="105">
        <f t="shared" si="29"/>
        <v>0</v>
      </c>
      <c r="BF217" s="105">
        <f t="shared" si="30"/>
        <v>0</v>
      </c>
      <c r="BG217" s="105">
        <f t="shared" si="31"/>
        <v>0</v>
      </c>
      <c r="BH217" s="105">
        <f t="shared" si="32"/>
        <v>0</v>
      </c>
      <c r="BI217" s="105">
        <f t="shared" si="33"/>
        <v>0</v>
      </c>
      <c r="BJ217" s="18" t="s">
        <v>88</v>
      </c>
      <c r="BK217" s="105">
        <f t="shared" si="34"/>
        <v>0</v>
      </c>
      <c r="BL217" s="18" t="s">
        <v>676</v>
      </c>
      <c r="BM217" s="183" t="s">
        <v>1092</v>
      </c>
    </row>
    <row r="218" spans="1:65" s="2" customFormat="1" ht="14.45" customHeight="1">
      <c r="A218" s="35"/>
      <c r="B218" s="141"/>
      <c r="C218" s="171" t="s">
        <v>727</v>
      </c>
      <c r="D218" s="171" t="s">
        <v>318</v>
      </c>
      <c r="E218" s="172" t="s">
        <v>3201</v>
      </c>
      <c r="F218" s="173" t="s">
        <v>3202</v>
      </c>
      <c r="G218" s="174" t="s">
        <v>388</v>
      </c>
      <c r="H218" s="175">
        <v>48</v>
      </c>
      <c r="I218" s="176"/>
      <c r="J218" s="177">
        <f t="shared" si="25"/>
        <v>0</v>
      </c>
      <c r="K218" s="178"/>
      <c r="L218" s="36"/>
      <c r="M218" s="179" t="s">
        <v>1</v>
      </c>
      <c r="N218" s="180" t="s">
        <v>41</v>
      </c>
      <c r="O218" s="61"/>
      <c r="P218" s="181">
        <f t="shared" si="26"/>
        <v>0</v>
      </c>
      <c r="Q218" s="181">
        <v>0</v>
      </c>
      <c r="R218" s="181">
        <f t="shared" si="27"/>
        <v>0</v>
      </c>
      <c r="S218" s="181">
        <v>0</v>
      </c>
      <c r="T218" s="182">
        <f t="shared" si="28"/>
        <v>0</v>
      </c>
      <c r="U218" s="35"/>
      <c r="V218" s="35"/>
      <c r="W218" s="35"/>
      <c r="X218" s="35"/>
      <c r="Y218" s="35"/>
      <c r="Z218" s="35"/>
      <c r="AA218" s="35"/>
      <c r="AB218" s="35"/>
      <c r="AC218" s="35"/>
      <c r="AD218" s="35"/>
      <c r="AE218" s="35"/>
      <c r="AR218" s="183" t="s">
        <v>676</v>
      </c>
      <c r="AT218" s="183" t="s">
        <v>318</v>
      </c>
      <c r="AU218" s="183" t="s">
        <v>82</v>
      </c>
      <c r="AY218" s="18" t="s">
        <v>317</v>
      </c>
      <c r="BE218" s="105">
        <f t="shared" si="29"/>
        <v>0</v>
      </c>
      <c r="BF218" s="105">
        <f t="shared" si="30"/>
        <v>0</v>
      </c>
      <c r="BG218" s="105">
        <f t="shared" si="31"/>
        <v>0</v>
      </c>
      <c r="BH218" s="105">
        <f t="shared" si="32"/>
        <v>0</v>
      </c>
      <c r="BI218" s="105">
        <f t="shared" si="33"/>
        <v>0</v>
      </c>
      <c r="BJ218" s="18" t="s">
        <v>88</v>
      </c>
      <c r="BK218" s="105">
        <f t="shared" si="34"/>
        <v>0</v>
      </c>
      <c r="BL218" s="18" t="s">
        <v>676</v>
      </c>
      <c r="BM218" s="183" t="s">
        <v>1101</v>
      </c>
    </row>
    <row r="219" spans="1:65" s="2" customFormat="1" ht="37.9" customHeight="1">
      <c r="A219" s="35"/>
      <c r="B219" s="141"/>
      <c r="C219" s="171" t="s">
        <v>731</v>
      </c>
      <c r="D219" s="171" t="s">
        <v>318</v>
      </c>
      <c r="E219" s="172" t="s">
        <v>3203</v>
      </c>
      <c r="F219" s="173" t="s">
        <v>3204</v>
      </c>
      <c r="G219" s="174" t="s">
        <v>388</v>
      </c>
      <c r="H219" s="175">
        <v>1</v>
      </c>
      <c r="I219" s="176"/>
      <c r="J219" s="177">
        <f t="shared" si="25"/>
        <v>0</v>
      </c>
      <c r="K219" s="178"/>
      <c r="L219" s="36"/>
      <c r="M219" s="179" t="s">
        <v>1</v>
      </c>
      <c r="N219" s="180" t="s">
        <v>41</v>
      </c>
      <c r="O219" s="61"/>
      <c r="P219" s="181">
        <f t="shared" si="26"/>
        <v>0</v>
      </c>
      <c r="Q219" s="181">
        <v>0</v>
      </c>
      <c r="R219" s="181">
        <f t="shared" si="27"/>
        <v>0</v>
      </c>
      <c r="S219" s="181">
        <v>0</v>
      </c>
      <c r="T219" s="182">
        <f t="shared" si="28"/>
        <v>0</v>
      </c>
      <c r="U219" s="35"/>
      <c r="V219" s="35"/>
      <c r="W219" s="35"/>
      <c r="X219" s="35"/>
      <c r="Y219" s="35"/>
      <c r="Z219" s="35"/>
      <c r="AA219" s="35"/>
      <c r="AB219" s="35"/>
      <c r="AC219" s="35"/>
      <c r="AD219" s="35"/>
      <c r="AE219" s="35"/>
      <c r="AR219" s="183" t="s">
        <v>676</v>
      </c>
      <c r="AT219" s="183" t="s">
        <v>318</v>
      </c>
      <c r="AU219" s="183" t="s">
        <v>82</v>
      </c>
      <c r="AY219" s="18" t="s">
        <v>317</v>
      </c>
      <c r="BE219" s="105">
        <f t="shared" si="29"/>
        <v>0</v>
      </c>
      <c r="BF219" s="105">
        <f t="shared" si="30"/>
        <v>0</v>
      </c>
      <c r="BG219" s="105">
        <f t="shared" si="31"/>
        <v>0</v>
      </c>
      <c r="BH219" s="105">
        <f t="shared" si="32"/>
        <v>0</v>
      </c>
      <c r="BI219" s="105">
        <f t="shared" si="33"/>
        <v>0</v>
      </c>
      <c r="BJ219" s="18" t="s">
        <v>88</v>
      </c>
      <c r="BK219" s="105">
        <f t="shared" si="34"/>
        <v>0</v>
      </c>
      <c r="BL219" s="18" t="s">
        <v>676</v>
      </c>
      <c r="BM219" s="183" t="s">
        <v>1111</v>
      </c>
    </row>
    <row r="220" spans="1:65" s="2" customFormat="1" ht="24.2" customHeight="1">
      <c r="A220" s="35"/>
      <c r="B220" s="141"/>
      <c r="C220" s="171" t="s">
        <v>737</v>
      </c>
      <c r="D220" s="171" t="s">
        <v>318</v>
      </c>
      <c r="E220" s="172" t="s">
        <v>3205</v>
      </c>
      <c r="F220" s="173" t="s">
        <v>3159</v>
      </c>
      <c r="G220" s="174" t="s">
        <v>388</v>
      </c>
      <c r="H220" s="175">
        <v>2</v>
      </c>
      <c r="I220" s="176"/>
      <c r="J220" s="177">
        <f t="shared" si="25"/>
        <v>0</v>
      </c>
      <c r="K220" s="178"/>
      <c r="L220" s="36"/>
      <c r="M220" s="179" t="s">
        <v>1</v>
      </c>
      <c r="N220" s="180" t="s">
        <v>41</v>
      </c>
      <c r="O220" s="61"/>
      <c r="P220" s="181">
        <f t="shared" si="26"/>
        <v>0</v>
      </c>
      <c r="Q220" s="181">
        <v>0</v>
      </c>
      <c r="R220" s="181">
        <f t="shared" si="27"/>
        <v>0</v>
      </c>
      <c r="S220" s="181">
        <v>0</v>
      </c>
      <c r="T220" s="182">
        <f t="shared" si="28"/>
        <v>0</v>
      </c>
      <c r="U220" s="35"/>
      <c r="V220" s="35"/>
      <c r="W220" s="35"/>
      <c r="X220" s="35"/>
      <c r="Y220" s="35"/>
      <c r="Z220" s="35"/>
      <c r="AA220" s="35"/>
      <c r="AB220" s="35"/>
      <c r="AC220" s="35"/>
      <c r="AD220" s="35"/>
      <c r="AE220" s="35"/>
      <c r="AR220" s="183" t="s">
        <v>676</v>
      </c>
      <c r="AT220" s="183" t="s">
        <v>318</v>
      </c>
      <c r="AU220" s="183" t="s">
        <v>82</v>
      </c>
      <c r="AY220" s="18" t="s">
        <v>317</v>
      </c>
      <c r="BE220" s="105">
        <f t="shared" si="29"/>
        <v>0</v>
      </c>
      <c r="BF220" s="105">
        <f t="shared" si="30"/>
        <v>0</v>
      </c>
      <c r="BG220" s="105">
        <f t="shared" si="31"/>
        <v>0</v>
      </c>
      <c r="BH220" s="105">
        <f t="shared" si="32"/>
        <v>0</v>
      </c>
      <c r="BI220" s="105">
        <f t="shared" si="33"/>
        <v>0</v>
      </c>
      <c r="BJ220" s="18" t="s">
        <v>88</v>
      </c>
      <c r="BK220" s="105">
        <f t="shared" si="34"/>
        <v>0</v>
      </c>
      <c r="BL220" s="18" t="s">
        <v>676</v>
      </c>
      <c r="BM220" s="183" t="s">
        <v>1119</v>
      </c>
    </row>
    <row r="221" spans="1:65" s="2" customFormat="1" ht="24.2" customHeight="1">
      <c r="A221" s="35"/>
      <c r="B221" s="141"/>
      <c r="C221" s="171" t="s">
        <v>745</v>
      </c>
      <c r="D221" s="171" t="s">
        <v>318</v>
      </c>
      <c r="E221" s="172" t="s">
        <v>3160</v>
      </c>
      <c r="F221" s="173" t="s">
        <v>3161</v>
      </c>
      <c r="G221" s="174" t="s">
        <v>388</v>
      </c>
      <c r="H221" s="175">
        <v>4</v>
      </c>
      <c r="I221" s="176"/>
      <c r="J221" s="177">
        <f t="shared" si="25"/>
        <v>0</v>
      </c>
      <c r="K221" s="178"/>
      <c r="L221" s="36"/>
      <c r="M221" s="179" t="s">
        <v>1</v>
      </c>
      <c r="N221" s="180" t="s">
        <v>41</v>
      </c>
      <c r="O221" s="61"/>
      <c r="P221" s="181">
        <f t="shared" si="26"/>
        <v>0</v>
      </c>
      <c r="Q221" s="181">
        <v>0</v>
      </c>
      <c r="R221" s="181">
        <f t="shared" si="27"/>
        <v>0</v>
      </c>
      <c r="S221" s="181">
        <v>0</v>
      </c>
      <c r="T221" s="182">
        <f t="shared" si="28"/>
        <v>0</v>
      </c>
      <c r="U221" s="35"/>
      <c r="V221" s="35"/>
      <c r="W221" s="35"/>
      <c r="X221" s="35"/>
      <c r="Y221" s="35"/>
      <c r="Z221" s="35"/>
      <c r="AA221" s="35"/>
      <c r="AB221" s="35"/>
      <c r="AC221" s="35"/>
      <c r="AD221" s="35"/>
      <c r="AE221" s="35"/>
      <c r="AR221" s="183" t="s">
        <v>676</v>
      </c>
      <c r="AT221" s="183" t="s">
        <v>318</v>
      </c>
      <c r="AU221" s="183" t="s">
        <v>82</v>
      </c>
      <c r="AY221" s="18" t="s">
        <v>317</v>
      </c>
      <c r="BE221" s="105">
        <f t="shared" si="29"/>
        <v>0</v>
      </c>
      <c r="BF221" s="105">
        <f t="shared" si="30"/>
        <v>0</v>
      </c>
      <c r="BG221" s="105">
        <f t="shared" si="31"/>
        <v>0</v>
      </c>
      <c r="BH221" s="105">
        <f t="shared" si="32"/>
        <v>0</v>
      </c>
      <c r="BI221" s="105">
        <f t="shared" si="33"/>
        <v>0</v>
      </c>
      <c r="BJ221" s="18" t="s">
        <v>88</v>
      </c>
      <c r="BK221" s="105">
        <f t="shared" si="34"/>
        <v>0</v>
      </c>
      <c r="BL221" s="18" t="s">
        <v>676</v>
      </c>
      <c r="BM221" s="183" t="s">
        <v>1130</v>
      </c>
    </row>
    <row r="222" spans="1:65" s="2" customFormat="1" ht="24.2" customHeight="1">
      <c r="A222" s="35"/>
      <c r="B222" s="141"/>
      <c r="C222" s="171" t="s">
        <v>751</v>
      </c>
      <c r="D222" s="171" t="s">
        <v>318</v>
      </c>
      <c r="E222" s="172" t="s">
        <v>3206</v>
      </c>
      <c r="F222" s="173" t="s">
        <v>3207</v>
      </c>
      <c r="G222" s="174" t="s">
        <v>388</v>
      </c>
      <c r="H222" s="175">
        <v>1</v>
      </c>
      <c r="I222" s="176"/>
      <c r="J222" s="177">
        <f t="shared" si="25"/>
        <v>0</v>
      </c>
      <c r="K222" s="178"/>
      <c r="L222" s="36"/>
      <c r="M222" s="179" t="s">
        <v>1</v>
      </c>
      <c r="N222" s="180" t="s">
        <v>41</v>
      </c>
      <c r="O222" s="61"/>
      <c r="P222" s="181">
        <f t="shared" si="26"/>
        <v>0</v>
      </c>
      <c r="Q222" s="181">
        <v>0</v>
      </c>
      <c r="R222" s="181">
        <f t="shared" si="27"/>
        <v>0</v>
      </c>
      <c r="S222" s="181">
        <v>0</v>
      </c>
      <c r="T222" s="182">
        <f t="shared" si="28"/>
        <v>0</v>
      </c>
      <c r="U222" s="35"/>
      <c r="V222" s="35"/>
      <c r="W222" s="35"/>
      <c r="X222" s="35"/>
      <c r="Y222" s="35"/>
      <c r="Z222" s="35"/>
      <c r="AA222" s="35"/>
      <c r="AB222" s="35"/>
      <c r="AC222" s="35"/>
      <c r="AD222" s="35"/>
      <c r="AE222" s="35"/>
      <c r="AR222" s="183" t="s">
        <v>676</v>
      </c>
      <c r="AT222" s="183" t="s">
        <v>318</v>
      </c>
      <c r="AU222" s="183" t="s">
        <v>82</v>
      </c>
      <c r="AY222" s="18" t="s">
        <v>317</v>
      </c>
      <c r="BE222" s="105">
        <f t="shared" si="29"/>
        <v>0</v>
      </c>
      <c r="BF222" s="105">
        <f t="shared" si="30"/>
        <v>0</v>
      </c>
      <c r="BG222" s="105">
        <f t="shared" si="31"/>
        <v>0</v>
      </c>
      <c r="BH222" s="105">
        <f t="shared" si="32"/>
        <v>0</v>
      </c>
      <c r="BI222" s="105">
        <f t="shared" si="33"/>
        <v>0</v>
      </c>
      <c r="BJ222" s="18" t="s">
        <v>88</v>
      </c>
      <c r="BK222" s="105">
        <f t="shared" si="34"/>
        <v>0</v>
      </c>
      <c r="BL222" s="18" t="s">
        <v>676</v>
      </c>
      <c r="BM222" s="183" t="s">
        <v>1138</v>
      </c>
    </row>
    <row r="223" spans="1:65" s="2" customFormat="1" ht="62.65" customHeight="1">
      <c r="A223" s="35"/>
      <c r="B223" s="141"/>
      <c r="C223" s="171" t="s">
        <v>757</v>
      </c>
      <c r="D223" s="171" t="s">
        <v>318</v>
      </c>
      <c r="E223" s="172" t="s">
        <v>3208</v>
      </c>
      <c r="F223" s="173" t="s">
        <v>3209</v>
      </c>
      <c r="G223" s="174" t="s">
        <v>388</v>
      </c>
      <c r="H223" s="175">
        <v>4</v>
      </c>
      <c r="I223" s="176"/>
      <c r="J223" s="177">
        <f t="shared" si="25"/>
        <v>0</v>
      </c>
      <c r="K223" s="178"/>
      <c r="L223" s="36"/>
      <c r="M223" s="179" t="s">
        <v>1</v>
      </c>
      <c r="N223" s="180" t="s">
        <v>41</v>
      </c>
      <c r="O223" s="61"/>
      <c r="P223" s="181">
        <f t="shared" si="26"/>
        <v>0</v>
      </c>
      <c r="Q223" s="181">
        <v>0</v>
      </c>
      <c r="R223" s="181">
        <f t="shared" si="27"/>
        <v>0</v>
      </c>
      <c r="S223" s="181">
        <v>0</v>
      </c>
      <c r="T223" s="182">
        <f t="shared" si="28"/>
        <v>0</v>
      </c>
      <c r="U223" s="35"/>
      <c r="V223" s="35"/>
      <c r="W223" s="35"/>
      <c r="X223" s="35"/>
      <c r="Y223" s="35"/>
      <c r="Z223" s="35"/>
      <c r="AA223" s="35"/>
      <c r="AB223" s="35"/>
      <c r="AC223" s="35"/>
      <c r="AD223" s="35"/>
      <c r="AE223" s="35"/>
      <c r="AR223" s="183" t="s">
        <v>676</v>
      </c>
      <c r="AT223" s="183" t="s">
        <v>318</v>
      </c>
      <c r="AU223" s="183" t="s">
        <v>82</v>
      </c>
      <c r="AY223" s="18" t="s">
        <v>317</v>
      </c>
      <c r="BE223" s="105">
        <f t="shared" si="29"/>
        <v>0</v>
      </c>
      <c r="BF223" s="105">
        <f t="shared" si="30"/>
        <v>0</v>
      </c>
      <c r="BG223" s="105">
        <f t="shared" si="31"/>
        <v>0</v>
      </c>
      <c r="BH223" s="105">
        <f t="shared" si="32"/>
        <v>0</v>
      </c>
      <c r="BI223" s="105">
        <f t="shared" si="33"/>
        <v>0</v>
      </c>
      <c r="BJ223" s="18" t="s">
        <v>88</v>
      </c>
      <c r="BK223" s="105">
        <f t="shared" si="34"/>
        <v>0</v>
      </c>
      <c r="BL223" s="18" t="s">
        <v>676</v>
      </c>
      <c r="BM223" s="183" t="s">
        <v>1149</v>
      </c>
    </row>
    <row r="224" spans="1:65" s="2" customFormat="1" ht="62.65" customHeight="1">
      <c r="A224" s="35"/>
      <c r="B224" s="141"/>
      <c r="C224" s="171" t="s">
        <v>762</v>
      </c>
      <c r="D224" s="171" t="s">
        <v>318</v>
      </c>
      <c r="E224" s="172" t="s">
        <v>3210</v>
      </c>
      <c r="F224" s="173" t="s">
        <v>3211</v>
      </c>
      <c r="G224" s="174" t="s">
        <v>388</v>
      </c>
      <c r="H224" s="175">
        <v>1</v>
      </c>
      <c r="I224" s="176"/>
      <c r="J224" s="177">
        <f t="shared" si="25"/>
        <v>0</v>
      </c>
      <c r="K224" s="178"/>
      <c r="L224" s="36"/>
      <c r="M224" s="179" t="s">
        <v>1</v>
      </c>
      <c r="N224" s="180" t="s">
        <v>41</v>
      </c>
      <c r="O224" s="61"/>
      <c r="P224" s="181">
        <f t="shared" si="26"/>
        <v>0</v>
      </c>
      <c r="Q224" s="181">
        <v>0</v>
      </c>
      <c r="R224" s="181">
        <f t="shared" si="27"/>
        <v>0</v>
      </c>
      <c r="S224" s="181">
        <v>0</v>
      </c>
      <c r="T224" s="182">
        <f t="shared" si="28"/>
        <v>0</v>
      </c>
      <c r="U224" s="35"/>
      <c r="V224" s="35"/>
      <c r="W224" s="35"/>
      <c r="X224" s="35"/>
      <c r="Y224" s="35"/>
      <c r="Z224" s="35"/>
      <c r="AA224" s="35"/>
      <c r="AB224" s="35"/>
      <c r="AC224" s="35"/>
      <c r="AD224" s="35"/>
      <c r="AE224" s="35"/>
      <c r="AR224" s="183" t="s">
        <v>676</v>
      </c>
      <c r="AT224" s="183" t="s">
        <v>318</v>
      </c>
      <c r="AU224" s="183" t="s">
        <v>82</v>
      </c>
      <c r="AY224" s="18" t="s">
        <v>317</v>
      </c>
      <c r="BE224" s="105">
        <f t="shared" si="29"/>
        <v>0</v>
      </c>
      <c r="BF224" s="105">
        <f t="shared" si="30"/>
        <v>0</v>
      </c>
      <c r="BG224" s="105">
        <f t="shared" si="31"/>
        <v>0</v>
      </c>
      <c r="BH224" s="105">
        <f t="shared" si="32"/>
        <v>0</v>
      </c>
      <c r="BI224" s="105">
        <f t="shared" si="33"/>
        <v>0</v>
      </c>
      <c r="BJ224" s="18" t="s">
        <v>88</v>
      </c>
      <c r="BK224" s="105">
        <f t="shared" si="34"/>
        <v>0</v>
      </c>
      <c r="BL224" s="18" t="s">
        <v>676</v>
      </c>
      <c r="BM224" s="183" t="s">
        <v>1158</v>
      </c>
    </row>
    <row r="225" spans="1:65" s="2" customFormat="1" ht="24.2" customHeight="1">
      <c r="A225" s="35"/>
      <c r="B225" s="141"/>
      <c r="C225" s="171" t="s">
        <v>766</v>
      </c>
      <c r="D225" s="171" t="s">
        <v>318</v>
      </c>
      <c r="E225" s="172" t="s">
        <v>3212</v>
      </c>
      <c r="F225" s="173" t="s">
        <v>3213</v>
      </c>
      <c r="G225" s="174" t="s">
        <v>388</v>
      </c>
      <c r="H225" s="175">
        <v>1</v>
      </c>
      <c r="I225" s="176"/>
      <c r="J225" s="177">
        <f t="shared" si="25"/>
        <v>0</v>
      </c>
      <c r="K225" s="178"/>
      <c r="L225" s="36"/>
      <c r="M225" s="179" t="s">
        <v>1</v>
      </c>
      <c r="N225" s="180" t="s">
        <v>41</v>
      </c>
      <c r="O225" s="61"/>
      <c r="P225" s="181">
        <f t="shared" si="26"/>
        <v>0</v>
      </c>
      <c r="Q225" s="181">
        <v>0</v>
      </c>
      <c r="R225" s="181">
        <f t="shared" si="27"/>
        <v>0</v>
      </c>
      <c r="S225" s="181">
        <v>0</v>
      </c>
      <c r="T225" s="182">
        <f t="shared" si="28"/>
        <v>0</v>
      </c>
      <c r="U225" s="35"/>
      <c r="V225" s="35"/>
      <c r="W225" s="35"/>
      <c r="X225" s="35"/>
      <c r="Y225" s="35"/>
      <c r="Z225" s="35"/>
      <c r="AA225" s="35"/>
      <c r="AB225" s="35"/>
      <c r="AC225" s="35"/>
      <c r="AD225" s="35"/>
      <c r="AE225" s="35"/>
      <c r="AR225" s="183" t="s">
        <v>676</v>
      </c>
      <c r="AT225" s="183" t="s">
        <v>318</v>
      </c>
      <c r="AU225" s="183" t="s">
        <v>82</v>
      </c>
      <c r="AY225" s="18" t="s">
        <v>317</v>
      </c>
      <c r="BE225" s="105">
        <f t="shared" si="29"/>
        <v>0</v>
      </c>
      <c r="BF225" s="105">
        <f t="shared" si="30"/>
        <v>0</v>
      </c>
      <c r="BG225" s="105">
        <f t="shared" si="31"/>
        <v>0</v>
      </c>
      <c r="BH225" s="105">
        <f t="shared" si="32"/>
        <v>0</v>
      </c>
      <c r="BI225" s="105">
        <f t="shared" si="33"/>
        <v>0</v>
      </c>
      <c r="BJ225" s="18" t="s">
        <v>88</v>
      </c>
      <c r="BK225" s="105">
        <f t="shared" si="34"/>
        <v>0</v>
      </c>
      <c r="BL225" s="18" t="s">
        <v>676</v>
      </c>
      <c r="BM225" s="183" t="s">
        <v>1169</v>
      </c>
    </row>
    <row r="226" spans="1:65" s="2" customFormat="1" ht="24.2" customHeight="1">
      <c r="A226" s="35"/>
      <c r="B226" s="141"/>
      <c r="C226" s="171" t="s">
        <v>771</v>
      </c>
      <c r="D226" s="171" t="s">
        <v>318</v>
      </c>
      <c r="E226" s="172" t="s">
        <v>3221</v>
      </c>
      <c r="F226" s="173" t="s">
        <v>3222</v>
      </c>
      <c r="G226" s="174" t="s">
        <v>1</v>
      </c>
      <c r="H226" s="175">
        <v>1</v>
      </c>
      <c r="I226" s="176"/>
      <c r="J226" s="177">
        <f t="shared" si="25"/>
        <v>0</v>
      </c>
      <c r="K226" s="178"/>
      <c r="L226" s="36"/>
      <c r="M226" s="179" t="s">
        <v>1</v>
      </c>
      <c r="N226" s="180" t="s">
        <v>41</v>
      </c>
      <c r="O226" s="61"/>
      <c r="P226" s="181">
        <f t="shared" si="26"/>
        <v>0</v>
      </c>
      <c r="Q226" s="181">
        <v>0</v>
      </c>
      <c r="R226" s="181">
        <f t="shared" si="27"/>
        <v>0</v>
      </c>
      <c r="S226" s="181">
        <v>0</v>
      </c>
      <c r="T226" s="182">
        <f t="shared" si="28"/>
        <v>0</v>
      </c>
      <c r="U226" s="35"/>
      <c r="V226" s="35"/>
      <c r="W226" s="35"/>
      <c r="X226" s="35"/>
      <c r="Y226" s="35"/>
      <c r="Z226" s="35"/>
      <c r="AA226" s="35"/>
      <c r="AB226" s="35"/>
      <c r="AC226" s="35"/>
      <c r="AD226" s="35"/>
      <c r="AE226" s="35"/>
      <c r="AR226" s="183" t="s">
        <v>676</v>
      </c>
      <c r="AT226" s="183" t="s">
        <v>318</v>
      </c>
      <c r="AU226" s="183" t="s">
        <v>82</v>
      </c>
      <c r="AY226" s="18" t="s">
        <v>317</v>
      </c>
      <c r="BE226" s="105">
        <f t="shared" si="29"/>
        <v>0</v>
      </c>
      <c r="BF226" s="105">
        <f t="shared" si="30"/>
        <v>0</v>
      </c>
      <c r="BG226" s="105">
        <f t="shared" si="31"/>
        <v>0</v>
      </c>
      <c r="BH226" s="105">
        <f t="shared" si="32"/>
        <v>0</v>
      </c>
      <c r="BI226" s="105">
        <f t="shared" si="33"/>
        <v>0</v>
      </c>
      <c r="BJ226" s="18" t="s">
        <v>88</v>
      </c>
      <c r="BK226" s="105">
        <f t="shared" si="34"/>
        <v>0</v>
      </c>
      <c r="BL226" s="18" t="s">
        <v>676</v>
      </c>
      <c r="BM226" s="183" t="s">
        <v>1179</v>
      </c>
    </row>
    <row r="227" spans="1:65" s="2" customFormat="1" ht="24.2" customHeight="1">
      <c r="A227" s="35"/>
      <c r="B227" s="141"/>
      <c r="C227" s="171" t="s">
        <v>775</v>
      </c>
      <c r="D227" s="171" t="s">
        <v>318</v>
      </c>
      <c r="E227" s="172" t="s">
        <v>3223</v>
      </c>
      <c r="F227" s="173" t="s">
        <v>3216</v>
      </c>
      <c r="G227" s="174" t="s">
        <v>1</v>
      </c>
      <c r="H227" s="175">
        <v>1</v>
      </c>
      <c r="I227" s="176"/>
      <c r="J227" s="177">
        <f t="shared" si="25"/>
        <v>0</v>
      </c>
      <c r="K227" s="178"/>
      <c r="L227" s="36"/>
      <c r="M227" s="179" t="s">
        <v>1</v>
      </c>
      <c r="N227" s="180" t="s">
        <v>41</v>
      </c>
      <c r="O227" s="61"/>
      <c r="P227" s="181">
        <f t="shared" si="26"/>
        <v>0</v>
      </c>
      <c r="Q227" s="181">
        <v>0</v>
      </c>
      <c r="R227" s="181">
        <f t="shared" si="27"/>
        <v>0</v>
      </c>
      <c r="S227" s="181">
        <v>0</v>
      </c>
      <c r="T227" s="182">
        <f t="shared" si="28"/>
        <v>0</v>
      </c>
      <c r="U227" s="35"/>
      <c r="V227" s="35"/>
      <c r="W227" s="35"/>
      <c r="X227" s="35"/>
      <c r="Y227" s="35"/>
      <c r="Z227" s="35"/>
      <c r="AA227" s="35"/>
      <c r="AB227" s="35"/>
      <c r="AC227" s="35"/>
      <c r="AD227" s="35"/>
      <c r="AE227" s="35"/>
      <c r="AR227" s="183" t="s">
        <v>676</v>
      </c>
      <c r="AT227" s="183" t="s">
        <v>318</v>
      </c>
      <c r="AU227" s="183" t="s">
        <v>82</v>
      </c>
      <c r="AY227" s="18" t="s">
        <v>317</v>
      </c>
      <c r="BE227" s="105">
        <f t="shared" si="29"/>
        <v>0</v>
      </c>
      <c r="BF227" s="105">
        <f t="shared" si="30"/>
        <v>0</v>
      </c>
      <c r="BG227" s="105">
        <f t="shared" si="31"/>
        <v>0</v>
      </c>
      <c r="BH227" s="105">
        <f t="shared" si="32"/>
        <v>0</v>
      </c>
      <c r="BI227" s="105">
        <f t="shared" si="33"/>
        <v>0</v>
      </c>
      <c r="BJ227" s="18" t="s">
        <v>88</v>
      </c>
      <c r="BK227" s="105">
        <f t="shared" si="34"/>
        <v>0</v>
      </c>
      <c r="BL227" s="18" t="s">
        <v>676</v>
      </c>
      <c r="BM227" s="183" t="s">
        <v>1188</v>
      </c>
    </row>
    <row r="228" spans="1:65" s="2" customFormat="1" ht="24.2" customHeight="1">
      <c r="A228" s="35"/>
      <c r="B228" s="141"/>
      <c r="C228" s="171" t="s">
        <v>780</v>
      </c>
      <c r="D228" s="171" t="s">
        <v>318</v>
      </c>
      <c r="E228" s="172" t="s">
        <v>3224</v>
      </c>
      <c r="F228" s="173" t="s">
        <v>3216</v>
      </c>
      <c r="G228" s="174" t="s">
        <v>1</v>
      </c>
      <c r="H228" s="175">
        <v>1</v>
      </c>
      <c r="I228" s="176"/>
      <c r="J228" s="177">
        <f t="shared" si="25"/>
        <v>0</v>
      </c>
      <c r="K228" s="178"/>
      <c r="L228" s="36"/>
      <c r="M228" s="179" t="s">
        <v>1</v>
      </c>
      <c r="N228" s="180" t="s">
        <v>41</v>
      </c>
      <c r="O228" s="61"/>
      <c r="P228" s="181">
        <f t="shared" si="26"/>
        <v>0</v>
      </c>
      <c r="Q228" s="181">
        <v>0</v>
      </c>
      <c r="R228" s="181">
        <f t="shared" si="27"/>
        <v>0</v>
      </c>
      <c r="S228" s="181">
        <v>0</v>
      </c>
      <c r="T228" s="182">
        <f t="shared" si="28"/>
        <v>0</v>
      </c>
      <c r="U228" s="35"/>
      <c r="V228" s="35"/>
      <c r="W228" s="35"/>
      <c r="X228" s="35"/>
      <c r="Y228" s="35"/>
      <c r="Z228" s="35"/>
      <c r="AA228" s="35"/>
      <c r="AB228" s="35"/>
      <c r="AC228" s="35"/>
      <c r="AD228" s="35"/>
      <c r="AE228" s="35"/>
      <c r="AR228" s="183" t="s">
        <v>676</v>
      </c>
      <c r="AT228" s="183" t="s">
        <v>318</v>
      </c>
      <c r="AU228" s="183" t="s">
        <v>82</v>
      </c>
      <c r="AY228" s="18" t="s">
        <v>317</v>
      </c>
      <c r="BE228" s="105">
        <f t="shared" si="29"/>
        <v>0</v>
      </c>
      <c r="BF228" s="105">
        <f t="shared" si="30"/>
        <v>0</v>
      </c>
      <c r="BG228" s="105">
        <f t="shared" si="31"/>
        <v>0</v>
      </c>
      <c r="BH228" s="105">
        <f t="shared" si="32"/>
        <v>0</v>
      </c>
      <c r="BI228" s="105">
        <f t="shared" si="33"/>
        <v>0</v>
      </c>
      <c r="BJ228" s="18" t="s">
        <v>88</v>
      </c>
      <c r="BK228" s="105">
        <f t="shared" si="34"/>
        <v>0</v>
      </c>
      <c r="BL228" s="18" t="s">
        <v>676</v>
      </c>
      <c r="BM228" s="183" t="s">
        <v>1198</v>
      </c>
    </row>
    <row r="229" spans="1:65" s="2" customFormat="1" ht="24.2" customHeight="1">
      <c r="A229" s="35"/>
      <c r="B229" s="141"/>
      <c r="C229" s="171" t="s">
        <v>784</v>
      </c>
      <c r="D229" s="171" t="s">
        <v>318</v>
      </c>
      <c r="E229" s="172" t="s">
        <v>3225</v>
      </c>
      <c r="F229" s="173" t="s">
        <v>3216</v>
      </c>
      <c r="G229" s="174" t="s">
        <v>1</v>
      </c>
      <c r="H229" s="175">
        <v>1</v>
      </c>
      <c r="I229" s="176"/>
      <c r="J229" s="177">
        <f t="shared" si="25"/>
        <v>0</v>
      </c>
      <c r="K229" s="178"/>
      <c r="L229" s="36"/>
      <c r="M229" s="179" t="s">
        <v>1</v>
      </c>
      <c r="N229" s="180" t="s">
        <v>41</v>
      </c>
      <c r="O229" s="61"/>
      <c r="P229" s="181">
        <f t="shared" si="26"/>
        <v>0</v>
      </c>
      <c r="Q229" s="181">
        <v>0</v>
      </c>
      <c r="R229" s="181">
        <f t="shared" si="27"/>
        <v>0</v>
      </c>
      <c r="S229" s="181">
        <v>0</v>
      </c>
      <c r="T229" s="182">
        <f t="shared" si="28"/>
        <v>0</v>
      </c>
      <c r="U229" s="35"/>
      <c r="V229" s="35"/>
      <c r="W229" s="35"/>
      <c r="X229" s="35"/>
      <c r="Y229" s="35"/>
      <c r="Z229" s="35"/>
      <c r="AA229" s="35"/>
      <c r="AB229" s="35"/>
      <c r="AC229" s="35"/>
      <c r="AD229" s="35"/>
      <c r="AE229" s="35"/>
      <c r="AR229" s="183" t="s">
        <v>676</v>
      </c>
      <c r="AT229" s="183" t="s">
        <v>318</v>
      </c>
      <c r="AU229" s="183" t="s">
        <v>82</v>
      </c>
      <c r="AY229" s="18" t="s">
        <v>317</v>
      </c>
      <c r="BE229" s="105">
        <f t="shared" si="29"/>
        <v>0</v>
      </c>
      <c r="BF229" s="105">
        <f t="shared" si="30"/>
        <v>0</v>
      </c>
      <c r="BG229" s="105">
        <f t="shared" si="31"/>
        <v>0</v>
      </c>
      <c r="BH229" s="105">
        <f t="shared" si="32"/>
        <v>0</v>
      </c>
      <c r="BI229" s="105">
        <f t="shared" si="33"/>
        <v>0</v>
      </c>
      <c r="BJ229" s="18" t="s">
        <v>88</v>
      </c>
      <c r="BK229" s="105">
        <f t="shared" si="34"/>
        <v>0</v>
      </c>
      <c r="BL229" s="18" t="s">
        <v>676</v>
      </c>
      <c r="BM229" s="183" t="s">
        <v>1206</v>
      </c>
    </row>
    <row r="230" spans="1:65" s="2" customFormat="1" ht="76.349999999999994" customHeight="1">
      <c r="A230" s="35"/>
      <c r="B230" s="141"/>
      <c r="C230" s="171" t="s">
        <v>788</v>
      </c>
      <c r="D230" s="171" t="s">
        <v>318</v>
      </c>
      <c r="E230" s="172" t="s">
        <v>3226</v>
      </c>
      <c r="F230" s="173" t="s">
        <v>3227</v>
      </c>
      <c r="G230" s="174" t="s">
        <v>388</v>
      </c>
      <c r="H230" s="175">
        <v>1</v>
      </c>
      <c r="I230" s="176"/>
      <c r="J230" s="177">
        <f t="shared" si="25"/>
        <v>0</v>
      </c>
      <c r="K230" s="178"/>
      <c r="L230" s="36"/>
      <c r="M230" s="179" t="s">
        <v>1</v>
      </c>
      <c r="N230" s="180" t="s">
        <v>41</v>
      </c>
      <c r="O230" s="61"/>
      <c r="P230" s="181">
        <f t="shared" si="26"/>
        <v>0</v>
      </c>
      <c r="Q230" s="181">
        <v>0</v>
      </c>
      <c r="R230" s="181">
        <f t="shared" si="27"/>
        <v>0</v>
      </c>
      <c r="S230" s="181">
        <v>0</v>
      </c>
      <c r="T230" s="182">
        <f t="shared" si="28"/>
        <v>0</v>
      </c>
      <c r="U230" s="35"/>
      <c r="V230" s="35"/>
      <c r="W230" s="35"/>
      <c r="X230" s="35"/>
      <c r="Y230" s="35"/>
      <c r="Z230" s="35"/>
      <c r="AA230" s="35"/>
      <c r="AB230" s="35"/>
      <c r="AC230" s="35"/>
      <c r="AD230" s="35"/>
      <c r="AE230" s="35"/>
      <c r="AR230" s="183" t="s">
        <v>676</v>
      </c>
      <c r="AT230" s="183" t="s">
        <v>318</v>
      </c>
      <c r="AU230" s="183" t="s">
        <v>82</v>
      </c>
      <c r="AY230" s="18" t="s">
        <v>317</v>
      </c>
      <c r="BE230" s="105">
        <f t="shared" si="29"/>
        <v>0</v>
      </c>
      <c r="BF230" s="105">
        <f t="shared" si="30"/>
        <v>0</v>
      </c>
      <c r="BG230" s="105">
        <f t="shared" si="31"/>
        <v>0</v>
      </c>
      <c r="BH230" s="105">
        <f t="shared" si="32"/>
        <v>0</v>
      </c>
      <c r="BI230" s="105">
        <f t="shared" si="33"/>
        <v>0</v>
      </c>
      <c r="BJ230" s="18" t="s">
        <v>88</v>
      </c>
      <c r="BK230" s="105">
        <f t="shared" si="34"/>
        <v>0</v>
      </c>
      <c r="BL230" s="18" t="s">
        <v>676</v>
      </c>
      <c r="BM230" s="183" t="s">
        <v>1223</v>
      </c>
    </row>
    <row r="231" spans="1:65" s="2" customFormat="1" ht="24.2" customHeight="1">
      <c r="A231" s="35"/>
      <c r="B231" s="141"/>
      <c r="C231" s="171" t="s">
        <v>794</v>
      </c>
      <c r="D231" s="171" t="s">
        <v>318</v>
      </c>
      <c r="E231" s="172" t="s">
        <v>3188</v>
      </c>
      <c r="F231" s="173" t="s">
        <v>3189</v>
      </c>
      <c r="G231" s="174" t="s">
        <v>388</v>
      </c>
      <c r="H231" s="175">
        <v>1</v>
      </c>
      <c r="I231" s="176"/>
      <c r="J231" s="177">
        <f t="shared" si="25"/>
        <v>0</v>
      </c>
      <c r="K231" s="178"/>
      <c r="L231" s="36"/>
      <c r="M231" s="179" t="s">
        <v>1</v>
      </c>
      <c r="N231" s="180" t="s">
        <v>41</v>
      </c>
      <c r="O231" s="61"/>
      <c r="P231" s="181">
        <f t="shared" si="26"/>
        <v>0</v>
      </c>
      <c r="Q231" s="181">
        <v>0</v>
      </c>
      <c r="R231" s="181">
        <f t="shared" si="27"/>
        <v>0</v>
      </c>
      <c r="S231" s="181">
        <v>0</v>
      </c>
      <c r="T231" s="182">
        <f t="shared" si="28"/>
        <v>0</v>
      </c>
      <c r="U231" s="35"/>
      <c r="V231" s="35"/>
      <c r="W231" s="35"/>
      <c r="X231" s="35"/>
      <c r="Y231" s="35"/>
      <c r="Z231" s="35"/>
      <c r="AA231" s="35"/>
      <c r="AB231" s="35"/>
      <c r="AC231" s="35"/>
      <c r="AD231" s="35"/>
      <c r="AE231" s="35"/>
      <c r="AR231" s="183" t="s">
        <v>676</v>
      </c>
      <c r="AT231" s="183" t="s">
        <v>318</v>
      </c>
      <c r="AU231" s="183" t="s">
        <v>82</v>
      </c>
      <c r="AY231" s="18" t="s">
        <v>317</v>
      </c>
      <c r="BE231" s="105">
        <f t="shared" si="29"/>
        <v>0</v>
      </c>
      <c r="BF231" s="105">
        <f t="shared" si="30"/>
        <v>0</v>
      </c>
      <c r="BG231" s="105">
        <f t="shared" si="31"/>
        <v>0</v>
      </c>
      <c r="BH231" s="105">
        <f t="shared" si="32"/>
        <v>0</v>
      </c>
      <c r="BI231" s="105">
        <f t="shared" si="33"/>
        <v>0</v>
      </c>
      <c r="BJ231" s="18" t="s">
        <v>88</v>
      </c>
      <c r="BK231" s="105">
        <f t="shared" si="34"/>
        <v>0</v>
      </c>
      <c r="BL231" s="18" t="s">
        <v>676</v>
      </c>
      <c r="BM231" s="183" t="s">
        <v>1231</v>
      </c>
    </row>
    <row r="232" spans="1:65" s="2" customFormat="1" ht="14.45" customHeight="1">
      <c r="A232" s="35"/>
      <c r="B232" s="141"/>
      <c r="C232" s="171" t="s">
        <v>802</v>
      </c>
      <c r="D232" s="171" t="s">
        <v>318</v>
      </c>
      <c r="E232" s="172" t="s">
        <v>3228</v>
      </c>
      <c r="F232" s="173" t="s">
        <v>3229</v>
      </c>
      <c r="G232" s="174" t="s">
        <v>388</v>
      </c>
      <c r="H232" s="175">
        <v>1</v>
      </c>
      <c r="I232" s="176"/>
      <c r="J232" s="177">
        <f t="shared" si="25"/>
        <v>0</v>
      </c>
      <c r="K232" s="178"/>
      <c r="L232" s="36"/>
      <c r="M232" s="179" t="s">
        <v>1</v>
      </c>
      <c r="N232" s="180" t="s">
        <v>41</v>
      </c>
      <c r="O232" s="61"/>
      <c r="P232" s="181">
        <f t="shared" si="26"/>
        <v>0</v>
      </c>
      <c r="Q232" s="181">
        <v>0</v>
      </c>
      <c r="R232" s="181">
        <f t="shared" si="27"/>
        <v>0</v>
      </c>
      <c r="S232" s="181">
        <v>0</v>
      </c>
      <c r="T232" s="182">
        <f t="shared" si="28"/>
        <v>0</v>
      </c>
      <c r="U232" s="35"/>
      <c r="V232" s="35"/>
      <c r="W232" s="35"/>
      <c r="X232" s="35"/>
      <c r="Y232" s="35"/>
      <c r="Z232" s="35"/>
      <c r="AA232" s="35"/>
      <c r="AB232" s="35"/>
      <c r="AC232" s="35"/>
      <c r="AD232" s="35"/>
      <c r="AE232" s="35"/>
      <c r="AR232" s="183" t="s">
        <v>676</v>
      </c>
      <c r="AT232" s="183" t="s">
        <v>318</v>
      </c>
      <c r="AU232" s="183" t="s">
        <v>82</v>
      </c>
      <c r="AY232" s="18" t="s">
        <v>317</v>
      </c>
      <c r="BE232" s="105">
        <f t="shared" si="29"/>
        <v>0</v>
      </c>
      <c r="BF232" s="105">
        <f t="shared" si="30"/>
        <v>0</v>
      </c>
      <c r="BG232" s="105">
        <f t="shared" si="31"/>
        <v>0</v>
      </c>
      <c r="BH232" s="105">
        <f t="shared" si="32"/>
        <v>0</v>
      </c>
      <c r="BI232" s="105">
        <f t="shared" si="33"/>
        <v>0</v>
      </c>
      <c r="BJ232" s="18" t="s">
        <v>88</v>
      </c>
      <c r="BK232" s="105">
        <f t="shared" si="34"/>
        <v>0</v>
      </c>
      <c r="BL232" s="18" t="s">
        <v>676</v>
      </c>
      <c r="BM232" s="183" t="s">
        <v>1241</v>
      </c>
    </row>
    <row r="233" spans="1:65" s="2" customFormat="1" ht="14.45" customHeight="1">
      <c r="A233" s="35"/>
      <c r="B233" s="141"/>
      <c r="C233" s="171" t="s">
        <v>807</v>
      </c>
      <c r="D233" s="171" t="s">
        <v>318</v>
      </c>
      <c r="E233" s="172" t="s">
        <v>3200</v>
      </c>
      <c r="F233" s="173" t="s">
        <v>3165</v>
      </c>
      <c r="G233" s="174" t="s">
        <v>388</v>
      </c>
      <c r="H233" s="175">
        <v>2</v>
      </c>
      <c r="I233" s="176"/>
      <c r="J233" s="177">
        <f t="shared" si="25"/>
        <v>0</v>
      </c>
      <c r="K233" s="178"/>
      <c r="L233" s="36"/>
      <c r="M233" s="179" t="s">
        <v>1</v>
      </c>
      <c r="N233" s="180" t="s">
        <v>41</v>
      </c>
      <c r="O233" s="61"/>
      <c r="P233" s="181">
        <f t="shared" si="26"/>
        <v>0</v>
      </c>
      <c r="Q233" s="181">
        <v>0</v>
      </c>
      <c r="R233" s="181">
        <f t="shared" si="27"/>
        <v>0</v>
      </c>
      <c r="S233" s="181">
        <v>0</v>
      </c>
      <c r="T233" s="182">
        <f t="shared" si="28"/>
        <v>0</v>
      </c>
      <c r="U233" s="35"/>
      <c r="V233" s="35"/>
      <c r="W233" s="35"/>
      <c r="X233" s="35"/>
      <c r="Y233" s="35"/>
      <c r="Z233" s="35"/>
      <c r="AA233" s="35"/>
      <c r="AB233" s="35"/>
      <c r="AC233" s="35"/>
      <c r="AD233" s="35"/>
      <c r="AE233" s="35"/>
      <c r="AR233" s="183" t="s">
        <v>676</v>
      </c>
      <c r="AT233" s="183" t="s">
        <v>318</v>
      </c>
      <c r="AU233" s="183" t="s">
        <v>82</v>
      </c>
      <c r="AY233" s="18" t="s">
        <v>317</v>
      </c>
      <c r="BE233" s="105">
        <f t="shared" si="29"/>
        <v>0</v>
      </c>
      <c r="BF233" s="105">
        <f t="shared" si="30"/>
        <v>0</v>
      </c>
      <c r="BG233" s="105">
        <f t="shared" si="31"/>
        <v>0</v>
      </c>
      <c r="BH233" s="105">
        <f t="shared" si="32"/>
        <v>0</v>
      </c>
      <c r="BI233" s="105">
        <f t="shared" si="33"/>
        <v>0</v>
      </c>
      <c r="BJ233" s="18" t="s">
        <v>88</v>
      </c>
      <c r="BK233" s="105">
        <f t="shared" si="34"/>
        <v>0</v>
      </c>
      <c r="BL233" s="18" t="s">
        <v>676</v>
      </c>
      <c r="BM233" s="183" t="s">
        <v>1251</v>
      </c>
    </row>
    <row r="234" spans="1:65" s="2" customFormat="1" ht="14.45" customHeight="1">
      <c r="A234" s="35"/>
      <c r="B234" s="141"/>
      <c r="C234" s="171" t="s">
        <v>814</v>
      </c>
      <c r="D234" s="171" t="s">
        <v>318</v>
      </c>
      <c r="E234" s="172" t="s">
        <v>3230</v>
      </c>
      <c r="F234" s="173" t="s">
        <v>3231</v>
      </c>
      <c r="G234" s="174" t="s">
        <v>388</v>
      </c>
      <c r="H234" s="175">
        <v>48</v>
      </c>
      <c r="I234" s="176"/>
      <c r="J234" s="177">
        <f t="shared" si="25"/>
        <v>0</v>
      </c>
      <c r="K234" s="178"/>
      <c r="L234" s="36"/>
      <c r="M234" s="179" t="s">
        <v>1</v>
      </c>
      <c r="N234" s="180" t="s">
        <v>41</v>
      </c>
      <c r="O234" s="61"/>
      <c r="P234" s="181">
        <f t="shared" si="26"/>
        <v>0</v>
      </c>
      <c r="Q234" s="181">
        <v>0</v>
      </c>
      <c r="R234" s="181">
        <f t="shared" si="27"/>
        <v>0</v>
      </c>
      <c r="S234" s="181">
        <v>0</v>
      </c>
      <c r="T234" s="182">
        <f t="shared" si="28"/>
        <v>0</v>
      </c>
      <c r="U234" s="35"/>
      <c r="V234" s="35"/>
      <c r="W234" s="35"/>
      <c r="X234" s="35"/>
      <c r="Y234" s="35"/>
      <c r="Z234" s="35"/>
      <c r="AA234" s="35"/>
      <c r="AB234" s="35"/>
      <c r="AC234" s="35"/>
      <c r="AD234" s="35"/>
      <c r="AE234" s="35"/>
      <c r="AR234" s="183" t="s">
        <v>676</v>
      </c>
      <c r="AT234" s="183" t="s">
        <v>318</v>
      </c>
      <c r="AU234" s="183" t="s">
        <v>82</v>
      </c>
      <c r="AY234" s="18" t="s">
        <v>317</v>
      </c>
      <c r="BE234" s="105">
        <f t="shared" si="29"/>
        <v>0</v>
      </c>
      <c r="BF234" s="105">
        <f t="shared" si="30"/>
        <v>0</v>
      </c>
      <c r="BG234" s="105">
        <f t="shared" si="31"/>
        <v>0</v>
      </c>
      <c r="BH234" s="105">
        <f t="shared" si="32"/>
        <v>0</v>
      </c>
      <c r="BI234" s="105">
        <f t="shared" si="33"/>
        <v>0</v>
      </c>
      <c r="BJ234" s="18" t="s">
        <v>88</v>
      </c>
      <c r="BK234" s="105">
        <f t="shared" si="34"/>
        <v>0</v>
      </c>
      <c r="BL234" s="18" t="s">
        <v>676</v>
      </c>
      <c r="BM234" s="183" t="s">
        <v>1272</v>
      </c>
    </row>
    <row r="235" spans="1:65" s="2" customFormat="1" ht="14.45" customHeight="1">
      <c r="A235" s="35"/>
      <c r="B235" s="141"/>
      <c r="C235" s="171" t="s">
        <v>824</v>
      </c>
      <c r="D235" s="171" t="s">
        <v>318</v>
      </c>
      <c r="E235" s="172" t="s">
        <v>3232</v>
      </c>
      <c r="F235" s="173" t="s">
        <v>3233</v>
      </c>
      <c r="G235" s="174" t="s">
        <v>388</v>
      </c>
      <c r="H235" s="175">
        <v>2</v>
      </c>
      <c r="I235" s="176"/>
      <c r="J235" s="177">
        <f t="shared" si="25"/>
        <v>0</v>
      </c>
      <c r="K235" s="178"/>
      <c r="L235" s="36"/>
      <c r="M235" s="179" t="s">
        <v>1</v>
      </c>
      <c r="N235" s="180" t="s">
        <v>41</v>
      </c>
      <c r="O235" s="61"/>
      <c r="P235" s="181">
        <f t="shared" si="26"/>
        <v>0</v>
      </c>
      <c r="Q235" s="181">
        <v>0</v>
      </c>
      <c r="R235" s="181">
        <f t="shared" si="27"/>
        <v>0</v>
      </c>
      <c r="S235" s="181">
        <v>0</v>
      </c>
      <c r="T235" s="182">
        <f t="shared" si="28"/>
        <v>0</v>
      </c>
      <c r="U235" s="35"/>
      <c r="V235" s="35"/>
      <c r="W235" s="35"/>
      <c r="X235" s="35"/>
      <c r="Y235" s="35"/>
      <c r="Z235" s="35"/>
      <c r="AA235" s="35"/>
      <c r="AB235" s="35"/>
      <c r="AC235" s="35"/>
      <c r="AD235" s="35"/>
      <c r="AE235" s="35"/>
      <c r="AR235" s="183" t="s">
        <v>676</v>
      </c>
      <c r="AT235" s="183" t="s">
        <v>318</v>
      </c>
      <c r="AU235" s="183" t="s">
        <v>82</v>
      </c>
      <c r="AY235" s="18" t="s">
        <v>317</v>
      </c>
      <c r="BE235" s="105">
        <f t="shared" si="29"/>
        <v>0</v>
      </c>
      <c r="BF235" s="105">
        <f t="shared" si="30"/>
        <v>0</v>
      </c>
      <c r="BG235" s="105">
        <f t="shared" si="31"/>
        <v>0</v>
      </c>
      <c r="BH235" s="105">
        <f t="shared" si="32"/>
        <v>0</v>
      </c>
      <c r="BI235" s="105">
        <f t="shared" si="33"/>
        <v>0</v>
      </c>
      <c r="BJ235" s="18" t="s">
        <v>88</v>
      </c>
      <c r="BK235" s="105">
        <f t="shared" si="34"/>
        <v>0</v>
      </c>
      <c r="BL235" s="18" t="s">
        <v>676</v>
      </c>
      <c r="BM235" s="183" t="s">
        <v>1308</v>
      </c>
    </row>
    <row r="236" spans="1:65" s="2" customFormat="1" ht="37.9" customHeight="1">
      <c r="A236" s="35"/>
      <c r="B236" s="141"/>
      <c r="C236" s="171" t="s">
        <v>831</v>
      </c>
      <c r="D236" s="171" t="s">
        <v>318</v>
      </c>
      <c r="E236" s="172" t="s">
        <v>3203</v>
      </c>
      <c r="F236" s="173" t="s">
        <v>3204</v>
      </c>
      <c r="G236" s="174" t="s">
        <v>388</v>
      </c>
      <c r="H236" s="175">
        <v>1</v>
      </c>
      <c r="I236" s="176"/>
      <c r="J236" s="177">
        <f t="shared" si="25"/>
        <v>0</v>
      </c>
      <c r="K236" s="178"/>
      <c r="L236" s="36"/>
      <c r="M236" s="179" t="s">
        <v>1</v>
      </c>
      <c r="N236" s="180" t="s">
        <v>41</v>
      </c>
      <c r="O236" s="61"/>
      <c r="P236" s="181">
        <f t="shared" si="26"/>
        <v>0</v>
      </c>
      <c r="Q236" s="181">
        <v>0</v>
      </c>
      <c r="R236" s="181">
        <f t="shared" si="27"/>
        <v>0</v>
      </c>
      <c r="S236" s="181">
        <v>0</v>
      </c>
      <c r="T236" s="182">
        <f t="shared" si="28"/>
        <v>0</v>
      </c>
      <c r="U236" s="35"/>
      <c r="V236" s="35"/>
      <c r="W236" s="35"/>
      <c r="X236" s="35"/>
      <c r="Y236" s="35"/>
      <c r="Z236" s="35"/>
      <c r="AA236" s="35"/>
      <c r="AB236" s="35"/>
      <c r="AC236" s="35"/>
      <c r="AD236" s="35"/>
      <c r="AE236" s="35"/>
      <c r="AR236" s="183" t="s">
        <v>676</v>
      </c>
      <c r="AT236" s="183" t="s">
        <v>318</v>
      </c>
      <c r="AU236" s="183" t="s">
        <v>82</v>
      </c>
      <c r="AY236" s="18" t="s">
        <v>317</v>
      </c>
      <c r="BE236" s="105">
        <f t="shared" si="29"/>
        <v>0</v>
      </c>
      <c r="BF236" s="105">
        <f t="shared" si="30"/>
        <v>0</v>
      </c>
      <c r="BG236" s="105">
        <f t="shared" si="31"/>
        <v>0</v>
      </c>
      <c r="BH236" s="105">
        <f t="shared" si="32"/>
        <v>0</v>
      </c>
      <c r="BI236" s="105">
        <f t="shared" si="33"/>
        <v>0</v>
      </c>
      <c r="BJ236" s="18" t="s">
        <v>88</v>
      </c>
      <c r="BK236" s="105">
        <f t="shared" si="34"/>
        <v>0</v>
      </c>
      <c r="BL236" s="18" t="s">
        <v>676</v>
      </c>
      <c r="BM236" s="183" t="s">
        <v>1331</v>
      </c>
    </row>
    <row r="237" spans="1:65" s="2" customFormat="1" ht="24.2" customHeight="1">
      <c r="A237" s="35"/>
      <c r="B237" s="141"/>
      <c r="C237" s="171" t="s">
        <v>836</v>
      </c>
      <c r="D237" s="171" t="s">
        <v>318</v>
      </c>
      <c r="E237" s="172" t="s">
        <v>3205</v>
      </c>
      <c r="F237" s="173" t="s">
        <v>3159</v>
      </c>
      <c r="G237" s="174" t="s">
        <v>388</v>
      </c>
      <c r="H237" s="175">
        <v>2</v>
      </c>
      <c r="I237" s="176"/>
      <c r="J237" s="177">
        <f t="shared" si="25"/>
        <v>0</v>
      </c>
      <c r="K237" s="178"/>
      <c r="L237" s="36"/>
      <c r="M237" s="179" t="s">
        <v>1</v>
      </c>
      <c r="N237" s="180" t="s">
        <v>41</v>
      </c>
      <c r="O237" s="61"/>
      <c r="P237" s="181">
        <f t="shared" si="26"/>
        <v>0</v>
      </c>
      <c r="Q237" s="181">
        <v>0</v>
      </c>
      <c r="R237" s="181">
        <f t="shared" si="27"/>
        <v>0</v>
      </c>
      <c r="S237" s="181">
        <v>0</v>
      </c>
      <c r="T237" s="182">
        <f t="shared" si="28"/>
        <v>0</v>
      </c>
      <c r="U237" s="35"/>
      <c r="V237" s="35"/>
      <c r="W237" s="35"/>
      <c r="X237" s="35"/>
      <c r="Y237" s="35"/>
      <c r="Z237" s="35"/>
      <c r="AA237" s="35"/>
      <c r="AB237" s="35"/>
      <c r="AC237" s="35"/>
      <c r="AD237" s="35"/>
      <c r="AE237" s="35"/>
      <c r="AR237" s="183" t="s">
        <v>676</v>
      </c>
      <c r="AT237" s="183" t="s">
        <v>318</v>
      </c>
      <c r="AU237" s="183" t="s">
        <v>82</v>
      </c>
      <c r="AY237" s="18" t="s">
        <v>317</v>
      </c>
      <c r="BE237" s="105">
        <f t="shared" si="29"/>
        <v>0</v>
      </c>
      <c r="BF237" s="105">
        <f t="shared" si="30"/>
        <v>0</v>
      </c>
      <c r="BG237" s="105">
        <f t="shared" si="31"/>
        <v>0</v>
      </c>
      <c r="BH237" s="105">
        <f t="shared" si="32"/>
        <v>0</v>
      </c>
      <c r="BI237" s="105">
        <f t="shared" si="33"/>
        <v>0</v>
      </c>
      <c r="BJ237" s="18" t="s">
        <v>88</v>
      </c>
      <c r="BK237" s="105">
        <f t="shared" si="34"/>
        <v>0</v>
      </c>
      <c r="BL237" s="18" t="s">
        <v>676</v>
      </c>
      <c r="BM237" s="183" t="s">
        <v>1350</v>
      </c>
    </row>
    <row r="238" spans="1:65" s="2" customFormat="1" ht="24.2" customHeight="1">
      <c r="A238" s="35"/>
      <c r="B238" s="141"/>
      <c r="C238" s="171" t="s">
        <v>840</v>
      </c>
      <c r="D238" s="171" t="s">
        <v>318</v>
      </c>
      <c r="E238" s="172" t="s">
        <v>3160</v>
      </c>
      <c r="F238" s="173" t="s">
        <v>3161</v>
      </c>
      <c r="G238" s="174" t="s">
        <v>388</v>
      </c>
      <c r="H238" s="175">
        <v>4</v>
      </c>
      <c r="I238" s="176"/>
      <c r="J238" s="177">
        <f t="shared" si="25"/>
        <v>0</v>
      </c>
      <c r="K238" s="178"/>
      <c r="L238" s="36"/>
      <c r="M238" s="179" t="s">
        <v>1</v>
      </c>
      <c r="N238" s="180" t="s">
        <v>41</v>
      </c>
      <c r="O238" s="61"/>
      <c r="P238" s="181">
        <f t="shared" si="26"/>
        <v>0</v>
      </c>
      <c r="Q238" s="181">
        <v>0</v>
      </c>
      <c r="R238" s="181">
        <f t="shared" si="27"/>
        <v>0</v>
      </c>
      <c r="S238" s="181">
        <v>0</v>
      </c>
      <c r="T238" s="182">
        <f t="shared" si="28"/>
        <v>0</v>
      </c>
      <c r="U238" s="35"/>
      <c r="V238" s="35"/>
      <c r="W238" s="35"/>
      <c r="X238" s="35"/>
      <c r="Y238" s="35"/>
      <c r="Z238" s="35"/>
      <c r="AA238" s="35"/>
      <c r="AB238" s="35"/>
      <c r="AC238" s="35"/>
      <c r="AD238" s="35"/>
      <c r="AE238" s="35"/>
      <c r="AR238" s="183" t="s">
        <v>676</v>
      </c>
      <c r="AT238" s="183" t="s">
        <v>318</v>
      </c>
      <c r="AU238" s="183" t="s">
        <v>82</v>
      </c>
      <c r="AY238" s="18" t="s">
        <v>317</v>
      </c>
      <c r="BE238" s="105">
        <f t="shared" si="29"/>
        <v>0</v>
      </c>
      <c r="BF238" s="105">
        <f t="shared" si="30"/>
        <v>0</v>
      </c>
      <c r="BG238" s="105">
        <f t="shared" si="31"/>
        <v>0</v>
      </c>
      <c r="BH238" s="105">
        <f t="shared" si="32"/>
        <v>0</v>
      </c>
      <c r="BI238" s="105">
        <f t="shared" si="33"/>
        <v>0</v>
      </c>
      <c r="BJ238" s="18" t="s">
        <v>88</v>
      </c>
      <c r="BK238" s="105">
        <f t="shared" si="34"/>
        <v>0</v>
      </c>
      <c r="BL238" s="18" t="s">
        <v>676</v>
      </c>
      <c r="BM238" s="183" t="s">
        <v>1372</v>
      </c>
    </row>
    <row r="239" spans="1:65" s="2" customFormat="1" ht="24.2" customHeight="1">
      <c r="A239" s="35"/>
      <c r="B239" s="141"/>
      <c r="C239" s="171" t="s">
        <v>845</v>
      </c>
      <c r="D239" s="171" t="s">
        <v>318</v>
      </c>
      <c r="E239" s="172" t="s">
        <v>3206</v>
      </c>
      <c r="F239" s="173" t="s">
        <v>3207</v>
      </c>
      <c r="G239" s="174" t="s">
        <v>388</v>
      </c>
      <c r="H239" s="175">
        <v>1</v>
      </c>
      <c r="I239" s="176"/>
      <c r="J239" s="177">
        <f t="shared" si="25"/>
        <v>0</v>
      </c>
      <c r="K239" s="178"/>
      <c r="L239" s="36"/>
      <c r="M239" s="179" t="s">
        <v>1</v>
      </c>
      <c r="N239" s="180" t="s">
        <v>41</v>
      </c>
      <c r="O239" s="61"/>
      <c r="P239" s="181">
        <f t="shared" si="26"/>
        <v>0</v>
      </c>
      <c r="Q239" s="181">
        <v>0</v>
      </c>
      <c r="R239" s="181">
        <f t="shared" si="27"/>
        <v>0</v>
      </c>
      <c r="S239" s="181">
        <v>0</v>
      </c>
      <c r="T239" s="182">
        <f t="shared" si="28"/>
        <v>0</v>
      </c>
      <c r="U239" s="35"/>
      <c r="V239" s="35"/>
      <c r="W239" s="35"/>
      <c r="X239" s="35"/>
      <c r="Y239" s="35"/>
      <c r="Z239" s="35"/>
      <c r="AA239" s="35"/>
      <c r="AB239" s="35"/>
      <c r="AC239" s="35"/>
      <c r="AD239" s="35"/>
      <c r="AE239" s="35"/>
      <c r="AR239" s="183" t="s">
        <v>676</v>
      </c>
      <c r="AT239" s="183" t="s">
        <v>318</v>
      </c>
      <c r="AU239" s="183" t="s">
        <v>82</v>
      </c>
      <c r="AY239" s="18" t="s">
        <v>317</v>
      </c>
      <c r="BE239" s="105">
        <f t="shared" si="29"/>
        <v>0</v>
      </c>
      <c r="BF239" s="105">
        <f t="shared" si="30"/>
        <v>0</v>
      </c>
      <c r="BG239" s="105">
        <f t="shared" si="31"/>
        <v>0</v>
      </c>
      <c r="BH239" s="105">
        <f t="shared" si="32"/>
        <v>0</v>
      </c>
      <c r="BI239" s="105">
        <f t="shared" si="33"/>
        <v>0</v>
      </c>
      <c r="BJ239" s="18" t="s">
        <v>88</v>
      </c>
      <c r="BK239" s="105">
        <f t="shared" si="34"/>
        <v>0</v>
      </c>
      <c r="BL239" s="18" t="s">
        <v>676</v>
      </c>
      <c r="BM239" s="183" t="s">
        <v>1392</v>
      </c>
    </row>
    <row r="240" spans="1:65" s="2" customFormat="1" ht="62.65" customHeight="1">
      <c r="A240" s="35"/>
      <c r="B240" s="141"/>
      <c r="C240" s="171" t="s">
        <v>850</v>
      </c>
      <c r="D240" s="171" t="s">
        <v>318</v>
      </c>
      <c r="E240" s="172" t="s">
        <v>3208</v>
      </c>
      <c r="F240" s="173" t="s">
        <v>3209</v>
      </c>
      <c r="G240" s="174" t="s">
        <v>388</v>
      </c>
      <c r="H240" s="175">
        <v>1</v>
      </c>
      <c r="I240" s="176"/>
      <c r="J240" s="177">
        <f t="shared" si="25"/>
        <v>0</v>
      </c>
      <c r="K240" s="178"/>
      <c r="L240" s="36"/>
      <c r="M240" s="179" t="s">
        <v>1</v>
      </c>
      <c r="N240" s="180" t="s">
        <v>41</v>
      </c>
      <c r="O240" s="61"/>
      <c r="P240" s="181">
        <f t="shared" si="26"/>
        <v>0</v>
      </c>
      <c r="Q240" s="181">
        <v>0</v>
      </c>
      <c r="R240" s="181">
        <f t="shared" si="27"/>
        <v>0</v>
      </c>
      <c r="S240" s="181">
        <v>0</v>
      </c>
      <c r="T240" s="182">
        <f t="shared" si="28"/>
        <v>0</v>
      </c>
      <c r="U240" s="35"/>
      <c r="V240" s="35"/>
      <c r="W240" s="35"/>
      <c r="X240" s="35"/>
      <c r="Y240" s="35"/>
      <c r="Z240" s="35"/>
      <c r="AA240" s="35"/>
      <c r="AB240" s="35"/>
      <c r="AC240" s="35"/>
      <c r="AD240" s="35"/>
      <c r="AE240" s="35"/>
      <c r="AR240" s="183" t="s">
        <v>676</v>
      </c>
      <c r="AT240" s="183" t="s">
        <v>318</v>
      </c>
      <c r="AU240" s="183" t="s">
        <v>82</v>
      </c>
      <c r="AY240" s="18" t="s">
        <v>317</v>
      </c>
      <c r="BE240" s="105">
        <f t="shared" si="29"/>
        <v>0</v>
      </c>
      <c r="BF240" s="105">
        <f t="shared" si="30"/>
        <v>0</v>
      </c>
      <c r="BG240" s="105">
        <f t="shared" si="31"/>
        <v>0</v>
      </c>
      <c r="BH240" s="105">
        <f t="shared" si="32"/>
        <v>0</v>
      </c>
      <c r="BI240" s="105">
        <f t="shared" si="33"/>
        <v>0</v>
      </c>
      <c r="BJ240" s="18" t="s">
        <v>88</v>
      </c>
      <c r="BK240" s="105">
        <f t="shared" si="34"/>
        <v>0</v>
      </c>
      <c r="BL240" s="18" t="s">
        <v>676</v>
      </c>
      <c r="BM240" s="183" t="s">
        <v>1403</v>
      </c>
    </row>
    <row r="241" spans="1:65" s="2" customFormat="1" ht="62.65" customHeight="1">
      <c r="A241" s="35"/>
      <c r="B241" s="141"/>
      <c r="C241" s="171" t="s">
        <v>859</v>
      </c>
      <c r="D241" s="171" t="s">
        <v>318</v>
      </c>
      <c r="E241" s="172" t="s">
        <v>3210</v>
      </c>
      <c r="F241" s="173" t="s">
        <v>3211</v>
      </c>
      <c r="G241" s="174" t="s">
        <v>388</v>
      </c>
      <c r="H241" s="175">
        <v>1</v>
      </c>
      <c r="I241" s="176"/>
      <c r="J241" s="177">
        <f t="shared" si="25"/>
        <v>0</v>
      </c>
      <c r="K241" s="178"/>
      <c r="L241" s="36"/>
      <c r="M241" s="179" t="s">
        <v>1</v>
      </c>
      <c r="N241" s="180" t="s">
        <v>41</v>
      </c>
      <c r="O241" s="61"/>
      <c r="P241" s="181">
        <f t="shared" si="26"/>
        <v>0</v>
      </c>
      <c r="Q241" s="181">
        <v>0</v>
      </c>
      <c r="R241" s="181">
        <f t="shared" si="27"/>
        <v>0</v>
      </c>
      <c r="S241" s="181">
        <v>0</v>
      </c>
      <c r="T241" s="182">
        <f t="shared" si="28"/>
        <v>0</v>
      </c>
      <c r="U241" s="35"/>
      <c r="V241" s="35"/>
      <c r="W241" s="35"/>
      <c r="X241" s="35"/>
      <c r="Y241" s="35"/>
      <c r="Z241" s="35"/>
      <c r="AA241" s="35"/>
      <c r="AB241" s="35"/>
      <c r="AC241" s="35"/>
      <c r="AD241" s="35"/>
      <c r="AE241" s="35"/>
      <c r="AR241" s="183" t="s">
        <v>676</v>
      </c>
      <c r="AT241" s="183" t="s">
        <v>318</v>
      </c>
      <c r="AU241" s="183" t="s">
        <v>82</v>
      </c>
      <c r="AY241" s="18" t="s">
        <v>317</v>
      </c>
      <c r="BE241" s="105">
        <f t="shared" si="29"/>
        <v>0</v>
      </c>
      <c r="BF241" s="105">
        <f t="shared" si="30"/>
        <v>0</v>
      </c>
      <c r="BG241" s="105">
        <f t="shared" si="31"/>
        <v>0</v>
      </c>
      <c r="BH241" s="105">
        <f t="shared" si="32"/>
        <v>0</v>
      </c>
      <c r="BI241" s="105">
        <f t="shared" si="33"/>
        <v>0</v>
      </c>
      <c r="BJ241" s="18" t="s">
        <v>88</v>
      </c>
      <c r="BK241" s="105">
        <f t="shared" si="34"/>
        <v>0</v>
      </c>
      <c r="BL241" s="18" t="s">
        <v>676</v>
      </c>
      <c r="BM241" s="183" t="s">
        <v>1420</v>
      </c>
    </row>
    <row r="242" spans="1:65" s="2" customFormat="1" ht="62.65" customHeight="1">
      <c r="A242" s="35"/>
      <c r="B242" s="141"/>
      <c r="C242" s="171" t="s">
        <v>867</v>
      </c>
      <c r="D242" s="171" t="s">
        <v>318</v>
      </c>
      <c r="E242" s="172" t="s">
        <v>3234</v>
      </c>
      <c r="F242" s="173" t="s">
        <v>3235</v>
      </c>
      <c r="G242" s="174" t="s">
        <v>388</v>
      </c>
      <c r="H242" s="175">
        <v>1</v>
      </c>
      <c r="I242" s="176"/>
      <c r="J242" s="177">
        <f t="shared" ref="J242:J273" si="35">ROUND(I242*H242,2)</f>
        <v>0</v>
      </c>
      <c r="K242" s="178"/>
      <c r="L242" s="36"/>
      <c r="M242" s="179" t="s">
        <v>1</v>
      </c>
      <c r="N242" s="180" t="s">
        <v>41</v>
      </c>
      <c r="O242" s="61"/>
      <c r="P242" s="181">
        <f t="shared" ref="P242:P273" si="36">O242*H242</f>
        <v>0</v>
      </c>
      <c r="Q242" s="181">
        <v>0</v>
      </c>
      <c r="R242" s="181">
        <f t="shared" ref="R242:R273" si="37">Q242*H242</f>
        <v>0</v>
      </c>
      <c r="S242" s="181">
        <v>0</v>
      </c>
      <c r="T242" s="182">
        <f t="shared" ref="T242:T273" si="38">S242*H242</f>
        <v>0</v>
      </c>
      <c r="U242" s="35"/>
      <c r="V242" s="35"/>
      <c r="W242" s="35"/>
      <c r="X242" s="35"/>
      <c r="Y242" s="35"/>
      <c r="Z242" s="35"/>
      <c r="AA242" s="35"/>
      <c r="AB242" s="35"/>
      <c r="AC242" s="35"/>
      <c r="AD242" s="35"/>
      <c r="AE242" s="35"/>
      <c r="AR242" s="183" t="s">
        <v>676</v>
      </c>
      <c r="AT242" s="183" t="s">
        <v>318</v>
      </c>
      <c r="AU242" s="183" t="s">
        <v>82</v>
      </c>
      <c r="AY242" s="18" t="s">
        <v>317</v>
      </c>
      <c r="BE242" s="105">
        <f t="shared" ref="BE242:BE273" si="39">IF(N242="základná",J242,0)</f>
        <v>0</v>
      </c>
      <c r="BF242" s="105">
        <f t="shared" ref="BF242:BF273" si="40">IF(N242="znížená",J242,0)</f>
        <v>0</v>
      </c>
      <c r="BG242" s="105">
        <f t="shared" ref="BG242:BG273" si="41">IF(N242="zákl. prenesená",J242,0)</f>
        <v>0</v>
      </c>
      <c r="BH242" s="105">
        <f t="shared" ref="BH242:BH273" si="42">IF(N242="zníž. prenesená",J242,0)</f>
        <v>0</v>
      </c>
      <c r="BI242" s="105">
        <f t="shared" ref="BI242:BI273" si="43">IF(N242="nulová",J242,0)</f>
        <v>0</v>
      </c>
      <c r="BJ242" s="18" t="s">
        <v>88</v>
      </c>
      <c r="BK242" s="105">
        <f t="shared" ref="BK242:BK273" si="44">ROUND(I242*H242,2)</f>
        <v>0</v>
      </c>
      <c r="BL242" s="18" t="s">
        <v>676</v>
      </c>
      <c r="BM242" s="183" t="s">
        <v>1431</v>
      </c>
    </row>
    <row r="243" spans="1:65" s="2" customFormat="1" ht="14.45" customHeight="1">
      <c r="A243" s="35"/>
      <c r="B243" s="141"/>
      <c r="C243" s="171" t="s">
        <v>871</v>
      </c>
      <c r="D243" s="171" t="s">
        <v>318</v>
      </c>
      <c r="E243" s="172" t="s">
        <v>3236</v>
      </c>
      <c r="F243" s="173" t="s">
        <v>3237</v>
      </c>
      <c r="G243" s="174" t="s">
        <v>388</v>
      </c>
      <c r="H243" s="175">
        <v>1</v>
      </c>
      <c r="I243" s="176"/>
      <c r="J243" s="177">
        <f t="shared" si="35"/>
        <v>0</v>
      </c>
      <c r="K243" s="178"/>
      <c r="L243" s="36"/>
      <c r="M243" s="179" t="s">
        <v>1</v>
      </c>
      <c r="N243" s="180" t="s">
        <v>41</v>
      </c>
      <c r="O243" s="61"/>
      <c r="P243" s="181">
        <f t="shared" si="36"/>
        <v>0</v>
      </c>
      <c r="Q243" s="181">
        <v>0</v>
      </c>
      <c r="R243" s="181">
        <f t="shared" si="37"/>
        <v>0</v>
      </c>
      <c r="S243" s="181">
        <v>0</v>
      </c>
      <c r="T243" s="182">
        <f t="shared" si="38"/>
        <v>0</v>
      </c>
      <c r="U243" s="35"/>
      <c r="V243" s="35"/>
      <c r="W243" s="35"/>
      <c r="X243" s="35"/>
      <c r="Y243" s="35"/>
      <c r="Z243" s="35"/>
      <c r="AA243" s="35"/>
      <c r="AB243" s="35"/>
      <c r="AC243" s="35"/>
      <c r="AD243" s="35"/>
      <c r="AE243" s="35"/>
      <c r="AR243" s="183" t="s">
        <v>676</v>
      </c>
      <c r="AT243" s="183" t="s">
        <v>318</v>
      </c>
      <c r="AU243" s="183" t="s">
        <v>82</v>
      </c>
      <c r="AY243" s="18" t="s">
        <v>317</v>
      </c>
      <c r="BE243" s="105">
        <f t="shared" si="39"/>
        <v>0</v>
      </c>
      <c r="BF243" s="105">
        <f t="shared" si="40"/>
        <v>0</v>
      </c>
      <c r="BG243" s="105">
        <f t="shared" si="41"/>
        <v>0</v>
      </c>
      <c r="BH243" s="105">
        <f t="shared" si="42"/>
        <v>0</v>
      </c>
      <c r="BI243" s="105">
        <f t="shared" si="43"/>
        <v>0</v>
      </c>
      <c r="BJ243" s="18" t="s">
        <v>88</v>
      </c>
      <c r="BK243" s="105">
        <f t="shared" si="44"/>
        <v>0</v>
      </c>
      <c r="BL243" s="18" t="s">
        <v>676</v>
      </c>
      <c r="BM243" s="183" t="s">
        <v>1443</v>
      </c>
    </row>
    <row r="244" spans="1:65" s="2" customFormat="1" ht="14.45" customHeight="1">
      <c r="A244" s="35"/>
      <c r="B244" s="141"/>
      <c r="C244" s="171" t="s">
        <v>792</v>
      </c>
      <c r="D244" s="171" t="s">
        <v>318</v>
      </c>
      <c r="E244" s="172" t="s">
        <v>3238</v>
      </c>
      <c r="F244" s="173" t="s">
        <v>3239</v>
      </c>
      <c r="G244" s="174" t="s">
        <v>388</v>
      </c>
      <c r="H244" s="175">
        <v>1</v>
      </c>
      <c r="I244" s="176"/>
      <c r="J244" s="177">
        <f t="shared" si="35"/>
        <v>0</v>
      </c>
      <c r="K244" s="178"/>
      <c r="L244" s="36"/>
      <c r="M244" s="179" t="s">
        <v>1</v>
      </c>
      <c r="N244" s="180" t="s">
        <v>41</v>
      </c>
      <c r="O244" s="61"/>
      <c r="P244" s="181">
        <f t="shared" si="36"/>
        <v>0</v>
      </c>
      <c r="Q244" s="181">
        <v>0</v>
      </c>
      <c r="R244" s="181">
        <f t="shared" si="37"/>
        <v>0</v>
      </c>
      <c r="S244" s="181">
        <v>0</v>
      </c>
      <c r="T244" s="182">
        <f t="shared" si="38"/>
        <v>0</v>
      </c>
      <c r="U244" s="35"/>
      <c r="V244" s="35"/>
      <c r="W244" s="35"/>
      <c r="X244" s="35"/>
      <c r="Y244" s="35"/>
      <c r="Z244" s="35"/>
      <c r="AA244" s="35"/>
      <c r="AB244" s="35"/>
      <c r="AC244" s="35"/>
      <c r="AD244" s="35"/>
      <c r="AE244" s="35"/>
      <c r="AR244" s="183" t="s">
        <v>676</v>
      </c>
      <c r="AT244" s="183" t="s">
        <v>318</v>
      </c>
      <c r="AU244" s="183" t="s">
        <v>82</v>
      </c>
      <c r="AY244" s="18" t="s">
        <v>317</v>
      </c>
      <c r="BE244" s="105">
        <f t="shared" si="39"/>
        <v>0</v>
      </c>
      <c r="BF244" s="105">
        <f t="shared" si="40"/>
        <v>0</v>
      </c>
      <c r="BG244" s="105">
        <f t="shared" si="41"/>
        <v>0</v>
      </c>
      <c r="BH244" s="105">
        <f t="shared" si="42"/>
        <v>0</v>
      </c>
      <c r="BI244" s="105">
        <f t="shared" si="43"/>
        <v>0</v>
      </c>
      <c r="BJ244" s="18" t="s">
        <v>88</v>
      </c>
      <c r="BK244" s="105">
        <f t="shared" si="44"/>
        <v>0</v>
      </c>
      <c r="BL244" s="18" t="s">
        <v>676</v>
      </c>
      <c r="BM244" s="183" t="s">
        <v>1454</v>
      </c>
    </row>
    <row r="245" spans="1:65" s="2" customFormat="1" ht="24.2" customHeight="1">
      <c r="A245" s="35"/>
      <c r="B245" s="141"/>
      <c r="C245" s="171" t="s">
        <v>878</v>
      </c>
      <c r="D245" s="171" t="s">
        <v>318</v>
      </c>
      <c r="E245" s="172" t="s">
        <v>3240</v>
      </c>
      <c r="F245" s="173" t="s">
        <v>3241</v>
      </c>
      <c r="G245" s="174" t="s">
        <v>388</v>
      </c>
      <c r="H245" s="175">
        <v>572</v>
      </c>
      <c r="I245" s="176"/>
      <c r="J245" s="177">
        <f t="shared" si="35"/>
        <v>0</v>
      </c>
      <c r="K245" s="178"/>
      <c r="L245" s="36"/>
      <c r="M245" s="179" t="s">
        <v>1</v>
      </c>
      <c r="N245" s="180" t="s">
        <v>41</v>
      </c>
      <c r="O245" s="61"/>
      <c r="P245" s="181">
        <f t="shared" si="36"/>
        <v>0</v>
      </c>
      <c r="Q245" s="181">
        <v>0</v>
      </c>
      <c r="R245" s="181">
        <f t="shared" si="37"/>
        <v>0</v>
      </c>
      <c r="S245" s="181">
        <v>0</v>
      </c>
      <c r="T245" s="182">
        <f t="shared" si="38"/>
        <v>0</v>
      </c>
      <c r="U245" s="35"/>
      <c r="V245" s="35"/>
      <c r="W245" s="35"/>
      <c r="X245" s="35"/>
      <c r="Y245" s="35"/>
      <c r="Z245" s="35"/>
      <c r="AA245" s="35"/>
      <c r="AB245" s="35"/>
      <c r="AC245" s="35"/>
      <c r="AD245" s="35"/>
      <c r="AE245" s="35"/>
      <c r="AR245" s="183" t="s">
        <v>676</v>
      </c>
      <c r="AT245" s="183" t="s">
        <v>318</v>
      </c>
      <c r="AU245" s="183" t="s">
        <v>82</v>
      </c>
      <c r="AY245" s="18" t="s">
        <v>317</v>
      </c>
      <c r="BE245" s="105">
        <f t="shared" si="39"/>
        <v>0</v>
      </c>
      <c r="BF245" s="105">
        <f t="shared" si="40"/>
        <v>0</v>
      </c>
      <c r="BG245" s="105">
        <f t="shared" si="41"/>
        <v>0</v>
      </c>
      <c r="BH245" s="105">
        <f t="shared" si="42"/>
        <v>0</v>
      </c>
      <c r="BI245" s="105">
        <f t="shared" si="43"/>
        <v>0</v>
      </c>
      <c r="BJ245" s="18" t="s">
        <v>88</v>
      </c>
      <c r="BK245" s="105">
        <f t="shared" si="44"/>
        <v>0</v>
      </c>
      <c r="BL245" s="18" t="s">
        <v>676</v>
      </c>
      <c r="BM245" s="183" t="s">
        <v>1462</v>
      </c>
    </row>
    <row r="246" spans="1:65" s="2" customFormat="1" ht="24.2" customHeight="1">
      <c r="A246" s="35"/>
      <c r="B246" s="141"/>
      <c r="C246" s="171" t="s">
        <v>881</v>
      </c>
      <c r="D246" s="171" t="s">
        <v>318</v>
      </c>
      <c r="E246" s="172" t="s">
        <v>3242</v>
      </c>
      <c r="F246" s="173" t="s">
        <v>3243</v>
      </c>
      <c r="G246" s="174" t="s">
        <v>388</v>
      </c>
      <c r="H246" s="175">
        <v>166</v>
      </c>
      <c r="I246" s="176"/>
      <c r="J246" s="177">
        <f t="shared" si="35"/>
        <v>0</v>
      </c>
      <c r="K246" s="178"/>
      <c r="L246" s="36"/>
      <c r="M246" s="179" t="s">
        <v>1</v>
      </c>
      <c r="N246" s="180" t="s">
        <v>41</v>
      </c>
      <c r="O246" s="61"/>
      <c r="P246" s="181">
        <f t="shared" si="36"/>
        <v>0</v>
      </c>
      <c r="Q246" s="181">
        <v>0</v>
      </c>
      <c r="R246" s="181">
        <f t="shared" si="37"/>
        <v>0</v>
      </c>
      <c r="S246" s="181">
        <v>0</v>
      </c>
      <c r="T246" s="182">
        <f t="shared" si="38"/>
        <v>0</v>
      </c>
      <c r="U246" s="35"/>
      <c r="V246" s="35"/>
      <c r="W246" s="35"/>
      <c r="X246" s="35"/>
      <c r="Y246" s="35"/>
      <c r="Z246" s="35"/>
      <c r="AA246" s="35"/>
      <c r="AB246" s="35"/>
      <c r="AC246" s="35"/>
      <c r="AD246" s="35"/>
      <c r="AE246" s="35"/>
      <c r="AR246" s="183" t="s">
        <v>676</v>
      </c>
      <c r="AT246" s="183" t="s">
        <v>318</v>
      </c>
      <c r="AU246" s="183" t="s">
        <v>82</v>
      </c>
      <c r="AY246" s="18" t="s">
        <v>317</v>
      </c>
      <c r="BE246" s="105">
        <f t="shared" si="39"/>
        <v>0</v>
      </c>
      <c r="BF246" s="105">
        <f t="shared" si="40"/>
        <v>0</v>
      </c>
      <c r="BG246" s="105">
        <f t="shared" si="41"/>
        <v>0</v>
      </c>
      <c r="BH246" s="105">
        <f t="shared" si="42"/>
        <v>0</v>
      </c>
      <c r="BI246" s="105">
        <f t="shared" si="43"/>
        <v>0</v>
      </c>
      <c r="BJ246" s="18" t="s">
        <v>88</v>
      </c>
      <c r="BK246" s="105">
        <f t="shared" si="44"/>
        <v>0</v>
      </c>
      <c r="BL246" s="18" t="s">
        <v>676</v>
      </c>
      <c r="BM246" s="183" t="s">
        <v>1470</v>
      </c>
    </row>
    <row r="247" spans="1:65" s="2" customFormat="1" ht="24.2" customHeight="1">
      <c r="A247" s="35"/>
      <c r="B247" s="141"/>
      <c r="C247" s="171" t="s">
        <v>883</v>
      </c>
      <c r="D247" s="171" t="s">
        <v>318</v>
      </c>
      <c r="E247" s="172" t="s">
        <v>3244</v>
      </c>
      <c r="F247" s="173" t="s">
        <v>3245</v>
      </c>
      <c r="G247" s="174" t="s">
        <v>388</v>
      </c>
      <c r="H247" s="175">
        <v>42</v>
      </c>
      <c r="I247" s="176"/>
      <c r="J247" s="177">
        <f t="shared" si="35"/>
        <v>0</v>
      </c>
      <c r="K247" s="178"/>
      <c r="L247" s="36"/>
      <c r="M247" s="179" t="s">
        <v>1</v>
      </c>
      <c r="N247" s="180" t="s">
        <v>41</v>
      </c>
      <c r="O247" s="61"/>
      <c r="P247" s="181">
        <f t="shared" si="36"/>
        <v>0</v>
      </c>
      <c r="Q247" s="181">
        <v>0</v>
      </c>
      <c r="R247" s="181">
        <f t="shared" si="37"/>
        <v>0</v>
      </c>
      <c r="S247" s="181">
        <v>0</v>
      </c>
      <c r="T247" s="182">
        <f t="shared" si="38"/>
        <v>0</v>
      </c>
      <c r="U247" s="35"/>
      <c r="V247" s="35"/>
      <c r="W247" s="35"/>
      <c r="X247" s="35"/>
      <c r="Y247" s="35"/>
      <c r="Z247" s="35"/>
      <c r="AA247" s="35"/>
      <c r="AB247" s="35"/>
      <c r="AC247" s="35"/>
      <c r="AD247" s="35"/>
      <c r="AE247" s="35"/>
      <c r="AR247" s="183" t="s">
        <v>676</v>
      </c>
      <c r="AT247" s="183" t="s">
        <v>318</v>
      </c>
      <c r="AU247" s="183" t="s">
        <v>82</v>
      </c>
      <c r="AY247" s="18" t="s">
        <v>317</v>
      </c>
      <c r="BE247" s="105">
        <f t="shared" si="39"/>
        <v>0</v>
      </c>
      <c r="BF247" s="105">
        <f t="shared" si="40"/>
        <v>0</v>
      </c>
      <c r="BG247" s="105">
        <f t="shared" si="41"/>
        <v>0</v>
      </c>
      <c r="BH247" s="105">
        <f t="shared" si="42"/>
        <v>0</v>
      </c>
      <c r="BI247" s="105">
        <f t="shared" si="43"/>
        <v>0</v>
      </c>
      <c r="BJ247" s="18" t="s">
        <v>88</v>
      </c>
      <c r="BK247" s="105">
        <f t="shared" si="44"/>
        <v>0</v>
      </c>
      <c r="BL247" s="18" t="s">
        <v>676</v>
      </c>
      <c r="BM247" s="183" t="s">
        <v>1481</v>
      </c>
    </row>
    <row r="248" spans="1:65" s="2" customFormat="1" ht="14.45" customHeight="1">
      <c r="A248" s="35"/>
      <c r="B248" s="141"/>
      <c r="C248" s="171" t="s">
        <v>888</v>
      </c>
      <c r="D248" s="171" t="s">
        <v>318</v>
      </c>
      <c r="E248" s="172" t="s">
        <v>3246</v>
      </c>
      <c r="F248" s="173" t="s">
        <v>3247</v>
      </c>
      <c r="G248" s="174" t="s">
        <v>388</v>
      </c>
      <c r="H248" s="175">
        <v>250</v>
      </c>
      <c r="I248" s="176"/>
      <c r="J248" s="177">
        <f t="shared" si="35"/>
        <v>0</v>
      </c>
      <c r="K248" s="178"/>
      <c r="L248" s="36"/>
      <c r="M248" s="179" t="s">
        <v>1</v>
      </c>
      <c r="N248" s="180" t="s">
        <v>41</v>
      </c>
      <c r="O248" s="61"/>
      <c r="P248" s="181">
        <f t="shared" si="36"/>
        <v>0</v>
      </c>
      <c r="Q248" s="181">
        <v>0</v>
      </c>
      <c r="R248" s="181">
        <f t="shared" si="37"/>
        <v>0</v>
      </c>
      <c r="S248" s="181">
        <v>0</v>
      </c>
      <c r="T248" s="182">
        <f t="shared" si="38"/>
        <v>0</v>
      </c>
      <c r="U248" s="35"/>
      <c r="V248" s="35"/>
      <c r="W248" s="35"/>
      <c r="X248" s="35"/>
      <c r="Y248" s="35"/>
      <c r="Z248" s="35"/>
      <c r="AA248" s="35"/>
      <c r="AB248" s="35"/>
      <c r="AC248" s="35"/>
      <c r="AD248" s="35"/>
      <c r="AE248" s="35"/>
      <c r="AR248" s="183" t="s">
        <v>676</v>
      </c>
      <c r="AT248" s="183" t="s">
        <v>318</v>
      </c>
      <c r="AU248" s="183" t="s">
        <v>82</v>
      </c>
      <c r="AY248" s="18" t="s">
        <v>317</v>
      </c>
      <c r="BE248" s="105">
        <f t="shared" si="39"/>
        <v>0</v>
      </c>
      <c r="BF248" s="105">
        <f t="shared" si="40"/>
        <v>0</v>
      </c>
      <c r="BG248" s="105">
        <f t="shared" si="41"/>
        <v>0</v>
      </c>
      <c r="BH248" s="105">
        <f t="shared" si="42"/>
        <v>0</v>
      </c>
      <c r="BI248" s="105">
        <f t="shared" si="43"/>
        <v>0</v>
      </c>
      <c r="BJ248" s="18" t="s">
        <v>88</v>
      </c>
      <c r="BK248" s="105">
        <f t="shared" si="44"/>
        <v>0</v>
      </c>
      <c r="BL248" s="18" t="s">
        <v>676</v>
      </c>
      <c r="BM248" s="183" t="s">
        <v>1491</v>
      </c>
    </row>
    <row r="249" spans="1:65" s="2" customFormat="1" ht="24.2" customHeight="1">
      <c r="A249" s="35"/>
      <c r="B249" s="141"/>
      <c r="C249" s="171" t="s">
        <v>894</v>
      </c>
      <c r="D249" s="171" t="s">
        <v>318</v>
      </c>
      <c r="E249" s="172" t="s">
        <v>3248</v>
      </c>
      <c r="F249" s="173" t="s">
        <v>3249</v>
      </c>
      <c r="G249" s="174" t="s">
        <v>388</v>
      </c>
      <c r="H249" s="175">
        <v>9</v>
      </c>
      <c r="I249" s="176"/>
      <c r="J249" s="177">
        <f t="shared" si="35"/>
        <v>0</v>
      </c>
      <c r="K249" s="178"/>
      <c r="L249" s="36"/>
      <c r="M249" s="179" t="s">
        <v>1</v>
      </c>
      <c r="N249" s="180" t="s">
        <v>41</v>
      </c>
      <c r="O249" s="61"/>
      <c r="P249" s="181">
        <f t="shared" si="36"/>
        <v>0</v>
      </c>
      <c r="Q249" s="181">
        <v>0</v>
      </c>
      <c r="R249" s="181">
        <f t="shared" si="37"/>
        <v>0</v>
      </c>
      <c r="S249" s="181">
        <v>0</v>
      </c>
      <c r="T249" s="182">
        <f t="shared" si="38"/>
        <v>0</v>
      </c>
      <c r="U249" s="35"/>
      <c r="V249" s="35"/>
      <c r="W249" s="35"/>
      <c r="X249" s="35"/>
      <c r="Y249" s="35"/>
      <c r="Z249" s="35"/>
      <c r="AA249" s="35"/>
      <c r="AB249" s="35"/>
      <c r="AC249" s="35"/>
      <c r="AD249" s="35"/>
      <c r="AE249" s="35"/>
      <c r="AR249" s="183" t="s">
        <v>676</v>
      </c>
      <c r="AT249" s="183" t="s">
        <v>318</v>
      </c>
      <c r="AU249" s="183" t="s">
        <v>82</v>
      </c>
      <c r="AY249" s="18" t="s">
        <v>317</v>
      </c>
      <c r="BE249" s="105">
        <f t="shared" si="39"/>
        <v>0</v>
      </c>
      <c r="BF249" s="105">
        <f t="shared" si="40"/>
        <v>0</v>
      </c>
      <c r="BG249" s="105">
        <f t="shared" si="41"/>
        <v>0</v>
      </c>
      <c r="BH249" s="105">
        <f t="shared" si="42"/>
        <v>0</v>
      </c>
      <c r="BI249" s="105">
        <f t="shared" si="43"/>
        <v>0</v>
      </c>
      <c r="BJ249" s="18" t="s">
        <v>88</v>
      </c>
      <c r="BK249" s="105">
        <f t="shared" si="44"/>
        <v>0</v>
      </c>
      <c r="BL249" s="18" t="s">
        <v>676</v>
      </c>
      <c r="BM249" s="183" t="s">
        <v>1503</v>
      </c>
    </row>
    <row r="250" spans="1:65" s="2" customFormat="1" ht="24.2" customHeight="1">
      <c r="A250" s="35"/>
      <c r="B250" s="141"/>
      <c r="C250" s="171" t="s">
        <v>898</v>
      </c>
      <c r="D250" s="171" t="s">
        <v>318</v>
      </c>
      <c r="E250" s="172" t="s">
        <v>3250</v>
      </c>
      <c r="F250" s="173" t="s">
        <v>3251</v>
      </c>
      <c r="G250" s="174" t="s">
        <v>388</v>
      </c>
      <c r="H250" s="175">
        <v>9</v>
      </c>
      <c r="I250" s="176"/>
      <c r="J250" s="177">
        <f t="shared" si="35"/>
        <v>0</v>
      </c>
      <c r="K250" s="178"/>
      <c r="L250" s="36"/>
      <c r="M250" s="179" t="s">
        <v>1</v>
      </c>
      <c r="N250" s="180" t="s">
        <v>41</v>
      </c>
      <c r="O250" s="61"/>
      <c r="P250" s="181">
        <f t="shared" si="36"/>
        <v>0</v>
      </c>
      <c r="Q250" s="181">
        <v>0</v>
      </c>
      <c r="R250" s="181">
        <f t="shared" si="37"/>
        <v>0</v>
      </c>
      <c r="S250" s="181">
        <v>0</v>
      </c>
      <c r="T250" s="182">
        <f t="shared" si="38"/>
        <v>0</v>
      </c>
      <c r="U250" s="35"/>
      <c r="V250" s="35"/>
      <c r="W250" s="35"/>
      <c r="X250" s="35"/>
      <c r="Y250" s="35"/>
      <c r="Z250" s="35"/>
      <c r="AA250" s="35"/>
      <c r="AB250" s="35"/>
      <c r="AC250" s="35"/>
      <c r="AD250" s="35"/>
      <c r="AE250" s="35"/>
      <c r="AR250" s="183" t="s">
        <v>676</v>
      </c>
      <c r="AT250" s="183" t="s">
        <v>318</v>
      </c>
      <c r="AU250" s="183" t="s">
        <v>82</v>
      </c>
      <c r="AY250" s="18" t="s">
        <v>317</v>
      </c>
      <c r="BE250" s="105">
        <f t="shared" si="39"/>
        <v>0</v>
      </c>
      <c r="BF250" s="105">
        <f t="shared" si="40"/>
        <v>0</v>
      </c>
      <c r="BG250" s="105">
        <f t="shared" si="41"/>
        <v>0</v>
      </c>
      <c r="BH250" s="105">
        <f t="shared" si="42"/>
        <v>0</v>
      </c>
      <c r="BI250" s="105">
        <f t="shared" si="43"/>
        <v>0</v>
      </c>
      <c r="BJ250" s="18" t="s">
        <v>88</v>
      </c>
      <c r="BK250" s="105">
        <f t="shared" si="44"/>
        <v>0</v>
      </c>
      <c r="BL250" s="18" t="s">
        <v>676</v>
      </c>
      <c r="BM250" s="183" t="s">
        <v>1512</v>
      </c>
    </row>
    <row r="251" spans="1:65" s="2" customFormat="1" ht="14.45" customHeight="1">
      <c r="A251" s="35"/>
      <c r="B251" s="141"/>
      <c r="C251" s="171" t="s">
        <v>902</v>
      </c>
      <c r="D251" s="171" t="s">
        <v>318</v>
      </c>
      <c r="E251" s="172" t="s">
        <v>3246</v>
      </c>
      <c r="F251" s="173" t="s">
        <v>3247</v>
      </c>
      <c r="G251" s="174" t="s">
        <v>388</v>
      </c>
      <c r="H251" s="175">
        <v>9</v>
      </c>
      <c r="I251" s="176"/>
      <c r="J251" s="177">
        <f t="shared" si="35"/>
        <v>0</v>
      </c>
      <c r="K251" s="178"/>
      <c r="L251" s="36"/>
      <c r="M251" s="179" t="s">
        <v>1</v>
      </c>
      <c r="N251" s="180" t="s">
        <v>41</v>
      </c>
      <c r="O251" s="61"/>
      <c r="P251" s="181">
        <f t="shared" si="36"/>
        <v>0</v>
      </c>
      <c r="Q251" s="181">
        <v>0</v>
      </c>
      <c r="R251" s="181">
        <f t="shared" si="37"/>
        <v>0</v>
      </c>
      <c r="S251" s="181">
        <v>0</v>
      </c>
      <c r="T251" s="182">
        <f t="shared" si="38"/>
        <v>0</v>
      </c>
      <c r="U251" s="35"/>
      <c r="V251" s="35"/>
      <c r="W251" s="35"/>
      <c r="X251" s="35"/>
      <c r="Y251" s="35"/>
      <c r="Z251" s="35"/>
      <c r="AA251" s="35"/>
      <c r="AB251" s="35"/>
      <c r="AC251" s="35"/>
      <c r="AD251" s="35"/>
      <c r="AE251" s="35"/>
      <c r="AR251" s="183" t="s">
        <v>676</v>
      </c>
      <c r="AT251" s="183" t="s">
        <v>318</v>
      </c>
      <c r="AU251" s="183" t="s">
        <v>82</v>
      </c>
      <c r="AY251" s="18" t="s">
        <v>317</v>
      </c>
      <c r="BE251" s="105">
        <f t="shared" si="39"/>
        <v>0</v>
      </c>
      <c r="BF251" s="105">
        <f t="shared" si="40"/>
        <v>0</v>
      </c>
      <c r="BG251" s="105">
        <f t="shared" si="41"/>
        <v>0</v>
      </c>
      <c r="BH251" s="105">
        <f t="shared" si="42"/>
        <v>0</v>
      </c>
      <c r="BI251" s="105">
        <f t="shared" si="43"/>
        <v>0</v>
      </c>
      <c r="BJ251" s="18" t="s">
        <v>88</v>
      </c>
      <c r="BK251" s="105">
        <f t="shared" si="44"/>
        <v>0</v>
      </c>
      <c r="BL251" s="18" t="s">
        <v>676</v>
      </c>
      <c r="BM251" s="183" t="s">
        <v>1521</v>
      </c>
    </row>
    <row r="252" spans="1:65" s="2" customFormat="1" ht="24.2" customHeight="1">
      <c r="A252" s="35"/>
      <c r="B252" s="141"/>
      <c r="C252" s="171" t="s">
        <v>906</v>
      </c>
      <c r="D252" s="171" t="s">
        <v>318</v>
      </c>
      <c r="E252" s="172" t="s">
        <v>3252</v>
      </c>
      <c r="F252" s="173" t="s">
        <v>3253</v>
      </c>
      <c r="G252" s="174" t="s">
        <v>388</v>
      </c>
      <c r="H252" s="175">
        <v>9</v>
      </c>
      <c r="I252" s="176"/>
      <c r="J252" s="177">
        <f t="shared" si="35"/>
        <v>0</v>
      </c>
      <c r="K252" s="178"/>
      <c r="L252" s="36"/>
      <c r="M252" s="179" t="s">
        <v>1</v>
      </c>
      <c r="N252" s="180" t="s">
        <v>41</v>
      </c>
      <c r="O252" s="61"/>
      <c r="P252" s="181">
        <f t="shared" si="36"/>
        <v>0</v>
      </c>
      <c r="Q252" s="181">
        <v>0</v>
      </c>
      <c r="R252" s="181">
        <f t="shared" si="37"/>
        <v>0</v>
      </c>
      <c r="S252" s="181">
        <v>0</v>
      </c>
      <c r="T252" s="182">
        <f t="shared" si="38"/>
        <v>0</v>
      </c>
      <c r="U252" s="35"/>
      <c r="V252" s="35"/>
      <c r="W252" s="35"/>
      <c r="X252" s="35"/>
      <c r="Y252" s="35"/>
      <c r="Z252" s="35"/>
      <c r="AA252" s="35"/>
      <c r="AB252" s="35"/>
      <c r="AC252" s="35"/>
      <c r="AD252" s="35"/>
      <c r="AE252" s="35"/>
      <c r="AR252" s="183" t="s">
        <v>676</v>
      </c>
      <c r="AT252" s="183" t="s">
        <v>318</v>
      </c>
      <c r="AU252" s="183" t="s">
        <v>82</v>
      </c>
      <c r="AY252" s="18" t="s">
        <v>317</v>
      </c>
      <c r="BE252" s="105">
        <f t="shared" si="39"/>
        <v>0</v>
      </c>
      <c r="BF252" s="105">
        <f t="shared" si="40"/>
        <v>0</v>
      </c>
      <c r="BG252" s="105">
        <f t="shared" si="41"/>
        <v>0</v>
      </c>
      <c r="BH252" s="105">
        <f t="shared" si="42"/>
        <v>0</v>
      </c>
      <c r="BI252" s="105">
        <f t="shared" si="43"/>
        <v>0</v>
      </c>
      <c r="BJ252" s="18" t="s">
        <v>88</v>
      </c>
      <c r="BK252" s="105">
        <f t="shared" si="44"/>
        <v>0</v>
      </c>
      <c r="BL252" s="18" t="s">
        <v>676</v>
      </c>
      <c r="BM252" s="183" t="s">
        <v>1531</v>
      </c>
    </row>
    <row r="253" spans="1:65" s="2" customFormat="1" ht="14.45" customHeight="1">
      <c r="A253" s="35"/>
      <c r="B253" s="141"/>
      <c r="C253" s="171" t="s">
        <v>910</v>
      </c>
      <c r="D253" s="171" t="s">
        <v>318</v>
      </c>
      <c r="E253" s="172" t="s">
        <v>3254</v>
      </c>
      <c r="F253" s="173" t="s">
        <v>3255</v>
      </c>
      <c r="G253" s="174" t="s">
        <v>388</v>
      </c>
      <c r="H253" s="175">
        <v>9</v>
      </c>
      <c r="I253" s="176"/>
      <c r="J253" s="177">
        <f t="shared" si="35"/>
        <v>0</v>
      </c>
      <c r="K253" s="178"/>
      <c r="L253" s="36"/>
      <c r="M253" s="179" t="s">
        <v>1</v>
      </c>
      <c r="N253" s="180" t="s">
        <v>41</v>
      </c>
      <c r="O253" s="61"/>
      <c r="P253" s="181">
        <f t="shared" si="36"/>
        <v>0</v>
      </c>
      <c r="Q253" s="181">
        <v>0</v>
      </c>
      <c r="R253" s="181">
        <f t="shared" si="37"/>
        <v>0</v>
      </c>
      <c r="S253" s="181">
        <v>0</v>
      </c>
      <c r="T253" s="182">
        <f t="shared" si="38"/>
        <v>0</v>
      </c>
      <c r="U253" s="35"/>
      <c r="V253" s="35"/>
      <c r="W253" s="35"/>
      <c r="X253" s="35"/>
      <c r="Y253" s="35"/>
      <c r="Z253" s="35"/>
      <c r="AA253" s="35"/>
      <c r="AB253" s="35"/>
      <c r="AC253" s="35"/>
      <c r="AD253" s="35"/>
      <c r="AE253" s="35"/>
      <c r="AR253" s="183" t="s">
        <v>676</v>
      </c>
      <c r="AT253" s="183" t="s">
        <v>318</v>
      </c>
      <c r="AU253" s="183" t="s">
        <v>82</v>
      </c>
      <c r="AY253" s="18" t="s">
        <v>317</v>
      </c>
      <c r="BE253" s="105">
        <f t="shared" si="39"/>
        <v>0</v>
      </c>
      <c r="BF253" s="105">
        <f t="shared" si="40"/>
        <v>0</v>
      </c>
      <c r="BG253" s="105">
        <f t="shared" si="41"/>
        <v>0</v>
      </c>
      <c r="BH253" s="105">
        <f t="shared" si="42"/>
        <v>0</v>
      </c>
      <c r="BI253" s="105">
        <f t="shared" si="43"/>
        <v>0</v>
      </c>
      <c r="BJ253" s="18" t="s">
        <v>88</v>
      </c>
      <c r="BK253" s="105">
        <f t="shared" si="44"/>
        <v>0</v>
      </c>
      <c r="BL253" s="18" t="s">
        <v>676</v>
      </c>
      <c r="BM253" s="183" t="s">
        <v>1541</v>
      </c>
    </row>
    <row r="254" spans="1:65" s="2" customFormat="1" ht="14.45" customHeight="1">
      <c r="A254" s="35"/>
      <c r="B254" s="141"/>
      <c r="C254" s="171" t="s">
        <v>914</v>
      </c>
      <c r="D254" s="171" t="s">
        <v>318</v>
      </c>
      <c r="E254" s="172" t="s">
        <v>3256</v>
      </c>
      <c r="F254" s="173" t="s">
        <v>3257</v>
      </c>
      <c r="G254" s="174" t="s">
        <v>388</v>
      </c>
      <c r="H254" s="175">
        <v>7</v>
      </c>
      <c r="I254" s="176"/>
      <c r="J254" s="177">
        <f t="shared" si="35"/>
        <v>0</v>
      </c>
      <c r="K254" s="178"/>
      <c r="L254" s="36"/>
      <c r="M254" s="179" t="s">
        <v>1</v>
      </c>
      <c r="N254" s="180" t="s">
        <v>41</v>
      </c>
      <c r="O254" s="61"/>
      <c r="P254" s="181">
        <f t="shared" si="36"/>
        <v>0</v>
      </c>
      <c r="Q254" s="181">
        <v>0</v>
      </c>
      <c r="R254" s="181">
        <f t="shared" si="37"/>
        <v>0</v>
      </c>
      <c r="S254" s="181">
        <v>0</v>
      </c>
      <c r="T254" s="182">
        <f t="shared" si="38"/>
        <v>0</v>
      </c>
      <c r="U254" s="35"/>
      <c r="V254" s="35"/>
      <c r="W254" s="35"/>
      <c r="X254" s="35"/>
      <c r="Y254" s="35"/>
      <c r="Z254" s="35"/>
      <c r="AA254" s="35"/>
      <c r="AB254" s="35"/>
      <c r="AC254" s="35"/>
      <c r="AD254" s="35"/>
      <c r="AE254" s="35"/>
      <c r="AR254" s="183" t="s">
        <v>676</v>
      </c>
      <c r="AT254" s="183" t="s">
        <v>318</v>
      </c>
      <c r="AU254" s="183" t="s">
        <v>82</v>
      </c>
      <c r="AY254" s="18" t="s">
        <v>317</v>
      </c>
      <c r="BE254" s="105">
        <f t="shared" si="39"/>
        <v>0</v>
      </c>
      <c r="BF254" s="105">
        <f t="shared" si="40"/>
        <v>0</v>
      </c>
      <c r="BG254" s="105">
        <f t="shared" si="41"/>
        <v>0</v>
      </c>
      <c r="BH254" s="105">
        <f t="shared" si="42"/>
        <v>0</v>
      </c>
      <c r="BI254" s="105">
        <f t="shared" si="43"/>
        <v>0</v>
      </c>
      <c r="BJ254" s="18" t="s">
        <v>88</v>
      </c>
      <c r="BK254" s="105">
        <f t="shared" si="44"/>
        <v>0</v>
      </c>
      <c r="BL254" s="18" t="s">
        <v>676</v>
      </c>
      <c r="BM254" s="183" t="s">
        <v>1551</v>
      </c>
    </row>
    <row r="255" spans="1:65" s="2" customFormat="1" ht="14.45" customHeight="1">
      <c r="A255" s="35"/>
      <c r="B255" s="141"/>
      <c r="C255" s="171" t="s">
        <v>919</v>
      </c>
      <c r="D255" s="171" t="s">
        <v>318</v>
      </c>
      <c r="E255" s="172" t="s">
        <v>3258</v>
      </c>
      <c r="F255" s="173" t="s">
        <v>3259</v>
      </c>
      <c r="G255" s="174" t="s">
        <v>388</v>
      </c>
      <c r="H255" s="175">
        <v>2</v>
      </c>
      <c r="I255" s="176"/>
      <c r="J255" s="177">
        <f t="shared" si="35"/>
        <v>0</v>
      </c>
      <c r="K255" s="178"/>
      <c r="L255" s="36"/>
      <c r="M255" s="179" t="s">
        <v>1</v>
      </c>
      <c r="N255" s="180" t="s">
        <v>41</v>
      </c>
      <c r="O255" s="61"/>
      <c r="P255" s="181">
        <f t="shared" si="36"/>
        <v>0</v>
      </c>
      <c r="Q255" s="181">
        <v>0</v>
      </c>
      <c r="R255" s="181">
        <f t="shared" si="37"/>
        <v>0</v>
      </c>
      <c r="S255" s="181">
        <v>0</v>
      </c>
      <c r="T255" s="182">
        <f t="shared" si="38"/>
        <v>0</v>
      </c>
      <c r="U255" s="35"/>
      <c r="V255" s="35"/>
      <c r="W255" s="35"/>
      <c r="X255" s="35"/>
      <c r="Y255" s="35"/>
      <c r="Z255" s="35"/>
      <c r="AA255" s="35"/>
      <c r="AB255" s="35"/>
      <c r="AC255" s="35"/>
      <c r="AD255" s="35"/>
      <c r="AE255" s="35"/>
      <c r="AR255" s="183" t="s">
        <v>676</v>
      </c>
      <c r="AT255" s="183" t="s">
        <v>318</v>
      </c>
      <c r="AU255" s="183" t="s">
        <v>82</v>
      </c>
      <c r="AY255" s="18" t="s">
        <v>317</v>
      </c>
      <c r="BE255" s="105">
        <f t="shared" si="39"/>
        <v>0</v>
      </c>
      <c r="BF255" s="105">
        <f t="shared" si="40"/>
        <v>0</v>
      </c>
      <c r="BG255" s="105">
        <f t="shared" si="41"/>
        <v>0</v>
      </c>
      <c r="BH255" s="105">
        <f t="shared" si="42"/>
        <v>0</v>
      </c>
      <c r="BI255" s="105">
        <f t="shared" si="43"/>
        <v>0</v>
      </c>
      <c r="BJ255" s="18" t="s">
        <v>88</v>
      </c>
      <c r="BK255" s="105">
        <f t="shared" si="44"/>
        <v>0</v>
      </c>
      <c r="BL255" s="18" t="s">
        <v>676</v>
      </c>
      <c r="BM255" s="183" t="s">
        <v>1560</v>
      </c>
    </row>
    <row r="256" spans="1:65" s="2" customFormat="1" ht="24.2" customHeight="1">
      <c r="A256" s="35"/>
      <c r="B256" s="141"/>
      <c r="C256" s="171" t="s">
        <v>922</v>
      </c>
      <c r="D256" s="171" t="s">
        <v>318</v>
      </c>
      <c r="E256" s="172" t="s">
        <v>3260</v>
      </c>
      <c r="F256" s="173" t="s">
        <v>3261</v>
      </c>
      <c r="G256" s="174" t="s">
        <v>441</v>
      </c>
      <c r="H256" s="175">
        <v>10780</v>
      </c>
      <c r="I256" s="176"/>
      <c r="J256" s="177">
        <f t="shared" si="35"/>
        <v>0</v>
      </c>
      <c r="K256" s="178"/>
      <c r="L256" s="36"/>
      <c r="M256" s="179" t="s">
        <v>1</v>
      </c>
      <c r="N256" s="180" t="s">
        <v>41</v>
      </c>
      <c r="O256" s="61"/>
      <c r="P256" s="181">
        <f t="shared" si="36"/>
        <v>0</v>
      </c>
      <c r="Q256" s="181">
        <v>0</v>
      </c>
      <c r="R256" s="181">
        <f t="shared" si="37"/>
        <v>0</v>
      </c>
      <c r="S256" s="181">
        <v>0</v>
      </c>
      <c r="T256" s="182">
        <f t="shared" si="38"/>
        <v>0</v>
      </c>
      <c r="U256" s="35"/>
      <c r="V256" s="35"/>
      <c r="W256" s="35"/>
      <c r="X256" s="35"/>
      <c r="Y256" s="35"/>
      <c r="Z256" s="35"/>
      <c r="AA256" s="35"/>
      <c r="AB256" s="35"/>
      <c r="AC256" s="35"/>
      <c r="AD256" s="35"/>
      <c r="AE256" s="35"/>
      <c r="AR256" s="183" t="s">
        <v>676</v>
      </c>
      <c r="AT256" s="183" t="s">
        <v>318</v>
      </c>
      <c r="AU256" s="183" t="s">
        <v>82</v>
      </c>
      <c r="AY256" s="18" t="s">
        <v>317</v>
      </c>
      <c r="BE256" s="105">
        <f t="shared" si="39"/>
        <v>0</v>
      </c>
      <c r="BF256" s="105">
        <f t="shared" si="40"/>
        <v>0</v>
      </c>
      <c r="BG256" s="105">
        <f t="shared" si="41"/>
        <v>0</v>
      </c>
      <c r="BH256" s="105">
        <f t="shared" si="42"/>
        <v>0</v>
      </c>
      <c r="BI256" s="105">
        <f t="shared" si="43"/>
        <v>0</v>
      </c>
      <c r="BJ256" s="18" t="s">
        <v>88</v>
      </c>
      <c r="BK256" s="105">
        <f t="shared" si="44"/>
        <v>0</v>
      </c>
      <c r="BL256" s="18" t="s">
        <v>676</v>
      </c>
      <c r="BM256" s="183" t="s">
        <v>1106</v>
      </c>
    </row>
    <row r="257" spans="1:65" s="2" customFormat="1" ht="24.2" customHeight="1">
      <c r="A257" s="35"/>
      <c r="B257" s="141"/>
      <c r="C257" s="171" t="s">
        <v>927</v>
      </c>
      <c r="D257" s="171" t="s">
        <v>318</v>
      </c>
      <c r="E257" s="172" t="s">
        <v>3262</v>
      </c>
      <c r="F257" s="173" t="s">
        <v>3263</v>
      </c>
      <c r="G257" s="174" t="s">
        <v>441</v>
      </c>
      <c r="H257" s="175">
        <v>370</v>
      </c>
      <c r="I257" s="176"/>
      <c r="J257" s="177">
        <f t="shared" si="35"/>
        <v>0</v>
      </c>
      <c r="K257" s="178"/>
      <c r="L257" s="36"/>
      <c r="M257" s="179" t="s">
        <v>1</v>
      </c>
      <c r="N257" s="180" t="s">
        <v>41</v>
      </c>
      <c r="O257" s="61"/>
      <c r="P257" s="181">
        <f t="shared" si="36"/>
        <v>0</v>
      </c>
      <c r="Q257" s="181">
        <v>0</v>
      </c>
      <c r="R257" s="181">
        <f t="shared" si="37"/>
        <v>0</v>
      </c>
      <c r="S257" s="181">
        <v>0</v>
      </c>
      <c r="T257" s="182">
        <f t="shared" si="38"/>
        <v>0</v>
      </c>
      <c r="U257" s="35"/>
      <c r="V257" s="35"/>
      <c r="W257" s="35"/>
      <c r="X257" s="35"/>
      <c r="Y257" s="35"/>
      <c r="Z257" s="35"/>
      <c r="AA257" s="35"/>
      <c r="AB257" s="35"/>
      <c r="AC257" s="35"/>
      <c r="AD257" s="35"/>
      <c r="AE257" s="35"/>
      <c r="AR257" s="183" t="s">
        <v>676</v>
      </c>
      <c r="AT257" s="183" t="s">
        <v>318</v>
      </c>
      <c r="AU257" s="183" t="s">
        <v>82</v>
      </c>
      <c r="AY257" s="18" t="s">
        <v>317</v>
      </c>
      <c r="BE257" s="105">
        <f t="shared" si="39"/>
        <v>0</v>
      </c>
      <c r="BF257" s="105">
        <f t="shared" si="40"/>
        <v>0</v>
      </c>
      <c r="BG257" s="105">
        <f t="shared" si="41"/>
        <v>0</v>
      </c>
      <c r="BH257" s="105">
        <f t="shared" si="42"/>
        <v>0</v>
      </c>
      <c r="BI257" s="105">
        <f t="shared" si="43"/>
        <v>0</v>
      </c>
      <c r="BJ257" s="18" t="s">
        <v>88</v>
      </c>
      <c r="BK257" s="105">
        <f t="shared" si="44"/>
        <v>0</v>
      </c>
      <c r="BL257" s="18" t="s">
        <v>676</v>
      </c>
      <c r="BM257" s="183" t="s">
        <v>1578</v>
      </c>
    </row>
    <row r="258" spans="1:65" s="2" customFormat="1" ht="24.2" customHeight="1">
      <c r="A258" s="35"/>
      <c r="B258" s="141"/>
      <c r="C258" s="171" t="s">
        <v>934</v>
      </c>
      <c r="D258" s="171" t="s">
        <v>318</v>
      </c>
      <c r="E258" s="172" t="s">
        <v>3264</v>
      </c>
      <c r="F258" s="173" t="s">
        <v>3265</v>
      </c>
      <c r="G258" s="174" t="s">
        <v>441</v>
      </c>
      <c r="H258" s="175">
        <v>200</v>
      </c>
      <c r="I258" s="176"/>
      <c r="J258" s="177">
        <f t="shared" si="35"/>
        <v>0</v>
      </c>
      <c r="K258" s="178"/>
      <c r="L258" s="36"/>
      <c r="M258" s="179" t="s">
        <v>1</v>
      </c>
      <c r="N258" s="180" t="s">
        <v>41</v>
      </c>
      <c r="O258" s="61"/>
      <c r="P258" s="181">
        <f t="shared" si="36"/>
        <v>0</v>
      </c>
      <c r="Q258" s="181">
        <v>0</v>
      </c>
      <c r="R258" s="181">
        <f t="shared" si="37"/>
        <v>0</v>
      </c>
      <c r="S258" s="181">
        <v>0</v>
      </c>
      <c r="T258" s="182">
        <f t="shared" si="38"/>
        <v>0</v>
      </c>
      <c r="U258" s="35"/>
      <c r="V258" s="35"/>
      <c r="W258" s="35"/>
      <c r="X258" s="35"/>
      <c r="Y258" s="35"/>
      <c r="Z258" s="35"/>
      <c r="AA258" s="35"/>
      <c r="AB258" s="35"/>
      <c r="AC258" s="35"/>
      <c r="AD258" s="35"/>
      <c r="AE258" s="35"/>
      <c r="AR258" s="183" t="s">
        <v>676</v>
      </c>
      <c r="AT258" s="183" t="s">
        <v>318</v>
      </c>
      <c r="AU258" s="183" t="s">
        <v>82</v>
      </c>
      <c r="AY258" s="18" t="s">
        <v>317</v>
      </c>
      <c r="BE258" s="105">
        <f t="shared" si="39"/>
        <v>0</v>
      </c>
      <c r="BF258" s="105">
        <f t="shared" si="40"/>
        <v>0</v>
      </c>
      <c r="BG258" s="105">
        <f t="shared" si="41"/>
        <v>0</v>
      </c>
      <c r="BH258" s="105">
        <f t="shared" si="42"/>
        <v>0</v>
      </c>
      <c r="BI258" s="105">
        <f t="shared" si="43"/>
        <v>0</v>
      </c>
      <c r="BJ258" s="18" t="s">
        <v>88</v>
      </c>
      <c r="BK258" s="105">
        <f t="shared" si="44"/>
        <v>0</v>
      </c>
      <c r="BL258" s="18" t="s">
        <v>676</v>
      </c>
      <c r="BM258" s="183" t="s">
        <v>1587</v>
      </c>
    </row>
    <row r="259" spans="1:65" s="2" customFormat="1" ht="14.45" customHeight="1">
      <c r="A259" s="35"/>
      <c r="B259" s="141"/>
      <c r="C259" s="171" t="s">
        <v>940</v>
      </c>
      <c r="D259" s="171" t="s">
        <v>318</v>
      </c>
      <c r="E259" s="172" t="s">
        <v>3266</v>
      </c>
      <c r="F259" s="173" t="s">
        <v>3267</v>
      </c>
      <c r="G259" s="174" t="s">
        <v>441</v>
      </c>
      <c r="H259" s="175">
        <v>100</v>
      </c>
      <c r="I259" s="176"/>
      <c r="J259" s="177">
        <f t="shared" si="35"/>
        <v>0</v>
      </c>
      <c r="K259" s="178"/>
      <c r="L259" s="36"/>
      <c r="M259" s="179" t="s">
        <v>1</v>
      </c>
      <c r="N259" s="180" t="s">
        <v>41</v>
      </c>
      <c r="O259" s="61"/>
      <c r="P259" s="181">
        <f t="shared" si="36"/>
        <v>0</v>
      </c>
      <c r="Q259" s="181">
        <v>0</v>
      </c>
      <c r="R259" s="181">
        <f t="shared" si="37"/>
        <v>0</v>
      </c>
      <c r="S259" s="181">
        <v>0</v>
      </c>
      <c r="T259" s="182">
        <f t="shared" si="38"/>
        <v>0</v>
      </c>
      <c r="U259" s="35"/>
      <c r="V259" s="35"/>
      <c r="W259" s="35"/>
      <c r="X259" s="35"/>
      <c r="Y259" s="35"/>
      <c r="Z259" s="35"/>
      <c r="AA259" s="35"/>
      <c r="AB259" s="35"/>
      <c r="AC259" s="35"/>
      <c r="AD259" s="35"/>
      <c r="AE259" s="35"/>
      <c r="AR259" s="183" t="s">
        <v>676</v>
      </c>
      <c r="AT259" s="183" t="s">
        <v>318</v>
      </c>
      <c r="AU259" s="183" t="s">
        <v>82</v>
      </c>
      <c r="AY259" s="18" t="s">
        <v>317</v>
      </c>
      <c r="BE259" s="105">
        <f t="shared" si="39"/>
        <v>0</v>
      </c>
      <c r="BF259" s="105">
        <f t="shared" si="40"/>
        <v>0</v>
      </c>
      <c r="BG259" s="105">
        <f t="shared" si="41"/>
        <v>0</v>
      </c>
      <c r="BH259" s="105">
        <f t="shared" si="42"/>
        <v>0</v>
      </c>
      <c r="BI259" s="105">
        <f t="shared" si="43"/>
        <v>0</v>
      </c>
      <c r="BJ259" s="18" t="s">
        <v>88</v>
      </c>
      <c r="BK259" s="105">
        <f t="shared" si="44"/>
        <v>0</v>
      </c>
      <c r="BL259" s="18" t="s">
        <v>676</v>
      </c>
      <c r="BM259" s="183" t="s">
        <v>1597</v>
      </c>
    </row>
    <row r="260" spans="1:65" s="2" customFormat="1" ht="37.9" customHeight="1">
      <c r="A260" s="35"/>
      <c r="B260" s="141"/>
      <c r="C260" s="171" t="s">
        <v>944</v>
      </c>
      <c r="D260" s="171" t="s">
        <v>318</v>
      </c>
      <c r="E260" s="172" t="s">
        <v>3268</v>
      </c>
      <c r="F260" s="173" t="s">
        <v>3269</v>
      </c>
      <c r="G260" s="174" t="s">
        <v>388</v>
      </c>
      <c r="H260" s="175">
        <v>2</v>
      </c>
      <c r="I260" s="176"/>
      <c r="J260" s="177">
        <f t="shared" si="35"/>
        <v>0</v>
      </c>
      <c r="K260" s="178"/>
      <c r="L260" s="36"/>
      <c r="M260" s="179" t="s">
        <v>1</v>
      </c>
      <c r="N260" s="180" t="s">
        <v>41</v>
      </c>
      <c r="O260" s="61"/>
      <c r="P260" s="181">
        <f t="shared" si="36"/>
        <v>0</v>
      </c>
      <c r="Q260" s="181">
        <v>0</v>
      </c>
      <c r="R260" s="181">
        <f t="shared" si="37"/>
        <v>0</v>
      </c>
      <c r="S260" s="181">
        <v>0</v>
      </c>
      <c r="T260" s="182">
        <f t="shared" si="38"/>
        <v>0</v>
      </c>
      <c r="U260" s="35"/>
      <c r="V260" s="35"/>
      <c r="W260" s="35"/>
      <c r="X260" s="35"/>
      <c r="Y260" s="35"/>
      <c r="Z260" s="35"/>
      <c r="AA260" s="35"/>
      <c r="AB260" s="35"/>
      <c r="AC260" s="35"/>
      <c r="AD260" s="35"/>
      <c r="AE260" s="35"/>
      <c r="AR260" s="183" t="s">
        <v>676</v>
      </c>
      <c r="AT260" s="183" t="s">
        <v>318</v>
      </c>
      <c r="AU260" s="183" t="s">
        <v>82</v>
      </c>
      <c r="AY260" s="18" t="s">
        <v>317</v>
      </c>
      <c r="BE260" s="105">
        <f t="shared" si="39"/>
        <v>0</v>
      </c>
      <c r="BF260" s="105">
        <f t="shared" si="40"/>
        <v>0</v>
      </c>
      <c r="BG260" s="105">
        <f t="shared" si="41"/>
        <v>0</v>
      </c>
      <c r="BH260" s="105">
        <f t="shared" si="42"/>
        <v>0</v>
      </c>
      <c r="BI260" s="105">
        <f t="shared" si="43"/>
        <v>0</v>
      </c>
      <c r="BJ260" s="18" t="s">
        <v>88</v>
      </c>
      <c r="BK260" s="105">
        <f t="shared" si="44"/>
        <v>0</v>
      </c>
      <c r="BL260" s="18" t="s">
        <v>676</v>
      </c>
      <c r="BM260" s="183" t="s">
        <v>1607</v>
      </c>
    </row>
    <row r="261" spans="1:65" s="2" customFormat="1" ht="24.2" customHeight="1">
      <c r="A261" s="35"/>
      <c r="B261" s="141"/>
      <c r="C261" s="171" t="s">
        <v>947</v>
      </c>
      <c r="D261" s="171" t="s">
        <v>318</v>
      </c>
      <c r="E261" s="172" t="s">
        <v>3270</v>
      </c>
      <c r="F261" s="173" t="s">
        <v>3271</v>
      </c>
      <c r="G261" s="174" t="s">
        <v>441</v>
      </c>
      <c r="H261" s="175">
        <v>4</v>
      </c>
      <c r="I261" s="176"/>
      <c r="J261" s="177">
        <f t="shared" si="35"/>
        <v>0</v>
      </c>
      <c r="K261" s="178"/>
      <c r="L261" s="36"/>
      <c r="M261" s="179" t="s">
        <v>1</v>
      </c>
      <c r="N261" s="180" t="s">
        <v>41</v>
      </c>
      <c r="O261" s="61"/>
      <c r="P261" s="181">
        <f t="shared" si="36"/>
        <v>0</v>
      </c>
      <c r="Q261" s="181">
        <v>0</v>
      </c>
      <c r="R261" s="181">
        <f t="shared" si="37"/>
        <v>0</v>
      </c>
      <c r="S261" s="181">
        <v>0</v>
      </c>
      <c r="T261" s="182">
        <f t="shared" si="38"/>
        <v>0</v>
      </c>
      <c r="U261" s="35"/>
      <c r="V261" s="35"/>
      <c r="W261" s="35"/>
      <c r="X261" s="35"/>
      <c r="Y261" s="35"/>
      <c r="Z261" s="35"/>
      <c r="AA261" s="35"/>
      <c r="AB261" s="35"/>
      <c r="AC261" s="35"/>
      <c r="AD261" s="35"/>
      <c r="AE261" s="35"/>
      <c r="AR261" s="183" t="s">
        <v>676</v>
      </c>
      <c r="AT261" s="183" t="s">
        <v>318</v>
      </c>
      <c r="AU261" s="183" t="s">
        <v>82</v>
      </c>
      <c r="AY261" s="18" t="s">
        <v>317</v>
      </c>
      <c r="BE261" s="105">
        <f t="shared" si="39"/>
        <v>0</v>
      </c>
      <c r="BF261" s="105">
        <f t="shared" si="40"/>
        <v>0</v>
      </c>
      <c r="BG261" s="105">
        <f t="shared" si="41"/>
        <v>0</v>
      </c>
      <c r="BH261" s="105">
        <f t="shared" si="42"/>
        <v>0</v>
      </c>
      <c r="BI261" s="105">
        <f t="shared" si="43"/>
        <v>0</v>
      </c>
      <c r="BJ261" s="18" t="s">
        <v>88</v>
      </c>
      <c r="BK261" s="105">
        <f t="shared" si="44"/>
        <v>0</v>
      </c>
      <c r="BL261" s="18" t="s">
        <v>676</v>
      </c>
      <c r="BM261" s="183" t="s">
        <v>1617</v>
      </c>
    </row>
    <row r="262" spans="1:65" s="2" customFormat="1" ht="24.2" customHeight="1">
      <c r="A262" s="35"/>
      <c r="B262" s="141"/>
      <c r="C262" s="171" t="s">
        <v>951</v>
      </c>
      <c r="D262" s="171" t="s">
        <v>318</v>
      </c>
      <c r="E262" s="172" t="s">
        <v>3272</v>
      </c>
      <c r="F262" s="173" t="s">
        <v>3273</v>
      </c>
      <c r="G262" s="174" t="s">
        <v>441</v>
      </c>
      <c r="H262" s="175">
        <v>5</v>
      </c>
      <c r="I262" s="176"/>
      <c r="J262" s="177">
        <f t="shared" si="35"/>
        <v>0</v>
      </c>
      <c r="K262" s="178"/>
      <c r="L262" s="36"/>
      <c r="M262" s="179" t="s">
        <v>1</v>
      </c>
      <c r="N262" s="180" t="s">
        <v>41</v>
      </c>
      <c r="O262" s="61"/>
      <c r="P262" s="181">
        <f t="shared" si="36"/>
        <v>0</v>
      </c>
      <c r="Q262" s="181">
        <v>0</v>
      </c>
      <c r="R262" s="181">
        <f t="shared" si="37"/>
        <v>0</v>
      </c>
      <c r="S262" s="181">
        <v>0</v>
      </c>
      <c r="T262" s="182">
        <f t="shared" si="38"/>
        <v>0</v>
      </c>
      <c r="U262" s="35"/>
      <c r="V262" s="35"/>
      <c r="W262" s="35"/>
      <c r="X262" s="35"/>
      <c r="Y262" s="35"/>
      <c r="Z262" s="35"/>
      <c r="AA262" s="35"/>
      <c r="AB262" s="35"/>
      <c r="AC262" s="35"/>
      <c r="AD262" s="35"/>
      <c r="AE262" s="35"/>
      <c r="AR262" s="183" t="s">
        <v>676</v>
      </c>
      <c r="AT262" s="183" t="s">
        <v>318</v>
      </c>
      <c r="AU262" s="183" t="s">
        <v>82</v>
      </c>
      <c r="AY262" s="18" t="s">
        <v>317</v>
      </c>
      <c r="BE262" s="105">
        <f t="shared" si="39"/>
        <v>0</v>
      </c>
      <c r="BF262" s="105">
        <f t="shared" si="40"/>
        <v>0</v>
      </c>
      <c r="BG262" s="105">
        <f t="shared" si="41"/>
        <v>0</v>
      </c>
      <c r="BH262" s="105">
        <f t="shared" si="42"/>
        <v>0</v>
      </c>
      <c r="BI262" s="105">
        <f t="shared" si="43"/>
        <v>0</v>
      </c>
      <c r="BJ262" s="18" t="s">
        <v>88</v>
      </c>
      <c r="BK262" s="105">
        <f t="shared" si="44"/>
        <v>0</v>
      </c>
      <c r="BL262" s="18" t="s">
        <v>676</v>
      </c>
      <c r="BM262" s="183" t="s">
        <v>1627</v>
      </c>
    </row>
    <row r="263" spans="1:65" s="2" customFormat="1" ht="24.2" customHeight="1">
      <c r="A263" s="35"/>
      <c r="B263" s="141"/>
      <c r="C263" s="171" t="s">
        <v>957</v>
      </c>
      <c r="D263" s="171" t="s">
        <v>318</v>
      </c>
      <c r="E263" s="172" t="s">
        <v>3274</v>
      </c>
      <c r="F263" s="173" t="s">
        <v>3275</v>
      </c>
      <c r="G263" s="174" t="s">
        <v>441</v>
      </c>
      <c r="H263" s="175">
        <v>9</v>
      </c>
      <c r="I263" s="176"/>
      <c r="J263" s="177">
        <f t="shared" si="35"/>
        <v>0</v>
      </c>
      <c r="K263" s="178"/>
      <c r="L263" s="36"/>
      <c r="M263" s="179" t="s">
        <v>1</v>
      </c>
      <c r="N263" s="180" t="s">
        <v>41</v>
      </c>
      <c r="O263" s="61"/>
      <c r="P263" s="181">
        <f t="shared" si="36"/>
        <v>0</v>
      </c>
      <c r="Q263" s="181">
        <v>0</v>
      </c>
      <c r="R263" s="181">
        <f t="shared" si="37"/>
        <v>0</v>
      </c>
      <c r="S263" s="181">
        <v>0</v>
      </c>
      <c r="T263" s="182">
        <f t="shared" si="38"/>
        <v>0</v>
      </c>
      <c r="U263" s="35"/>
      <c r="V263" s="35"/>
      <c r="W263" s="35"/>
      <c r="X263" s="35"/>
      <c r="Y263" s="35"/>
      <c r="Z263" s="35"/>
      <c r="AA263" s="35"/>
      <c r="AB263" s="35"/>
      <c r="AC263" s="35"/>
      <c r="AD263" s="35"/>
      <c r="AE263" s="35"/>
      <c r="AR263" s="183" t="s">
        <v>676</v>
      </c>
      <c r="AT263" s="183" t="s">
        <v>318</v>
      </c>
      <c r="AU263" s="183" t="s">
        <v>82</v>
      </c>
      <c r="AY263" s="18" t="s">
        <v>317</v>
      </c>
      <c r="BE263" s="105">
        <f t="shared" si="39"/>
        <v>0</v>
      </c>
      <c r="BF263" s="105">
        <f t="shared" si="40"/>
        <v>0</v>
      </c>
      <c r="BG263" s="105">
        <f t="shared" si="41"/>
        <v>0</v>
      </c>
      <c r="BH263" s="105">
        <f t="shared" si="42"/>
        <v>0</v>
      </c>
      <c r="BI263" s="105">
        <f t="shared" si="43"/>
        <v>0</v>
      </c>
      <c r="BJ263" s="18" t="s">
        <v>88</v>
      </c>
      <c r="BK263" s="105">
        <f t="shared" si="44"/>
        <v>0</v>
      </c>
      <c r="BL263" s="18" t="s">
        <v>676</v>
      </c>
      <c r="BM263" s="183" t="s">
        <v>1637</v>
      </c>
    </row>
    <row r="264" spans="1:65" s="2" customFormat="1" ht="24.2" customHeight="1">
      <c r="A264" s="35"/>
      <c r="B264" s="141"/>
      <c r="C264" s="171" t="s">
        <v>961</v>
      </c>
      <c r="D264" s="171" t="s">
        <v>318</v>
      </c>
      <c r="E264" s="172" t="s">
        <v>3276</v>
      </c>
      <c r="F264" s="173" t="s">
        <v>3277</v>
      </c>
      <c r="G264" s="174" t="s">
        <v>441</v>
      </c>
      <c r="H264" s="175">
        <v>22</v>
      </c>
      <c r="I264" s="176"/>
      <c r="J264" s="177">
        <f t="shared" si="35"/>
        <v>0</v>
      </c>
      <c r="K264" s="178"/>
      <c r="L264" s="36"/>
      <c r="M264" s="179" t="s">
        <v>1</v>
      </c>
      <c r="N264" s="180" t="s">
        <v>41</v>
      </c>
      <c r="O264" s="61"/>
      <c r="P264" s="181">
        <f t="shared" si="36"/>
        <v>0</v>
      </c>
      <c r="Q264" s="181">
        <v>0</v>
      </c>
      <c r="R264" s="181">
        <f t="shared" si="37"/>
        <v>0</v>
      </c>
      <c r="S264" s="181">
        <v>0</v>
      </c>
      <c r="T264" s="182">
        <f t="shared" si="38"/>
        <v>0</v>
      </c>
      <c r="U264" s="35"/>
      <c r="V264" s="35"/>
      <c r="W264" s="35"/>
      <c r="X264" s="35"/>
      <c r="Y264" s="35"/>
      <c r="Z264" s="35"/>
      <c r="AA264" s="35"/>
      <c r="AB264" s="35"/>
      <c r="AC264" s="35"/>
      <c r="AD264" s="35"/>
      <c r="AE264" s="35"/>
      <c r="AR264" s="183" t="s">
        <v>676</v>
      </c>
      <c r="AT264" s="183" t="s">
        <v>318</v>
      </c>
      <c r="AU264" s="183" t="s">
        <v>82</v>
      </c>
      <c r="AY264" s="18" t="s">
        <v>317</v>
      </c>
      <c r="BE264" s="105">
        <f t="shared" si="39"/>
        <v>0</v>
      </c>
      <c r="BF264" s="105">
        <f t="shared" si="40"/>
        <v>0</v>
      </c>
      <c r="BG264" s="105">
        <f t="shared" si="41"/>
        <v>0</v>
      </c>
      <c r="BH264" s="105">
        <f t="shared" si="42"/>
        <v>0</v>
      </c>
      <c r="BI264" s="105">
        <f t="shared" si="43"/>
        <v>0</v>
      </c>
      <c r="BJ264" s="18" t="s">
        <v>88</v>
      </c>
      <c r="BK264" s="105">
        <f t="shared" si="44"/>
        <v>0</v>
      </c>
      <c r="BL264" s="18" t="s">
        <v>676</v>
      </c>
      <c r="BM264" s="183" t="s">
        <v>1647</v>
      </c>
    </row>
    <row r="265" spans="1:65" s="2" customFormat="1" ht="24.2" customHeight="1">
      <c r="A265" s="35"/>
      <c r="B265" s="141"/>
      <c r="C265" s="171" t="s">
        <v>965</v>
      </c>
      <c r="D265" s="171" t="s">
        <v>318</v>
      </c>
      <c r="E265" s="172" t="s">
        <v>3278</v>
      </c>
      <c r="F265" s="173" t="s">
        <v>3279</v>
      </c>
      <c r="G265" s="174" t="s">
        <v>441</v>
      </c>
      <c r="H265" s="175">
        <v>38</v>
      </c>
      <c r="I265" s="176"/>
      <c r="J265" s="177">
        <f t="shared" si="35"/>
        <v>0</v>
      </c>
      <c r="K265" s="178"/>
      <c r="L265" s="36"/>
      <c r="M265" s="179" t="s">
        <v>1</v>
      </c>
      <c r="N265" s="180" t="s">
        <v>41</v>
      </c>
      <c r="O265" s="61"/>
      <c r="P265" s="181">
        <f t="shared" si="36"/>
        <v>0</v>
      </c>
      <c r="Q265" s="181">
        <v>0</v>
      </c>
      <c r="R265" s="181">
        <f t="shared" si="37"/>
        <v>0</v>
      </c>
      <c r="S265" s="181">
        <v>0</v>
      </c>
      <c r="T265" s="182">
        <f t="shared" si="38"/>
        <v>0</v>
      </c>
      <c r="U265" s="35"/>
      <c r="V265" s="35"/>
      <c r="W265" s="35"/>
      <c r="X265" s="35"/>
      <c r="Y265" s="35"/>
      <c r="Z265" s="35"/>
      <c r="AA265" s="35"/>
      <c r="AB265" s="35"/>
      <c r="AC265" s="35"/>
      <c r="AD265" s="35"/>
      <c r="AE265" s="35"/>
      <c r="AR265" s="183" t="s">
        <v>676</v>
      </c>
      <c r="AT265" s="183" t="s">
        <v>318</v>
      </c>
      <c r="AU265" s="183" t="s">
        <v>82</v>
      </c>
      <c r="AY265" s="18" t="s">
        <v>317</v>
      </c>
      <c r="BE265" s="105">
        <f t="shared" si="39"/>
        <v>0</v>
      </c>
      <c r="BF265" s="105">
        <f t="shared" si="40"/>
        <v>0</v>
      </c>
      <c r="BG265" s="105">
        <f t="shared" si="41"/>
        <v>0</v>
      </c>
      <c r="BH265" s="105">
        <f t="shared" si="42"/>
        <v>0</v>
      </c>
      <c r="BI265" s="105">
        <f t="shared" si="43"/>
        <v>0</v>
      </c>
      <c r="BJ265" s="18" t="s">
        <v>88</v>
      </c>
      <c r="BK265" s="105">
        <f t="shared" si="44"/>
        <v>0</v>
      </c>
      <c r="BL265" s="18" t="s">
        <v>676</v>
      </c>
      <c r="BM265" s="183" t="s">
        <v>1657</v>
      </c>
    </row>
    <row r="266" spans="1:65" s="2" customFormat="1" ht="24.2" customHeight="1">
      <c r="A266" s="35"/>
      <c r="B266" s="141"/>
      <c r="C266" s="171" t="s">
        <v>973</v>
      </c>
      <c r="D266" s="171" t="s">
        <v>318</v>
      </c>
      <c r="E266" s="172" t="s">
        <v>3280</v>
      </c>
      <c r="F266" s="173" t="s">
        <v>3281</v>
      </c>
      <c r="G266" s="174" t="s">
        <v>441</v>
      </c>
      <c r="H266" s="175">
        <v>19</v>
      </c>
      <c r="I266" s="176"/>
      <c r="J266" s="177">
        <f t="shared" si="35"/>
        <v>0</v>
      </c>
      <c r="K266" s="178"/>
      <c r="L266" s="36"/>
      <c r="M266" s="179" t="s">
        <v>1</v>
      </c>
      <c r="N266" s="180" t="s">
        <v>41</v>
      </c>
      <c r="O266" s="61"/>
      <c r="P266" s="181">
        <f t="shared" si="36"/>
        <v>0</v>
      </c>
      <c r="Q266" s="181">
        <v>0</v>
      </c>
      <c r="R266" s="181">
        <f t="shared" si="37"/>
        <v>0</v>
      </c>
      <c r="S266" s="181">
        <v>0</v>
      </c>
      <c r="T266" s="182">
        <f t="shared" si="38"/>
        <v>0</v>
      </c>
      <c r="U266" s="35"/>
      <c r="V266" s="35"/>
      <c r="W266" s="35"/>
      <c r="X266" s="35"/>
      <c r="Y266" s="35"/>
      <c r="Z266" s="35"/>
      <c r="AA266" s="35"/>
      <c r="AB266" s="35"/>
      <c r="AC266" s="35"/>
      <c r="AD266" s="35"/>
      <c r="AE266" s="35"/>
      <c r="AR266" s="183" t="s">
        <v>676</v>
      </c>
      <c r="AT266" s="183" t="s">
        <v>318</v>
      </c>
      <c r="AU266" s="183" t="s">
        <v>82</v>
      </c>
      <c r="AY266" s="18" t="s">
        <v>317</v>
      </c>
      <c r="BE266" s="105">
        <f t="shared" si="39"/>
        <v>0</v>
      </c>
      <c r="BF266" s="105">
        <f t="shared" si="40"/>
        <v>0</v>
      </c>
      <c r="BG266" s="105">
        <f t="shared" si="41"/>
        <v>0</v>
      </c>
      <c r="BH266" s="105">
        <f t="shared" si="42"/>
        <v>0</v>
      </c>
      <c r="BI266" s="105">
        <f t="shared" si="43"/>
        <v>0</v>
      </c>
      <c r="BJ266" s="18" t="s">
        <v>88</v>
      </c>
      <c r="BK266" s="105">
        <f t="shared" si="44"/>
        <v>0</v>
      </c>
      <c r="BL266" s="18" t="s">
        <v>676</v>
      </c>
      <c r="BM266" s="183" t="s">
        <v>1667</v>
      </c>
    </row>
    <row r="267" spans="1:65" s="2" customFormat="1" ht="24.2" customHeight="1">
      <c r="A267" s="35"/>
      <c r="B267" s="141"/>
      <c r="C267" s="171" t="s">
        <v>979</v>
      </c>
      <c r="D267" s="171" t="s">
        <v>318</v>
      </c>
      <c r="E267" s="172" t="s">
        <v>3282</v>
      </c>
      <c r="F267" s="173" t="s">
        <v>3283</v>
      </c>
      <c r="G267" s="174" t="s">
        <v>441</v>
      </c>
      <c r="H267" s="175">
        <v>16</v>
      </c>
      <c r="I267" s="176"/>
      <c r="J267" s="177">
        <f t="shared" si="35"/>
        <v>0</v>
      </c>
      <c r="K267" s="178"/>
      <c r="L267" s="36"/>
      <c r="M267" s="179" t="s">
        <v>1</v>
      </c>
      <c r="N267" s="180" t="s">
        <v>41</v>
      </c>
      <c r="O267" s="61"/>
      <c r="P267" s="181">
        <f t="shared" si="36"/>
        <v>0</v>
      </c>
      <c r="Q267" s="181">
        <v>0</v>
      </c>
      <c r="R267" s="181">
        <f t="shared" si="37"/>
        <v>0</v>
      </c>
      <c r="S267" s="181">
        <v>0</v>
      </c>
      <c r="T267" s="182">
        <f t="shared" si="38"/>
        <v>0</v>
      </c>
      <c r="U267" s="35"/>
      <c r="V267" s="35"/>
      <c r="W267" s="35"/>
      <c r="X267" s="35"/>
      <c r="Y267" s="35"/>
      <c r="Z267" s="35"/>
      <c r="AA267" s="35"/>
      <c r="AB267" s="35"/>
      <c r="AC267" s="35"/>
      <c r="AD267" s="35"/>
      <c r="AE267" s="35"/>
      <c r="AR267" s="183" t="s">
        <v>676</v>
      </c>
      <c r="AT267" s="183" t="s">
        <v>318</v>
      </c>
      <c r="AU267" s="183" t="s">
        <v>82</v>
      </c>
      <c r="AY267" s="18" t="s">
        <v>317</v>
      </c>
      <c r="BE267" s="105">
        <f t="shared" si="39"/>
        <v>0</v>
      </c>
      <c r="BF267" s="105">
        <f t="shared" si="40"/>
        <v>0</v>
      </c>
      <c r="BG267" s="105">
        <f t="shared" si="41"/>
        <v>0</v>
      </c>
      <c r="BH267" s="105">
        <f t="shared" si="42"/>
        <v>0</v>
      </c>
      <c r="BI267" s="105">
        <f t="shared" si="43"/>
        <v>0</v>
      </c>
      <c r="BJ267" s="18" t="s">
        <v>88</v>
      </c>
      <c r="BK267" s="105">
        <f t="shared" si="44"/>
        <v>0</v>
      </c>
      <c r="BL267" s="18" t="s">
        <v>676</v>
      </c>
      <c r="BM267" s="183" t="s">
        <v>1677</v>
      </c>
    </row>
    <row r="268" spans="1:65" s="2" customFormat="1" ht="14.45" customHeight="1">
      <c r="A268" s="35"/>
      <c r="B268" s="141"/>
      <c r="C268" s="171" t="s">
        <v>984</v>
      </c>
      <c r="D268" s="171" t="s">
        <v>318</v>
      </c>
      <c r="E268" s="172" t="s">
        <v>3284</v>
      </c>
      <c r="F268" s="173" t="s">
        <v>3285</v>
      </c>
      <c r="G268" s="174" t="s">
        <v>3286</v>
      </c>
      <c r="H268" s="175">
        <v>1</v>
      </c>
      <c r="I268" s="176"/>
      <c r="J268" s="177">
        <f t="shared" si="35"/>
        <v>0</v>
      </c>
      <c r="K268" s="178"/>
      <c r="L268" s="36"/>
      <c r="M268" s="179" t="s">
        <v>1</v>
      </c>
      <c r="N268" s="180" t="s">
        <v>41</v>
      </c>
      <c r="O268" s="61"/>
      <c r="P268" s="181">
        <f t="shared" si="36"/>
        <v>0</v>
      </c>
      <c r="Q268" s="181">
        <v>0</v>
      </c>
      <c r="R268" s="181">
        <f t="shared" si="37"/>
        <v>0</v>
      </c>
      <c r="S268" s="181">
        <v>0</v>
      </c>
      <c r="T268" s="182">
        <f t="shared" si="38"/>
        <v>0</v>
      </c>
      <c r="U268" s="35"/>
      <c r="V268" s="35"/>
      <c r="W268" s="35"/>
      <c r="X268" s="35"/>
      <c r="Y268" s="35"/>
      <c r="Z268" s="35"/>
      <c r="AA268" s="35"/>
      <c r="AB268" s="35"/>
      <c r="AC268" s="35"/>
      <c r="AD268" s="35"/>
      <c r="AE268" s="35"/>
      <c r="AR268" s="183" t="s">
        <v>676</v>
      </c>
      <c r="AT268" s="183" t="s">
        <v>318</v>
      </c>
      <c r="AU268" s="183" t="s">
        <v>82</v>
      </c>
      <c r="AY268" s="18" t="s">
        <v>317</v>
      </c>
      <c r="BE268" s="105">
        <f t="shared" si="39"/>
        <v>0</v>
      </c>
      <c r="BF268" s="105">
        <f t="shared" si="40"/>
        <v>0</v>
      </c>
      <c r="BG268" s="105">
        <f t="shared" si="41"/>
        <v>0</v>
      </c>
      <c r="BH268" s="105">
        <f t="shared" si="42"/>
        <v>0</v>
      </c>
      <c r="BI268" s="105">
        <f t="shared" si="43"/>
        <v>0</v>
      </c>
      <c r="BJ268" s="18" t="s">
        <v>88</v>
      </c>
      <c r="BK268" s="105">
        <f t="shared" si="44"/>
        <v>0</v>
      </c>
      <c r="BL268" s="18" t="s">
        <v>676</v>
      </c>
      <c r="BM268" s="183" t="s">
        <v>1688</v>
      </c>
    </row>
    <row r="269" spans="1:65" s="2" customFormat="1" ht="14.45" customHeight="1">
      <c r="A269" s="35"/>
      <c r="B269" s="141"/>
      <c r="C269" s="171" t="s">
        <v>989</v>
      </c>
      <c r="D269" s="171" t="s">
        <v>318</v>
      </c>
      <c r="E269" s="172" t="s">
        <v>3287</v>
      </c>
      <c r="F269" s="173" t="s">
        <v>3288</v>
      </c>
      <c r="G269" s="174" t="s">
        <v>3286</v>
      </c>
      <c r="H269" s="175">
        <v>1</v>
      </c>
      <c r="I269" s="176"/>
      <c r="J269" s="177">
        <f t="shared" si="35"/>
        <v>0</v>
      </c>
      <c r="K269" s="178"/>
      <c r="L269" s="36"/>
      <c r="M269" s="179" t="s">
        <v>1</v>
      </c>
      <c r="N269" s="180" t="s">
        <v>41</v>
      </c>
      <c r="O269" s="61"/>
      <c r="P269" s="181">
        <f t="shared" si="36"/>
        <v>0</v>
      </c>
      <c r="Q269" s="181">
        <v>0</v>
      </c>
      <c r="R269" s="181">
        <f t="shared" si="37"/>
        <v>0</v>
      </c>
      <c r="S269" s="181">
        <v>0</v>
      </c>
      <c r="T269" s="182">
        <f t="shared" si="38"/>
        <v>0</v>
      </c>
      <c r="U269" s="35"/>
      <c r="V269" s="35"/>
      <c r="W269" s="35"/>
      <c r="X269" s="35"/>
      <c r="Y269" s="35"/>
      <c r="Z269" s="35"/>
      <c r="AA269" s="35"/>
      <c r="AB269" s="35"/>
      <c r="AC269" s="35"/>
      <c r="AD269" s="35"/>
      <c r="AE269" s="35"/>
      <c r="AR269" s="183" t="s">
        <v>676</v>
      </c>
      <c r="AT269" s="183" t="s">
        <v>318</v>
      </c>
      <c r="AU269" s="183" t="s">
        <v>82</v>
      </c>
      <c r="AY269" s="18" t="s">
        <v>317</v>
      </c>
      <c r="BE269" s="105">
        <f t="shared" si="39"/>
        <v>0</v>
      </c>
      <c r="BF269" s="105">
        <f t="shared" si="40"/>
        <v>0</v>
      </c>
      <c r="BG269" s="105">
        <f t="shared" si="41"/>
        <v>0</v>
      </c>
      <c r="BH269" s="105">
        <f t="shared" si="42"/>
        <v>0</v>
      </c>
      <c r="BI269" s="105">
        <f t="shared" si="43"/>
        <v>0</v>
      </c>
      <c r="BJ269" s="18" t="s">
        <v>88</v>
      </c>
      <c r="BK269" s="105">
        <f t="shared" si="44"/>
        <v>0</v>
      </c>
      <c r="BL269" s="18" t="s">
        <v>676</v>
      </c>
      <c r="BM269" s="183" t="s">
        <v>1699</v>
      </c>
    </row>
    <row r="270" spans="1:65" s="2" customFormat="1" ht="49.15" customHeight="1">
      <c r="A270" s="35"/>
      <c r="B270" s="141"/>
      <c r="C270" s="171" t="s">
        <v>993</v>
      </c>
      <c r="D270" s="171" t="s">
        <v>318</v>
      </c>
      <c r="E270" s="172" t="s">
        <v>3289</v>
      </c>
      <c r="F270" s="173" t="s">
        <v>3290</v>
      </c>
      <c r="G270" s="174" t="s">
        <v>388</v>
      </c>
      <c r="H270" s="175">
        <v>4</v>
      </c>
      <c r="I270" s="176"/>
      <c r="J270" s="177">
        <f t="shared" si="35"/>
        <v>0</v>
      </c>
      <c r="K270" s="178"/>
      <c r="L270" s="36"/>
      <c r="M270" s="179" t="s">
        <v>1</v>
      </c>
      <c r="N270" s="180" t="s">
        <v>41</v>
      </c>
      <c r="O270" s="61"/>
      <c r="P270" s="181">
        <f t="shared" si="36"/>
        <v>0</v>
      </c>
      <c r="Q270" s="181">
        <v>0</v>
      </c>
      <c r="R270" s="181">
        <f t="shared" si="37"/>
        <v>0</v>
      </c>
      <c r="S270" s="181">
        <v>0</v>
      </c>
      <c r="T270" s="182">
        <f t="shared" si="38"/>
        <v>0</v>
      </c>
      <c r="U270" s="35"/>
      <c r="V270" s="35"/>
      <c r="W270" s="35"/>
      <c r="X270" s="35"/>
      <c r="Y270" s="35"/>
      <c r="Z270" s="35"/>
      <c r="AA270" s="35"/>
      <c r="AB270" s="35"/>
      <c r="AC270" s="35"/>
      <c r="AD270" s="35"/>
      <c r="AE270" s="35"/>
      <c r="AR270" s="183" t="s">
        <v>676</v>
      </c>
      <c r="AT270" s="183" t="s">
        <v>318</v>
      </c>
      <c r="AU270" s="183" t="s">
        <v>82</v>
      </c>
      <c r="AY270" s="18" t="s">
        <v>317</v>
      </c>
      <c r="BE270" s="105">
        <f t="shared" si="39"/>
        <v>0</v>
      </c>
      <c r="BF270" s="105">
        <f t="shared" si="40"/>
        <v>0</v>
      </c>
      <c r="BG270" s="105">
        <f t="shared" si="41"/>
        <v>0</v>
      </c>
      <c r="BH270" s="105">
        <f t="shared" si="42"/>
        <v>0</v>
      </c>
      <c r="BI270" s="105">
        <f t="shared" si="43"/>
        <v>0</v>
      </c>
      <c r="BJ270" s="18" t="s">
        <v>88</v>
      </c>
      <c r="BK270" s="105">
        <f t="shared" si="44"/>
        <v>0</v>
      </c>
      <c r="BL270" s="18" t="s">
        <v>676</v>
      </c>
      <c r="BM270" s="183" t="s">
        <v>1709</v>
      </c>
    </row>
    <row r="271" spans="1:65" s="2" customFormat="1" ht="24.2" customHeight="1">
      <c r="A271" s="35"/>
      <c r="B271" s="141"/>
      <c r="C271" s="171" t="s">
        <v>998</v>
      </c>
      <c r="D271" s="171" t="s">
        <v>318</v>
      </c>
      <c r="E271" s="172" t="s">
        <v>3291</v>
      </c>
      <c r="F271" s="173" t="s">
        <v>3292</v>
      </c>
      <c r="G271" s="174" t="s">
        <v>388</v>
      </c>
      <c r="H271" s="175">
        <v>4</v>
      </c>
      <c r="I271" s="176"/>
      <c r="J271" s="177">
        <f t="shared" si="35"/>
        <v>0</v>
      </c>
      <c r="K271" s="178"/>
      <c r="L271" s="36"/>
      <c r="M271" s="179" t="s">
        <v>1</v>
      </c>
      <c r="N271" s="180" t="s">
        <v>41</v>
      </c>
      <c r="O271" s="61"/>
      <c r="P271" s="181">
        <f t="shared" si="36"/>
        <v>0</v>
      </c>
      <c r="Q271" s="181">
        <v>0</v>
      </c>
      <c r="R271" s="181">
        <f t="shared" si="37"/>
        <v>0</v>
      </c>
      <c r="S271" s="181">
        <v>0</v>
      </c>
      <c r="T271" s="182">
        <f t="shared" si="38"/>
        <v>0</v>
      </c>
      <c r="U271" s="35"/>
      <c r="V271" s="35"/>
      <c r="W271" s="35"/>
      <c r="X271" s="35"/>
      <c r="Y271" s="35"/>
      <c r="Z271" s="35"/>
      <c r="AA271" s="35"/>
      <c r="AB271" s="35"/>
      <c r="AC271" s="35"/>
      <c r="AD271" s="35"/>
      <c r="AE271" s="35"/>
      <c r="AR271" s="183" t="s">
        <v>676</v>
      </c>
      <c r="AT271" s="183" t="s">
        <v>318</v>
      </c>
      <c r="AU271" s="183" t="s">
        <v>82</v>
      </c>
      <c r="AY271" s="18" t="s">
        <v>317</v>
      </c>
      <c r="BE271" s="105">
        <f t="shared" si="39"/>
        <v>0</v>
      </c>
      <c r="BF271" s="105">
        <f t="shared" si="40"/>
        <v>0</v>
      </c>
      <c r="BG271" s="105">
        <f t="shared" si="41"/>
        <v>0</v>
      </c>
      <c r="BH271" s="105">
        <f t="shared" si="42"/>
        <v>0</v>
      </c>
      <c r="BI271" s="105">
        <f t="shared" si="43"/>
        <v>0</v>
      </c>
      <c r="BJ271" s="18" t="s">
        <v>88</v>
      </c>
      <c r="BK271" s="105">
        <f t="shared" si="44"/>
        <v>0</v>
      </c>
      <c r="BL271" s="18" t="s">
        <v>676</v>
      </c>
      <c r="BM271" s="183" t="s">
        <v>1719</v>
      </c>
    </row>
    <row r="272" spans="1:65" s="2" customFormat="1" ht="37.9" customHeight="1">
      <c r="A272" s="35"/>
      <c r="B272" s="141"/>
      <c r="C272" s="171" t="s">
        <v>1003</v>
      </c>
      <c r="D272" s="171" t="s">
        <v>318</v>
      </c>
      <c r="E272" s="172" t="s">
        <v>3293</v>
      </c>
      <c r="F272" s="173" t="s">
        <v>3294</v>
      </c>
      <c r="G272" s="174" t="s">
        <v>388</v>
      </c>
      <c r="H272" s="175">
        <v>1</v>
      </c>
      <c r="I272" s="176"/>
      <c r="J272" s="177">
        <f t="shared" si="35"/>
        <v>0</v>
      </c>
      <c r="K272" s="178"/>
      <c r="L272" s="36"/>
      <c r="M272" s="179" t="s">
        <v>1</v>
      </c>
      <c r="N272" s="180" t="s">
        <v>41</v>
      </c>
      <c r="O272" s="61"/>
      <c r="P272" s="181">
        <f t="shared" si="36"/>
        <v>0</v>
      </c>
      <c r="Q272" s="181">
        <v>0</v>
      </c>
      <c r="R272" s="181">
        <f t="shared" si="37"/>
        <v>0</v>
      </c>
      <c r="S272" s="181">
        <v>0</v>
      </c>
      <c r="T272" s="182">
        <f t="shared" si="38"/>
        <v>0</v>
      </c>
      <c r="U272" s="35"/>
      <c r="V272" s="35"/>
      <c r="W272" s="35"/>
      <c r="X272" s="35"/>
      <c r="Y272" s="35"/>
      <c r="Z272" s="35"/>
      <c r="AA272" s="35"/>
      <c r="AB272" s="35"/>
      <c r="AC272" s="35"/>
      <c r="AD272" s="35"/>
      <c r="AE272" s="35"/>
      <c r="AR272" s="183" t="s">
        <v>676</v>
      </c>
      <c r="AT272" s="183" t="s">
        <v>318</v>
      </c>
      <c r="AU272" s="183" t="s">
        <v>82</v>
      </c>
      <c r="AY272" s="18" t="s">
        <v>317</v>
      </c>
      <c r="BE272" s="105">
        <f t="shared" si="39"/>
        <v>0</v>
      </c>
      <c r="BF272" s="105">
        <f t="shared" si="40"/>
        <v>0</v>
      </c>
      <c r="BG272" s="105">
        <f t="shared" si="41"/>
        <v>0</v>
      </c>
      <c r="BH272" s="105">
        <f t="shared" si="42"/>
        <v>0</v>
      </c>
      <c r="BI272" s="105">
        <f t="shared" si="43"/>
        <v>0</v>
      </c>
      <c r="BJ272" s="18" t="s">
        <v>88</v>
      </c>
      <c r="BK272" s="105">
        <f t="shared" si="44"/>
        <v>0</v>
      </c>
      <c r="BL272" s="18" t="s">
        <v>676</v>
      </c>
      <c r="BM272" s="183" t="s">
        <v>1728</v>
      </c>
    </row>
    <row r="273" spans="1:65" s="2" customFormat="1" ht="14.45" customHeight="1">
      <c r="A273" s="35"/>
      <c r="B273" s="141"/>
      <c r="C273" s="171" t="s">
        <v>1010</v>
      </c>
      <c r="D273" s="171" t="s">
        <v>318</v>
      </c>
      <c r="E273" s="172" t="s">
        <v>3295</v>
      </c>
      <c r="F273" s="173" t="s">
        <v>3296</v>
      </c>
      <c r="G273" s="174" t="s">
        <v>388</v>
      </c>
      <c r="H273" s="175">
        <v>1</v>
      </c>
      <c r="I273" s="176"/>
      <c r="J273" s="177">
        <f t="shared" si="35"/>
        <v>0</v>
      </c>
      <c r="K273" s="178"/>
      <c r="L273" s="36"/>
      <c r="M273" s="179" t="s">
        <v>1</v>
      </c>
      <c r="N273" s="180" t="s">
        <v>41</v>
      </c>
      <c r="O273" s="61"/>
      <c r="P273" s="181">
        <f t="shared" si="36"/>
        <v>0</v>
      </c>
      <c r="Q273" s="181">
        <v>0</v>
      </c>
      <c r="R273" s="181">
        <f t="shared" si="37"/>
        <v>0</v>
      </c>
      <c r="S273" s="181">
        <v>0</v>
      </c>
      <c r="T273" s="182">
        <f t="shared" si="38"/>
        <v>0</v>
      </c>
      <c r="U273" s="35"/>
      <c r="V273" s="35"/>
      <c r="W273" s="35"/>
      <c r="X273" s="35"/>
      <c r="Y273" s="35"/>
      <c r="Z273" s="35"/>
      <c r="AA273" s="35"/>
      <c r="AB273" s="35"/>
      <c r="AC273" s="35"/>
      <c r="AD273" s="35"/>
      <c r="AE273" s="35"/>
      <c r="AR273" s="183" t="s">
        <v>676</v>
      </c>
      <c r="AT273" s="183" t="s">
        <v>318</v>
      </c>
      <c r="AU273" s="183" t="s">
        <v>82</v>
      </c>
      <c r="AY273" s="18" t="s">
        <v>317</v>
      </c>
      <c r="BE273" s="105">
        <f t="shared" si="39"/>
        <v>0</v>
      </c>
      <c r="BF273" s="105">
        <f t="shared" si="40"/>
        <v>0</v>
      </c>
      <c r="BG273" s="105">
        <f t="shared" si="41"/>
        <v>0</v>
      </c>
      <c r="BH273" s="105">
        <f t="shared" si="42"/>
        <v>0</v>
      </c>
      <c r="BI273" s="105">
        <f t="shared" si="43"/>
        <v>0</v>
      </c>
      <c r="BJ273" s="18" t="s">
        <v>88</v>
      </c>
      <c r="BK273" s="105">
        <f t="shared" si="44"/>
        <v>0</v>
      </c>
      <c r="BL273" s="18" t="s">
        <v>676</v>
      </c>
      <c r="BM273" s="183" t="s">
        <v>1734</v>
      </c>
    </row>
    <row r="274" spans="1:65" s="2" customFormat="1" ht="14.45" customHeight="1">
      <c r="A274" s="35"/>
      <c r="B274" s="141"/>
      <c r="C274" s="171" t="s">
        <v>1015</v>
      </c>
      <c r="D274" s="171" t="s">
        <v>318</v>
      </c>
      <c r="E274" s="172" t="s">
        <v>3297</v>
      </c>
      <c r="F274" s="173" t="s">
        <v>3298</v>
      </c>
      <c r="G274" s="174" t="s">
        <v>388</v>
      </c>
      <c r="H274" s="175">
        <v>2</v>
      </c>
      <c r="I274" s="176"/>
      <c r="J274" s="177">
        <f t="shared" ref="J274:J305" si="45">ROUND(I274*H274,2)</f>
        <v>0</v>
      </c>
      <c r="K274" s="178"/>
      <c r="L274" s="36"/>
      <c r="M274" s="179" t="s">
        <v>1</v>
      </c>
      <c r="N274" s="180" t="s">
        <v>41</v>
      </c>
      <c r="O274" s="61"/>
      <c r="P274" s="181">
        <f t="shared" ref="P274:P305" si="46">O274*H274</f>
        <v>0</v>
      </c>
      <c r="Q274" s="181">
        <v>0</v>
      </c>
      <c r="R274" s="181">
        <f t="shared" ref="R274:R305" si="47">Q274*H274</f>
        <v>0</v>
      </c>
      <c r="S274" s="181">
        <v>0</v>
      </c>
      <c r="T274" s="182">
        <f t="shared" ref="T274:T305" si="48">S274*H274</f>
        <v>0</v>
      </c>
      <c r="U274" s="35"/>
      <c r="V274" s="35"/>
      <c r="W274" s="35"/>
      <c r="X274" s="35"/>
      <c r="Y274" s="35"/>
      <c r="Z274" s="35"/>
      <c r="AA274" s="35"/>
      <c r="AB274" s="35"/>
      <c r="AC274" s="35"/>
      <c r="AD274" s="35"/>
      <c r="AE274" s="35"/>
      <c r="AR274" s="183" t="s">
        <v>676</v>
      </c>
      <c r="AT274" s="183" t="s">
        <v>318</v>
      </c>
      <c r="AU274" s="183" t="s">
        <v>82</v>
      </c>
      <c r="AY274" s="18" t="s">
        <v>317</v>
      </c>
      <c r="BE274" s="105">
        <f t="shared" ref="BE274:BE305" si="49">IF(N274="základná",J274,0)</f>
        <v>0</v>
      </c>
      <c r="BF274" s="105">
        <f t="shared" ref="BF274:BF305" si="50">IF(N274="znížená",J274,0)</f>
        <v>0</v>
      </c>
      <c r="BG274" s="105">
        <f t="shared" ref="BG274:BG305" si="51">IF(N274="zákl. prenesená",J274,0)</f>
        <v>0</v>
      </c>
      <c r="BH274" s="105">
        <f t="shared" ref="BH274:BH305" si="52">IF(N274="zníž. prenesená",J274,0)</f>
        <v>0</v>
      </c>
      <c r="BI274" s="105">
        <f t="shared" ref="BI274:BI305" si="53">IF(N274="nulová",J274,0)</f>
        <v>0</v>
      </c>
      <c r="BJ274" s="18" t="s">
        <v>88</v>
      </c>
      <c r="BK274" s="105">
        <f t="shared" ref="BK274:BK305" si="54">ROUND(I274*H274,2)</f>
        <v>0</v>
      </c>
      <c r="BL274" s="18" t="s">
        <v>676</v>
      </c>
      <c r="BM274" s="183" t="s">
        <v>1744</v>
      </c>
    </row>
    <row r="275" spans="1:65" s="2" customFormat="1" ht="14.45" customHeight="1">
      <c r="A275" s="35"/>
      <c r="B275" s="141"/>
      <c r="C275" s="171" t="s">
        <v>1020</v>
      </c>
      <c r="D275" s="171" t="s">
        <v>318</v>
      </c>
      <c r="E275" s="172" t="s">
        <v>3299</v>
      </c>
      <c r="F275" s="173" t="s">
        <v>3300</v>
      </c>
      <c r="G275" s="174" t="s">
        <v>388</v>
      </c>
      <c r="H275" s="175">
        <v>20</v>
      </c>
      <c r="I275" s="176"/>
      <c r="J275" s="177">
        <f t="shared" si="45"/>
        <v>0</v>
      </c>
      <c r="K275" s="178"/>
      <c r="L275" s="36"/>
      <c r="M275" s="179" t="s">
        <v>1</v>
      </c>
      <c r="N275" s="180" t="s">
        <v>41</v>
      </c>
      <c r="O275" s="61"/>
      <c r="P275" s="181">
        <f t="shared" si="46"/>
        <v>0</v>
      </c>
      <c r="Q275" s="181">
        <v>0</v>
      </c>
      <c r="R275" s="181">
        <f t="shared" si="47"/>
        <v>0</v>
      </c>
      <c r="S275" s="181">
        <v>0</v>
      </c>
      <c r="T275" s="182">
        <f t="shared" si="48"/>
        <v>0</v>
      </c>
      <c r="U275" s="35"/>
      <c r="V275" s="35"/>
      <c r="W275" s="35"/>
      <c r="X275" s="35"/>
      <c r="Y275" s="35"/>
      <c r="Z275" s="35"/>
      <c r="AA275" s="35"/>
      <c r="AB275" s="35"/>
      <c r="AC275" s="35"/>
      <c r="AD275" s="35"/>
      <c r="AE275" s="35"/>
      <c r="AR275" s="183" t="s">
        <v>676</v>
      </c>
      <c r="AT275" s="183" t="s">
        <v>318</v>
      </c>
      <c r="AU275" s="183" t="s">
        <v>82</v>
      </c>
      <c r="AY275" s="18" t="s">
        <v>317</v>
      </c>
      <c r="BE275" s="105">
        <f t="shared" si="49"/>
        <v>0</v>
      </c>
      <c r="BF275" s="105">
        <f t="shared" si="50"/>
        <v>0</v>
      </c>
      <c r="BG275" s="105">
        <f t="shared" si="51"/>
        <v>0</v>
      </c>
      <c r="BH275" s="105">
        <f t="shared" si="52"/>
        <v>0</v>
      </c>
      <c r="BI275" s="105">
        <f t="shared" si="53"/>
        <v>0</v>
      </c>
      <c r="BJ275" s="18" t="s">
        <v>88</v>
      </c>
      <c r="BK275" s="105">
        <f t="shared" si="54"/>
        <v>0</v>
      </c>
      <c r="BL275" s="18" t="s">
        <v>676</v>
      </c>
      <c r="BM275" s="183" t="s">
        <v>1754</v>
      </c>
    </row>
    <row r="276" spans="1:65" s="2" customFormat="1" ht="14.45" customHeight="1">
      <c r="A276" s="35"/>
      <c r="B276" s="141"/>
      <c r="C276" s="171" t="s">
        <v>1025</v>
      </c>
      <c r="D276" s="171" t="s">
        <v>318</v>
      </c>
      <c r="E276" s="172" t="s">
        <v>3301</v>
      </c>
      <c r="F276" s="173" t="s">
        <v>3302</v>
      </c>
      <c r="G276" s="174" t="s">
        <v>388</v>
      </c>
      <c r="H276" s="175">
        <v>1</v>
      </c>
      <c r="I276" s="176"/>
      <c r="J276" s="177">
        <f t="shared" si="45"/>
        <v>0</v>
      </c>
      <c r="K276" s="178"/>
      <c r="L276" s="36"/>
      <c r="M276" s="179" t="s">
        <v>1</v>
      </c>
      <c r="N276" s="180" t="s">
        <v>41</v>
      </c>
      <c r="O276" s="61"/>
      <c r="P276" s="181">
        <f t="shared" si="46"/>
        <v>0</v>
      </c>
      <c r="Q276" s="181">
        <v>0</v>
      </c>
      <c r="R276" s="181">
        <f t="shared" si="47"/>
        <v>0</v>
      </c>
      <c r="S276" s="181">
        <v>0</v>
      </c>
      <c r="T276" s="182">
        <f t="shared" si="48"/>
        <v>0</v>
      </c>
      <c r="U276" s="35"/>
      <c r="V276" s="35"/>
      <c r="W276" s="35"/>
      <c r="X276" s="35"/>
      <c r="Y276" s="35"/>
      <c r="Z276" s="35"/>
      <c r="AA276" s="35"/>
      <c r="AB276" s="35"/>
      <c r="AC276" s="35"/>
      <c r="AD276" s="35"/>
      <c r="AE276" s="35"/>
      <c r="AR276" s="183" t="s">
        <v>676</v>
      </c>
      <c r="AT276" s="183" t="s">
        <v>318</v>
      </c>
      <c r="AU276" s="183" t="s">
        <v>82</v>
      </c>
      <c r="AY276" s="18" t="s">
        <v>317</v>
      </c>
      <c r="BE276" s="105">
        <f t="shared" si="49"/>
        <v>0</v>
      </c>
      <c r="BF276" s="105">
        <f t="shared" si="50"/>
        <v>0</v>
      </c>
      <c r="BG276" s="105">
        <f t="shared" si="51"/>
        <v>0</v>
      </c>
      <c r="BH276" s="105">
        <f t="shared" si="52"/>
        <v>0</v>
      </c>
      <c r="BI276" s="105">
        <f t="shared" si="53"/>
        <v>0</v>
      </c>
      <c r="BJ276" s="18" t="s">
        <v>88</v>
      </c>
      <c r="BK276" s="105">
        <f t="shared" si="54"/>
        <v>0</v>
      </c>
      <c r="BL276" s="18" t="s">
        <v>676</v>
      </c>
      <c r="BM276" s="183" t="s">
        <v>1775</v>
      </c>
    </row>
    <row r="277" spans="1:65" s="2" customFormat="1" ht="37.9" customHeight="1">
      <c r="A277" s="35"/>
      <c r="B277" s="141"/>
      <c r="C277" s="171" t="s">
        <v>1032</v>
      </c>
      <c r="D277" s="171" t="s">
        <v>318</v>
      </c>
      <c r="E277" s="172" t="s">
        <v>3303</v>
      </c>
      <c r="F277" s="173" t="s">
        <v>3304</v>
      </c>
      <c r="G277" s="174" t="s">
        <v>388</v>
      </c>
      <c r="H277" s="175">
        <v>1</v>
      </c>
      <c r="I277" s="176"/>
      <c r="J277" s="177">
        <f t="shared" si="45"/>
        <v>0</v>
      </c>
      <c r="K277" s="178"/>
      <c r="L277" s="36"/>
      <c r="M277" s="179" t="s">
        <v>1</v>
      </c>
      <c r="N277" s="180" t="s">
        <v>41</v>
      </c>
      <c r="O277" s="61"/>
      <c r="P277" s="181">
        <f t="shared" si="46"/>
        <v>0</v>
      </c>
      <c r="Q277" s="181">
        <v>0</v>
      </c>
      <c r="R277" s="181">
        <f t="shared" si="47"/>
        <v>0</v>
      </c>
      <c r="S277" s="181">
        <v>0</v>
      </c>
      <c r="T277" s="182">
        <f t="shared" si="48"/>
        <v>0</v>
      </c>
      <c r="U277" s="35"/>
      <c r="V277" s="35"/>
      <c r="W277" s="35"/>
      <c r="X277" s="35"/>
      <c r="Y277" s="35"/>
      <c r="Z277" s="35"/>
      <c r="AA277" s="35"/>
      <c r="AB277" s="35"/>
      <c r="AC277" s="35"/>
      <c r="AD277" s="35"/>
      <c r="AE277" s="35"/>
      <c r="AR277" s="183" t="s">
        <v>676</v>
      </c>
      <c r="AT277" s="183" t="s">
        <v>318</v>
      </c>
      <c r="AU277" s="183" t="s">
        <v>82</v>
      </c>
      <c r="AY277" s="18" t="s">
        <v>317</v>
      </c>
      <c r="BE277" s="105">
        <f t="shared" si="49"/>
        <v>0</v>
      </c>
      <c r="BF277" s="105">
        <f t="shared" si="50"/>
        <v>0</v>
      </c>
      <c r="BG277" s="105">
        <f t="shared" si="51"/>
        <v>0</v>
      </c>
      <c r="BH277" s="105">
        <f t="shared" si="52"/>
        <v>0</v>
      </c>
      <c r="BI277" s="105">
        <f t="shared" si="53"/>
        <v>0</v>
      </c>
      <c r="BJ277" s="18" t="s">
        <v>88</v>
      </c>
      <c r="BK277" s="105">
        <f t="shared" si="54"/>
        <v>0</v>
      </c>
      <c r="BL277" s="18" t="s">
        <v>676</v>
      </c>
      <c r="BM277" s="183" t="s">
        <v>1784</v>
      </c>
    </row>
    <row r="278" spans="1:65" s="2" customFormat="1" ht="24.2" customHeight="1">
      <c r="A278" s="35"/>
      <c r="B278" s="141"/>
      <c r="C278" s="171" t="s">
        <v>1037</v>
      </c>
      <c r="D278" s="171" t="s">
        <v>318</v>
      </c>
      <c r="E278" s="172" t="s">
        <v>3305</v>
      </c>
      <c r="F278" s="173" t="s">
        <v>3306</v>
      </c>
      <c r="G278" s="174" t="s">
        <v>441</v>
      </c>
      <c r="H278" s="175">
        <v>67</v>
      </c>
      <c r="I278" s="176"/>
      <c r="J278" s="177">
        <f t="shared" si="45"/>
        <v>0</v>
      </c>
      <c r="K278" s="178"/>
      <c r="L278" s="36"/>
      <c r="M278" s="179" t="s">
        <v>1</v>
      </c>
      <c r="N278" s="180" t="s">
        <v>41</v>
      </c>
      <c r="O278" s="61"/>
      <c r="P278" s="181">
        <f t="shared" si="46"/>
        <v>0</v>
      </c>
      <c r="Q278" s="181">
        <v>0</v>
      </c>
      <c r="R278" s="181">
        <f t="shared" si="47"/>
        <v>0</v>
      </c>
      <c r="S278" s="181">
        <v>0</v>
      </c>
      <c r="T278" s="182">
        <f t="shared" si="48"/>
        <v>0</v>
      </c>
      <c r="U278" s="35"/>
      <c r="V278" s="35"/>
      <c r="W278" s="35"/>
      <c r="X278" s="35"/>
      <c r="Y278" s="35"/>
      <c r="Z278" s="35"/>
      <c r="AA278" s="35"/>
      <c r="AB278" s="35"/>
      <c r="AC278" s="35"/>
      <c r="AD278" s="35"/>
      <c r="AE278" s="35"/>
      <c r="AR278" s="183" t="s">
        <v>676</v>
      </c>
      <c r="AT278" s="183" t="s">
        <v>318</v>
      </c>
      <c r="AU278" s="183" t="s">
        <v>82</v>
      </c>
      <c r="AY278" s="18" t="s">
        <v>317</v>
      </c>
      <c r="BE278" s="105">
        <f t="shared" si="49"/>
        <v>0</v>
      </c>
      <c r="BF278" s="105">
        <f t="shared" si="50"/>
        <v>0</v>
      </c>
      <c r="BG278" s="105">
        <f t="shared" si="51"/>
        <v>0</v>
      </c>
      <c r="BH278" s="105">
        <f t="shared" si="52"/>
        <v>0</v>
      </c>
      <c r="BI278" s="105">
        <f t="shared" si="53"/>
        <v>0</v>
      </c>
      <c r="BJ278" s="18" t="s">
        <v>88</v>
      </c>
      <c r="BK278" s="105">
        <f t="shared" si="54"/>
        <v>0</v>
      </c>
      <c r="BL278" s="18" t="s">
        <v>676</v>
      </c>
      <c r="BM278" s="183" t="s">
        <v>1797</v>
      </c>
    </row>
    <row r="279" spans="1:65" s="2" customFormat="1" ht="24.2" customHeight="1">
      <c r="A279" s="35"/>
      <c r="B279" s="141"/>
      <c r="C279" s="171" t="s">
        <v>1041</v>
      </c>
      <c r="D279" s="171" t="s">
        <v>318</v>
      </c>
      <c r="E279" s="172" t="s">
        <v>3307</v>
      </c>
      <c r="F279" s="173" t="s">
        <v>3308</v>
      </c>
      <c r="G279" s="174" t="s">
        <v>441</v>
      </c>
      <c r="H279" s="175">
        <v>315</v>
      </c>
      <c r="I279" s="176"/>
      <c r="J279" s="177">
        <f t="shared" si="45"/>
        <v>0</v>
      </c>
      <c r="K279" s="178"/>
      <c r="L279" s="36"/>
      <c r="M279" s="179" t="s">
        <v>1</v>
      </c>
      <c r="N279" s="180" t="s">
        <v>41</v>
      </c>
      <c r="O279" s="61"/>
      <c r="P279" s="181">
        <f t="shared" si="46"/>
        <v>0</v>
      </c>
      <c r="Q279" s="181">
        <v>0</v>
      </c>
      <c r="R279" s="181">
        <f t="shared" si="47"/>
        <v>0</v>
      </c>
      <c r="S279" s="181">
        <v>0</v>
      </c>
      <c r="T279" s="182">
        <f t="shared" si="48"/>
        <v>0</v>
      </c>
      <c r="U279" s="35"/>
      <c r="V279" s="35"/>
      <c r="W279" s="35"/>
      <c r="X279" s="35"/>
      <c r="Y279" s="35"/>
      <c r="Z279" s="35"/>
      <c r="AA279" s="35"/>
      <c r="AB279" s="35"/>
      <c r="AC279" s="35"/>
      <c r="AD279" s="35"/>
      <c r="AE279" s="35"/>
      <c r="AR279" s="183" t="s">
        <v>676</v>
      </c>
      <c r="AT279" s="183" t="s">
        <v>318</v>
      </c>
      <c r="AU279" s="183" t="s">
        <v>82</v>
      </c>
      <c r="AY279" s="18" t="s">
        <v>317</v>
      </c>
      <c r="BE279" s="105">
        <f t="shared" si="49"/>
        <v>0</v>
      </c>
      <c r="BF279" s="105">
        <f t="shared" si="50"/>
        <v>0</v>
      </c>
      <c r="BG279" s="105">
        <f t="shared" si="51"/>
        <v>0</v>
      </c>
      <c r="BH279" s="105">
        <f t="shared" si="52"/>
        <v>0</v>
      </c>
      <c r="BI279" s="105">
        <f t="shared" si="53"/>
        <v>0</v>
      </c>
      <c r="BJ279" s="18" t="s">
        <v>88</v>
      </c>
      <c r="BK279" s="105">
        <f t="shared" si="54"/>
        <v>0</v>
      </c>
      <c r="BL279" s="18" t="s">
        <v>676</v>
      </c>
      <c r="BM279" s="183" t="s">
        <v>1807</v>
      </c>
    </row>
    <row r="280" spans="1:65" s="2" customFormat="1" ht="14.45" customHeight="1">
      <c r="A280" s="35"/>
      <c r="B280" s="141"/>
      <c r="C280" s="171" t="s">
        <v>1046</v>
      </c>
      <c r="D280" s="171" t="s">
        <v>318</v>
      </c>
      <c r="E280" s="172" t="s">
        <v>3309</v>
      </c>
      <c r="F280" s="173" t="s">
        <v>3285</v>
      </c>
      <c r="G280" s="174" t="s">
        <v>3286</v>
      </c>
      <c r="H280" s="175">
        <v>1</v>
      </c>
      <c r="I280" s="176"/>
      <c r="J280" s="177">
        <f t="shared" si="45"/>
        <v>0</v>
      </c>
      <c r="K280" s="178"/>
      <c r="L280" s="36"/>
      <c r="M280" s="179" t="s">
        <v>1</v>
      </c>
      <c r="N280" s="180" t="s">
        <v>41</v>
      </c>
      <c r="O280" s="61"/>
      <c r="P280" s="181">
        <f t="shared" si="46"/>
        <v>0</v>
      </c>
      <c r="Q280" s="181">
        <v>0</v>
      </c>
      <c r="R280" s="181">
        <f t="shared" si="47"/>
        <v>0</v>
      </c>
      <c r="S280" s="181">
        <v>0</v>
      </c>
      <c r="T280" s="182">
        <f t="shared" si="48"/>
        <v>0</v>
      </c>
      <c r="U280" s="35"/>
      <c r="V280" s="35"/>
      <c r="W280" s="35"/>
      <c r="X280" s="35"/>
      <c r="Y280" s="35"/>
      <c r="Z280" s="35"/>
      <c r="AA280" s="35"/>
      <c r="AB280" s="35"/>
      <c r="AC280" s="35"/>
      <c r="AD280" s="35"/>
      <c r="AE280" s="35"/>
      <c r="AR280" s="183" t="s">
        <v>676</v>
      </c>
      <c r="AT280" s="183" t="s">
        <v>318</v>
      </c>
      <c r="AU280" s="183" t="s">
        <v>82</v>
      </c>
      <c r="AY280" s="18" t="s">
        <v>317</v>
      </c>
      <c r="BE280" s="105">
        <f t="shared" si="49"/>
        <v>0</v>
      </c>
      <c r="BF280" s="105">
        <f t="shared" si="50"/>
        <v>0</v>
      </c>
      <c r="BG280" s="105">
        <f t="shared" si="51"/>
        <v>0</v>
      </c>
      <c r="BH280" s="105">
        <f t="shared" si="52"/>
        <v>0</v>
      </c>
      <c r="BI280" s="105">
        <f t="shared" si="53"/>
        <v>0</v>
      </c>
      <c r="BJ280" s="18" t="s">
        <v>88</v>
      </c>
      <c r="BK280" s="105">
        <f t="shared" si="54"/>
        <v>0</v>
      </c>
      <c r="BL280" s="18" t="s">
        <v>676</v>
      </c>
      <c r="BM280" s="183" t="s">
        <v>1818</v>
      </c>
    </row>
    <row r="281" spans="1:65" s="2" customFormat="1" ht="37.9" customHeight="1">
      <c r="A281" s="35"/>
      <c r="B281" s="141"/>
      <c r="C281" s="171" t="s">
        <v>1051</v>
      </c>
      <c r="D281" s="171" t="s">
        <v>318</v>
      </c>
      <c r="E281" s="172" t="s">
        <v>3310</v>
      </c>
      <c r="F281" s="173" t="s">
        <v>3311</v>
      </c>
      <c r="G281" s="174" t="s">
        <v>388</v>
      </c>
      <c r="H281" s="175">
        <v>9</v>
      </c>
      <c r="I281" s="176"/>
      <c r="J281" s="177">
        <f t="shared" si="45"/>
        <v>0</v>
      </c>
      <c r="K281" s="178"/>
      <c r="L281" s="36"/>
      <c r="M281" s="179" t="s">
        <v>1</v>
      </c>
      <c r="N281" s="180" t="s">
        <v>41</v>
      </c>
      <c r="O281" s="61"/>
      <c r="P281" s="181">
        <f t="shared" si="46"/>
        <v>0</v>
      </c>
      <c r="Q281" s="181">
        <v>0</v>
      </c>
      <c r="R281" s="181">
        <f t="shared" si="47"/>
        <v>0</v>
      </c>
      <c r="S281" s="181">
        <v>0</v>
      </c>
      <c r="T281" s="182">
        <f t="shared" si="48"/>
        <v>0</v>
      </c>
      <c r="U281" s="35"/>
      <c r="V281" s="35"/>
      <c r="W281" s="35"/>
      <c r="X281" s="35"/>
      <c r="Y281" s="35"/>
      <c r="Z281" s="35"/>
      <c r="AA281" s="35"/>
      <c r="AB281" s="35"/>
      <c r="AC281" s="35"/>
      <c r="AD281" s="35"/>
      <c r="AE281" s="35"/>
      <c r="AR281" s="183" t="s">
        <v>676</v>
      </c>
      <c r="AT281" s="183" t="s">
        <v>318</v>
      </c>
      <c r="AU281" s="183" t="s">
        <v>82</v>
      </c>
      <c r="AY281" s="18" t="s">
        <v>317</v>
      </c>
      <c r="BE281" s="105">
        <f t="shared" si="49"/>
        <v>0</v>
      </c>
      <c r="BF281" s="105">
        <f t="shared" si="50"/>
        <v>0</v>
      </c>
      <c r="BG281" s="105">
        <f t="shared" si="51"/>
        <v>0</v>
      </c>
      <c r="BH281" s="105">
        <f t="shared" si="52"/>
        <v>0</v>
      </c>
      <c r="BI281" s="105">
        <f t="shared" si="53"/>
        <v>0</v>
      </c>
      <c r="BJ281" s="18" t="s">
        <v>88</v>
      </c>
      <c r="BK281" s="105">
        <f t="shared" si="54"/>
        <v>0</v>
      </c>
      <c r="BL281" s="18" t="s">
        <v>676</v>
      </c>
      <c r="BM281" s="183" t="s">
        <v>1829</v>
      </c>
    </row>
    <row r="282" spans="1:65" s="2" customFormat="1" ht="14.45" customHeight="1">
      <c r="A282" s="35"/>
      <c r="B282" s="141"/>
      <c r="C282" s="171" t="s">
        <v>1055</v>
      </c>
      <c r="D282" s="171" t="s">
        <v>318</v>
      </c>
      <c r="E282" s="172" t="s">
        <v>3312</v>
      </c>
      <c r="F282" s="173" t="s">
        <v>3313</v>
      </c>
      <c r="G282" s="174" t="s">
        <v>441</v>
      </c>
      <c r="H282" s="175">
        <v>77</v>
      </c>
      <c r="I282" s="176"/>
      <c r="J282" s="177">
        <f t="shared" si="45"/>
        <v>0</v>
      </c>
      <c r="K282" s="178"/>
      <c r="L282" s="36"/>
      <c r="M282" s="179" t="s">
        <v>1</v>
      </c>
      <c r="N282" s="180" t="s">
        <v>41</v>
      </c>
      <c r="O282" s="61"/>
      <c r="P282" s="181">
        <f t="shared" si="46"/>
        <v>0</v>
      </c>
      <c r="Q282" s="181">
        <v>0</v>
      </c>
      <c r="R282" s="181">
        <f t="shared" si="47"/>
        <v>0</v>
      </c>
      <c r="S282" s="181">
        <v>0</v>
      </c>
      <c r="T282" s="182">
        <f t="shared" si="48"/>
        <v>0</v>
      </c>
      <c r="U282" s="35"/>
      <c r="V282" s="35"/>
      <c r="W282" s="35"/>
      <c r="X282" s="35"/>
      <c r="Y282" s="35"/>
      <c r="Z282" s="35"/>
      <c r="AA282" s="35"/>
      <c r="AB282" s="35"/>
      <c r="AC282" s="35"/>
      <c r="AD282" s="35"/>
      <c r="AE282" s="35"/>
      <c r="AR282" s="183" t="s">
        <v>676</v>
      </c>
      <c r="AT282" s="183" t="s">
        <v>318</v>
      </c>
      <c r="AU282" s="183" t="s">
        <v>82</v>
      </c>
      <c r="AY282" s="18" t="s">
        <v>317</v>
      </c>
      <c r="BE282" s="105">
        <f t="shared" si="49"/>
        <v>0</v>
      </c>
      <c r="BF282" s="105">
        <f t="shared" si="50"/>
        <v>0</v>
      </c>
      <c r="BG282" s="105">
        <f t="shared" si="51"/>
        <v>0</v>
      </c>
      <c r="BH282" s="105">
        <f t="shared" si="52"/>
        <v>0</v>
      </c>
      <c r="BI282" s="105">
        <f t="shared" si="53"/>
        <v>0</v>
      </c>
      <c r="BJ282" s="18" t="s">
        <v>88</v>
      </c>
      <c r="BK282" s="105">
        <f t="shared" si="54"/>
        <v>0</v>
      </c>
      <c r="BL282" s="18" t="s">
        <v>676</v>
      </c>
      <c r="BM282" s="183" t="s">
        <v>1846</v>
      </c>
    </row>
    <row r="283" spans="1:65" s="2" customFormat="1" ht="14.45" customHeight="1">
      <c r="A283" s="35"/>
      <c r="B283" s="141"/>
      <c r="C283" s="171" t="s">
        <v>1061</v>
      </c>
      <c r="D283" s="171" t="s">
        <v>318</v>
      </c>
      <c r="E283" s="172" t="s">
        <v>3314</v>
      </c>
      <c r="F283" s="173" t="s">
        <v>3285</v>
      </c>
      <c r="G283" s="174" t="s">
        <v>3286</v>
      </c>
      <c r="H283" s="175">
        <v>1</v>
      </c>
      <c r="I283" s="176"/>
      <c r="J283" s="177">
        <f t="shared" si="45"/>
        <v>0</v>
      </c>
      <c r="K283" s="178"/>
      <c r="L283" s="36"/>
      <c r="M283" s="179" t="s">
        <v>1</v>
      </c>
      <c r="N283" s="180" t="s">
        <v>41</v>
      </c>
      <c r="O283" s="61"/>
      <c r="P283" s="181">
        <f t="shared" si="46"/>
        <v>0</v>
      </c>
      <c r="Q283" s="181">
        <v>0</v>
      </c>
      <c r="R283" s="181">
        <f t="shared" si="47"/>
        <v>0</v>
      </c>
      <c r="S283" s="181">
        <v>0</v>
      </c>
      <c r="T283" s="182">
        <f t="shared" si="48"/>
        <v>0</v>
      </c>
      <c r="U283" s="35"/>
      <c r="V283" s="35"/>
      <c r="W283" s="35"/>
      <c r="X283" s="35"/>
      <c r="Y283" s="35"/>
      <c r="Z283" s="35"/>
      <c r="AA283" s="35"/>
      <c r="AB283" s="35"/>
      <c r="AC283" s="35"/>
      <c r="AD283" s="35"/>
      <c r="AE283" s="35"/>
      <c r="AR283" s="183" t="s">
        <v>676</v>
      </c>
      <c r="AT283" s="183" t="s">
        <v>318</v>
      </c>
      <c r="AU283" s="183" t="s">
        <v>82</v>
      </c>
      <c r="AY283" s="18" t="s">
        <v>317</v>
      </c>
      <c r="BE283" s="105">
        <f t="shared" si="49"/>
        <v>0</v>
      </c>
      <c r="BF283" s="105">
        <f t="shared" si="50"/>
        <v>0</v>
      </c>
      <c r="BG283" s="105">
        <f t="shared" si="51"/>
        <v>0</v>
      </c>
      <c r="BH283" s="105">
        <f t="shared" si="52"/>
        <v>0</v>
      </c>
      <c r="BI283" s="105">
        <f t="shared" si="53"/>
        <v>0</v>
      </c>
      <c r="BJ283" s="18" t="s">
        <v>88</v>
      </c>
      <c r="BK283" s="105">
        <f t="shared" si="54"/>
        <v>0</v>
      </c>
      <c r="BL283" s="18" t="s">
        <v>676</v>
      </c>
      <c r="BM283" s="183" t="s">
        <v>1858</v>
      </c>
    </row>
    <row r="284" spans="1:65" s="2" customFormat="1" ht="14.45" customHeight="1">
      <c r="A284" s="35"/>
      <c r="B284" s="141"/>
      <c r="C284" s="171" t="s">
        <v>1065</v>
      </c>
      <c r="D284" s="171" t="s">
        <v>318</v>
      </c>
      <c r="E284" s="172" t="s">
        <v>3315</v>
      </c>
      <c r="F284" s="173" t="s">
        <v>3288</v>
      </c>
      <c r="G284" s="174" t="s">
        <v>3286</v>
      </c>
      <c r="H284" s="175">
        <v>1</v>
      </c>
      <c r="I284" s="176"/>
      <c r="J284" s="177">
        <f t="shared" si="45"/>
        <v>0</v>
      </c>
      <c r="K284" s="178"/>
      <c r="L284" s="36"/>
      <c r="M284" s="179" t="s">
        <v>1</v>
      </c>
      <c r="N284" s="180" t="s">
        <v>41</v>
      </c>
      <c r="O284" s="61"/>
      <c r="P284" s="181">
        <f t="shared" si="46"/>
        <v>0</v>
      </c>
      <c r="Q284" s="181">
        <v>0</v>
      </c>
      <c r="R284" s="181">
        <f t="shared" si="47"/>
        <v>0</v>
      </c>
      <c r="S284" s="181">
        <v>0</v>
      </c>
      <c r="T284" s="182">
        <f t="shared" si="48"/>
        <v>0</v>
      </c>
      <c r="U284" s="35"/>
      <c r="V284" s="35"/>
      <c r="W284" s="35"/>
      <c r="X284" s="35"/>
      <c r="Y284" s="35"/>
      <c r="Z284" s="35"/>
      <c r="AA284" s="35"/>
      <c r="AB284" s="35"/>
      <c r="AC284" s="35"/>
      <c r="AD284" s="35"/>
      <c r="AE284" s="35"/>
      <c r="AR284" s="183" t="s">
        <v>676</v>
      </c>
      <c r="AT284" s="183" t="s">
        <v>318</v>
      </c>
      <c r="AU284" s="183" t="s">
        <v>82</v>
      </c>
      <c r="AY284" s="18" t="s">
        <v>317</v>
      </c>
      <c r="BE284" s="105">
        <f t="shared" si="49"/>
        <v>0</v>
      </c>
      <c r="BF284" s="105">
        <f t="shared" si="50"/>
        <v>0</v>
      </c>
      <c r="BG284" s="105">
        <f t="shared" si="51"/>
        <v>0</v>
      </c>
      <c r="BH284" s="105">
        <f t="shared" si="52"/>
        <v>0</v>
      </c>
      <c r="BI284" s="105">
        <f t="shared" si="53"/>
        <v>0</v>
      </c>
      <c r="BJ284" s="18" t="s">
        <v>88</v>
      </c>
      <c r="BK284" s="105">
        <f t="shared" si="54"/>
        <v>0</v>
      </c>
      <c r="BL284" s="18" t="s">
        <v>676</v>
      </c>
      <c r="BM284" s="183" t="s">
        <v>1869</v>
      </c>
    </row>
    <row r="285" spans="1:65" s="2" customFormat="1" ht="24.2" customHeight="1">
      <c r="A285" s="35"/>
      <c r="B285" s="141"/>
      <c r="C285" s="171" t="s">
        <v>1070</v>
      </c>
      <c r="D285" s="171" t="s">
        <v>318</v>
      </c>
      <c r="E285" s="172" t="s">
        <v>3316</v>
      </c>
      <c r="F285" s="173" t="s">
        <v>3317</v>
      </c>
      <c r="G285" s="174" t="s">
        <v>388</v>
      </c>
      <c r="H285" s="175">
        <v>3</v>
      </c>
      <c r="I285" s="176"/>
      <c r="J285" s="177">
        <f t="shared" si="45"/>
        <v>0</v>
      </c>
      <c r="K285" s="178"/>
      <c r="L285" s="36"/>
      <c r="M285" s="179" t="s">
        <v>1</v>
      </c>
      <c r="N285" s="180" t="s">
        <v>41</v>
      </c>
      <c r="O285" s="61"/>
      <c r="P285" s="181">
        <f t="shared" si="46"/>
        <v>0</v>
      </c>
      <c r="Q285" s="181">
        <v>0</v>
      </c>
      <c r="R285" s="181">
        <f t="shared" si="47"/>
        <v>0</v>
      </c>
      <c r="S285" s="181">
        <v>0</v>
      </c>
      <c r="T285" s="182">
        <f t="shared" si="48"/>
        <v>0</v>
      </c>
      <c r="U285" s="35"/>
      <c r="V285" s="35"/>
      <c r="W285" s="35"/>
      <c r="X285" s="35"/>
      <c r="Y285" s="35"/>
      <c r="Z285" s="35"/>
      <c r="AA285" s="35"/>
      <c r="AB285" s="35"/>
      <c r="AC285" s="35"/>
      <c r="AD285" s="35"/>
      <c r="AE285" s="35"/>
      <c r="AR285" s="183" t="s">
        <v>676</v>
      </c>
      <c r="AT285" s="183" t="s">
        <v>318</v>
      </c>
      <c r="AU285" s="183" t="s">
        <v>82</v>
      </c>
      <c r="AY285" s="18" t="s">
        <v>317</v>
      </c>
      <c r="BE285" s="105">
        <f t="shared" si="49"/>
        <v>0</v>
      </c>
      <c r="BF285" s="105">
        <f t="shared" si="50"/>
        <v>0</v>
      </c>
      <c r="BG285" s="105">
        <f t="shared" si="51"/>
        <v>0</v>
      </c>
      <c r="BH285" s="105">
        <f t="shared" si="52"/>
        <v>0</v>
      </c>
      <c r="BI285" s="105">
        <f t="shared" si="53"/>
        <v>0</v>
      </c>
      <c r="BJ285" s="18" t="s">
        <v>88</v>
      </c>
      <c r="BK285" s="105">
        <f t="shared" si="54"/>
        <v>0</v>
      </c>
      <c r="BL285" s="18" t="s">
        <v>676</v>
      </c>
      <c r="BM285" s="183" t="s">
        <v>1887</v>
      </c>
    </row>
    <row r="286" spans="1:65" s="2" customFormat="1" ht="14.45" customHeight="1">
      <c r="A286" s="35"/>
      <c r="B286" s="141"/>
      <c r="C286" s="171" t="s">
        <v>1076</v>
      </c>
      <c r="D286" s="171" t="s">
        <v>318</v>
      </c>
      <c r="E286" s="172" t="s">
        <v>3312</v>
      </c>
      <c r="F286" s="173" t="s">
        <v>3313</v>
      </c>
      <c r="G286" s="174" t="s">
        <v>441</v>
      </c>
      <c r="H286" s="175">
        <v>48</v>
      </c>
      <c r="I286" s="176"/>
      <c r="J286" s="177">
        <f t="shared" si="45"/>
        <v>0</v>
      </c>
      <c r="K286" s="178"/>
      <c r="L286" s="36"/>
      <c r="M286" s="179" t="s">
        <v>1</v>
      </c>
      <c r="N286" s="180" t="s">
        <v>41</v>
      </c>
      <c r="O286" s="61"/>
      <c r="P286" s="181">
        <f t="shared" si="46"/>
        <v>0</v>
      </c>
      <c r="Q286" s="181">
        <v>0</v>
      </c>
      <c r="R286" s="181">
        <f t="shared" si="47"/>
        <v>0</v>
      </c>
      <c r="S286" s="181">
        <v>0</v>
      </c>
      <c r="T286" s="182">
        <f t="shared" si="48"/>
        <v>0</v>
      </c>
      <c r="U286" s="35"/>
      <c r="V286" s="35"/>
      <c r="W286" s="35"/>
      <c r="X286" s="35"/>
      <c r="Y286" s="35"/>
      <c r="Z286" s="35"/>
      <c r="AA286" s="35"/>
      <c r="AB286" s="35"/>
      <c r="AC286" s="35"/>
      <c r="AD286" s="35"/>
      <c r="AE286" s="35"/>
      <c r="AR286" s="183" t="s">
        <v>676</v>
      </c>
      <c r="AT286" s="183" t="s">
        <v>318</v>
      </c>
      <c r="AU286" s="183" t="s">
        <v>82</v>
      </c>
      <c r="AY286" s="18" t="s">
        <v>317</v>
      </c>
      <c r="BE286" s="105">
        <f t="shared" si="49"/>
        <v>0</v>
      </c>
      <c r="BF286" s="105">
        <f t="shared" si="50"/>
        <v>0</v>
      </c>
      <c r="BG286" s="105">
        <f t="shared" si="51"/>
        <v>0</v>
      </c>
      <c r="BH286" s="105">
        <f t="shared" si="52"/>
        <v>0</v>
      </c>
      <c r="BI286" s="105">
        <f t="shared" si="53"/>
        <v>0</v>
      </c>
      <c r="BJ286" s="18" t="s">
        <v>88</v>
      </c>
      <c r="BK286" s="105">
        <f t="shared" si="54"/>
        <v>0</v>
      </c>
      <c r="BL286" s="18" t="s">
        <v>676</v>
      </c>
      <c r="BM286" s="183" t="s">
        <v>1895</v>
      </c>
    </row>
    <row r="287" spans="1:65" s="2" customFormat="1" ht="14.45" customHeight="1">
      <c r="A287" s="35"/>
      <c r="B287" s="141"/>
      <c r="C287" s="171" t="s">
        <v>1082</v>
      </c>
      <c r="D287" s="171" t="s">
        <v>318</v>
      </c>
      <c r="E287" s="172" t="s">
        <v>3314</v>
      </c>
      <c r="F287" s="173" t="s">
        <v>3285</v>
      </c>
      <c r="G287" s="174" t="s">
        <v>3286</v>
      </c>
      <c r="H287" s="175">
        <v>1</v>
      </c>
      <c r="I287" s="176"/>
      <c r="J287" s="177">
        <f t="shared" si="45"/>
        <v>0</v>
      </c>
      <c r="K287" s="178"/>
      <c r="L287" s="36"/>
      <c r="M287" s="179" t="s">
        <v>1</v>
      </c>
      <c r="N287" s="180" t="s">
        <v>41</v>
      </c>
      <c r="O287" s="61"/>
      <c r="P287" s="181">
        <f t="shared" si="46"/>
        <v>0</v>
      </c>
      <c r="Q287" s="181">
        <v>0</v>
      </c>
      <c r="R287" s="181">
        <f t="shared" si="47"/>
        <v>0</v>
      </c>
      <c r="S287" s="181">
        <v>0</v>
      </c>
      <c r="T287" s="182">
        <f t="shared" si="48"/>
        <v>0</v>
      </c>
      <c r="U287" s="35"/>
      <c r="V287" s="35"/>
      <c r="W287" s="35"/>
      <c r="X287" s="35"/>
      <c r="Y287" s="35"/>
      <c r="Z287" s="35"/>
      <c r="AA287" s="35"/>
      <c r="AB287" s="35"/>
      <c r="AC287" s="35"/>
      <c r="AD287" s="35"/>
      <c r="AE287" s="35"/>
      <c r="AR287" s="183" t="s">
        <v>676</v>
      </c>
      <c r="AT287" s="183" t="s">
        <v>318</v>
      </c>
      <c r="AU287" s="183" t="s">
        <v>82</v>
      </c>
      <c r="AY287" s="18" t="s">
        <v>317</v>
      </c>
      <c r="BE287" s="105">
        <f t="shared" si="49"/>
        <v>0</v>
      </c>
      <c r="BF287" s="105">
        <f t="shared" si="50"/>
        <v>0</v>
      </c>
      <c r="BG287" s="105">
        <f t="shared" si="51"/>
        <v>0</v>
      </c>
      <c r="BH287" s="105">
        <f t="shared" si="52"/>
        <v>0</v>
      </c>
      <c r="BI287" s="105">
        <f t="shared" si="53"/>
        <v>0</v>
      </c>
      <c r="BJ287" s="18" t="s">
        <v>88</v>
      </c>
      <c r="BK287" s="105">
        <f t="shared" si="54"/>
        <v>0</v>
      </c>
      <c r="BL287" s="18" t="s">
        <v>676</v>
      </c>
      <c r="BM287" s="183" t="s">
        <v>1903</v>
      </c>
    </row>
    <row r="288" spans="1:65" s="2" customFormat="1" ht="14.45" customHeight="1">
      <c r="A288" s="35"/>
      <c r="B288" s="141"/>
      <c r="C288" s="171" t="s">
        <v>1087</v>
      </c>
      <c r="D288" s="171" t="s">
        <v>318</v>
      </c>
      <c r="E288" s="172" t="s">
        <v>3318</v>
      </c>
      <c r="F288" s="173" t="s">
        <v>3288</v>
      </c>
      <c r="G288" s="174" t="s">
        <v>3286</v>
      </c>
      <c r="H288" s="175">
        <v>1</v>
      </c>
      <c r="I288" s="176"/>
      <c r="J288" s="177">
        <f t="shared" si="45"/>
        <v>0</v>
      </c>
      <c r="K288" s="178"/>
      <c r="L288" s="36"/>
      <c r="M288" s="179" t="s">
        <v>1</v>
      </c>
      <c r="N288" s="180" t="s">
        <v>41</v>
      </c>
      <c r="O288" s="61"/>
      <c r="P288" s="181">
        <f t="shared" si="46"/>
        <v>0</v>
      </c>
      <c r="Q288" s="181">
        <v>0</v>
      </c>
      <c r="R288" s="181">
        <f t="shared" si="47"/>
        <v>0</v>
      </c>
      <c r="S288" s="181">
        <v>0</v>
      </c>
      <c r="T288" s="182">
        <f t="shared" si="48"/>
        <v>0</v>
      </c>
      <c r="U288" s="35"/>
      <c r="V288" s="35"/>
      <c r="W288" s="35"/>
      <c r="X288" s="35"/>
      <c r="Y288" s="35"/>
      <c r="Z288" s="35"/>
      <c r="AA288" s="35"/>
      <c r="AB288" s="35"/>
      <c r="AC288" s="35"/>
      <c r="AD288" s="35"/>
      <c r="AE288" s="35"/>
      <c r="AR288" s="183" t="s">
        <v>676</v>
      </c>
      <c r="AT288" s="183" t="s">
        <v>318</v>
      </c>
      <c r="AU288" s="183" t="s">
        <v>82</v>
      </c>
      <c r="AY288" s="18" t="s">
        <v>317</v>
      </c>
      <c r="BE288" s="105">
        <f t="shared" si="49"/>
        <v>0</v>
      </c>
      <c r="BF288" s="105">
        <f t="shared" si="50"/>
        <v>0</v>
      </c>
      <c r="BG288" s="105">
        <f t="shared" si="51"/>
        <v>0</v>
      </c>
      <c r="BH288" s="105">
        <f t="shared" si="52"/>
        <v>0</v>
      </c>
      <c r="BI288" s="105">
        <f t="shared" si="53"/>
        <v>0</v>
      </c>
      <c r="BJ288" s="18" t="s">
        <v>88</v>
      </c>
      <c r="BK288" s="105">
        <f t="shared" si="54"/>
        <v>0</v>
      </c>
      <c r="BL288" s="18" t="s">
        <v>676</v>
      </c>
      <c r="BM288" s="183" t="s">
        <v>1911</v>
      </c>
    </row>
    <row r="289" spans="1:65" s="2" customFormat="1" ht="24.2" customHeight="1">
      <c r="A289" s="35"/>
      <c r="B289" s="141"/>
      <c r="C289" s="171" t="s">
        <v>1092</v>
      </c>
      <c r="D289" s="171" t="s">
        <v>318</v>
      </c>
      <c r="E289" s="172" t="s">
        <v>3319</v>
      </c>
      <c r="F289" s="173" t="s">
        <v>3320</v>
      </c>
      <c r="G289" s="174" t="s">
        <v>1</v>
      </c>
      <c r="H289" s="175">
        <v>0</v>
      </c>
      <c r="I289" s="176"/>
      <c r="J289" s="177">
        <f t="shared" si="45"/>
        <v>0</v>
      </c>
      <c r="K289" s="178"/>
      <c r="L289" s="36"/>
      <c r="M289" s="179" t="s">
        <v>1</v>
      </c>
      <c r="N289" s="180" t="s">
        <v>41</v>
      </c>
      <c r="O289" s="61"/>
      <c r="P289" s="181">
        <f t="shared" si="46"/>
        <v>0</v>
      </c>
      <c r="Q289" s="181">
        <v>0</v>
      </c>
      <c r="R289" s="181">
        <f t="shared" si="47"/>
        <v>0</v>
      </c>
      <c r="S289" s="181">
        <v>0</v>
      </c>
      <c r="T289" s="182">
        <f t="shared" si="48"/>
        <v>0</v>
      </c>
      <c r="U289" s="35"/>
      <c r="V289" s="35"/>
      <c r="W289" s="35"/>
      <c r="X289" s="35"/>
      <c r="Y289" s="35"/>
      <c r="Z289" s="35"/>
      <c r="AA289" s="35"/>
      <c r="AB289" s="35"/>
      <c r="AC289" s="35"/>
      <c r="AD289" s="35"/>
      <c r="AE289" s="35"/>
      <c r="AR289" s="183" t="s">
        <v>676</v>
      </c>
      <c r="AT289" s="183" t="s">
        <v>318</v>
      </c>
      <c r="AU289" s="183" t="s">
        <v>82</v>
      </c>
      <c r="AY289" s="18" t="s">
        <v>317</v>
      </c>
      <c r="BE289" s="105">
        <f t="shared" si="49"/>
        <v>0</v>
      </c>
      <c r="BF289" s="105">
        <f t="shared" si="50"/>
        <v>0</v>
      </c>
      <c r="BG289" s="105">
        <f t="shared" si="51"/>
        <v>0</v>
      </c>
      <c r="BH289" s="105">
        <f t="shared" si="52"/>
        <v>0</v>
      </c>
      <c r="BI289" s="105">
        <f t="shared" si="53"/>
        <v>0</v>
      </c>
      <c r="BJ289" s="18" t="s">
        <v>88</v>
      </c>
      <c r="BK289" s="105">
        <f t="shared" si="54"/>
        <v>0</v>
      </c>
      <c r="BL289" s="18" t="s">
        <v>676</v>
      </c>
      <c r="BM289" s="183" t="s">
        <v>1919</v>
      </c>
    </row>
    <row r="290" spans="1:65" s="2" customFormat="1" ht="24.2" customHeight="1">
      <c r="A290" s="35"/>
      <c r="B290" s="141"/>
      <c r="C290" s="171" t="s">
        <v>1096</v>
      </c>
      <c r="D290" s="171" t="s">
        <v>318</v>
      </c>
      <c r="E290" s="172" t="s">
        <v>3321</v>
      </c>
      <c r="F290" s="173" t="s">
        <v>3322</v>
      </c>
      <c r="G290" s="174" t="s">
        <v>388</v>
      </c>
      <c r="H290" s="175">
        <v>8</v>
      </c>
      <c r="I290" s="176"/>
      <c r="J290" s="177">
        <f t="shared" si="45"/>
        <v>0</v>
      </c>
      <c r="K290" s="178"/>
      <c r="L290" s="36"/>
      <c r="M290" s="179" t="s">
        <v>1</v>
      </c>
      <c r="N290" s="180" t="s">
        <v>41</v>
      </c>
      <c r="O290" s="61"/>
      <c r="P290" s="181">
        <f t="shared" si="46"/>
        <v>0</v>
      </c>
      <c r="Q290" s="181">
        <v>0</v>
      </c>
      <c r="R290" s="181">
        <f t="shared" si="47"/>
        <v>0</v>
      </c>
      <c r="S290" s="181">
        <v>0</v>
      </c>
      <c r="T290" s="182">
        <f t="shared" si="48"/>
        <v>0</v>
      </c>
      <c r="U290" s="35"/>
      <c r="V290" s="35"/>
      <c r="W290" s="35"/>
      <c r="X290" s="35"/>
      <c r="Y290" s="35"/>
      <c r="Z290" s="35"/>
      <c r="AA290" s="35"/>
      <c r="AB290" s="35"/>
      <c r="AC290" s="35"/>
      <c r="AD290" s="35"/>
      <c r="AE290" s="35"/>
      <c r="AR290" s="183" t="s">
        <v>676</v>
      </c>
      <c r="AT290" s="183" t="s">
        <v>318</v>
      </c>
      <c r="AU290" s="183" t="s">
        <v>82</v>
      </c>
      <c r="AY290" s="18" t="s">
        <v>317</v>
      </c>
      <c r="BE290" s="105">
        <f t="shared" si="49"/>
        <v>0</v>
      </c>
      <c r="BF290" s="105">
        <f t="shared" si="50"/>
        <v>0</v>
      </c>
      <c r="BG290" s="105">
        <f t="shared" si="51"/>
        <v>0</v>
      </c>
      <c r="BH290" s="105">
        <f t="shared" si="52"/>
        <v>0</v>
      </c>
      <c r="BI290" s="105">
        <f t="shared" si="53"/>
        <v>0</v>
      </c>
      <c r="BJ290" s="18" t="s">
        <v>88</v>
      </c>
      <c r="BK290" s="105">
        <f t="shared" si="54"/>
        <v>0</v>
      </c>
      <c r="BL290" s="18" t="s">
        <v>676</v>
      </c>
      <c r="BM290" s="183" t="s">
        <v>1927</v>
      </c>
    </row>
    <row r="291" spans="1:65" s="2" customFormat="1" ht="14.45" customHeight="1">
      <c r="A291" s="35"/>
      <c r="B291" s="141"/>
      <c r="C291" s="171" t="s">
        <v>1101</v>
      </c>
      <c r="D291" s="171" t="s">
        <v>318</v>
      </c>
      <c r="E291" s="172" t="s">
        <v>3323</v>
      </c>
      <c r="F291" s="173" t="s">
        <v>3324</v>
      </c>
      <c r="G291" s="174" t="s">
        <v>388</v>
      </c>
      <c r="H291" s="175">
        <v>14</v>
      </c>
      <c r="I291" s="176"/>
      <c r="J291" s="177">
        <f t="shared" si="45"/>
        <v>0</v>
      </c>
      <c r="K291" s="178"/>
      <c r="L291" s="36"/>
      <c r="M291" s="179" t="s">
        <v>1</v>
      </c>
      <c r="N291" s="180" t="s">
        <v>41</v>
      </c>
      <c r="O291" s="61"/>
      <c r="P291" s="181">
        <f t="shared" si="46"/>
        <v>0</v>
      </c>
      <c r="Q291" s="181">
        <v>0</v>
      </c>
      <c r="R291" s="181">
        <f t="shared" si="47"/>
        <v>0</v>
      </c>
      <c r="S291" s="181">
        <v>0</v>
      </c>
      <c r="T291" s="182">
        <f t="shared" si="48"/>
        <v>0</v>
      </c>
      <c r="U291" s="35"/>
      <c r="V291" s="35"/>
      <c r="W291" s="35"/>
      <c r="X291" s="35"/>
      <c r="Y291" s="35"/>
      <c r="Z291" s="35"/>
      <c r="AA291" s="35"/>
      <c r="AB291" s="35"/>
      <c r="AC291" s="35"/>
      <c r="AD291" s="35"/>
      <c r="AE291" s="35"/>
      <c r="AR291" s="183" t="s">
        <v>676</v>
      </c>
      <c r="AT291" s="183" t="s">
        <v>318</v>
      </c>
      <c r="AU291" s="183" t="s">
        <v>82</v>
      </c>
      <c r="AY291" s="18" t="s">
        <v>317</v>
      </c>
      <c r="BE291" s="105">
        <f t="shared" si="49"/>
        <v>0</v>
      </c>
      <c r="BF291" s="105">
        <f t="shared" si="50"/>
        <v>0</v>
      </c>
      <c r="BG291" s="105">
        <f t="shared" si="51"/>
        <v>0</v>
      </c>
      <c r="BH291" s="105">
        <f t="shared" si="52"/>
        <v>0</v>
      </c>
      <c r="BI291" s="105">
        <f t="shared" si="53"/>
        <v>0</v>
      </c>
      <c r="BJ291" s="18" t="s">
        <v>88</v>
      </c>
      <c r="BK291" s="105">
        <f t="shared" si="54"/>
        <v>0</v>
      </c>
      <c r="BL291" s="18" t="s">
        <v>676</v>
      </c>
      <c r="BM291" s="183" t="s">
        <v>1935</v>
      </c>
    </row>
    <row r="292" spans="1:65" s="2" customFormat="1" ht="14.45" customHeight="1">
      <c r="A292" s="35"/>
      <c r="B292" s="141"/>
      <c r="C292" s="171" t="s">
        <v>1107</v>
      </c>
      <c r="D292" s="171" t="s">
        <v>318</v>
      </c>
      <c r="E292" s="172" t="s">
        <v>3325</v>
      </c>
      <c r="F292" s="173" t="s">
        <v>3326</v>
      </c>
      <c r="G292" s="174" t="s">
        <v>388</v>
      </c>
      <c r="H292" s="175">
        <v>24</v>
      </c>
      <c r="I292" s="176"/>
      <c r="J292" s="177">
        <f t="shared" si="45"/>
        <v>0</v>
      </c>
      <c r="K292" s="178"/>
      <c r="L292" s="36"/>
      <c r="M292" s="179" t="s">
        <v>1</v>
      </c>
      <c r="N292" s="180" t="s">
        <v>41</v>
      </c>
      <c r="O292" s="61"/>
      <c r="P292" s="181">
        <f t="shared" si="46"/>
        <v>0</v>
      </c>
      <c r="Q292" s="181">
        <v>0</v>
      </c>
      <c r="R292" s="181">
        <f t="shared" si="47"/>
        <v>0</v>
      </c>
      <c r="S292" s="181">
        <v>0</v>
      </c>
      <c r="T292" s="182">
        <f t="shared" si="48"/>
        <v>0</v>
      </c>
      <c r="U292" s="35"/>
      <c r="V292" s="35"/>
      <c r="W292" s="35"/>
      <c r="X292" s="35"/>
      <c r="Y292" s="35"/>
      <c r="Z292" s="35"/>
      <c r="AA292" s="35"/>
      <c r="AB292" s="35"/>
      <c r="AC292" s="35"/>
      <c r="AD292" s="35"/>
      <c r="AE292" s="35"/>
      <c r="AR292" s="183" t="s">
        <v>676</v>
      </c>
      <c r="AT292" s="183" t="s">
        <v>318</v>
      </c>
      <c r="AU292" s="183" t="s">
        <v>82</v>
      </c>
      <c r="AY292" s="18" t="s">
        <v>317</v>
      </c>
      <c r="BE292" s="105">
        <f t="shared" si="49"/>
        <v>0</v>
      </c>
      <c r="BF292" s="105">
        <f t="shared" si="50"/>
        <v>0</v>
      </c>
      <c r="BG292" s="105">
        <f t="shared" si="51"/>
        <v>0</v>
      </c>
      <c r="BH292" s="105">
        <f t="shared" si="52"/>
        <v>0</v>
      </c>
      <c r="BI292" s="105">
        <f t="shared" si="53"/>
        <v>0</v>
      </c>
      <c r="BJ292" s="18" t="s">
        <v>88</v>
      </c>
      <c r="BK292" s="105">
        <f t="shared" si="54"/>
        <v>0</v>
      </c>
      <c r="BL292" s="18" t="s">
        <v>676</v>
      </c>
      <c r="BM292" s="183" t="s">
        <v>1943</v>
      </c>
    </row>
    <row r="293" spans="1:65" s="2" customFormat="1" ht="14.45" customHeight="1">
      <c r="A293" s="35"/>
      <c r="B293" s="141"/>
      <c r="C293" s="171" t="s">
        <v>1111</v>
      </c>
      <c r="D293" s="171" t="s">
        <v>318</v>
      </c>
      <c r="E293" s="172" t="s">
        <v>3327</v>
      </c>
      <c r="F293" s="173" t="s">
        <v>3328</v>
      </c>
      <c r="G293" s="174" t="s">
        <v>388</v>
      </c>
      <c r="H293" s="175">
        <v>24</v>
      </c>
      <c r="I293" s="176"/>
      <c r="J293" s="177">
        <f t="shared" si="45"/>
        <v>0</v>
      </c>
      <c r="K293" s="178"/>
      <c r="L293" s="36"/>
      <c r="M293" s="179" t="s">
        <v>1</v>
      </c>
      <c r="N293" s="180" t="s">
        <v>41</v>
      </c>
      <c r="O293" s="61"/>
      <c r="P293" s="181">
        <f t="shared" si="46"/>
        <v>0</v>
      </c>
      <c r="Q293" s="181">
        <v>0</v>
      </c>
      <c r="R293" s="181">
        <f t="shared" si="47"/>
        <v>0</v>
      </c>
      <c r="S293" s="181">
        <v>0</v>
      </c>
      <c r="T293" s="182">
        <f t="shared" si="48"/>
        <v>0</v>
      </c>
      <c r="U293" s="35"/>
      <c r="V293" s="35"/>
      <c r="W293" s="35"/>
      <c r="X293" s="35"/>
      <c r="Y293" s="35"/>
      <c r="Z293" s="35"/>
      <c r="AA293" s="35"/>
      <c r="AB293" s="35"/>
      <c r="AC293" s="35"/>
      <c r="AD293" s="35"/>
      <c r="AE293" s="35"/>
      <c r="AR293" s="183" t="s">
        <v>676</v>
      </c>
      <c r="AT293" s="183" t="s">
        <v>318</v>
      </c>
      <c r="AU293" s="183" t="s">
        <v>82</v>
      </c>
      <c r="AY293" s="18" t="s">
        <v>317</v>
      </c>
      <c r="BE293" s="105">
        <f t="shared" si="49"/>
        <v>0</v>
      </c>
      <c r="BF293" s="105">
        <f t="shared" si="50"/>
        <v>0</v>
      </c>
      <c r="BG293" s="105">
        <f t="shared" si="51"/>
        <v>0</v>
      </c>
      <c r="BH293" s="105">
        <f t="shared" si="52"/>
        <v>0</v>
      </c>
      <c r="BI293" s="105">
        <f t="shared" si="53"/>
        <v>0</v>
      </c>
      <c r="BJ293" s="18" t="s">
        <v>88</v>
      </c>
      <c r="BK293" s="105">
        <f t="shared" si="54"/>
        <v>0</v>
      </c>
      <c r="BL293" s="18" t="s">
        <v>676</v>
      </c>
      <c r="BM293" s="183" t="s">
        <v>1951</v>
      </c>
    </row>
    <row r="294" spans="1:65" s="2" customFormat="1" ht="24.2" customHeight="1">
      <c r="A294" s="35"/>
      <c r="B294" s="141"/>
      <c r="C294" s="171" t="s">
        <v>1115</v>
      </c>
      <c r="D294" s="171" t="s">
        <v>318</v>
      </c>
      <c r="E294" s="172" t="s">
        <v>3329</v>
      </c>
      <c r="F294" s="173" t="s">
        <v>3330</v>
      </c>
      <c r="G294" s="174" t="s">
        <v>388</v>
      </c>
      <c r="H294" s="175">
        <v>14</v>
      </c>
      <c r="I294" s="176"/>
      <c r="J294" s="177">
        <f t="shared" si="45"/>
        <v>0</v>
      </c>
      <c r="K294" s="178"/>
      <c r="L294" s="36"/>
      <c r="M294" s="179" t="s">
        <v>1</v>
      </c>
      <c r="N294" s="180" t="s">
        <v>41</v>
      </c>
      <c r="O294" s="61"/>
      <c r="P294" s="181">
        <f t="shared" si="46"/>
        <v>0</v>
      </c>
      <c r="Q294" s="181">
        <v>0</v>
      </c>
      <c r="R294" s="181">
        <f t="shared" si="47"/>
        <v>0</v>
      </c>
      <c r="S294" s="181">
        <v>0</v>
      </c>
      <c r="T294" s="182">
        <f t="shared" si="48"/>
        <v>0</v>
      </c>
      <c r="U294" s="35"/>
      <c r="V294" s="35"/>
      <c r="W294" s="35"/>
      <c r="X294" s="35"/>
      <c r="Y294" s="35"/>
      <c r="Z294" s="35"/>
      <c r="AA294" s="35"/>
      <c r="AB294" s="35"/>
      <c r="AC294" s="35"/>
      <c r="AD294" s="35"/>
      <c r="AE294" s="35"/>
      <c r="AR294" s="183" t="s">
        <v>676</v>
      </c>
      <c r="AT294" s="183" t="s">
        <v>318</v>
      </c>
      <c r="AU294" s="183" t="s">
        <v>82</v>
      </c>
      <c r="AY294" s="18" t="s">
        <v>317</v>
      </c>
      <c r="BE294" s="105">
        <f t="shared" si="49"/>
        <v>0</v>
      </c>
      <c r="BF294" s="105">
        <f t="shared" si="50"/>
        <v>0</v>
      </c>
      <c r="BG294" s="105">
        <f t="shared" si="51"/>
        <v>0</v>
      </c>
      <c r="BH294" s="105">
        <f t="shared" si="52"/>
        <v>0</v>
      </c>
      <c r="BI294" s="105">
        <f t="shared" si="53"/>
        <v>0</v>
      </c>
      <c r="BJ294" s="18" t="s">
        <v>88</v>
      </c>
      <c r="BK294" s="105">
        <f t="shared" si="54"/>
        <v>0</v>
      </c>
      <c r="BL294" s="18" t="s">
        <v>676</v>
      </c>
      <c r="BM294" s="183" t="s">
        <v>1959</v>
      </c>
    </row>
    <row r="295" spans="1:65" s="2" customFormat="1" ht="24.2" customHeight="1">
      <c r="A295" s="35"/>
      <c r="B295" s="141"/>
      <c r="C295" s="171" t="s">
        <v>1119</v>
      </c>
      <c r="D295" s="171" t="s">
        <v>318</v>
      </c>
      <c r="E295" s="172" t="s">
        <v>3331</v>
      </c>
      <c r="F295" s="173" t="s">
        <v>3332</v>
      </c>
      <c r="G295" s="174" t="s">
        <v>388</v>
      </c>
      <c r="H295" s="175">
        <v>14</v>
      </c>
      <c r="I295" s="176"/>
      <c r="J295" s="177">
        <f t="shared" si="45"/>
        <v>0</v>
      </c>
      <c r="K295" s="178"/>
      <c r="L295" s="36"/>
      <c r="M295" s="179" t="s">
        <v>1</v>
      </c>
      <c r="N295" s="180" t="s">
        <v>41</v>
      </c>
      <c r="O295" s="61"/>
      <c r="P295" s="181">
        <f t="shared" si="46"/>
        <v>0</v>
      </c>
      <c r="Q295" s="181">
        <v>0</v>
      </c>
      <c r="R295" s="181">
        <f t="shared" si="47"/>
        <v>0</v>
      </c>
      <c r="S295" s="181">
        <v>0</v>
      </c>
      <c r="T295" s="182">
        <f t="shared" si="48"/>
        <v>0</v>
      </c>
      <c r="U295" s="35"/>
      <c r="V295" s="35"/>
      <c r="W295" s="35"/>
      <c r="X295" s="35"/>
      <c r="Y295" s="35"/>
      <c r="Z295" s="35"/>
      <c r="AA295" s="35"/>
      <c r="AB295" s="35"/>
      <c r="AC295" s="35"/>
      <c r="AD295" s="35"/>
      <c r="AE295" s="35"/>
      <c r="AR295" s="183" t="s">
        <v>676</v>
      </c>
      <c r="AT295" s="183" t="s">
        <v>318</v>
      </c>
      <c r="AU295" s="183" t="s">
        <v>82</v>
      </c>
      <c r="AY295" s="18" t="s">
        <v>317</v>
      </c>
      <c r="BE295" s="105">
        <f t="shared" si="49"/>
        <v>0</v>
      </c>
      <c r="BF295" s="105">
        <f t="shared" si="50"/>
        <v>0</v>
      </c>
      <c r="BG295" s="105">
        <f t="shared" si="51"/>
        <v>0</v>
      </c>
      <c r="BH295" s="105">
        <f t="shared" si="52"/>
        <v>0</v>
      </c>
      <c r="BI295" s="105">
        <f t="shared" si="53"/>
        <v>0</v>
      </c>
      <c r="BJ295" s="18" t="s">
        <v>88</v>
      </c>
      <c r="BK295" s="105">
        <f t="shared" si="54"/>
        <v>0</v>
      </c>
      <c r="BL295" s="18" t="s">
        <v>676</v>
      </c>
      <c r="BM295" s="183" t="s">
        <v>1967</v>
      </c>
    </row>
    <row r="296" spans="1:65" s="2" customFormat="1" ht="14.45" customHeight="1">
      <c r="A296" s="35"/>
      <c r="B296" s="141"/>
      <c r="C296" s="171" t="s">
        <v>1125</v>
      </c>
      <c r="D296" s="171" t="s">
        <v>318</v>
      </c>
      <c r="E296" s="172" t="s">
        <v>3333</v>
      </c>
      <c r="F296" s="173" t="s">
        <v>3334</v>
      </c>
      <c r="G296" s="174" t="s">
        <v>388</v>
      </c>
      <c r="H296" s="175">
        <v>56</v>
      </c>
      <c r="I296" s="176"/>
      <c r="J296" s="177">
        <f t="shared" si="45"/>
        <v>0</v>
      </c>
      <c r="K296" s="178"/>
      <c r="L296" s="36"/>
      <c r="M296" s="179" t="s">
        <v>1</v>
      </c>
      <c r="N296" s="180" t="s">
        <v>41</v>
      </c>
      <c r="O296" s="61"/>
      <c r="P296" s="181">
        <f t="shared" si="46"/>
        <v>0</v>
      </c>
      <c r="Q296" s="181">
        <v>0</v>
      </c>
      <c r="R296" s="181">
        <f t="shared" si="47"/>
        <v>0</v>
      </c>
      <c r="S296" s="181">
        <v>0</v>
      </c>
      <c r="T296" s="182">
        <f t="shared" si="48"/>
        <v>0</v>
      </c>
      <c r="U296" s="35"/>
      <c r="V296" s="35"/>
      <c r="W296" s="35"/>
      <c r="X296" s="35"/>
      <c r="Y296" s="35"/>
      <c r="Z296" s="35"/>
      <c r="AA296" s="35"/>
      <c r="AB296" s="35"/>
      <c r="AC296" s="35"/>
      <c r="AD296" s="35"/>
      <c r="AE296" s="35"/>
      <c r="AR296" s="183" t="s">
        <v>676</v>
      </c>
      <c r="AT296" s="183" t="s">
        <v>318</v>
      </c>
      <c r="AU296" s="183" t="s">
        <v>82</v>
      </c>
      <c r="AY296" s="18" t="s">
        <v>317</v>
      </c>
      <c r="BE296" s="105">
        <f t="shared" si="49"/>
        <v>0</v>
      </c>
      <c r="BF296" s="105">
        <f t="shared" si="50"/>
        <v>0</v>
      </c>
      <c r="BG296" s="105">
        <f t="shared" si="51"/>
        <v>0</v>
      </c>
      <c r="BH296" s="105">
        <f t="shared" si="52"/>
        <v>0</v>
      </c>
      <c r="BI296" s="105">
        <f t="shared" si="53"/>
        <v>0</v>
      </c>
      <c r="BJ296" s="18" t="s">
        <v>88</v>
      </c>
      <c r="BK296" s="105">
        <f t="shared" si="54"/>
        <v>0</v>
      </c>
      <c r="BL296" s="18" t="s">
        <v>676</v>
      </c>
      <c r="BM296" s="183" t="s">
        <v>1976</v>
      </c>
    </row>
    <row r="297" spans="1:65" s="2" customFormat="1" ht="14.45" customHeight="1">
      <c r="A297" s="35"/>
      <c r="B297" s="141"/>
      <c r="C297" s="171" t="s">
        <v>1130</v>
      </c>
      <c r="D297" s="171" t="s">
        <v>318</v>
      </c>
      <c r="E297" s="172" t="s">
        <v>3335</v>
      </c>
      <c r="F297" s="173" t="s">
        <v>3336</v>
      </c>
      <c r="G297" s="174" t="s">
        <v>388</v>
      </c>
      <c r="H297" s="175">
        <v>28</v>
      </c>
      <c r="I297" s="176"/>
      <c r="J297" s="177">
        <f t="shared" si="45"/>
        <v>0</v>
      </c>
      <c r="K297" s="178"/>
      <c r="L297" s="36"/>
      <c r="M297" s="179" t="s">
        <v>1</v>
      </c>
      <c r="N297" s="180" t="s">
        <v>41</v>
      </c>
      <c r="O297" s="61"/>
      <c r="P297" s="181">
        <f t="shared" si="46"/>
        <v>0</v>
      </c>
      <c r="Q297" s="181">
        <v>0</v>
      </c>
      <c r="R297" s="181">
        <f t="shared" si="47"/>
        <v>0</v>
      </c>
      <c r="S297" s="181">
        <v>0</v>
      </c>
      <c r="T297" s="182">
        <f t="shared" si="48"/>
        <v>0</v>
      </c>
      <c r="U297" s="35"/>
      <c r="V297" s="35"/>
      <c r="W297" s="35"/>
      <c r="X297" s="35"/>
      <c r="Y297" s="35"/>
      <c r="Z297" s="35"/>
      <c r="AA297" s="35"/>
      <c r="AB297" s="35"/>
      <c r="AC297" s="35"/>
      <c r="AD297" s="35"/>
      <c r="AE297" s="35"/>
      <c r="AR297" s="183" t="s">
        <v>676</v>
      </c>
      <c r="AT297" s="183" t="s">
        <v>318</v>
      </c>
      <c r="AU297" s="183" t="s">
        <v>82</v>
      </c>
      <c r="AY297" s="18" t="s">
        <v>317</v>
      </c>
      <c r="BE297" s="105">
        <f t="shared" si="49"/>
        <v>0</v>
      </c>
      <c r="BF297" s="105">
        <f t="shared" si="50"/>
        <v>0</v>
      </c>
      <c r="BG297" s="105">
        <f t="shared" si="51"/>
        <v>0</v>
      </c>
      <c r="BH297" s="105">
        <f t="shared" si="52"/>
        <v>0</v>
      </c>
      <c r="BI297" s="105">
        <f t="shared" si="53"/>
        <v>0</v>
      </c>
      <c r="BJ297" s="18" t="s">
        <v>88</v>
      </c>
      <c r="BK297" s="105">
        <f t="shared" si="54"/>
        <v>0</v>
      </c>
      <c r="BL297" s="18" t="s">
        <v>676</v>
      </c>
      <c r="BM297" s="183" t="s">
        <v>1984</v>
      </c>
    </row>
    <row r="298" spans="1:65" s="2" customFormat="1" ht="14.45" customHeight="1">
      <c r="A298" s="35"/>
      <c r="B298" s="141"/>
      <c r="C298" s="171" t="s">
        <v>1133</v>
      </c>
      <c r="D298" s="171" t="s">
        <v>318</v>
      </c>
      <c r="E298" s="172" t="s">
        <v>3337</v>
      </c>
      <c r="F298" s="173" t="s">
        <v>3338</v>
      </c>
      <c r="G298" s="174" t="s">
        <v>388</v>
      </c>
      <c r="H298" s="175">
        <v>28</v>
      </c>
      <c r="I298" s="176"/>
      <c r="J298" s="177">
        <f t="shared" si="45"/>
        <v>0</v>
      </c>
      <c r="K298" s="178"/>
      <c r="L298" s="36"/>
      <c r="M298" s="179" t="s">
        <v>1</v>
      </c>
      <c r="N298" s="180" t="s">
        <v>41</v>
      </c>
      <c r="O298" s="61"/>
      <c r="P298" s="181">
        <f t="shared" si="46"/>
        <v>0</v>
      </c>
      <c r="Q298" s="181">
        <v>0</v>
      </c>
      <c r="R298" s="181">
        <f t="shared" si="47"/>
        <v>0</v>
      </c>
      <c r="S298" s="181">
        <v>0</v>
      </c>
      <c r="T298" s="182">
        <f t="shared" si="48"/>
        <v>0</v>
      </c>
      <c r="U298" s="35"/>
      <c r="V298" s="35"/>
      <c r="W298" s="35"/>
      <c r="X298" s="35"/>
      <c r="Y298" s="35"/>
      <c r="Z298" s="35"/>
      <c r="AA298" s="35"/>
      <c r="AB298" s="35"/>
      <c r="AC298" s="35"/>
      <c r="AD298" s="35"/>
      <c r="AE298" s="35"/>
      <c r="AR298" s="183" t="s">
        <v>676</v>
      </c>
      <c r="AT298" s="183" t="s">
        <v>318</v>
      </c>
      <c r="AU298" s="183" t="s">
        <v>82</v>
      </c>
      <c r="AY298" s="18" t="s">
        <v>317</v>
      </c>
      <c r="BE298" s="105">
        <f t="shared" si="49"/>
        <v>0</v>
      </c>
      <c r="BF298" s="105">
        <f t="shared" si="50"/>
        <v>0</v>
      </c>
      <c r="BG298" s="105">
        <f t="shared" si="51"/>
        <v>0</v>
      </c>
      <c r="BH298" s="105">
        <f t="shared" si="52"/>
        <v>0</v>
      </c>
      <c r="BI298" s="105">
        <f t="shared" si="53"/>
        <v>0</v>
      </c>
      <c r="BJ298" s="18" t="s">
        <v>88</v>
      </c>
      <c r="BK298" s="105">
        <f t="shared" si="54"/>
        <v>0</v>
      </c>
      <c r="BL298" s="18" t="s">
        <v>676</v>
      </c>
      <c r="BM298" s="183" t="s">
        <v>1994</v>
      </c>
    </row>
    <row r="299" spans="1:65" s="2" customFormat="1" ht="14.45" customHeight="1">
      <c r="A299" s="35"/>
      <c r="B299" s="141"/>
      <c r="C299" s="171" t="s">
        <v>1138</v>
      </c>
      <c r="D299" s="171" t="s">
        <v>318</v>
      </c>
      <c r="E299" s="172" t="s">
        <v>3339</v>
      </c>
      <c r="F299" s="173" t="s">
        <v>3340</v>
      </c>
      <c r="G299" s="174" t="s">
        <v>388</v>
      </c>
      <c r="H299" s="175">
        <v>14</v>
      </c>
      <c r="I299" s="176"/>
      <c r="J299" s="177">
        <f t="shared" si="45"/>
        <v>0</v>
      </c>
      <c r="K299" s="178"/>
      <c r="L299" s="36"/>
      <c r="M299" s="179" t="s">
        <v>1</v>
      </c>
      <c r="N299" s="180" t="s">
        <v>41</v>
      </c>
      <c r="O299" s="61"/>
      <c r="P299" s="181">
        <f t="shared" si="46"/>
        <v>0</v>
      </c>
      <c r="Q299" s="181">
        <v>0</v>
      </c>
      <c r="R299" s="181">
        <f t="shared" si="47"/>
        <v>0</v>
      </c>
      <c r="S299" s="181">
        <v>0</v>
      </c>
      <c r="T299" s="182">
        <f t="shared" si="48"/>
        <v>0</v>
      </c>
      <c r="U299" s="35"/>
      <c r="V299" s="35"/>
      <c r="W299" s="35"/>
      <c r="X299" s="35"/>
      <c r="Y299" s="35"/>
      <c r="Z299" s="35"/>
      <c r="AA299" s="35"/>
      <c r="AB299" s="35"/>
      <c r="AC299" s="35"/>
      <c r="AD299" s="35"/>
      <c r="AE299" s="35"/>
      <c r="AR299" s="183" t="s">
        <v>676</v>
      </c>
      <c r="AT299" s="183" t="s">
        <v>318</v>
      </c>
      <c r="AU299" s="183" t="s">
        <v>82</v>
      </c>
      <c r="AY299" s="18" t="s">
        <v>317</v>
      </c>
      <c r="BE299" s="105">
        <f t="shared" si="49"/>
        <v>0</v>
      </c>
      <c r="BF299" s="105">
        <f t="shared" si="50"/>
        <v>0</v>
      </c>
      <c r="BG299" s="105">
        <f t="shared" si="51"/>
        <v>0</v>
      </c>
      <c r="BH299" s="105">
        <f t="shared" si="52"/>
        <v>0</v>
      </c>
      <c r="BI299" s="105">
        <f t="shared" si="53"/>
        <v>0</v>
      </c>
      <c r="BJ299" s="18" t="s">
        <v>88</v>
      </c>
      <c r="BK299" s="105">
        <f t="shared" si="54"/>
        <v>0</v>
      </c>
      <c r="BL299" s="18" t="s">
        <v>676</v>
      </c>
      <c r="BM299" s="183" t="s">
        <v>2002</v>
      </c>
    </row>
    <row r="300" spans="1:65" s="2" customFormat="1" ht="24.2" customHeight="1">
      <c r="A300" s="35"/>
      <c r="B300" s="141"/>
      <c r="C300" s="171" t="s">
        <v>1143</v>
      </c>
      <c r="D300" s="171" t="s">
        <v>318</v>
      </c>
      <c r="E300" s="172" t="s">
        <v>3341</v>
      </c>
      <c r="F300" s="173" t="s">
        <v>3342</v>
      </c>
      <c r="G300" s="174" t="s">
        <v>388</v>
      </c>
      <c r="H300" s="175">
        <v>42</v>
      </c>
      <c r="I300" s="176"/>
      <c r="J300" s="177">
        <f t="shared" si="45"/>
        <v>0</v>
      </c>
      <c r="K300" s="178"/>
      <c r="L300" s="36"/>
      <c r="M300" s="179" t="s">
        <v>1</v>
      </c>
      <c r="N300" s="180" t="s">
        <v>41</v>
      </c>
      <c r="O300" s="61"/>
      <c r="P300" s="181">
        <f t="shared" si="46"/>
        <v>0</v>
      </c>
      <c r="Q300" s="181">
        <v>0</v>
      </c>
      <c r="R300" s="181">
        <f t="shared" si="47"/>
        <v>0</v>
      </c>
      <c r="S300" s="181">
        <v>0</v>
      </c>
      <c r="T300" s="182">
        <f t="shared" si="48"/>
        <v>0</v>
      </c>
      <c r="U300" s="35"/>
      <c r="V300" s="35"/>
      <c r="W300" s="35"/>
      <c r="X300" s="35"/>
      <c r="Y300" s="35"/>
      <c r="Z300" s="35"/>
      <c r="AA300" s="35"/>
      <c r="AB300" s="35"/>
      <c r="AC300" s="35"/>
      <c r="AD300" s="35"/>
      <c r="AE300" s="35"/>
      <c r="AR300" s="183" t="s">
        <v>676</v>
      </c>
      <c r="AT300" s="183" t="s">
        <v>318</v>
      </c>
      <c r="AU300" s="183" t="s">
        <v>82</v>
      </c>
      <c r="AY300" s="18" t="s">
        <v>317</v>
      </c>
      <c r="BE300" s="105">
        <f t="shared" si="49"/>
        <v>0</v>
      </c>
      <c r="BF300" s="105">
        <f t="shared" si="50"/>
        <v>0</v>
      </c>
      <c r="BG300" s="105">
        <f t="shared" si="51"/>
        <v>0</v>
      </c>
      <c r="BH300" s="105">
        <f t="shared" si="52"/>
        <v>0</v>
      </c>
      <c r="BI300" s="105">
        <f t="shared" si="53"/>
        <v>0</v>
      </c>
      <c r="BJ300" s="18" t="s">
        <v>88</v>
      </c>
      <c r="BK300" s="105">
        <f t="shared" si="54"/>
        <v>0</v>
      </c>
      <c r="BL300" s="18" t="s">
        <v>676</v>
      </c>
      <c r="BM300" s="183" t="s">
        <v>2010</v>
      </c>
    </row>
    <row r="301" spans="1:65" s="2" customFormat="1" ht="14.45" customHeight="1">
      <c r="A301" s="35"/>
      <c r="B301" s="141"/>
      <c r="C301" s="171" t="s">
        <v>1149</v>
      </c>
      <c r="D301" s="171" t="s">
        <v>318</v>
      </c>
      <c r="E301" s="172" t="s">
        <v>3343</v>
      </c>
      <c r="F301" s="173" t="s">
        <v>3344</v>
      </c>
      <c r="G301" s="174" t="s">
        <v>388</v>
      </c>
      <c r="H301" s="175">
        <v>8</v>
      </c>
      <c r="I301" s="176"/>
      <c r="J301" s="177">
        <f t="shared" si="45"/>
        <v>0</v>
      </c>
      <c r="K301" s="178"/>
      <c r="L301" s="36"/>
      <c r="M301" s="179" t="s">
        <v>1</v>
      </c>
      <c r="N301" s="180" t="s">
        <v>41</v>
      </c>
      <c r="O301" s="61"/>
      <c r="P301" s="181">
        <f t="shared" si="46"/>
        <v>0</v>
      </c>
      <c r="Q301" s="181">
        <v>0</v>
      </c>
      <c r="R301" s="181">
        <f t="shared" si="47"/>
        <v>0</v>
      </c>
      <c r="S301" s="181">
        <v>0</v>
      </c>
      <c r="T301" s="182">
        <f t="shared" si="48"/>
        <v>0</v>
      </c>
      <c r="U301" s="35"/>
      <c r="V301" s="35"/>
      <c r="W301" s="35"/>
      <c r="X301" s="35"/>
      <c r="Y301" s="35"/>
      <c r="Z301" s="35"/>
      <c r="AA301" s="35"/>
      <c r="AB301" s="35"/>
      <c r="AC301" s="35"/>
      <c r="AD301" s="35"/>
      <c r="AE301" s="35"/>
      <c r="AR301" s="183" t="s">
        <v>676</v>
      </c>
      <c r="AT301" s="183" t="s">
        <v>318</v>
      </c>
      <c r="AU301" s="183" t="s">
        <v>82</v>
      </c>
      <c r="AY301" s="18" t="s">
        <v>317</v>
      </c>
      <c r="BE301" s="105">
        <f t="shared" si="49"/>
        <v>0</v>
      </c>
      <c r="BF301" s="105">
        <f t="shared" si="50"/>
        <v>0</v>
      </c>
      <c r="BG301" s="105">
        <f t="shared" si="51"/>
        <v>0</v>
      </c>
      <c r="BH301" s="105">
        <f t="shared" si="52"/>
        <v>0</v>
      </c>
      <c r="BI301" s="105">
        <f t="shared" si="53"/>
        <v>0</v>
      </c>
      <c r="BJ301" s="18" t="s">
        <v>88</v>
      </c>
      <c r="BK301" s="105">
        <f t="shared" si="54"/>
        <v>0</v>
      </c>
      <c r="BL301" s="18" t="s">
        <v>676</v>
      </c>
      <c r="BM301" s="183" t="s">
        <v>2018</v>
      </c>
    </row>
    <row r="302" spans="1:65" s="2" customFormat="1" ht="14.45" customHeight="1">
      <c r="A302" s="35"/>
      <c r="B302" s="141"/>
      <c r="C302" s="171" t="s">
        <v>1153</v>
      </c>
      <c r="D302" s="171" t="s">
        <v>318</v>
      </c>
      <c r="E302" s="172" t="s">
        <v>3345</v>
      </c>
      <c r="F302" s="173" t="s">
        <v>3346</v>
      </c>
      <c r="G302" s="174" t="s">
        <v>441</v>
      </c>
      <c r="H302" s="175">
        <v>400</v>
      </c>
      <c r="I302" s="176"/>
      <c r="J302" s="177">
        <f t="shared" si="45"/>
        <v>0</v>
      </c>
      <c r="K302" s="178"/>
      <c r="L302" s="36"/>
      <c r="M302" s="179" t="s">
        <v>1</v>
      </c>
      <c r="N302" s="180" t="s">
        <v>41</v>
      </c>
      <c r="O302" s="61"/>
      <c r="P302" s="181">
        <f t="shared" si="46"/>
        <v>0</v>
      </c>
      <c r="Q302" s="181">
        <v>0</v>
      </c>
      <c r="R302" s="181">
        <f t="shared" si="47"/>
        <v>0</v>
      </c>
      <c r="S302" s="181">
        <v>0</v>
      </c>
      <c r="T302" s="182">
        <f t="shared" si="48"/>
        <v>0</v>
      </c>
      <c r="U302" s="35"/>
      <c r="V302" s="35"/>
      <c r="W302" s="35"/>
      <c r="X302" s="35"/>
      <c r="Y302" s="35"/>
      <c r="Z302" s="35"/>
      <c r="AA302" s="35"/>
      <c r="AB302" s="35"/>
      <c r="AC302" s="35"/>
      <c r="AD302" s="35"/>
      <c r="AE302" s="35"/>
      <c r="AR302" s="183" t="s">
        <v>676</v>
      </c>
      <c r="AT302" s="183" t="s">
        <v>318</v>
      </c>
      <c r="AU302" s="183" t="s">
        <v>82</v>
      </c>
      <c r="AY302" s="18" t="s">
        <v>317</v>
      </c>
      <c r="BE302" s="105">
        <f t="shared" si="49"/>
        <v>0</v>
      </c>
      <c r="BF302" s="105">
        <f t="shared" si="50"/>
        <v>0</v>
      </c>
      <c r="BG302" s="105">
        <f t="shared" si="51"/>
        <v>0</v>
      </c>
      <c r="BH302" s="105">
        <f t="shared" si="52"/>
        <v>0</v>
      </c>
      <c r="BI302" s="105">
        <f t="shared" si="53"/>
        <v>0</v>
      </c>
      <c r="BJ302" s="18" t="s">
        <v>88</v>
      </c>
      <c r="BK302" s="105">
        <f t="shared" si="54"/>
        <v>0</v>
      </c>
      <c r="BL302" s="18" t="s">
        <v>676</v>
      </c>
      <c r="BM302" s="183" t="s">
        <v>2026</v>
      </c>
    </row>
    <row r="303" spans="1:65" s="2" customFormat="1" ht="24.2" customHeight="1">
      <c r="A303" s="35"/>
      <c r="B303" s="141"/>
      <c r="C303" s="171" t="s">
        <v>1158</v>
      </c>
      <c r="D303" s="171" t="s">
        <v>318</v>
      </c>
      <c r="E303" s="172" t="s">
        <v>3347</v>
      </c>
      <c r="F303" s="173" t="s">
        <v>3348</v>
      </c>
      <c r="G303" s="174" t="s">
        <v>441</v>
      </c>
      <c r="H303" s="175">
        <v>670</v>
      </c>
      <c r="I303" s="176"/>
      <c r="J303" s="177">
        <f t="shared" si="45"/>
        <v>0</v>
      </c>
      <c r="K303" s="178"/>
      <c r="L303" s="36"/>
      <c r="M303" s="179" t="s">
        <v>1</v>
      </c>
      <c r="N303" s="180" t="s">
        <v>41</v>
      </c>
      <c r="O303" s="61"/>
      <c r="P303" s="181">
        <f t="shared" si="46"/>
        <v>0</v>
      </c>
      <c r="Q303" s="181">
        <v>0</v>
      </c>
      <c r="R303" s="181">
        <f t="shared" si="47"/>
        <v>0</v>
      </c>
      <c r="S303" s="181">
        <v>0</v>
      </c>
      <c r="T303" s="182">
        <f t="shared" si="48"/>
        <v>0</v>
      </c>
      <c r="U303" s="35"/>
      <c r="V303" s="35"/>
      <c r="W303" s="35"/>
      <c r="X303" s="35"/>
      <c r="Y303" s="35"/>
      <c r="Z303" s="35"/>
      <c r="AA303" s="35"/>
      <c r="AB303" s="35"/>
      <c r="AC303" s="35"/>
      <c r="AD303" s="35"/>
      <c r="AE303" s="35"/>
      <c r="AR303" s="183" t="s">
        <v>676</v>
      </c>
      <c r="AT303" s="183" t="s">
        <v>318</v>
      </c>
      <c r="AU303" s="183" t="s">
        <v>82</v>
      </c>
      <c r="AY303" s="18" t="s">
        <v>317</v>
      </c>
      <c r="BE303" s="105">
        <f t="shared" si="49"/>
        <v>0</v>
      </c>
      <c r="BF303" s="105">
        <f t="shared" si="50"/>
        <v>0</v>
      </c>
      <c r="BG303" s="105">
        <f t="shared" si="51"/>
        <v>0</v>
      </c>
      <c r="BH303" s="105">
        <f t="shared" si="52"/>
        <v>0</v>
      </c>
      <c r="BI303" s="105">
        <f t="shared" si="53"/>
        <v>0</v>
      </c>
      <c r="BJ303" s="18" t="s">
        <v>88</v>
      </c>
      <c r="BK303" s="105">
        <f t="shared" si="54"/>
        <v>0</v>
      </c>
      <c r="BL303" s="18" t="s">
        <v>676</v>
      </c>
      <c r="BM303" s="183" t="s">
        <v>2036</v>
      </c>
    </row>
    <row r="304" spans="1:65" s="2" customFormat="1" ht="24.2" customHeight="1">
      <c r="A304" s="35"/>
      <c r="B304" s="141"/>
      <c r="C304" s="171" t="s">
        <v>1163</v>
      </c>
      <c r="D304" s="171" t="s">
        <v>318</v>
      </c>
      <c r="E304" s="172" t="s">
        <v>3349</v>
      </c>
      <c r="F304" s="173" t="s">
        <v>3350</v>
      </c>
      <c r="G304" s="174" t="s">
        <v>441</v>
      </c>
      <c r="H304" s="175">
        <v>180</v>
      </c>
      <c r="I304" s="176"/>
      <c r="J304" s="177">
        <f t="shared" si="45"/>
        <v>0</v>
      </c>
      <c r="K304" s="178"/>
      <c r="L304" s="36"/>
      <c r="M304" s="179" t="s">
        <v>1</v>
      </c>
      <c r="N304" s="180" t="s">
        <v>41</v>
      </c>
      <c r="O304" s="61"/>
      <c r="P304" s="181">
        <f t="shared" si="46"/>
        <v>0</v>
      </c>
      <c r="Q304" s="181">
        <v>0</v>
      </c>
      <c r="R304" s="181">
        <f t="shared" si="47"/>
        <v>0</v>
      </c>
      <c r="S304" s="181">
        <v>0</v>
      </c>
      <c r="T304" s="182">
        <f t="shared" si="48"/>
        <v>0</v>
      </c>
      <c r="U304" s="35"/>
      <c r="V304" s="35"/>
      <c r="W304" s="35"/>
      <c r="X304" s="35"/>
      <c r="Y304" s="35"/>
      <c r="Z304" s="35"/>
      <c r="AA304" s="35"/>
      <c r="AB304" s="35"/>
      <c r="AC304" s="35"/>
      <c r="AD304" s="35"/>
      <c r="AE304" s="35"/>
      <c r="AR304" s="183" t="s">
        <v>676</v>
      </c>
      <c r="AT304" s="183" t="s">
        <v>318</v>
      </c>
      <c r="AU304" s="183" t="s">
        <v>82</v>
      </c>
      <c r="AY304" s="18" t="s">
        <v>317</v>
      </c>
      <c r="BE304" s="105">
        <f t="shared" si="49"/>
        <v>0</v>
      </c>
      <c r="BF304" s="105">
        <f t="shared" si="50"/>
        <v>0</v>
      </c>
      <c r="BG304" s="105">
        <f t="shared" si="51"/>
        <v>0</v>
      </c>
      <c r="BH304" s="105">
        <f t="shared" si="52"/>
        <v>0</v>
      </c>
      <c r="BI304" s="105">
        <f t="shared" si="53"/>
        <v>0</v>
      </c>
      <c r="BJ304" s="18" t="s">
        <v>88</v>
      </c>
      <c r="BK304" s="105">
        <f t="shared" si="54"/>
        <v>0</v>
      </c>
      <c r="BL304" s="18" t="s">
        <v>676</v>
      </c>
      <c r="BM304" s="183" t="s">
        <v>2050</v>
      </c>
    </row>
    <row r="305" spans="1:65" s="2" customFormat="1" ht="24.2" customHeight="1">
      <c r="A305" s="35"/>
      <c r="B305" s="141"/>
      <c r="C305" s="171" t="s">
        <v>1169</v>
      </c>
      <c r="D305" s="171" t="s">
        <v>318</v>
      </c>
      <c r="E305" s="172" t="s">
        <v>3351</v>
      </c>
      <c r="F305" s="173" t="s">
        <v>3352</v>
      </c>
      <c r="G305" s="174" t="s">
        <v>441</v>
      </c>
      <c r="H305" s="175">
        <v>28</v>
      </c>
      <c r="I305" s="176"/>
      <c r="J305" s="177">
        <f t="shared" si="45"/>
        <v>0</v>
      </c>
      <c r="K305" s="178"/>
      <c r="L305" s="36"/>
      <c r="M305" s="179" t="s">
        <v>1</v>
      </c>
      <c r="N305" s="180" t="s">
        <v>41</v>
      </c>
      <c r="O305" s="61"/>
      <c r="P305" s="181">
        <f t="shared" si="46"/>
        <v>0</v>
      </c>
      <c r="Q305" s="181">
        <v>0</v>
      </c>
      <c r="R305" s="181">
        <f t="shared" si="47"/>
        <v>0</v>
      </c>
      <c r="S305" s="181">
        <v>0</v>
      </c>
      <c r="T305" s="182">
        <f t="shared" si="48"/>
        <v>0</v>
      </c>
      <c r="U305" s="35"/>
      <c r="V305" s="35"/>
      <c r="W305" s="35"/>
      <c r="X305" s="35"/>
      <c r="Y305" s="35"/>
      <c r="Z305" s="35"/>
      <c r="AA305" s="35"/>
      <c r="AB305" s="35"/>
      <c r="AC305" s="35"/>
      <c r="AD305" s="35"/>
      <c r="AE305" s="35"/>
      <c r="AR305" s="183" t="s">
        <v>676</v>
      </c>
      <c r="AT305" s="183" t="s">
        <v>318</v>
      </c>
      <c r="AU305" s="183" t="s">
        <v>82</v>
      </c>
      <c r="AY305" s="18" t="s">
        <v>317</v>
      </c>
      <c r="BE305" s="105">
        <f t="shared" si="49"/>
        <v>0</v>
      </c>
      <c r="BF305" s="105">
        <f t="shared" si="50"/>
        <v>0</v>
      </c>
      <c r="BG305" s="105">
        <f t="shared" si="51"/>
        <v>0</v>
      </c>
      <c r="BH305" s="105">
        <f t="shared" si="52"/>
        <v>0</v>
      </c>
      <c r="BI305" s="105">
        <f t="shared" si="53"/>
        <v>0</v>
      </c>
      <c r="BJ305" s="18" t="s">
        <v>88</v>
      </c>
      <c r="BK305" s="105">
        <f t="shared" si="54"/>
        <v>0</v>
      </c>
      <c r="BL305" s="18" t="s">
        <v>676</v>
      </c>
      <c r="BM305" s="183" t="s">
        <v>2059</v>
      </c>
    </row>
    <row r="306" spans="1:65" s="2" customFormat="1" ht="37.9" customHeight="1">
      <c r="A306" s="35"/>
      <c r="B306" s="141"/>
      <c r="C306" s="171" t="s">
        <v>1175</v>
      </c>
      <c r="D306" s="171" t="s">
        <v>318</v>
      </c>
      <c r="E306" s="172" t="s">
        <v>3353</v>
      </c>
      <c r="F306" s="173" t="s">
        <v>3354</v>
      </c>
      <c r="G306" s="174" t="s">
        <v>388</v>
      </c>
      <c r="H306" s="175">
        <v>3</v>
      </c>
      <c r="I306" s="176"/>
      <c r="J306" s="177">
        <f t="shared" ref="J306:J314" si="55">ROUND(I306*H306,2)</f>
        <v>0</v>
      </c>
      <c r="K306" s="178"/>
      <c r="L306" s="36"/>
      <c r="M306" s="179" t="s">
        <v>1</v>
      </c>
      <c r="N306" s="180" t="s">
        <v>41</v>
      </c>
      <c r="O306" s="61"/>
      <c r="P306" s="181">
        <f t="shared" ref="P306:P314" si="56">O306*H306</f>
        <v>0</v>
      </c>
      <c r="Q306" s="181">
        <v>0</v>
      </c>
      <c r="R306" s="181">
        <f t="shared" ref="R306:R314" si="57">Q306*H306</f>
        <v>0</v>
      </c>
      <c r="S306" s="181">
        <v>0</v>
      </c>
      <c r="T306" s="182">
        <f t="shared" ref="T306:T314" si="58">S306*H306</f>
        <v>0</v>
      </c>
      <c r="U306" s="35"/>
      <c r="V306" s="35"/>
      <c r="W306" s="35"/>
      <c r="X306" s="35"/>
      <c r="Y306" s="35"/>
      <c r="Z306" s="35"/>
      <c r="AA306" s="35"/>
      <c r="AB306" s="35"/>
      <c r="AC306" s="35"/>
      <c r="AD306" s="35"/>
      <c r="AE306" s="35"/>
      <c r="AR306" s="183" t="s">
        <v>676</v>
      </c>
      <c r="AT306" s="183" t="s">
        <v>318</v>
      </c>
      <c r="AU306" s="183" t="s">
        <v>82</v>
      </c>
      <c r="AY306" s="18" t="s">
        <v>317</v>
      </c>
      <c r="BE306" s="105">
        <f t="shared" ref="BE306:BE314" si="59">IF(N306="základná",J306,0)</f>
        <v>0</v>
      </c>
      <c r="BF306" s="105">
        <f t="shared" ref="BF306:BF314" si="60">IF(N306="znížená",J306,0)</f>
        <v>0</v>
      </c>
      <c r="BG306" s="105">
        <f t="shared" ref="BG306:BG314" si="61">IF(N306="zákl. prenesená",J306,0)</f>
        <v>0</v>
      </c>
      <c r="BH306" s="105">
        <f t="shared" ref="BH306:BH314" si="62">IF(N306="zníž. prenesená",J306,0)</f>
        <v>0</v>
      </c>
      <c r="BI306" s="105">
        <f t="shared" ref="BI306:BI314" si="63">IF(N306="nulová",J306,0)</f>
        <v>0</v>
      </c>
      <c r="BJ306" s="18" t="s">
        <v>88</v>
      </c>
      <c r="BK306" s="105">
        <f t="shared" ref="BK306:BK314" si="64">ROUND(I306*H306,2)</f>
        <v>0</v>
      </c>
      <c r="BL306" s="18" t="s">
        <v>676</v>
      </c>
      <c r="BM306" s="183" t="s">
        <v>3355</v>
      </c>
    </row>
    <row r="307" spans="1:65" s="2" customFormat="1" ht="37.9" customHeight="1">
      <c r="A307" s="35"/>
      <c r="B307" s="141"/>
      <c r="C307" s="171" t="s">
        <v>1179</v>
      </c>
      <c r="D307" s="171" t="s">
        <v>318</v>
      </c>
      <c r="E307" s="172" t="s">
        <v>3356</v>
      </c>
      <c r="F307" s="173" t="s">
        <v>3354</v>
      </c>
      <c r="G307" s="174" t="s">
        <v>388</v>
      </c>
      <c r="H307" s="175">
        <v>2</v>
      </c>
      <c r="I307" s="176"/>
      <c r="J307" s="177">
        <f t="shared" si="55"/>
        <v>0</v>
      </c>
      <c r="K307" s="178"/>
      <c r="L307" s="36"/>
      <c r="M307" s="179" t="s">
        <v>1</v>
      </c>
      <c r="N307" s="180" t="s">
        <v>41</v>
      </c>
      <c r="O307" s="61"/>
      <c r="P307" s="181">
        <f t="shared" si="56"/>
        <v>0</v>
      </c>
      <c r="Q307" s="181">
        <v>0</v>
      </c>
      <c r="R307" s="181">
        <f t="shared" si="57"/>
        <v>0</v>
      </c>
      <c r="S307" s="181">
        <v>0</v>
      </c>
      <c r="T307" s="182">
        <f t="shared" si="58"/>
        <v>0</v>
      </c>
      <c r="U307" s="35"/>
      <c r="V307" s="35"/>
      <c r="W307" s="35"/>
      <c r="X307" s="35"/>
      <c r="Y307" s="35"/>
      <c r="Z307" s="35"/>
      <c r="AA307" s="35"/>
      <c r="AB307" s="35"/>
      <c r="AC307" s="35"/>
      <c r="AD307" s="35"/>
      <c r="AE307" s="35"/>
      <c r="AR307" s="183" t="s">
        <v>676</v>
      </c>
      <c r="AT307" s="183" t="s">
        <v>318</v>
      </c>
      <c r="AU307" s="183" t="s">
        <v>82</v>
      </c>
      <c r="AY307" s="18" t="s">
        <v>317</v>
      </c>
      <c r="BE307" s="105">
        <f t="shared" si="59"/>
        <v>0</v>
      </c>
      <c r="BF307" s="105">
        <f t="shared" si="60"/>
        <v>0</v>
      </c>
      <c r="BG307" s="105">
        <f t="shared" si="61"/>
        <v>0</v>
      </c>
      <c r="BH307" s="105">
        <f t="shared" si="62"/>
        <v>0</v>
      </c>
      <c r="BI307" s="105">
        <f t="shared" si="63"/>
        <v>0</v>
      </c>
      <c r="BJ307" s="18" t="s">
        <v>88</v>
      </c>
      <c r="BK307" s="105">
        <f t="shared" si="64"/>
        <v>0</v>
      </c>
      <c r="BL307" s="18" t="s">
        <v>676</v>
      </c>
      <c r="BM307" s="183" t="s">
        <v>3357</v>
      </c>
    </row>
    <row r="308" spans="1:65" s="2" customFormat="1" ht="14.45" customHeight="1">
      <c r="A308" s="35"/>
      <c r="B308" s="141"/>
      <c r="C308" s="171" t="s">
        <v>1184</v>
      </c>
      <c r="D308" s="171" t="s">
        <v>318</v>
      </c>
      <c r="E308" s="172" t="s">
        <v>3358</v>
      </c>
      <c r="F308" s="173" t="s">
        <v>3359</v>
      </c>
      <c r="G308" s="174" t="s">
        <v>388</v>
      </c>
      <c r="H308" s="175">
        <v>1</v>
      </c>
      <c r="I308" s="176"/>
      <c r="J308" s="177">
        <f t="shared" si="55"/>
        <v>0</v>
      </c>
      <c r="K308" s="178"/>
      <c r="L308" s="36"/>
      <c r="M308" s="179" t="s">
        <v>1</v>
      </c>
      <c r="N308" s="180" t="s">
        <v>41</v>
      </c>
      <c r="O308" s="61"/>
      <c r="P308" s="181">
        <f t="shared" si="56"/>
        <v>0</v>
      </c>
      <c r="Q308" s="181">
        <v>0</v>
      </c>
      <c r="R308" s="181">
        <f t="shared" si="57"/>
        <v>0</v>
      </c>
      <c r="S308" s="181">
        <v>0</v>
      </c>
      <c r="T308" s="182">
        <f t="shared" si="58"/>
        <v>0</v>
      </c>
      <c r="U308" s="35"/>
      <c r="V308" s="35"/>
      <c r="W308" s="35"/>
      <c r="X308" s="35"/>
      <c r="Y308" s="35"/>
      <c r="Z308" s="35"/>
      <c r="AA308" s="35"/>
      <c r="AB308" s="35"/>
      <c r="AC308" s="35"/>
      <c r="AD308" s="35"/>
      <c r="AE308" s="35"/>
      <c r="AR308" s="183" t="s">
        <v>676</v>
      </c>
      <c r="AT308" s="183" t="s">
        <v>318</v>
      </c>
      <c r="AU308" s="183" t="s">
        <v>82</v>
      </c>
      <c r="AY308" s="18" t="s">
        <v>317</v>
      </c>
      <c r="BE308" s="105">
        <f t="shared" si="59"/>
        <v>0</v>
      </c>
      <c r="BF308" s="105">
        <f t="shared" si="60"/>
        <v>0</v>
      </c>
      <c r="BG308" s="105">
        <f t="shared" si="61"/>
        <v>0</v>
      </c>
      <c r="BH308" s="105">
        <f t="shared" si="62"/>
        <v>0</v>
      </c>
      <c r="BI308" s="105">
        <f t="shared" si="63"/>
        <v>0</v>
      </c>
      <c r="BJ308" s="18" t="s">
        <v>88</v>
      </c>
      <c r="BK308" s="105">
        <f t="shared" si="64"/>
        <v>0</v>
      </c>
      <c r="BL308" s="18" t="s">
        <v>676</v>
      </c>
      <c r="BM308" s="183" t="s">
        <v>3360</v>
      </c>
    </row>
    <row r="309" spans="1:65" s="2" customFormat="1" ht="14.45" customHeight="1">
      <c r="A309" s="35"/>
      <c r="B309" s="141"/>
      <c r="C309" s="171" t="s">
        <v>1188</v>
      </c>
      <c r="D309" s="171" t="s">
        <v>318</v>
      </c>
      <c r="E309" s="172" t="s">
        <v>3361</v>
      </c>
      <c r="F309" s="173" t="s">
        <v>3362</v>
      </c>
      <c r="G309" s="174" t="s">
        <v>3363</v>
      </c>
      <c r="H309" s="175">
        <v>579.53</v>
      </c>
      <c r="I309" s="176"/>
      <c r="J309" s="177">
        <f t="shared" si="55"/>
        <v>0</v>
      </c>
      <c r="K309" s="178"/>
      <c r="L309" s="36"/>
      <c r="M309" s="179" t="s">
        <v>1</v>
      </c>
      <c r="N309" s="180" t="s">
        <v>41</v>
      </c>
      <c r="O309" s="61"/>
      <c r="P309" s="181">
        <f t="shared" si="56"/>
        <v>0</v>
      </c>
      <c r="Q309" s="181">
        <v>0</v>
      </c>
      <c r="R309" s="181">
        <f t="shared" si="57"/>
        <v>0</v>
      </c>
      <c r="S309" s="181">
        <v>0</v>
      </c>
      <c r="T309" s="182">
        <f t="shared" si="58"/>
        <v>0</v>
      </c>
      <c r="U309" s="35"/>
      <c r="V309" s="35"/>
      <c r="W309" s="35"/>
      <c r="X309" s="35"/>
      <c r="Y309" s="35"/>
      <c r="Z309" s="35"/>
      <c r="AA309" s="35"/>
      <c r="AB309" s="35"/>
      <c r="AC309" s="35"/>
      <c r="AD309" s="35"/>
      <c r="AE309" s="35"/>
      <c r="AR309" s="183" t="s">
        <v>676</v>
      </c>
      <c r="AT309" s="183" t="s">
        <v>318</v>
      </c>
      <c r="AU309" s="183" t="s">
        <v>82</v>
      </c>
      <c r="AY309" s="18" t="s">
        <v>317</v>
      </c>
      <c r="BE309" s="105">
        <f t="shared" si="59"/>
        <v>0</v>
      </c>
      <c r="BF309" s="105">
        <f t="shared" si="60"/>
        <v>0</v>
      </c>
      <c r="BG309" s="105">
        <f t="shared" si="61"/>
        <v>0</v>
      </c>
      <c r="BH309" s="105">
        <f t="shared" si="62"/>
        <v>0</v>
      </c>
      <c r="BI309" s="105">
        <f t="shared" si="63"/>
        <v>0</v>
      </c>
      <c r="BJ309" s="18" t="s">
        <v>88</v>
      </c>
      <c r="BK309" s="105">
        <f t="shared" si="64"/>
        <v>0</v>
      </c>
      <c r="BL309" s="18" t="s">
        <v>676</v>
      </c>
      <c r="BM309" s="183" t="s">
        <v>2076</v>
      </c>
    </row>
    <row r="310" spans="1:65" s="2" customFormat="1" ht="49.15" customHeight="1">
      <c r="A310" s="35"/>
      <c r="B310" s="141"/>
      <c r="C310" s="171" t="s">
        <v>1193</v>
      </c>
      <c r="D310" s="171" t="s">
        <v>318</v>
      </c>
      <c r="E310" s="172" t="s">
        <v>3364</v>
      </c>
      <c r="F310" s="173" t="s">
        <v>3365</v>
      </c>
      <c r="G310" s="174" t="s">
        <v>3014</v>
      </c>
      <c r="H310" s="175">
        <v>1235</v>
      </c>
      <c r="I310" s="176"/>
      <c r="J310" s="177">
        <f t="shared" si="55"/>
        <v>0</v>
      </c>
      <c r="K310" s="178"/>
      <c r="L310" s="36"/>
      <c r="M310" s="179" t="s">
        <v>1</v>
      </c>
      <c r="N310" s="180" t="s">
        <v>41</v>
      </c>
      <c r="O310" s="61"/>
      <c r="P310" s="181">
        <f t="shared" si="56"/>
        <v>0</v>
      </c>
      <c r="Q310" s="181">
        <v>0</v>
      </c>
      <c r="R310" s="181">
        <f t="shared" si="57"/>
        <v>0</v>
      </c>
      <c r="S310" s="181">
        <v>0</v>
      </c>
      <c r="T310" s="182">
        <f t="shared" si="58"/>
        <v>0</v>
      </c>
      <c r="U310" s="35"/>
      <c r="V310" s="35"/>
      <c r="W310" s="35"/>
      <c r="X310" s="35"/>
      <c r="Y310" s="35"/>
      <c r="Z310" s="35"/>
      <c r="AA310" s="35"/>
      <c r="AB310" s="35"/>
      <c r="AC310" s="35"/>
      <c r="AD310" s="35"/>
      <c r="AE310" s="35"/>
      <c r="AR310" s="183" t="s">
        <v>676</v>
      </c>
      <c r="AT310" s="183" t="s">
        <v>318</v>
      </c>
      <c r="AU310" s="183" t="s">
        <v>82</v>
      </c>
      <c r="AY310" s="18" t="s">
        <v>317</v>
      </c>
      <c r="BE310" s="105">
        <f t="shared" si="59"/>
        <v>0</v>
      </c>
      <c r="BF310" s="105">
        <f t="shared" si="60"/>
        <v>0</v>
      </c>
      <c r="BG310" s="105">
        <f t="shared" si="61"/>
        <v>0</v>
      </c>
      <c r="BH310" s="105">
        <f t="shared" si="62"/>
        <v>0</v>
      </c>
      <c r="BI310" s="105">
        <f t="shared" si="63"/>
        <v>0</v>
      </c>
      <c r="BJ310" s="18" t="s">
        <v>88</v>
      </c>
      <c r="BK310" s="105">
        <f t="shared" si="64"/>
        <v>0</v>
      </c>
      <c r="BL310" s="18" t="s">
        <v>676</v>
      </c>
      <c r="BM310" s="183" t="s">
        <v>2092</v>
      </c>
    </row>
    <row r="311" spans="1:65" s="2" customFormat="1" ht="14.45" customHeight="1">
      <c r="A311" s="35"/>
      <c r="B311" s="141"/>
      <c r="C311" s="171" t="s">
        <v>1198</v>
      </c>
      <c r="D311" s="171" t="s">
        <v>318</v>
      </c>
      <c r="E311" s="172" t="s">
        <v>3366</v>
      </c>
      <c r="F311" s="173" t="s">
        <v>3367</v>
      </c>
      <c r="G311" s="174" t="s">
        <v>3014</v>
      </c>
      <c r="H311" s="175">
        <v>30</v>
      </c>
      <c r="I311" s="176"/>
      <c r="J311" s="177">
        <f t="shared" si="55"/>
        <v>0</v>
      </c>
      <c r="K311" s="178"/>
      <c r="L311" s="36"/>
      <c r="M311" s="179" t="s">
        <v>1</v>
      </c>
      <c r="N311" s="180" t="s">
        <v>41</v>
      </c>
      <c r="O311" s="61"/>
      <c r="P311" s="181">
        <f t="shared" si="56"/>
        <v>0</v>
      </c>
      <c r="Q311" s="181">
        <v>0</v>
      </c>
      <c r="R311" s="181">
        <f t="shared" si="57"/>
        <v>0</v>
      </c>
      <c r="S311" s="181">
        <v>0</v>
      </c>
      <c r="T311" s="182">
        <f t="shared" si="58"/>
        <v>0</v>
      </c>
      <c r="U311" s="35"/>
      <c r="V311" s="35"/>
      <c r="W311" s="35"/>
      <c r="X311" s="35"/>
      <c r="Y311" s="35"/>
      <c r="Z311" s="35"/>
      <c r="AA311" s="35"/>
      <c r="AB311" s="35"/>
      <c r="AC311" s="35"/>
      <c r="AD311" s="35"/>
      <c r="AE311" s="35"/>
      <c r="AR311" s="183" t="s">
        <v>676</v>
      </c>
      <c r="AT311" s="183" t="s">
        <v>318</v>
      </c>
      <c r="AU311" s="183" t="s">
        <v>82</v>
      </c>
      <c r="AY311" s="18" t="s">
        <v>317</v>
      </c>
      <c r="BE311" s="105">
        <f t="shared" si="59"/>
        <v>0</v>
      </c>
      <c r="BF311" s="105">
        <f t="shared" si="60"/>
        <v>0</v>
      </c>
      <c r="BG311" s="105">
        <f t="shared" si="61"/>
        <v>0</v>
      </c>
      <c r="BH311" s="105">
        <f t="shared" si="62"/>
        <v>0</v>
      </c>
      <c r="BI311" s="105">
        <f t="shared" si="63"/>
        <v>0</v>
      </c>
      <c r="BJ311" s="18" t="s">
        <v>88</v>
      </c>
      <c r="BK311" s="105">
        <f t="shared" si="64"/>
        <v>0</v>
      </c>
      <c r="BL311" s="18" t="s">
        <v>676</v>
      </c>
      <c r="BM311" s="183" t="s">
        <v>2100</v>
      </c>
    </row>
    <row r="312" spans="1:65" s="2" customFormat="1" ht="37.9" customHeight="1">
      <c r="A312" s="35"/>
      <c r="B312" s="141"/>
      <c r="C312" s="171" t="s">
        <v>1202</v>
      </c>
      <c r="D312" s="171" t="s">
        <v>318</v>
      </c>
      <c r="E312" s="172" t="s">
        <v>3368</v>
      </c>
      <c r="F312" s="173" t="s">
        <v>3369</v>
      </c>
      <c r="G312" s="174" t="s">
        <v>3014</v>
      </c>
      <c r="H312" s="175">
        <v>55</v>
      </c>
      <c r="I312" s="176"/>
      <c r="J312" s="177">
        <f t="shared" si="55"/>
        <v>0</v>
      </c>
      <c r="K312" s="178"/>
      <c r="L312" s="36"/>
      <c r="M312" s="179" t="s">
        <v>1</v>
      </c>
      <c r="N312" s="180" t="s">
        <v>41</v>
      </c>
      <c r="O312" s="61"/>
      <c r="P312" s="181">
        <f t="shared" si="56"/>
        <v>0</v>
      </c>
      <c r="Q312" s="181">
        <v>0</v>
      </c>
      <c r="R312" s="181">
        <f t="shared" si="57"/>
        <v>0</v>
      </c>
      <c r="S312" s="181">
        <v>0</v>
      </c>
      <c r="T312" s="182">
        <f t="shared" si="58"/>
        <v>0</v>
      </c>
      <c r="U312" s="35"/>
      <c r="V312" s="35"/>
      <c r="W312" s="35"/>
      <c r="X312" s="35"/>
      <c r="Y312" s="35"/>
      <c r="Z312" s="35"/>
      <c r="AA312" s="35"/>
      <c r="AB312" s="35"/>
      <c r="AC312" s="35"/>
      <c r="AD312" s="35"/>
      <c r="AE312" s="35"/>
      <c r="AR312" s="183" t="s">
        <v>676</v>
      </c>
      <c r="AT312" s="183" t="s">
        <v>318</v>
      </c>
      <c r="AU312" s="183" t="s">
        <v>82</v>
      </c>
      <c r="AY312" s="18" t="s">
        <v>317</v>
      </c>
      <c r="BE312" s="105">
        <f t="shared" si="59"/>
        <v>0</v>
      </c>
      <c r="BF312" s="105">
        <f t="shared" si="60"/>
        <v>0</v>
      </c>
      <c r="BG312" s="105">
        <f t="shared" si="61"/>
        <v>0</v>
      </c>
      <c r="BH312" s="105">
        <f t="shared" si="62"/>
        <v>0</v>
      </c>
      <c r="BI312" s="105">
        <f t="shared" si="63"/>
        <v>0</v>
      </c>
      <c r="BJ312" s="18" t="s">
        <v>88</v>
      </c>
      <c r="BK312" s="105">
        <f t="shared" si="64"/>
        <v>0</v>
      </c>
      <c r="BL312" s="18" t="s">
        <v>676</v>
      </c>
      <c r="BM312" s="183" t="s">
        <v>2108</v>
      </c>
    </row>
    <row r="313" spans="1:65" s="2" customFormat="1" ht="14.45" customHeight="1">
      <c r="A313" s="35"/>
      <c r="B313" s="141"/>
      <c r="C313" s="171" t="s">
        <v>1206</v>
      </c>
      <c r="D313" s="171" t="s">
        <v>318</v>
      </c>
      <c r="E313" s="172" t="s">
        <v>3370</v>
      </c>
      <c r="F313" s="173" t="s">
        <v>3371</v>
      </c>
      <c r="G313" s="174" t="s">
        <v>3014</v>
      </c>
      <c r="H313" s="175">
        <v>242</v>
      </c>
      <c r="I313" s="176"/>
      <c r="J313" s="177">
        <f t="shared" si="55"/>
        <v>0</v>
      </c>
      <c r="K313" s="178"/>
      <c r="L313" s="36"/>
      <c r="M313" s="179" t="s">
        <v>1</v>
      </c>
      <c r="N313" s="180" t="s">
        <v>41</v>
      </c>
      <c r="O313" s="61"/>
      <c r="P313" s="181">
        <f t="shared" si="56"/>
        <v>0</v>
      </c>
      <c r="Q313" s="181">
        <v>0</v>
      </c>
      <c r="R313" s="181">
        <f t="shared" si="57"/>
        <v>0</v>
      </c>
      <c r="S313" s="181">
        <v>0</v>
      </c>
      <c r="T313" s="182">
        <f t="shared" si="58"/>
        <v>0</v>
      </c>
      <c r="U313" s="35"/>
      <c r="V313" s="35"/>
      <c r="W313" s="35"/>
      <c r="X313" s="35"/>
      <c r="Y313" s="35"/>
      <c r="Z313" s="35"/>
      <c r="AA313" s="35"/>
      <c r="AB313" s="35"/>
      <c r="AC313" s="35"/>
      <c r="AD313" s="35"/>
      <c r="AE313" s="35"/>
      <c r="AR313" s="183" t="s">
        <v>676</v>
      </c>
      <c r="AT313" s="183" t="s">
        <v>318</v>
      </c>
      <c r="AU313" s="183" t="s">
        <v>82</v>
      </c>
      <c r="AY313" s="18" t="s">
        <v>317</v>
      </c>
      <c r="BE313" s="105">
        <f t="shared" si="59"/>
        <v>0</v>
      </c>
      <c r="BF313" s="105">
        <f t="shared" si="60"/>
        <v>0</v>
      </c>
      <c r="BG313" s="105">
        <f t="shared" si="61"/>
        <v>0</v>
      </c>
      <c r="BH313" s="105">
        <f t="shared" si="62"/>
        <v>0</v>
      </c>
      <c r="BI313" s="105">
        <f t="shared" si="63"/>
        <v>0</v>
      </c>
      <c r="BJ313" s="18" t="s">
        <v>88</v>
      </c>
      <c r="BK313" s="105">
        <f t="shared" si="64"/>
        <v>0</v>
      </c>
      <c r="BL313" s="18" t="s">
        <v>676</v>
      </c>
      <c r="BM313" s="183" t="s">
        <v>2116</v>
      </c>
    </row>
    <row r="314" spans="1:65" s="2" customFormat="1" ht="14.45" customHeight="1">
      <c r="A314" s="35"/>
      <c r="B314" s="141"/>
      <c r="C314" s="171" t="s">
        <v>1215</v>
      </c>
      <c r="D314" s="171" t="s">
        <v>318</v>
      </c>
      <c r="E314" s="172" t="s">
        <v>3372</v>
      </c>
      <c r="F314" s="173" t="s">
        <v>3373</v>
      </c>
      <c r="G314" s="174" t="s">
        <v>1</v>
      </c>
      <c r="H314" s="175">
        <v>1</v>
      </c>
      <c r="I314" s="176"/>
      <c r="J314" s="177">
        <f t="shared" si="55"/>
        <v>0</v>
      </c>
      <c r="K314" s="178"/>
      <c r="L314" s="36"/>
      <c r="M314" s="230" t="s">
        <v>1</v>
      </c>
      <c r="N314" s="231" t="s">
        <v>41</v>
      </c>
      <c r="O314" s="232"/>
      <c r="P314" s="233">
        <f t="shared" si="56"/>
        <v>0</v>
      </c>
      <c r="Q314" s="233">
        <v>0</v>
      </c>
      <c r="R314" s="233">
        <f t="shared" si="57"/>
        <v>0</v>
      </c>
      <c r="S314" s="233">
        <v>0</v>
      </c>
      <c r="T314" s="234">
        <f t="shared" si="58"/>
        <v>0</v>
      </c>
      <c r="U314" s="35"/>
      <c r="V314" s="35"/>
      <c r="W314" s="35"/>
      <c r="X314" s="35"/>
      <c r="Y314" s="35"/>
      <c r="Z314" s="35"/>
      <c r="AA314" s="35"/>
      <c r="AB314" s="35"/>
      <c r="AC314" s="35"/>
      <c r="AD314" s="35"/>
      <c r="AE314" s="35"/>
      <c r="AR314" s="183" t="s">
        <v>3015</v>
      </c>
      <c r="AT314" s="183" t="s">
        <v>318</v>
      </c>
      <c r="AU314" s="183" t="s">
        <v>82</v>
      </c>
      <c r="AY314" s="18" t="s">
        <v>317</v>
      </c>
      <c r="BE314" s="105">
        <f t="shared" si="59"/>
        <v>0</v>
      </c>
      <c r="BF314" s="105">
        <f t="shared" si="60"/>
        <v>0</v>
      </c>
      <c r="BG314" s="105">
        <f t="shared" si="61"/>
        <v>0</v>
      </c>
      <c r="BH314" s="105">
        <f t="shared" si="62"/>
        <v>0</v>
      </c>
      <c r="BI314" s="105">
        <f t="shared" si="63"/>
        <v>0</v>
      </c>
      <c r="BJ314" s="18" t="s">
        <v>88</v>
      </c>
      <c r="BK314" s="105">
        <f t="shared" si="64"/>
        <v>0</v>
      </c>
      <c r="BL314" s="18" t="s">
        <v>3015</v>
      </c>
      <c r="BM314" s="183" t="s">
        <v>3374</v>
      </c>
    </row>
    <row r="315" spans="1:65" s="2" customFormat="1" ht="6.95" customHeight="1">
      <c r="A315" s="35"/>
      <c r="B315" s="50"/>
      <c r="C315" s="51"/>
      <c r="D315" s="51"/>
      <c r="E315" s="51"/>
      <c r="F315" s="51"/>
      <c r="G315" s="51"/>
      <c r="H315" s="51"/>
      <c r="I315" s="51"/>
      <c r="J315" s="51"/>
      <c r="K315" s="51"/>
      <c r="L315" s="36"/>
      <c r="M315" s="35"/>
      <c r="O315" s="35"/>
      <c r="P315" s="35"/>
      <c r="Q315" s="35"/>
      <c r="R315" s="35"/>
      <c r="S315" s="35"/>
      <c r="T315" s="35"/>
      <c r="U315" s="35"/>
      <c r="V315" s="35"/>
      <c r="W315" s="35"/>
      <c r="X315" s="35"/>
      <c r="Y315" s="35"/>
      <c r="Z315" s="35"/>
      <c r="AA315" s="35"/>
      <c r="AB315" s="35"/>
      <c r="AC315" s="35"/>
      <c r="AD315" s="35"/>
      <c r="AE315" s="35"/>
    </row>
  </sheetData>
  <autoFilter ref="C130:K314" xr:uid="{00000000-0009-0000-0000-000005000000}"/>
  <mergeCells count="17">
    <mergeCell ref="E29:H29"/>
    <mergeCell ref="E123:H123"/>
    <mergeCell ref="E121:H121"/>
    <mergeCell ref="L2:V2"/>
    <mergeCell ref="D105:F105"/>
    <mergeCell ref="D106:F106"/>
    <mergeCell ref="D107:F107"/>
    <mergeCell ref="E119:H119"/>
    <mergeCell ref="E85:H85"/>
    <mergeCell ref="E87:H87"/>
    <mergeCell ref="E89:H89"/>
    <mergeCell ref="D103:F103"/>
    <mergeCell ref="D104:F104"/>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381"/>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104</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161</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30" customHeight="1">
      <c r="A11" s="35"/>
      <c r="B11" s="36"/>
      <c r="C11" s="35"/>
      <c r="D11" s="35"/>
      <c r="E11" s="320" t="s">
        <v>3375</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J105</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ROUND((SUM(BE105:BE112) + SUM(BE134:BE380)),  2)</f>
        <v>0</v>
      </c>
      <c r="G37" s="35"/>
      <c r="H37" s="35"/>
      <c r="I37" s="120">
        <v>0.2</v>
      </c>
      <c r="J37" s="119">
        <f>ROUND(((SUM(BE105:BE112) + SUM(BE134:BE380))*I37),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ROUND((SUM(BF105:BF112) + SUM(BF134:BF380)),  2)</f>
        <v>0</v>
      </c>
      <c r="G38" s="35"/>
      <c r="H38" s="35"/>
      <c r="I38" s="120">
        <v>0.2</v>
      </c>
      <c r="J38" s="119">
        <f>ROUND(((SUM(BF105:BF112) + SUM(BF134:BF380))*I38),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ROUND((SUM(BG105:BG112) + SUM(BG134:BG380)),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ROUND((SUM(BH105:BH112) + SUM(BH134:BH380)),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ROUND((SUM(BI105:BI112) + SUM(BI134:BI380)),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161</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30" customHeight="1">
      <c r="A89" s="35"/>
      <c r="B89" s="36"/>
      <c r="C89" s="35"/>
      <c r="D89" s="35"/>
      <c r="E89" s="320" t="str">
        <f>E11</f>
        <v>E1.7 - E 1.7  Umelé osvetlenie a vnútorné silnoprúdové rozvody, bleskozvod</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J134</f>
        <v>0</v>
      </c>
      <c r="K98" s="35"/>
      <c r="L98" s="45"/>
      <c r="S98" s="35"/>
      <c r="T98" s="35"/>
      <c r="U98" s="35"/>
      <c r="V98" s="35"/>
      <c r="W98" s="35"/>
      <c r="X98" s="35"/>
      <c r="Y98" s="35"/>
      <c r="Z98" s="35"/>
      <c r="AA98" s="35"/>
      <c r="AB98" s="35"/>
      <c r="AC98" s="35"/>
      <c r="AD98" s="35"/>
      <c r="AE98" s="35"/>
      <c r="AU98" s="18" t="s">
        <v>269</v>
      </c>
    </row>
    <row r="99" spans="1:65" s="9" customFormat="1" ht="24.95" customHeight="1">
      <c r="B99" s="131"/>
      <c r="D99" s="132" t="s">
        <v>3376</v>
      </c>
      <c r="E99" s="133"/>
      <c r="F99" s="133"/>
      <c r="G99" s="133"/>
      <c r="H99" s="133"/>
      <c r="I99" s="133"/>
      <c r="J99" s="134">
        <f>J135</f>
        <v>0</v>
      </c>
      <c r="L99" s="131"/>
    </row>
    <row r="100" spans="1:65" s="9" customFormat="1" ht="24.95" customHeight="1">
      <c r="B100" s="131"/>
      <c r="D100" s="132" t="s">
        <v>3377</v>
      </c>
      <c r="E100" s="133"/>
      <c r="F100" s="133"/>
      <c r="G100" s="133"/>
      <c r="H100" s="133"/>
      <c r="I100" s="133"/>
      <c r="J100" s="134">
        <f>J278</f>
        <v>0</v>
      </c>
      <c r="L100" s="131"/>
    </row>
    <row r="101" spans="1:65" s="9" customFormat="1" ht="24.95" customHeight="1">
      <c r="B101" s="131"/>
      <c r="D101" s="132" t="s">
        <v>3378</v>
      </c>
      <c r="E101" s="133"/>
      <c r="F101" s="133"/>
      <c r="G101" s="133"/>
      <c r="H101" s="133"/>
      <c r="I101" s="133"/>
      <c r="J101" s="134">
        <f>J370</f>
        <v>0</v>
      </c>
      <c r="L101" s="131"/>
    </row>
    <row r="102" spans="1:65" s="9" customFormat="1" ht="24.95" customHeight="1">
      <c r="B102" s="131"/>
      <c r="D102" s="132" t="s">
        <v>3379</v>
      </c>
      <c r="E102" s="133"/>
      <c r="F102" s="133"/>
      <c r="G102" s="133"/>
      <c r="H102" s="133"/>
      <c r="I102" s="133"/>
      <c r="J102" s="134">
        <f>J374</f>
        <v>0</v>
      </c>
      <c r="L102" s="131"/>
    </row>
    <row r="103" spans="1:65" s="2" customFormat="1" ht="21.75" customHeight="1">
      <c r="A103" s="35"/>
      <c r="B103" s="36"/>
      <c r="C103" s="35"/>
      <c r="D103" s="35"/>
      <c r="E103" s="35"/>
      <c r="F103" s="35"/>
      <c r="G103" s="35"/>
      <c r="H103" s="35"/>
      <c r="I103" s="35"/>
      <c r="J103" s="35"/>
      <c r="K103" s="35"/>
      <c r="L103" s="45"/>
      <c r="S103" s="35"/>
      <c r="T103" s="35"/>
      <c r="U103" s="35"/>
      <c r="V103" s="35"/>
      <c r="W103" s="35"/>
      <c r="X103" s="35"/>
      <c r="Y103" s="35"/>
      <c r="Z103" s="35"/>
      <c r="AA103" s="35"/>
      <c r="AB103" s="35"/>
      <c r="AC103" s="35"/>
      <c r="AD103" s="35"/>
      <c r="AE103" s="35"/>
    </row>
    <row r="104" spans="1:65" s="2" customFormat="1" ht="6.95" customHeight="1">
      <c r="A104" s="35"/>
      <c r="B104" s="36"/>
      <c r="C104" s="35"/>
      <c r="D104" s="35"/>
      <c r="E104" s="35"/>
      <c r="F104" s="35"/>
      <c r="G104" s="35"/>
      <c r="H104" s="35"/>
      <c r="I104" s="35"/>
      <c r="J104" s="35"/>
      <c r="K104" s="35"/>
      <c r="L104" s="45"/>
      <c r="S104" s="35"/>
      <c r="T104" s="35"/>
      <c r="U104" s="35"/>
      <c r="V104" s="35"/>
      <c r="W104" s="35"/>
      <c r="X104" s="35"/>
      <c r="Y104" s="35"/>
      <c r="Z104" s="35"/>
      <c r="AA104" s="35"/>
      <c r="AB104" s="35"/>
      <c r="AC104" s="35"/>
      <c r="AD104" s="35"/>
      <c r="AE104" s="35"/>
    </row>
    <row r="105" spans="1:65" s="2" customFormat="1" ht="29.25" customHeight="1">
      <c r="A105" s="35"/>
      <c r="B105" s="36"/>
      <c r="C105" s="130" t="s">
        <v>294</v>
      </c>
      <c r="D105" s="35"/>
      <c r="E105" s="35"/>
      <c r="F105" s="35"/>
      <c r="G105" s="35"/>
      <c r="H105" s="35"/>
      <c r="I105" s="35"/>
      <c r="J105" s="139">
        <f>ROUND(J106 + J107 + J108 + J109 + J110 + J111,2)</f>
        <v>0</v>
      </c>
      <c r="K105" s="35"/>
      <c r="L105" s="45"/>
      <c r="N105" s="140" t="s">
        <v>39</v>
      </c>
      <c r="S105" s="35"/>
      <c r="T105" s="35"/>
      <c r="U105" s="35"/>
      <c r="V105" s="35"/>
      <c r="W105" s="35"/>
      <c r="X105" s="35"/>
      <c r="Y105" s="35"/>
      <c r="Z105" s="35"/>
      <c r="AA105" s="35"/>
      <c r="AB105" s="35"/>
      <c r="AC105" s="35"/>
      <c r="AD105" s="35"/>
      <c r="AE105" s="35"/>
    </row>
    <row r="106" spans="1:65" s="2" customFormat="1" ht="18" customHeight="1">
      <c r="A106" s="35"/>
      <c r="B106" s="141"/>
      <c r="C106" s="142"/>
      <c r="D106" s="294" t="s">
        <v>295</v>
      </c>
      <c r="E106" s="345"/>
      <c r="F106" s="345"/>
      <c r="G106" s="142"/>
      <c r="H106" s="142"/>
      <c r="I106" s="142"/>
      <c r="J106" s="102">
        <v>0</v>
      </c>
      <c r="K106" s="142"/>
      <c r="L106" s="144"/>
      <c r="M106" s="145"/>
      <c r="N106" s="146" t="s">
        <v>41</v>
      </c>
      <c r="O106" s="145"/>
      <c r="P106" s="145"/>
      <c r="Q106" s="145"/>
      <c r="R106" s="145"/>
      <c r="S106" s="142"/>
      <c r="T106" s="142"/>
      <c r="U106" s="142"/>
      <c r="V106" s="142"/>
      <c r="W106" s="142"/>
      <c r="X106" s="142"/>
      <c r="Y106" s="142"/>
      <c r="Z106" s="142"/>
      <c r="AA106" s="142"/>
      <c r="AB106" s="142"/>
      <c r="AC106" s="142"/>
      <c r="AD106" s="142"/>
      <c r="AE106" s="142"/>
      <c r="AF106" s="145"/>
      <c r="AG106" s="145"/>
      <c r="AH106" s="145"/>
      <c r="AI106" s="145"/>
      <c r="AJ106" s="145"/>
      <c r="AK106" s="145"/>
      <c r="AL106" s="145"/>
      <c r="AM106" s="145"/>
      <c r="AN106" s="145"/>
      <c r="AO106" s="145"/>
      <c r="AP106" s="145"/>
      <c r="AQ106" s="145"/>
      <c r="AR106" s="145"/>
      <c r="AS106" s="145"/>
      <c r="AT106" s="145"/>
      <c r="AU106" s="145"/>
      <c r="AV106" s="145"/>
      <c r="AW106" s="145"/>
      <c r="AX106" s="145"/>
      <c r="AY106" s="147" t="s">
        <v>296</v>
      </c>
      <c r="AZ106" s="145"/>
      <c r="BA106" s="145"/>
      <c r="BB106" s="145"/>
      <c r="BC106" s="145"/>
      <c r="BD106" s="145"/>
      <c r="BE106" s="148">
        <f t="shared" ref="BE106:BE111" si="0">IF(N106="základná",J106,0)</f>
        <v>0</v>
      </c>
      <c r="BF106" s="148">
        <f t="shared" ref="BF106:BF111" si="1">IF(N106="znížená",J106,0)</f>
        <v>0</v>
      </c>
      <c r="BG106" s="148">
        <f t="shared" ref="BG106:BG111" si="2">IF(N106="zákl. prenesená",J106,0)</f>
        <v>0</v>
      </c>
      <c r="BH106" s="148">
        <f t="shared" ref="BH106:BH111" si="3">IF(N106="zníž. prenesená",J106,0)</f>
        <v>0</v>
      </c>
      <c r="BI106" s="148">
        <f t="shared" ref="BI106:BI111" si="4">IF(N106="nulová",J106,0)</f>
        <v>0</v>
      </c>
      <c r="BJ106" s="147" t="s">
        <v>88</v>
      </c>
      <c r="BK106" s="145"/>
      <c r="BL106" s="145"/>
      <c r="BM106" s="145"/>
    </row>
    <row r="107" spans="1:65" s="2" customFormat="1" ht="18" customHeight="1">
      <c r="A107" s="35"/>
      <c r="B107" s="141"/>
      <c r="C107" s="142"/>
      <c r="D107" s="294" t="s">
        <v>297</v>
      </c>
      <c r="E107" s="345"/>
      <c r="F107" s="345"/>
      <c r="G107" s="142"/>
      <c r="H107" s="142"/>
      <c r="I107" s="142"/>
      <c r="J107" s="102">
        <v>0</v>
      </c>
      <c r="K107" s="142"/>
      <c r="L107" s="144"/>
      <c r="M107" s="145"/>
      <c r="N107" s="146" t="s">
        <v>41</v>
      </c>
      <c r="O107" s="145"/>
      <c r="P107" s="145"/>
      <c r="Q107" s="145"/>
      <c r="R107" s="145"/>
      <c r="S107" s="142"/>
      <c r="T107" s="142"/>
      <c r="U107" s="142"/>
      <c r="V107" s="142"/>
      <c r="W107" s="142"/>
      <c r="X107" s="142"/>
      <c r="Y107" s="142"/>
      <c r="Z107" s="142"/>
      <c r="AA107" s="142"/>
      <c r="AB107" s="142"/>
      <c r="AC107" s="142"/>
      <c r="AD107" s="142"/>
      <c r="AE107" s="142"/>
      <c r="AF107" s="145"/>
      <c r="AG107" s="145"/>
      <c r="AH107" s="145"/>
      <c r="AI107" s="145"/>
      <c r="AJ107" s="145"/>
      <c r="AK107" s="145"/>
      <c r="AL107" s="145"/>
      <c r="AM107" s="145"/>
      <c r="AN107" s="145"/>
      <c r="AO107" s="145"/>
      <c r="AP107" s="145"/>
      <c r="AQ107" s="145"/>
      <c r="AR107" s="145"/>
      <c r="AS107" s="145"/>
      <c r="AT107" s="145"/>
      <c r="AU107" s="145"/>
      <c r="AV107" s="145"/>
      <c r="AW107" s="145"/>
      <c r="AX107" s="145"/>
      <c r="AY107" s="147" t="s">
        <v>296</v>
      </c>
      <c r="AZ107" s="145"/>
      <c r="BA107" s="145"/>
      <c r="BB107" s="145"/>
      <c r="BC107" s="145"/>
      <c r="BD107" s="145"/>
      <c r="BE107" s="148">
        <f t="shared" si="0"/>
        <v>0</v>
      </c>
      <c r="BF107" s="148">
        <f t="shared" si="1"/>
        <v>0</v>
      </c>
      <c r="BG107" s="148">
        <f t="shared" si="2"/>
        <v>0</v>
      </c>
      <c r="BH107" s="148">
        <f t="shared" si="3"/>
        <v>0</v>
      </c>
      <c r="BI107" s="148">
        <f t="shared" si="4"/>
        <v>0</v>
      </c>
      <c r="BJ107" s="147" t="s">
        <v>88</v>
      </c>
      <c r="BK107" s="145"/>
      <c r="BL107" s="145"/>
      <c r="BM107" s="145"/>
    </row>
    <row r="108" spans="1:65" s="2" customFormat="1" ht="18" customHeight="1">
      <c r="A108" s="35"/>
      <c r="B108" s="141"/>
      <c r="C108" s="142"/>
      <c r="D108" s="294" t="s">
        <v>298</v>
      </c>
      <c r="E108" s="345"/>
      <c r="F108" s="345"/>
      <c r="G108" s="142"/>
      <c r="H108" s="142"/>
      <c r="I108" s="142"/>
      <c r="J108" s="102">
        <v>0</v>
      </c>
      <c r="K108" s="142"/>
      <c r="L108" s="144"/>
      <c r="M108" s="145"/>
      <c r="N108" s="146" t="s">
        <v>41</v>
      </c>
      <c r="O108" s="145"/>
      <c r="P108" s="145"/>
      <c r="Q108" s="145"/>
      <c r="R108" s="145"/>
      <c r="S108" s="142"/>
      <c r="T108" s="142"/>
      <c r="U108" s="142"/>
      <c r="V108" s="142"/>
      <c r="W108" s="142"/>
      <c r="X108" s="142"/>
      <c r="Y108" s="142"/>
      <c r="Z108" s="142"/>
      <c r="AA108" s="142"/>
      <c r="AB108" s="142"/>
      <c r="AC108" s="142"/>
      <c r="AD108" s="142"/>
      <c r="AE108" s="142"/>
      <c r="AF108" s="145"/>
      <c r="AG108" s="145"/>
      <c r="AH108" s="145"/>
      <c r="AI108" s="145"/>
      <c r="AJ108" s="145"/>
      <c r="AK108" s="145"/>
      <c r="AL108" s="145"/>
      <c r="AM108" s="145"/>
      <c r="AN108" s="145"/>
      <c r="AO108" s="145"/>
      <c r="AP108" s="145"/>
      <c r="AQ108" s="145"/>
      <c r="AR108" s="145"/>
      <c r="AS108" s="145"/>
      <c r="AT108" s="145"/>
      <c r="AU108" s="145"/>
      <c r="AV108" s="145"/>
      <c r="AW108" s="145"/>
      <c r="AX108" s="145"/>
      <c r="AY108" s="147" t="s">
        <v>296</v>
      </c>
      <c r="AZ108" s="145"/>
      <c r="BA108" s="145"/>
      <c r="BB108" s="145"/>
      <c r="BC108" s="145"/>
      <c r="BD108" s="145"/>
      <c r="BE108" s="148">
        <f t="shared" si="0"/>
        <v>0</v>
      </c>
      <c r="BF108" s="148">
        <f t="shared" si="1"/>
        <v>0</v>
      </c>
      <c r="BG108" s="148">
        <f t="shared" si="2"/>
        <v>0</v>
      </c>
      <c r="BH108" s="148">
        <f t="shared" si="3"/>
        <v>0</v>
      </c>
      <c r="BI108" s="148">
        <f t="shared" si="4"/>
        <v>0</v>
      </c>
      <c r="BJ108" s="147" t="s">
        <v>88</v>
      </c>
      <c r="BK108" s="145"/>
      <c r="BL108" s="145"/>
      <c r="BM108" s="145"/>
    </row>
    <row r="109" spans="1:65" s="2" customFormat="1" ht="18" customHeight="1">
      <c r="A109" s="35"/>
      <c r="B109" s="141"/>
      <c r="C109" s="142"/>
      <c r="D109" s="294" t="s">
        <v>299</v>
      </c>
      <c r="E109" s="345"/>
      <c r="F109" s="345"/>
      <c r="G109" s="142"/>
      <c r="H109" s="142"/>
      <c r="I109" s="142"/>
      <c r="J109" s="102">
        <v>0</v>
      </c>
      <c r="K109" s="142"/>
      <c r="L109" s="144"/>
      <c r="M109" s="145"/>
      <c r="N109" s="146" t="s">
        <v>41</v>
      </c>
      <c r="O109" s="145"/>
      <c r="P109" s="145"/>
      <c r="Q109" s="145"/>
      <c r="R109" s="145"/>
      <c r="S109" s="142"/>
      <c r="T109" s="142"/>
      <c r="U109" s="142"/>
      <c r="V109" s="142"/>
      <c r="W109" s="142"/>
      <c r="X109" s="142"/>
      <c r="Y109" s="142"/>
      <c r="Z109" s="142"/>
      <c r="AA109" s="142"/>
      <c r="AB109" s="142"/>
      <c r="AC109" s="142"/>
      <c r="AD109" s="142"/>
      <c r="AE109" s="142"/>
      <c r="AF109" s="145"/>
      <c r="AG109" s="145"/>
      <c r="AH109" s="145"/>
      <c r="AI109" s="145"/>
      <c r="AJ109" s="145"/>
      <c r="AK109" s="145"/>
      <c r="AL109" s="145"/>
      <c r="AM109" s="145"/>
      <c r="AN109" s="145"/>
      <c r="AO109" s="145"/>
      <c r="AP109" s="145"/>
      <c r="AQ109" s="145"/>
      <c r="AR109" s="145"/>
      <c r="AS109" s="145"/>
      <c r="AT109" s="145"/>
      <c r="AU109" s="145"/>
      <c r="AV109" s="145"/>
      <c r="AW109" s="145"/>
      <c r="AX109" s="145"/>
      <c r="AY109" s="147" t="s">
        <v>296</v>
      </c>
      <c r="AZ109" s="145"/>
      <c r="BA109" s="145"/>
      <c r="BB109" s="145"/>
      <c r="BC109" s="145"/>
      <c r="BD109" s="145"/>
      <c r="BE109" s="148">
        <f t="shared" si="0"/>
        <v>0</v>
      </c>
      <c r="BF109" s="148">
        <f t="shared" si="1"/>
        <v>0</v>
      </c>
      <c r="BG109" s="148">
        <f t="shared" si="2"/>
        <v>0</v>
      </c>
      <c r="BH109" s="148">
        <f t="shared" si="3"/>
        <v>0</v>
      </c>
      <c r="BI109" s="148">
        <f t="shared" si="4"/>
        <v>0</v>
      </c>
      <c r="BJ109" s="147" t="s">
        <v>88</v>
      </c>
      <c r="BK109" s="145"/>
      <c r="BL109" s="145"/>
      <c r="BM109" s="145"/>
    </row>
    <row r="110" spans="1:65" s="2" customFormat="1" ht="18" customHeight="1">
      <c r="A110" s="35"/>
      <c r="B110" s="141"/>
      <c r="C110" s="142"/>
      <c r="D110" s="294" t="s">
        <v>300</v>
      </c>
      <c r="E110" s="345"/>
      <c r="F110" s="345"/>
      <c r="G110" s="142"/>
      <c r="H110" s="142"/>
      <c r="I110" s="142"/>
      <c r="J110" s="102">
        <v>0</v>
      </c>
      <c r="K110" s="142"/>
      <c r="L110" s="144"/>
      <c r="M110" s="145"/>
      <c r="N110" s="146" t="s">
        <v>41</v>
      </c>
      <c r="O110" s="145"/>
      <c r="P110" s="145"/>
      <c r="Q110" s="145"/>
      <c r="R110" s="145"/>
      <c r="S110" s="142"/>
      <c r="T110" s="142"/>
      <c r="U110" s="142"/>
      <c r="V110" s="142"/>
      <c r="W110" s="142"/>
      <c r="X110" s="142"/>
      <c r="Y110" s="142"/>
      <c r="Z110" s="142"/>
      <c r="AA110" s="142"/>
      <c r="AB110" s="142"/>
      <c r="AC110" s="142"/>
      <c r="AD110" s="142"/>
      <c r="AE110" s="142"/>
      <c r="AF110" s="145"/>
      <c r="AG110" s="145"/>
      <c r="AH110" s="145"/>
      <c r="AI110" s="145"/>
      <c r="AJ110" s="145"/>
      <c r="AK110" s="145"/>
      <c r="AL110" s="145"/>
      <c r="AM110" s="145"/>
      <c r="AN110" s="145"/>
      <c r="AO110" s="145"/>
      <c r="AP110" s="145"/>
      <c r="AQ110" s="145"/>
      <c r="AR110" s="145"/>
      <c r="AS110" s="145"/>
      <c r="AT110" s="145"/>
      <c r="AU110" s="145"/>
      <c r="AV110" s="145"/>
      <c r="AW110" s="145"/>
      <c r="AX110" s="145"/>
      <c r="AY110" s="147" t="s">
        <v>296</v>
      </c>
      <c r="AZ110" s="145"/>
      <c r="BA110" s="145"/>
      <c r="BB110" s="145"/>
      <c r="BC110" s="145"/>
      <c r="BD110" s="145"/>
      <c r="BE110" s="148">
        <f t="shared" si="0"/>
        <v>0</v>
      </c>
      <c r="BF110" s="148">
        <f t="shared" si="1"/>
        <v>0</v>
      </c>
      <c r="BG110" s="148">
        <f t="shared" si="2"/>
        <v>0</v>
      </c>
      <c r="BH110" s="148">
        <f t="shared" si="3"/>
        <v>0</v>
      </c>
      <c r="BI110" s="148">
        <f t="shared" si="4"/>
        <v>0</v>
      </c>
      <c r="BJ110" s="147" t="s">
        <v>88</v>
      </c>
      <c r="BK110" s="145"/>
      <c r="BL110" s="145"/>
      <c r="BM110" s="145"/>
    </row>
    <row r="111" spans="1:65" s="2" customFormat="1" ht="18" customHeight="1">
      <c r="A111" s="35"/>
      <c r="B111" s="141"/>
      <c r="C111" s="142"/>
      <c r="D111" s="143" t="s">
        <v>301</v>
      </c>
      <c r="E111" s="142"/>
      <c r="F111" s="142"/>
      <c r="G111" s="142"/>
      <c r="H111" s="142"/>
      <c r="I111" s="142"/>
      <c r="J111" s="102">
        <f>ROUND(J32*T111,2)</f>
        <v>0</v>
      </c>
      <c r="K111" s="142"/>
      <c r="L111" s="144"/>
      <c r="M111" s="145"/>
      <c r="N111" s="146" t="s">
        <v>41</v>
      </c>
      <c r="O111" s="145"/>
      <c r="P111" s="145"/>
      <c r="Q111" s="145"/>
      <c r="R111" s="145"/>
      <c r="S111" s="142"/>
      <c r="T111" s="142"/>
      <c r="U111" s="142"/>
      <c r="V111" s="142"/>
      <c r="W111" s="142"/>
      <c r="X111" s="142"/>
      <c r="Y111" s="142"/>
      <c r="Z111" s="142"/>
      <c r="AA111" s="142"/>
      <c r="AB111" s="142"/>
      <c r="AC111" s="142"/>
      <c r="AD111" s="142"/>
      <c r="AE111" s="142"/>
      <c r="AF111" s="145"/>
      <c r="AG111" s="145"/>
      <c r="AH111" s="145"/>
      <c r="AI111" s="145"/>
      <c r="AJ111" s="145"/>
      <c r="AK111" s="145"/>
      <c r="AL111" s="145"/>
      <c r="AM111" s="145"/>
      <c r="AN111" s="145"/>
      <c r="AO111" s="145"/>
      <c r="AP111" s="145"/>
      <c r="AQ111" s="145"/>
      <c r="AR111" s="145"/>
      <c r="AS111" s="145"/>
      <c r="AT111" s="145"/>
      <c r="AU111" s="145"/>
      <c r="AV111" s="145"/>
      <c r="AW111" s="145"/>
      <c r="AX111" s="145"/>
      <c r="AY111" s="147" t="s">
        <v>302</v>
      </c>
      <c r="AZ111" s="145"/>
      <c r="BA111" s="145"/>
      <c r="BB111" s="145"/>
      <c r="BC111" s="145"/>
      <c r="BD111" s="145"/>
      <c r="BE111" s="148">
        <f t="shared" si="0"/>
        <v>0</v>
      </c>
      <c r="BF111" s="148">
        <f t="shared" si="1"/>
        <v>0</v>
      </c>
      <c r="BG111" s="148">
        <f t="shared" si="2"/>
        <v>0</v>
      </c>
      <c r="BH111" s="148">
        <f t="shared" si="3"/>
        <v>0</v>
      </c>
      <c r="BI111" s="148">
        <f t="shared" si="4"/>
        <v>0</v>
      </c>
      <c r="BJ111" s="147" t="s">
        <v>88</v>
      </c>
      <c r="BK111" s="145"/>
      <c r="BL111" s="145"/>
      <c r="BM111" s="145"/>
    </row>
    <row r="112" spans="1:65" s="2" customFormat="1">
      <c r="A112" s="35"/>
      <c r="B112" s="36"/>
      <c r="C112" s="35"/>
      <c r="D112" s="35"/>
      <c r="E112" s="35"/>
      <c r="F112" s="35"/>
      <c r="G112" s="35"/>
      <c r="H112" s="35"/>
      <c r="I112" s="35"/>
      <c r="J112" s="35"/>
      <c r="K112" s="35"/>
      <c r="L112" s="45"/>
      <c r="S112" s="35"/>
      <c r="T112" s="35"/>
      <c r="U112" s="35"/>
      <c r="V112" s="35"/>
      <c r="W112" s="35"/>
      <c r="X112" s="35"/>
      <c r="Y112" s="35"/>
      <c r="Z112" s="35"/>
      <c r="AA112" s="35"/>
      <c r="AB112" s="35"/>
      <c r="AC112" s="35"/>
      <c r="AD112" s="35"/>
      <c r="AE112" s="35"/>
    </row>
    <row r="113" spans="1:31" s="2" customFormat="1" ht="29.25" customHeight="1">
      <c r="A113" s="35"/>
      <c r="B113" s="36"/>
      <c r="C113" s="108" t="s">
        <v>144</v>
      </c>
      <c r="D113" s="109"/>
      <c r="E113" s="109"/>
      <c r="F113" s="109"/>
      <c r="G113" s="109"/>
      <c r="H113" s="109"/>
      <c r="I113" s="109"/>
      <c r="J113" s="110">
        <f>ROUND(J98+J105,2)</f>
        <v>0</v>
      </c>
      <c r="K113" s="109"/>
      <c r="L113" s="45"/>
      <c r="S113" s="35"/>
      <c r="T113" s="35"/>
      <c r="U113" s="35"/>
      <c r="V113" s="35"/>
      <c r="W113" s="35"/>
      <c r="X113" s="35"/>
      <c r="Y113" s="35"/>
      <c r="Z113" s="35"/>
      <c r="AA113" s="35"/>
      <c r="AB113" s="35"/>
      <c r="AC113" s="35"/>
      <c r="AD113" s="35"/>
      <c r="AE113" s="35"/>
    </row>
    <row r="114" spans="1:31" s="2" customFormat="1" ht="6.95" customHeight="1">
      <c r="A114" s="35"/>
      <c r="B114" s="50"/>
      <c r="C114" s="51"/>
      <c r="D114" s="51"/>
      <c r="E114" s="51"/>
      <c r="F114" s="51"/>
      <c r="G114" s="51"/>
      <c r="H114" s="51"/>
      <c r="I114" s="51"/>
      <c r="J114" s="51"/>
      <c r="K114" s="51"/>
      <c r="L114" s="45"/>
      <c r="S114" s="35"/>
      <c r="T114" s="35"/>
      <c r="U114" s="35"/>
      <c r="V114" s="35"/>
      <c r="W114" s="35"/>
      <c r="X114" s="35"/>
      <c r="Y114" s="35"/>
      <c r="Z114" s="35"/>
      <c r="AA114" s="35"/>
      <c r="AB114" s="35"/>
      <c r="AC114" s="35"/>
      <c r="AD114" s="35"/>
      <c r="AE114" s="35"/>
    </row>
    <row r="118" spans="1:31" s="2" customFormat="1" ht="6.95" customHeight="1">
      <c r="A118" s="35"/>
      <c r="B118" s="52"/>
      <c r="C118" s="53"/>
      <c r="D118" s="53"/>
      <c r="E118" s="53"/>
      <c r="F118" s="53"/>
      <c r="G118" s="53"/>
      <c r="H118" s="53"/>
      <c r="I118" s="53"/>
      <c r="J118" s="53"/>
      <c r="K118" s="53"/>
      <c r="L118" s="45"/>
      <c r="S118" s="35"/>
      <c r="T118" s="35"/>
      <c r="U118" s="35"/>
      <c r="V118" s="35"/>
      <c r="W118" s="35"/>
      <c r="X118" s="35"/>
      <c r="Y118" s="35"/>
      <c r="Z118" s="35"/>
      <c r="AA118" s="35"/>
      <c r="AB118" s="35"/>
      <c r="AC118" s="35"/>
      <c r="AD118" s="35"/>
      <c r="AE118" s="35"/>
    </row>
    <row r="119" spans="1:31" s="2" customFormat="1" ht="24.95" customHeight="1">
      <c r="A119" s="35"/>
      <c r="B119" s="36"/>
      <c r="C119" s="22" t="s">
        <v>303</v>
      </c>
      <c r="D119" s="35"/>
      <c r="E119" s="35"/>
      <c r="F119" s="35"/>
      <c r="G119" s="35"/>
      <c r="H119" s="35"/>
      <c r="I119" s="35"/>
      <c r="J119" s="35"/>
      <c r="K119" s="35"/>
      <c r="L119" s="45"/>
      <c r="S119" s="35"/>
      <c r="T119" s="35"/>
      <c r="U119" s="35"/>
      <c r="V119" s="35"/>
      <c r="W119" s="35"/>
      <c r="X119" s="35"/>
      <c r="Y119" s="35"/>
      <c r="Z119" s="35"/>
      <c r="AA119" s="35"/>
      <c r="AB119" s="35"/>
      <c r="AC119" s="35"/>
      <c r="AD119" s="35"/>
      <c r="AE119" s="35"/>
    </row>
    <row r="120" spans="1:31" s="2" customFormat="1" ht="6.95" customHeight="1">
      <c r="A120" s="35"/>
      <c r="B120" s="36"/>
      <c r="C120" s="35"/>
      <c r="D120" s="35"/>
      <c r="E120" s="35"/>
      <c r="F120" s="35"/>
      <c r="G120" s="35"/>
      <c r="H120" s="35"/>
      <c r="I120" s="35"/>
      <c r="J120" s="35"/>
      <c r="K120" s="35"/>
      <c r="L120" s="45"/>
      <c r="S120" s="35"/>
      <c r="T120" s="35"/>
      <c r="U120" s="35"/>
      <c r="V120" s="35"/>
      <c r="W120" s="35"/>
      <c r="X120" s="35"/>
      <c r="Y120" s="35"/>
      <c r="Z120" s="35"/>
      <c r="AA120" s="35"/>
      <c r="AB120" s="35"/>
      <c r="AC120" s="35"/>
      <c r="AD120" s="35"/>
      <c r="AE120" s="35"/>
    </row>
    <row r="121" spans="1:31" s="2" customFormat="1" ht="12" customHeight="1">
      <c r="A121" s="35"/>
      <c r="B121" s="36"/>
      <c r="C121" s="28" t="s">
        <v>15</v>
      </c>
      <c r="D121" s="35"/>
      <c r="E121" s="35"/>
      <c r="F121" s="35"/>
      <c r="G121" s="35"/>
      <c r="H121" s="35"/>
      <c r="I121" s="35"/>
      <c r="J121" s="35"/>
      <c r="K121" s="35"/>
      <c r="L121" s="45"/>
      <c r="S121" s="35"/>
      <c r="T121" s="35"/>
      <c r="U121" s="35"/>
      <c r="V121" s="35"/>
      <c r="W121" s="35"/>
      <c r="X121" s="35"/>
      <c r="Y121" s="35"/>
      <c r="Z121" s="35"/>
      <c r="AA121" s="35"/>
      <c r="AB121" s="35"/>
      <c r="AC121" s="35"/>
      <c r="AD121" s="35"/>
      <c r="AE121" s="35"/>
    </row>
    <row r="122" spans="1:31" s="2" customFormat="1" ht="26.25" customHeight="1">
      <c r="A122" s="35"/>
      <c r="B122" s="36"/>
      <c r="C122" s="35"/>
      <c r="D122" s="35"/>
      <c r="E122" s="344" t="str">
        <f>E7</f>
        <v>Nadstavba prístavba SPŠ J. Murgaša,  Banská Bystrica- modernizácia odb. vzdelávania- zmena 1</v>
      </c>
      <c r="F122" s="346"/>
      <c r="G122" s="346"/>
      <c r="H122" s="346"/>
      <c r="I122" s="35"/>
      <c r="J122" s="35"/>
      <c r="K122" s="35"/>
      <c r="L122" s="45"/>
      <c r="S122" s="35"/>
      <c r="T122" s="35"/>
      <c r="U122" s="35"/>
      <c r="V122" s="35"/>
      <c r="W122" s="35"/>
      <c r="X122" s="35"/>
      <c r="Y122" s="35"/>
      <c r="Z122" s="35"/>
      <c r="AA122" s="35"/>
      <c r="AB122" s="35"/>
      <c r="AC122" s="35"/>
      <c r="AD122" s="35"/>
      <c r="AE122" s="35"/>
    </row>
    <row r="123" spans="1:31" s="1" customFormat="1" ht="12" customHeight="1">
      <c r="B123" s="21"/>
      <c r="C123" s="28" t="s">
        <v>158</v>
      </c>
      <c r="L123" s="21"/>
    </row>
    <row r="124" spans="1:31" s="2" customFormat="1" ht="16.5" customHeight="1">
      <c r="A124" s="35"/>
      <c r="B124" s="36"/>
      <c r="C124" s="35"/>
      <c r="D124" s="35"/>
      <c r="E124" s="344" t="s">
        <v>161</v>
      </c>
      <c r="F124" s="343"/>
      <c r="G124" s="343"/>
      <c r="H124" s="343"/>
      <c r="I124" s="35"/>
      <c r="J124" s="35"/>
      <c r="K124" s="35"/>
      <c r="L124" s="45"/>
      <c r="S124" s="35"/>
      <c r="T124" s="35"/>
      <c r="U124" s="35"/>
      <c r="V124" s="35"/>
      <c r="W124" s="35"/>
      <c r="X124" s="35"/>
      <c r="Y124" s="35"/>
      <c r="Z124" s="35"/>
      <c r="AA124" s="35"/>
      <c r="AB124" s="35"/>
      <c r="AC124" s="35"/>
      <c r="AD124" s="35"/>
      <c r="AE124" s="35"/>
    </row>
    <row r="125" spans="1:31" s="2" customFormat="1" ht="12" customHeight="1">
      <c r="A125" s="35"/>
      <c r="B125" s="36"/>
      <c r="C125" s="28" t="s">
        <v>164</v>
      </c>
      <c r="D125" s="35"/>
      <c r="E125" s="35"/>
      <c r="F125" s="35"/>
      <c r="G125" s="35"/>
      <c r="H125" s="35"/>
      <c r="I125" s="35"/>
      <c r="J125" s="35"/>
      <c r="K125" s="35"/>
      <c r="L125" s="45"/>
      <c r="S125" s="35"/>
      <c r="T125" s="35"/>
      <c r="U125" s="35"/>
      <c r="V125" s="35"/>
      <c r="W125" s="35"/>
      <c r="X125" s="35"/>
      <c r="Y125" s="35"/>
      <c r="Z125" s="35"/>
      <c r="AA125" s="35"/>
      <c r="AB125" s="35"/>
      <c r="AC125" s="35"/>
      <c r="AD125" s="35"/>
      <c r="AE125" s="35"/>
    </row>
    <row r="126" spans="1:31" s="2" customFormat="1" ht="30" customHeight="1">
      <c r="A126" s="35"/>
      <c r="B126" s="36"/>
      <c r="C126" s="35"/>
      <c r="D126" s="35"/>
      <c r="E126" s="320" t="str">
        <f>E11</f>
        <v>E1.7 - E 1.7  Umelé osvetlenie a vnútorné silnoprúdové rozvody, bleskozvod</v>
      </c>
      <c r="F126" s="343"/>
      <c r="G126" s="343"/>
      <c r="H126" s="343"/>
      <c r="I126" s="35"/>
      <c r="J126" s="35"/>
      <c r="K126" s="35"/>
      <c r="L126" s="45"/>
      <c r="S126" s="35"/>
      <c r="T126" s="35"/>
      <c r="U126" s="35"/>
      <c r="V126" s="35"/>
      <c r="W126" s="35"/>
      <c r="X126" s="35"/>
      <c r="Y126" s="35"/>
      <c r="Z126" s="35"/>
      <c r="AA126" s="35"/>
      <c r="AB126" s="35"/>
      <c r="AC126" s="35"/>
      <c r="AD126" s="35"/>
      <c r="AE126" s="35"/>
    </row>
    <row r="127" spans="1:31" s="2" customFormat="1" ht="6.95" customHeight="1">
      <c r="A127" s="35"/>
      <c r="B127" s="36"/>
      <c r="C127" s="35"/>
      <c r="D127" s="35"/>
      <c r="E127" s="35"/>
      <c r="F127" s="35"/>
      <c r="G127" s="35"/>
      <c r="H127" s="35"/>
      <c r="I127" s="35"/>
      <c r="J127" s="35"/>
      <c r="K127" s="35"/>
      <c r="L127" s="45"/>
      <c r="S127" s="35"/>
      <c r="T127" s="35"/>
      <c r="U127" s="35"/>
      <c r="V127" s="35"/>
      <c r="W127" s="35"/>
      <c r="X127" s="35"/>
      <c r="Y127" s="35"/>
      <c r="Z127" s="35"/>
      <c r="AA127" s="35"/>
      <c r="AB127" s="35"/>
      <c r="AC127" s="35"/>
      <c r="AD127" s="35"/>
      <c r="AE127" s="35"/>
    </row>
    <row r="128" spans="1:31" s="2" customFormat="1" ht="12" customHeight="1">
      <c r="A128" s="35"/>
      <c r="B128" s="36"/>
      <c r="C128" s="28" t="s">
        <v>19</v>
      </c>
      <c r="D128" s="35"/>
      <c r="E128" s="35"/>
      <c r="F128" s="26" t="str">
        <f>F14</f>
        <v xml:space="preserve"> </v>
      </c>
      <c r="G128" s="35"/>
      <c r="H128" s="35"/>
      <c r="I128" s="28" t="s">
        <v>21</v>
      </c>
      <c r="J128" s="58">
        <f>IF(J14="","",J14)</f>
        <v>44400</v>
      </c>
      <c r="K128" s="35"/>
      <c r="L128" s="45"/>
      <c r="S128" s="35"/>
      <c r="T128" s="35"/>
      <c r="U128" s="35"/>
      <c r="V128" s="35"/>
      <c r="W128" s="35"/>
      <c r="X128" s="35"/>
      <c r="Y128" s="35"/>
      <c r="Z128" s="35"/>
      <c r="AA128" s="35"/>
      <c r="AB128" s="35"/>
      <c r="AC128" s="35"/>
      <c r="AD128" s="35"/>
      <c r="AE128" s="35"/>
    </row>
    <row r="129" spans="1:65" s="2" customFormat="1" ht="6.95" customHeight="1">
      <c r="A129" s="35"/>
      <c r="B129" s="36"/>
      <c r="C129" s="35"/>
      <c r="D129" s="35"/>
      <c r="E129" s="35"/>
      <c r="F129" s="35"/>
      <c r="G129" s="35"/>
      <c r="H129" s="35"/>
      <c r="I129" s="35"/>
      <c r="J129" s="35"/>
      <c r="K129" s="35"/>
      <c r="L129" s="45"/>
      <c r="S129" s="35"/>
      <c r="T129" s="35"/>
      <c r="U129" s="35"/>
      <c r="V129" s="35"/>
      <c r="W129" s="35"/>
      <c r="X129" s="35"/>
      <c r="Y129" s="35"/>
      <c r="Z129" s="35"/>
      <c r="AA129" s="35"/>
      <c r="AB129" s="35"/>
      <c r="AC129" s="35"/>
      <c r="AD129" s="35"/>
      <c r="AE129" s="35"/>
    </row>
    <row r="130" spans="1:65" s="2" customFormat="1" ht="40.15" customHeight="1">
      <c r="A130" s="35"/>
      <c r="B130" s="36"/>
      <c r="C130" s="28" t="s">
        <v>22</v>
      </c>
      <c r="D130" s="35"/>
      <c r="E130" s="35"/>
      <c r="F130" s="26" t="str">
        <f>E17</f>
        <v>Banskobystrický samosprávny kraj, Nám. SNP 21 , BB</v>
      </c>
      <c r="G130" s="35"/>
      <c r="H130" s="35"/>
      <c r="I130" s="28" t="s">
        <v>28</v>
      </c>
      <c r="J130" s="31" t="str">
        <f>E23</f>
        <v xml:space="preserve">Ing.arch. I. Teplan, Ing.arch. E. Teplanová ArtD. </v>
      </c>
      <c r="K130" s="35"/>
      <c r="L130" s="45"/>
      <c r="S130" s="35"/>
      <c r="T130" s="35"/>
      <c r="U130" s="35"/>
      <c r="V130" s="35"/>
      <c r="W130" s="35"/>
      <c r="X130" s="35"/>
      <c r="Y130" s="35"/>
      <c r="Z130" s="35"/>
      <c r="AA130" s="35"/>
      <c r="AB130" s="35"/>
      <c r="AC130" s="35"/>
      <c r="AD130" s="35"/>
      <c r="AE130" s="35"/>
    </row>
    <row r="131" spans="1:65" s="2" customFormat="1" ht="15.2" customHeight="1">
      <c r="A131" s="35"/>
      <c r="B131" s="36"/>
      <c r="C131" s="28" t="s">
        <v>26</v>
      </c>
      <c r="D131" s="35"/>
      <c r="E131" s="35"/>
      <c r="F131" s="26" t="str">
        <f>IF(E20="","",E20)</f>
        <v>Vyplň údaj</v>
      </c>
      <c r="G131" s="35"/>
      <c r="H131" s="35"/>
      <c r="I131" s="28" t="s">
        <v>31</v>
      </c>
      <c r="J131" s="31" t="str">
        <f>E26</f>
        <v xml:space="preserve"> </v>
      </c>
      <c r="K131" s="35"/>
      <c r="L131" s="45"/>
      <c r="S131" s="35"/>
      <c r="T131" s="35"/>
      <c r="U131" s="35"/>
      <c r="V131" s="35"/>
      <c r="W131" s="35"/>
      <c r="X131" s="35"/>
      <c r="Y131" s="35"/>
      <c r="Z131" s="35"/>
      <c r="AA131" s="35"/>
      <c r="AB131" s="35"/>
      <c r="AC131" s="35"/>
      <c r="AD131" s="35"/>
      <c r="AE131" s="35"/>
    </row>
    <row r="132" spans="1:65" s="2" customFormat="1" ht="10.35" customHeight="1">
      <c r="A132" s="35"/>
      <c r="B132" s="36"/>
      <c r="C132" s="35"/>
      <c r="D132" s="35"/>
      <c r="E132" s="35"/>
      <c r="F132" s="35"/>
      <c r="G132" s="35"/>
      <c r="H132" s="35"/>
      <c r="I132" s="35"/>
      <c r="J132" s="35"/>
      <c r="K132" s="35"/>
      <c r="L132" s="45"/>
      <c r="S132" s="35"/>
      <c r="T132" s="35"/>
      <c r="U132" s="35"/>
      <c r="V132" s="35"/>
      <c r="W132" s="35"/>
      <c r="X132" s="35"/>
      <c r="Y132" s="35"/>
      <c r="Z132" s="35"/>
      <c r="AA132" s="35"/>
      <c r="AB132" s="35"/>
      <c r="AC132" s="35"/>
      <c r="AD132" s="35"/>
      <c r="AE132" s="35"/>
    </row>
    <row r="133" spans="1:65" s="11" customFormat="1" ht="29.25" customHeight="1">
      <c r="A133" s="149"/>
      <c r="B133" s="150"/>
      <c r="C133" s="151" t="s">
        <v>304</v>
      </c>
      <c r="D133" s="152" t="s">
        <v>60</v>
      </c>
      <c r="E133" s="152" t="s">
        <v>56</v>
      </c>
      <c r="F133" s="152" t="s">
        <v>57</v>
      </c>
      <c r="G133" s="152" t="s">
        <v>305</v>
      </c>
      <c r="H133" s="152" t="s">
        <v>306</v>
      </c>
      <c r="I133" s="152" t="s">
        <v>307</v>
      </c>
      <c r="J133" s="153" t="s">
        <v>267</v>
      </c>
      <c r="K133" s="154" t="s">
        <v>308</v>
      </c>
      <c r="L133" s="155"/>
      <c r="M133" s="65" t="s">
        <v>1</v>
      </c>
      <c r="N133" s="66" t="s">
        <v>39</v>
      </c>
      <c r="O133" s="66" t="s">
        <v>309</v>
      </c>
      <c r="P133" s="66" t="s">
        <v>310</v>
      </c>
      <c r="Q133" s="66" t="s">
        <v>311</v>
      </c>
      <c r="R133" s="66" t="s">
        <v>312</v>
      </c>
      <c r="S133" s="66" t="s">
        <v>313</v>
      </c>
      <c r="T133" s="67" t="s">
        <v>314</v>
      </c>
      <c r="U133" s="149"/>
      <c r="V133" s="149"/>
      <c r="W133" s="149"/>
      <c r="X133" s="149"/>
      <c r="Y133" s="149"/>
      <c r="Z133" s="149"/>
      <c r="AA133" s="149"/>
      <c r="AB133" s="149"/>
      <c r="AC133" s="149"/>
      <c r="AD133" s="149"/>
      <c r="AE133" s="149"/>
    </row>
    <row r="134" spans="1:65" s="2" customFormat="1" ht="22.9" customHeight="1">
      <c r="A134" s="35"/>
      <c r="B134" s="36"/>
      <c r="C134" s="72" t="s">
        <v>208</v>
      </c>
      <c r="D134" s="35"/>
      <c r="E134" s="35"/>
      <c r="F134" s="35"/>
      <c r="G134" s="35"/>
      <c r="H134" s="35"/>
      <c r="I134" s="35"/>
      <c r="J134" s="156">
        <f>BK134</f>
        <v>0</v>
      </c>
      <c r="K134" s="35"/>
      <c r="L134" s="36"/>
      <c r="M134" s="68"/>
      <c r="N134" s="59"/>
      <c r="O134" s="69"/>
      <c r="P134" s="157">
        <f>P135+P278+P370+P374</f>
        <v>0</v>
      </c>
      <c r="Q134" s="69"/>
      <c r="R134" s="157">
        <f>R135+R278+R370+R374</f>
        <v>1348.5378200000005</v>
      </c>
      <c r="S134" s="69"/>
      <c r="T134" s="158">
        <f>T135+T278+T370+T374</f>
        <v>0</v>
      </c>
      <c r="U134" s="35"/>
      <c r="V134" s="35"/>
      <c r="W134" s="35"/>
      <c r="X134" s="35"/>
      <c r="Y134" s="35"/>
      <c r="Z134" s="35"/>
      <c r="AA134" s="35"/>
      <c r="AB134" s="35"/>
      <c r="AC134" s="35"/>
      <c r="AD134" s="35"/>
      <c r="AE134" s="35"/>
      <c r="AT134" s="18" t="s">
        <v>74</v>
      </c>
      <c r="AU134" s="18" t="s">
        <v>269</v>
      </c>
      <c r="BK134" s="159">
        <f>BK135+BK278+BK370+BK374</f>
        <v>0</v>
      </c>
    </row>
    <row r="135" spans="1:65" s="12" customFormat="1" ht="25.9" customHeight="1">
      <c r="B135" s="160"/>
      <c r="D135" s="161" t="s">
        <v>74</v>
      </c>
      <c r="E135" s="162" t="s">
        <v>2823</v>
      </c>
      <c r="F135" s="162" t="s">
        <v>3380</v>
      </c>
      <c r="I135" s="163"/>
      <c r="J135" s="164">
        <f>BK135</f>
        <v>0</v>
      </c>
      <c r="L135" s="160"/>
      <c r="M135" s="165"/>
      <c r="N135" s="166"/>
      <c r="O135" s="166"/>
      <c r="P135" s="167">
        <f>SUM(P136:P277)</f>
        <v>0</v>
      </c>
      <c r="Q135" s="166"/>
      <c r="R135" s="167">
        <f>SUM(R136:R277)</f>
        <v>1348.5378200000005</v>
      </c>
      <c r="S135" s="166"/>
      <c r="T135" s="168">
        <f>SUM(T136:T277)</f>
        <v>0</v>
      </c>
      <c r="AR135" s="161" t="s">
        <v>82</v>
      </c>
      <c r="AT135" s="169" t="s">
        <v>74</v>
      </c>
      <c r="AU135" s="169" t="s">
        <v>75</v>
      </c>
      <c r="AY135" s="161" t="s">
        <v>317</v>
      </c>
      <c r="BK135" s="170">
        <f>SUM(BK136:BK277)</f>
        <v>0</v>
      </c>
    </row>
    <row r="136" spans="1:65" s="2" customFormat="1" ht="14.45" customHeight="1">
      <c r="A136" s="35"/>
      <c r="B136" s="141"/>
      <c r="C136" s="171" t="s">
        <v>1607</v>
      </c>
      <c r="D136" s="171" t="s">
        <v>318</v>
      </c>
      <c r="E136" s="172" t="s">
        <v>319</v>
      </c>
      <c r="F136" s="173" t="s">
        <v>320</v>
      </c>
      <c r="G136" s="174" t="s">
        <v>1</v>
      </c>
      <c r="H136" s="175">
        <v>0</v>
      </c>
      <c r="I136" s="176"/>
      <c r="J136" s="177">
        <f>ROUND(I136*H136,2)</f>
        <v>0</v>
      </c>
      <c r="K136" s="178"/>
      <c r="L136" s="36"/>
      <c r="M136" s="179" t="s">
        <v>1</v>
      </c>
      <c r="N136" s="180" t="s">
        <v>41</v>
      </c>
      <c r="O136" s="61"/>
      <c r="P136" s="181">
        <f>O136*H136</f>
        <v>0</v>
      </c>
      <c r="Q136" s="181">
        <v>1.7999999999999999E-2</v>
      </c>
      <c r="R136" s="181">
        <f>Q136*H136</f>
        <v>0</v>
      </c>
      <c r="S136" s="181">
        <v>0</v>
      </c>
      <c r="T136" s="182">
        <f>S136*H136</f>
        <v>0</v>
      </c>
      <c r="U136" s="35"/>
      <c r="V136" s="35"/>
      <c r="W136" s="35"/>
      <c r="X136" s="35"/>
      <c r="Y136" s="35"/>
      <c r="Z136" s="35"/>
      <c r="AA136" s="35"/>
      <c r="AB136" s="35"/>
      <c r="AC136" s="35"/>
      <c r="AD136" s="35"/>
      <c r="AE136" s="35"/>
      <c r="AR136" s="183" t="s">
        <v>321</v>
      </c>
      <c r="AT136" s="183" t="s">
        <v>318</v>
      </c>
      <c r="AU136" s="183" t="s">
        <v>82</v>
      </c>
      <c r="AY136" s="18" t="s">
        <v>317</v>
      </c>
      <c r="BE136" s="105">
        <f>IF(N136="základná",J136,0)</f>
        <v>0</v>
      </c>
      <c r="BF136" s="105">
        <f>IF(N136="znížená",J136,0)</f>
        <v>0</v>
      </c>
      <c r="BG136" s="105">
        <f>IF(N136="zákl. prenesená",J136,0)</f>
        <v>0</v>
      </c>
      <c r="BH136" s="105">
        <f>IF(N136="zníž. prenesená",J136,0)</f>
        <v>0</v>
      </c>
      <c r="BI136" s="105">
        <f>IF(N136="nulová",J136,0)</f>
        <v>0</v>
      </c>
      <c r="BJ136" s="18" t="s">
        <v>88</v>
      </c>
      <c r="BK136" s="105">
        <f>ROUND(I136*H136,2)</f>
        <v>0</v>
      </c>
      <c r="BL136" s="18" t="s">
        <v>321</v>
      </c>
      <c r="BM136" s="183" t="s">
        <v>3381</v>
      </c>
    </row>
    <row r="137" spans="1:65" s="13" customFormat="1" ht="22.5">
      <c r="B137" s="184"/>
      <c r="D137" s="185" t="s">
        <v>323</v>
      </c>
      <c r="E137" s="186" t="s">
        <v>1</v>
      </c>
      <c r="F137" s="187" t="s">
        <v>324</v>
      </c>
      <c r="H137" s="186" t="s">
        <v>1</v>
      </c>
      <c r="I137" s="188"/>
      <c r="L137" s="184"/>
      <c r="M137" s="189"/>
      <c r="N137" s="190"/>
      <c r="O137" s="190"/>
      <c r="P137" s="190"/>
      <c r="Q137" s="190"/>
      <c r="R137" s="190"/>
      <c r="S137" s="190"/>
      <c r="T137" s="191"/>
      <c r="AT137" s="186" t="s">
        <v>323</v>
      </c>
      <c r="AU137" s="186" t="s">
        <v>82</v>
      </c>
      <c r="AV137" s="13" t="s">
        <v>82</v>
      </c>
      <c r="AW137" s="13" t="s">
        <v>30</v>
      </c>
      <c r="AX137" s="13" t="s">
        <v>75</v>
      </c>
      <c r="AY137" s="186" t="s">
        <v>317</v>
      </c>
    </row>
    <row r="138" spans="1:65" s="13" customFormat="1" ht="22.5">
      <c r="B138" s="184"/>
      <c r="D138" s="185" t="s">
        <v>323</v>
      </c>
      <c r="E138" s="186" t="s">
        <v>1</v>
      </c>
      <c r="F138" s="187" t="s">
        <v>325</v>
      </c>
      <c r="H138" s="186" t="s">
        <v>1</v>
      </c>
      <c r="I138" s="188"/>
      <c r="L138" s="184"/>
      <c r="M138" s="189"/>
      <c r="N138" s="190"/>
      <c r="O138" s="190"/>
      <c r="P138" s="190"/>
      <c r="Q138" s="190"/>
      <c r="R138" s="190"/>
      <c r="S138" s="190"/>
      <c r="T138" s="191"/>
      <c r="AT138" s="186" t="s">
        <v>323</v>
      </c>
      <c r="AU138" s="186" t="s">
        <v>82</v>
      </c>
      <c r="AV138" s="13" t="s">
        <v>82</v>
      </c>
      <c r="AW138" s="13" t="s">
        <v>30</v>
      </c>
      <c r="AX138" s="13" t="s">
        <v>75</v>
      </c>
      <c r="AY138" s="186" t="s">
        <v>317</v>
      </c>
    </row>
    <row r="139" spans="1:65" s="13" customFormat="1" ht="22.5">
      <c r="B139" s="184"/>
      <c r="D139" s="185" t="s">
        <v>323</v>
      </c>
      <c r="E139" s="186" t="s">
        <v>1</v>
      </c>
      <c r="F139" s="187" t="s">
        <v>326</v>
      </c>
      <c r="H139" s="186" t="s">
        <v>1</v>
      </c>
      <c r="I139" s="188"/>
      <c r="L139" s="184"/>
      <c r="M139" s="189"/>
      <c r="N139" s="190"/>
      <c r="O139" s="190"/>
      <c r="P139" s="190"/>
      <c r="Q139" s="190"/>
      <c r="R139" s="190"/>
      <c r="S139" s="190"/>
      <c r="T139" s="191"/>
      <c r="AT139" s="186" t="s">
        <v>323</v>
      </c>
      <c r="AU139" s="186" t="s">
        <v>82</v>
      </c>
      <c r="AV139" s="13" t="s">
        <v>82</v>
      </c>
      <c r="AW139" s="13" t="s">
        <v>30</v>
      </c>
      <c r="AX139" s="13" t="s">
        <v>75</v>
      </c>
      <c r="AY139" s="186" t="s">
        <v>317</v>
      </c>
    </row>
    <row r="140" spans="1:65" s="13" customFormat="1" ht="22.5">
      <c r="B140" s="184"/>
      <c r="D140" s="185" t="s">
        <v>323</v>
      </c>
      <c r="E140" s="186" t="s">
        <v>1</v>
      </c>
      <c r="F140" s="187" t="s">
        <v>327</v>
      </c>
      <c r="H140" s="186" t="s">
        <v>1</v>
      </c>
      <c r="I140" s="188"/>
      <c r="L140" s="184"/>
      <c r="M140" s="189"/>
      <c r="N140" s="190"/>
      <c r="O140" s="190"/>
      <c r="P140" s="190"/>
      <c r="Q140" s="190"/>
      <c r="R140" s="190"/>
      <c r="S140" s="190"/>
      <c r="T140" s="191"/>
      <c r="AT140" s="186" t="s">
        <v>323</v>
      </c>
      <c r="AU140" s="186" t="s">
        <v>82</v>
      </c>
      <c r="AV140" s="13" t="s">
        <v>82</v>
      </c>
      <c r="AW140" s="13" t="s">
        <v>30</v>
      </c>
      <c r="AX140" s="13" t="s">
        <v>75</v>
      </c>
      <c r="AY140" s="186" t="s">
        <v>317</v>
      </c>
    </row>
    <row r="141" spans="1:65" s="13" customFormat="1" ht="33.75">
      <c r="B141" s="184"/>
      <c r="D141" s="185" t="s">
        <v>323</v>
      </c>
      <c r="E141" s="186" t="s">
        <v>1</v>
      </c>
      <c r="F141" s="187" t="s">
        <v>328</v>
      </c>
      <c r="H141" s="186" t="s">
        <v>1</v>
      </c>
      <c r="I141" s="188"/>
      <c r="L141" s="184"/>
      <c r="M141" s="189"/>
      <c r="N141" s="190"/>
      <c r="O141" s="190"/>
      <c r="P141" s="190"/>
      <c r="Q141" s="190"/>
      <c r="R141" s="190"/>
      <c r="S141" s="190"/>
      <c r="T141" s="191"/>
      <c r="AT141" s="186" t="s">
        <v>323</v>
      </c>
      <c r="AU141" s="186" t="s">
        <v>82</v>
      </c>
      <c r="AV141" s="13" t="s">
        <v>82</v>
      </c>
      <c r="AW141" s="13" t="s">
        <v>30</v>
      </c>
      <c r="AX141" s="13" t="s">
        <v>75</v>
      </c>
      <c r="AY141" s="186" t="s">
        <v>317</v>
      </c>
    </row>
    <row r="142" spans="1:65" s="13" customFormat="1" ht="22.5">
      <c r="B142" s="184"/>
      <c r="D142" s="185" t="s">
        <v>323</v>
      </c>
      <c r="E142" s="186" t="s">
        <v>1</v>
      </c>
      <c r="F142" s="187" t="s">
        <v>329</v>
      </c>
      <c r="H142" s="186" t="s">
        <v>1</v>
      </c>
      <c r="I142" s="188"/>
      <c r="L142" s="184"/>
      <c r="M142" s="189"/>
      <c r="N142" s="190"/>
      <c r="O142" s="190"/>
      <c r="P142" s="190"/>
      <c r="Q142" s="190"/>
      <c r="R142" s="190"/>
      <c r="S142" s="190"/>
      <c r="T142" s="191"/>
      <c r="AT142" s="186" t="s">
        <v>323</v>
      </c>
      <c r="AU142" s="186" t="s">
        <v>82</v>
      </c>
      <c r="AV142" s="13" t="s">
        <v>82</v>
      </c>
      <c r="AW142" s="13" t="s">
        <v>30</v>
      </c>
      <c r="AX142" s="13" t="s">
        <v>75</v>
      </c>
      <c r="AY142" s="186" t="s">
        <v>317</v>
      </c>
    </row>
    <row r="143" spans="1:65" s="13" customFormat="1" ht="33.75">
      <c r="B143" s="184"/>
      <c r="D143" s="185" t="s">
        <v>323</v>
      </c>
      <c r="E143" s="186" t="s">
        <v>1</v>
      </c>
      <c r="F143" s="187" t="s">
        <v>330</v>
      </c>
      <c r="H143" s="186" t="s">
        <v>1</v>
      </c>
      <c r="I143" s="188"/>
      <c r="L143" s="184"/>
      <c r="M143" s="189"/>
      <c r="N143" s="190"/>
      <c r="O143" s="190"/>
      <c r="P143" s="190"/>
      <c r="Q143" s="190"/>
      <c r="R143" s="190"/>
      <c r="S143" s="190"/>
      <c r="T143" s="191"/>
      <c r="AT143" s="186" t="s">
        <v>323</v>
      </c>
      <c r="AU143" s="186" t="s">
        <v>82</v>
      </c>
      <c r="AV143" s="13" t="s">
        <v>82</v>
      </c>
      <c r="AW143" s="13" t="s">
        <v>30</v>
      </c>
      <c r="AX143" s="13" t="s">
        <v>75</v>
      </c>
      <c r="AY143" s="186" t="s">
        <v>317</v>
      </c>
    </row>
    <row r="144" spans="1:65" s="13" customFormat="1" ht="22.5">
      <c r="B144" s="184"/>
      <c r="D144" s="185" t="s">
        <v>323</v>
      </c>
      <c r="E144" s="186" t="s">
        <v>1</v>
      </c>
      <c r="F144" s="187" t="s">
        <v>331</v>
      </c>
      <c r="H144" s="186" t="s">
        <v>1</v>
      </c>
      <c r="I144" s="188"/>
      <c r="L144" s="184"/>
      <c r="M144" s="189"/>
      <c r="N144" s="190"/>
      <c r="O144" s="190"/>
      <c r="P144" s="190"/>
      <c r="Q144" s="190"/>
      <c r="R144" s="190"/>
      <c r="S144" s="190"/>
      <c r="T144" s="191"/>
      <c r="AT144" s="186" t="s">
        <v>323</v>
      </c>
      <c r="AU144" s="186" t="s">
        <v>82</v>
      </c>
      <c r="AV144" s="13" t="s">
        <v>82</v>
      </c>
      <c r="AW144" s="13" t="s">
        <v>30</v>
      </c>
      <c r="AX144" s="13" t="s">
        <v>75</v>
      </c>
      <c r="AY144" s="186" t="s">
        <v>317</v>
      </c>
    </row>
    <row r="145" spans="1:65" s="13" customFormat="1" ht="22.5">
      <c r="B145" s="184"/>
      <c r="D145" s="185" t="s">
        <v>323</v>
      </c>
      <c r="E145" s="186" t="s">
        <v>1</v>
      </c>
      <c r="F145" s="187" t="s">
        <v>332</v>
      </c>
      <c r="H145" s="186" t="s">
        <v>1</v>
      </c>
      <c r="I145" s="188"/>
      <c r="L145" s="184"/>
      <c r="M145" s="189"/>
      <c r="N145" s="190"/>
      <c r="O145" s="190"/>
      <c r="P145" s="190"/>
      <c r="Q145" s="190"/>
      <c r="R145" s="190"/>
      <c r="S145" s="190"/>
      <c r="T145" s="191"/>
      <c r="AT145" s="186" t="s">
        <v>323</v>
      </c>
      <c r="AU145" s="186" t="s">
        <v>82</v>
      </c>
      <c r="AV145" s="13" t="s">
        <v>82</v>
      </c>
      <c r="AW145" s="13" t="s">
        <v>30</v>
      </c>
      <c r="AX145" s="13" t="s">
        <v>75</v>
      </c>
      <c r="AY145" s="186" t="s">
        <v>317</v>
      </c>
    </row>
    <row r="146" spans="1:65" s="13" customFormat="1">
      <c r="B146" s="184"/>
      <c r="D146" s="185" t="s">
        <v>323</v>
      </c>
      <c r="E146" s="186" t="s">
        <v>1</v>
      </c>
      <c r="F146" s="187" t="s">
        <v>333</v>
      </c>
      <c r="H146" s="186" t="s">
        <v>1</v>
      </c>
      <c r="I146" s="188"/>
      <c r="L146" s="184"/>
      <c r="M146" s="189"/>
      <c r="N146" s="190"/>
      <c r="O146" s="190"/>
      <c r="P146" s="190"/>
      <c r="Q146" s="190"/>
      <c r="R146" s="190"/>
      <c r="S146" s="190"/>
      <c r="T146" s="191"/>
      <c r="AT146" s="186" t="s">
        <v>323</v>
      </c>
      <c r="AU146" s="186" t="s">
        <v>82</v>
      </c>
      <c r="AV146" s="13" t="s">
        <v>82</v>
      </c>
      <c r="AW146" s="13" t="s">
        <v>30</v>
      </c>
      <c r="AX146" s="13" t="s">
        <v>75</v>
      </c>
      <c r="AY146" s="186" t="s">
        <v>317</v>
      </c>
    </row>
    <row r="147" spans="1:65" s="15" customFormat="1">
      <c r="B147" s="202"/>
      <c r="D147" s="185" t="s">
        <v>323</v>
      </c>
      <c r="E147" s="203" t="s">
        <v>1</v>
      </c>
      <c r="F147" s="204" t="s">
        <v>20</v>
      </c>
      <c r="H147" s="205">
        <v>0</v>
      </c>
      <c r="I147" s="206"/>
      <c r="L147" s="202"/>
      <c r="M147" s="207"/>
      <c r="N147" s="208"/>
      <c r="O147" s="208"/>
      <c r="P147" s="208"/>
      <c r="Q147" s="208"/>
      <c r="R147" s="208"/>
      <c r="S147" s="208"/>
      <c r="T147" s="209"/>
      <c r="AT147" s="203" t="s">
        <v>323</v>
      </c>
      <c r="AU147" s="203" t="s">
        <v>82</v>
      </c>
      <c r="AV147" s="15" t="s">
        <v>88</v>
      </c>
      <c r="AW147" s="15" t="s">
        <v>30</v>
      </c>
      <c r="AX147" s="15" t="s">
        <v>75</v>
      </c>
      <c r="AY147" s="203" t="s">
        <v>317</v>
      </c>
    </row>
    <row r="148" spans="1:65" s="14" customFormat="1">
      <c r="B148" s="192"/>
      <c r="D148" s="185" t="s">
        <v>323</v>
      </c>
      <c r="E148" s="193" t="s">
        <v>1</v>
      </c>
      <c r="F148" s="194" t="s">
        <v>334</v>
      </c>
      <c r="H148" s="195">
        <v>0</v>
      </c>
      <c r="I148" s="196"/>
      <c r="L148" s="192"/>
      <c r="M148" s="197"/>
      <c r="N148" s="198"/>
      <c r="O148" s="198"/>
      <c r="P148" s="198"/>
      <c r="Q148" s="198"/>
      <c r="R148" s="198"/>
      <c r="S148" s="198"/>
      <c r="T148" s="199"/>
      <c r="AT148" s="193" t="s">
        <v>323</v>
      </c>
      <c r="AU148" s="193" t="s">
        <v>82</v>
      </c>
      <c r="AV148" s="14" t="s">
        <v>321</v>
      </c>
      <c r="AW148" s="14" t="s">
        <v>30</v>
      </c>
      <c r="AX148" s="14" t="s">
        <v>82</v>
      </c>
      <c r="AY148" s="193" t="s">
        <v>317</v>
      </c>
    </row>
    <row r="149" spans="1:65" s="2" customFormat="1" ht="14.45" customHeight="1">
      <c r="A149" s="35"/>
      <c r="B149" s="141"/>
      <c r="C149" s="218" t="s">
        <v>82</v>
      </c>
      <c r="D149" s="218" t="s">
        <v>419</v>
      </c>
      <c r="E149" s="219" t="s">
        <v>3382</v>
      </c>
      <c r="F149" s="220" t="s">
        <v>3383</v>
      </c>
      <c r="G149" s="221" t="s">
        <v>441</v>
      </c>
      <c r="H149" s="222">
        <v>245</v>
      </c>
      <c r="I149" s="223"/>
      <c r="J149" s="224">
        <f t="shared" ref="J149:J180" si="5">ROUND(I149*H149,2)</f>
        <v>0</v>
      </c>
      <c r="K149" s="225"/>
      <c r="L149" s="226"/>
      <c r="M149" s="227" t="s">
        <v>1</v>
      </c>
      <c r="N149" s="228" t="s">
        <v>41</v>
      </c>
      <c r="O149" s="61"/>
      <c r="P149" s="181">
        <f t="shared" ref="P149:P180" si="6">O149*H149</f>
        <v>0</v>
      </c>
      <c r="Q149" s="181">
        <v>4.6370000000000001E-2</v>
      </c>
      <c r="R149" s="181">
        <f t="shared" ref="R149:R180" si="7">Q149*H149</f>
        <v>11.36065</v>
      </c>
      <c r="S149" s="181">
        <v>0</v>
      </c>
      <c r="T149" s="182">
        <f t="shared" ref="T149:T180" si="8">S149*H149</f>
        <v>0</v>
      </c>
      <c r="U149" s="35"/>
      <c r="V149" s="35"/>
      <c r="W149" s="35"/>
      <c r="X149" s="35"/>
      <c r="Y149" s="35"/>
      <c r="Z149" s="35"/>
      <c r="AA149" s="35"/>
      <c r="AB149" s="35"/>
      <c r="AC149" s="35"/>
      <c r="AD149" s="35"/>
      <c r="AE149" s="35"/>
      <c r="AR149" s="183" t="s">
        <v>359</v>
      </c>
      <c r="AT149" s="183" t="s">
        <v>419</v>
      </c>
      <c r="AU149" s="183" t="s">
        <v>82</v>
      </c>
      <c r="AY149" s="18" t="s">
        <v>317</v>
      </c>
      <c r="BE149" s="105">
        <f t="shared" ref="BE149:BE180" si="9">IF(N149="základná",J149,0)</f>
        <v>0</v>
      </c>
      <c r="BF149" s="105">
        <f t="shared" ref="BF149:BF180" si="10">IF(N149="znížená",J149,0)</f>
        <v>0</v>
      </c>
      <c r="BG149" s="105">
        <f t="shared" ref="BG149:BG180" si="11">IF(N149="zákl. prenesená",J149,0)</f>
        <v>0</v>
      </c>
      <c r="BH149" s="105">
        <f t="shared" ref="BH149:BH180" si="12">IF(N149="zníž. prenesená",J149,0)</f>
        <v>0</v>
      </c>
      <c r="BI149" s="105">
        <f t="shared" ref="BI149:BI180" si="13">IF(N149="nulová",J149,0)</f>
        <v>0</v>
      </c>
      <c r="BJ149" s="18" t="s">
        <v>88</v>
      </c>
      <c r="BK149" s="105">
        <f t="shared" ref="BK149:BK180" si="14">ROUND(I149*H149,2)</f>
        <v>0</v>
      </c>
      <c r="BL149" s="18" t="s">
        <v>321</v>
      </c>
      <c r="BM149" s="183" t="s">
        <v>3384</v>
      </c>
    </row>
    <row r="150" spans="1:65" s="2" customFormat="1" ht="14.45" customHeight="1">
      <c r="A150" s="35"/>
      <c r="B150" s="141"/>
      <c r="C150" s="218" t="s">
        <v>88</v>
      </c>
      <c r="D150" s="218" t="s">
        <v>419</v>
      </c>
      <c r="E150" s="219" t="s">
        <v>3385</v>
      </c>
      <c r="F150" s="220" t="s">
        <v>3386</v>
      </c>
      <c r="G150" s="221" t="s">
        <v>441</v>
      </c>
      <c r="H150" s="222">
        <v>515</v>
      </c>
      <c r="I150" s="223"/>
      <c r="J150" s="224">
        <f t="shared" si="5"/>
        <v>0</v>
      </c>
      <c r="K150" s="225"/>
      <c r="L150" s="226"/>
      <c r="M150" s="227" t="s">
        <v>1</v>
      </c>
      <c r="N150" s="228" t="s">
        <v>41</v>
      </c>
      <c r="O150" s="61"/>
      <c r="P150" s="181">
        <f t="shared" si="6"/>
        <v>0</v>
      </c>
      <c r="Q150" s="181">
        <v>0.11966</v>
      </c>
      <c r="R150" s="181">
        <f t="shared" si="7"/>
        <v>61.624900000000004</v>
      </c>
      <c r="S150" s="181">
        <v>0</v>
      </c>
      <c r="T150" s="182">
        <f t="shared" si="8"/>
        <v>0</v>
      </c>
      <c r="U150" s="35"/>
      <c r="V150" s="35"/>
      <c r="W150" s="35"/>
      <c r="X150" s="35"/>
      <c r="Y150" s="35"/>
      <c r="Z150" s="35"/>
      <c r="AA150" s="35"/>
      <c r="AB150" s="35"/>
      <c r="AC150" s="35"/>
      <c r="AD150" s="35"/>
      <c r="AE150" s="35"/>
      <c r="AR150" s="183" t="s">
        <v>359</v>
      </c>
      <c r="AT150" s="183" t="s">
        <v>419</v>
      </c>
      <c r="AU150" s="183" t="s">
        <v>82</v>
      </c>
      <c r="AY150" s="18" t="s">
        <v>317</v>
      </c>
      <c r="BE150" s="105">
        <f t="shared" si="9"/>
        <v>0</v>
      </c>
      <c r="BF150" s="105">
        <f t="shared" si="10"/>
        <v>0</v>
      </c>
      <c r="BG150" s="105">
        <f t="shared" si="11"/>
        <v>0</v>
      </c>
      <c r="BH150" s="105">
        <f t="shared" si="12"/>
        <v>0</v>
      </c>
      <c r="BI150" s="105">
        <f t="shared" si="13"/>
        <v>0</v>
      </c>
      <c r="BJ150" s="18" t="s">
        <v>88</v>
      </c>
      <c r="BK150" s="105">
        <f t="shared" si="14"/>
        <v>0</v>
      </c>
      <c r="BL150" s="18" t="s">
        <v>321</v>
      </c>
      <c r="BM150" s="183" t="s">
        <v>3387</v>
      </c>
    </row>
    <row r="151" spans="1:65" s="2" customFormat="1" ht="14.45" customHeight="1">
      <c r="A151" s="35"/>
      <c r="B151" s="141"/>
      <c r="C151" s="218" t="s">
        <v>105</v>
      </c>
      <c r="D151" s="218" t="s">
        <v>419</v>
      </c>
      <c r="E151" s="219" t="s">
        <v>3388</v>
      </c>
      <c r="F151" s="220" t="s">
        <v>3389</v>
      </c>
      <c r="G151" s="221" t="s">
        <v>441</v>
      </c>
      <c r="H151" s="222">
        <v>80</v>
      </c>
      <c r="I151" s="223"/>
      <c r="J151" s="224">
        <f t="shared" si="5"/>
        <v>0</v>
      </c>
      <c r="K151" s="225"/>
      <c r="L151" s="226"/>
      <c r="M151" s="227" t="s">
        <v>1</v>
      </c>
      <c r="N151" s="228" t="s">
        <v>41</v>
      </c>
      <c r="O151" s="61"/>
      <c r="P151" s="181">
        <f t="shared" si="6"/>
        <v>0</v>
      </c>
      <c r="Q151" s="181">
        <v>0.17230999999999999</v>
      </c>
      <c r="R151" s="181">
        <f t="shared" si="7"/>
        <v>13.784799999999999</v>
      </c>
      <c r="S151" s="181">
        <v>0</v>
      </c>
      <c r="T151" s="182">
        <f t="shared" si="8"/>
        <v>0</v>
      </c>
      <c r="U151" s="35"/>
      <c r="V151" s="35"/>
      <c r="W151" s="35"/>
      <c r="X151" s="35"/>
      <c r="Y151" s="35"/>
      <c r="Z151" s="35"/>
      <c r="AA151" s="35"/>
      <c r="AB151" s="35"/>
      <c r="AC151" s="35"/>
      <c r="AD151" s="35"/>
      <c r="AE151" s="35"/>
      <c r="AR151" s="183" t="s">
        <v>359</v>
      </c>
      <c r="AT151" s="183" t="s">
        <v>419</v>
      </c>
      <c r="AU151" s="183" t="s">
        <v>82</v>
      </c>
      <c r="AY151" s="18" t="s">
        <v>317</v>
      </c>
      <c r="BE151" s="105">
        <f t="shared" si="9"/>
        <v>0</v>
      </c>
      <c r="BF151" s="105">
        <f t="shared" si="10"/>
        <v>0</v>
      </c>
      <c r="BG151" s="105">
        <f t="shared" si="11"/>
        <v>0</v>
      </c>
      <c r="BH151" s="105">
        <f t="shared" si="12"/>
        <v>0</v>
      </c>
      <c r="BI151" s="105">
        <f t="shared" si="13"/>
        <v>0</v>
      </c>
      <c r="BJ151" s="18" t="s">
        <v>88</v>
      </c>
      <c r="BK151" s="105">
        <f t="shared" si="14"/>
        <v>0</v>
      </c>
      <c r="BL151" s="18" t="s">
        <v>321</v>
      </c>
      <c r="BM151" s="183" t="s">
        <v>3390</v>
      </c>
    </row>
    <row r="152" spans="1:65" s="2" customFormat="1" ht="14.45" customHeight="1">
      <c r="A152" s="35"/>
      <c r="B152" s="141"/>
      <c r="C152" s="218" t="s">
        <v>321</v>
      </c>
      <c r="D152" s="218" t="s">
        <v>419</v>
      </c>
      <c r="E152" s="219" t="s">
        <v>3391</v>
      </c>
      <c r="F152" s="220" t="s">
        <v>3392</v>
      </c>
      <c r="G152" s="221" t="s">
        <v>441</v>
      </c>
      <c r="H152" s="222">
        <v>65</v>
      </c>
      <c r="I152" s="223"/>
      <c r="J152" s="224">
        <f t="shared" si="5"/>
        <v>0</v>
      </c>
      <c r="K152" s="225"/>
      <c r="L152" s="226"/>
      <c r="M152" s="227" t="s">
        <v>1</v>
      </c>
      <c r="N152" s="228" t="s">
        <v>41</v>
      </c>
      <c r="O152" s="61"/>
      <c r="P152" s="181">
        <f t="shared" si="6"/>
        <v>0</v>
      </c>
      <c r="Q152" s="181">
        <v>0.35000999999999999</v>
      </c>
      <c r="R152" s="181">
        <f t="shared" si="7"/>
        <v>22.75065</v>
      </c>
      <c r="S152" s="181">
        <v>0</v>
      </c>
      <c r="T152" s="182">
        <f t="shared" si="8"/>
        <v>0</v>
      </c>
      <c r="U152" s="35"/>
      <c r="V152" s="35"/>
      <c r="W152" s="35"/>
      <c r="X152" s="35"/>
      <c r="Y152" s="35"/>
      <c r="Z152" s="35"/>
      <c r="AA152" s="35"/>
      <c r="AB152" s="35"/>
      <c r="AC152" s="35"/>
      <c r="AD152" s="35"/>
      <c r="AE152" s="35"/>
      <c r="AR152" s="183" t="s">
        <v>359</v>
      </c>
      <c r="AT152" s="183" t="s">
        <v>419</v>
      </c>
      <c r="AU152" s="183" t="s">
        <v>82</v>
      </c>
      <c r="AY152" s="18" t="s">
        <v>317</v>
      </c>
      <c r="BE152" s="105">
        <f t="shared" si="9"/>
        <v>0</v>
      </c>
      <c r="BF152" s="105">
        <f t="shared" si="10"/>
        <v>0</v>
      </c>
      <c r="BG152" s="105">
        <f t="shared" si="11"/>
        <v>0</v>
      </c>
      <c r="BH152" s="105">
        <f t="shared" si="12"/>
        <v>0</v>
      </c>
      <c r="BI152" s="105">
        <f t="shared" si="13"/>
        <v>0</v>
      </c>
      <c r="BJ152" s="18" t="s">
        <v>88</v>
      </c>
      <c r="BK152" s="105">
        <f t="shared" si="14"/>
        <v>0</v>
      </c>
      <c r="BL152" s="18" t="s">
        <v>321</v>
      </c>
      <c r="BM152" s="183" t="s">
        <v>3393</v>
      </c>
    </row>
    <row r="153" spans="1:65" s="2" customFormat="1" ht="24.2" customHeight="1">
      <c r="A153" s="35"/>
      <c r="B153" s="141"/>
      <c r="C153" s="218" t="s">
        <v>218</v>
      </c>
      <c r="D153" s="218" t="s">
        <v>419</v>
      </c>
      <c r="E153" s="219" t="s">
        <v>3394</v>
      </c>
      <c r="F153" s="220" t="s">
        <v>3395</v>
      </c>
      <c r="G153" s="221" t="s">
        <v>441</v>
      </c>
      <c r="H153" s="222">
        <v>70</v>
      </c>
      <c r="I153" s="223"/>
      <c r="J153" s="224">
        <f t="shared" si="5"/>
        <v>0</v>
      </c>
      <c r="K153" s="225"/>
      <c r="L153" s="226"/>
      <c r="M153" s="227" t="s">
        <v>1</v>
      </c>
      <c r="N153" s="228" t="s">
        <v>41</v>
      </c>
      <c r="O153" s="61"/>
      <c r="P153" s="181">
        <f t="shared" si="6"/>
        <v>0</v>
      </c>
      <c r="Q153" s="181">
        <v>0</v>
      </c>
      <c r="R153" s="181">
        <f t="shared" si="7"/>
        <v>0</v>
      </c>
      <c r="S153" s="181">
        <v>0</v>
      </c>
      <c r="T153" s="182">
        <f t="shared" si="8"/>
        <v>0</v>
      </c>
      <c r="U153" s="35"/>
      <c r="V153" s="35"/>
      <c r="W153" s="35"/>
      <c r="X153" s="35"/>
      <c r="Y153" s="35"/>
      <c r="Z153" s="35"/>
      <c r="AA153" s="35"/>
      <c r="AB153" s="35"/>
      <c r="AC153" s="35"/>
      <c r="AD153" s="35"/>
      <c r="AE153" s="35"/>
      <c r="AR153" s="183" t="s">
        <v>359</v>
      </c>
      <c r="AT153" s="183" t="s">
        <v>419</v>
      </c>
      <c r="AU153" s="183" t="s">
        <v>82</v>
      </c>
      <c r="AY153" s="18" t="s">
        <v>317</v>
      </c>
      <c r="BE153" s="105">
        <f t="shared" si="9"/>
        <v>0</v>
      </c>
      <c r="BF153" s="105">
        <f t="shared" si="10"/>
        <v>0</v>
      </c>
      <c r="BG153" s="105">
        <f t="shared" si="11"/>
        <v>0</v>
      </c>
      <c r="BH153" s="105">
        <f t="shared" si="12"/>
        <v>0</v>
      </c>
      <c r="BI153" s="105">
        <f t="shared" si="13"/>
        <v>0</v>
      </c>
      <c r="BJ153" s="18" t="s">
        <v>88</v>
      </c>
      <c r="BK153" s="105">
        <f t="shared" si="14"/>
        <v>0</v>
      </c>
      <c r="BL153" s="18" t="s">
        <v>321</v>
      </c>
      <c r="BM153" s="183" t="s">
        <v>3396</v>
      </c>
    </row>
    <row r="154" spans="1:65" s="2" customFormat="1" ht="24.2" customHeight="1">
      <c r="A154" s="35"/>
      <c r="B154" s="141"/>
      <c r="C154" s="218" t="s">
        <v>349</v>
      </c>
      <c r="D154" s="218" t="s">
        <v>419</v>
      </c>
      <c r="E154" s="219" t="s">
        <v>3397</v>
      </c>
      <c r="F154" s="220" t="s">
        <v>3398</v>
      </c>
      <c r="G154" s="221" t="s">
        <v>441</v>
      </c>
      <c r="H154" s="222">
        <v>30</v>
      </c>
      <c r="I154" s="223"/>
      <c r="J154" s="224">
        <f t="shared" si="5"/>
        <v>0</v>
      </c>
      <c r="K154" s="225"/>
      <c r="L154" s="226"/>
      <c r="M154" s="227" t="s">
        <v>1</v>
      </c>
      <c r="N154" s="228" t="s">
        <v>41</v>
      </c>
      <c r="O154" s="61"/>
      <c r="P154" s="181">
        <f t="shared" si="6"/>
        <v>0</v>
      </c>
      <c r="Q154" s="181">
        <v>0</v>
      </c>
      <c r="R154" s="181">
        <f t="shared" si="7"/>
        <v>0</v>
      </c>
      <c r="S154" s="181">
        <v>0</v>
      </c>
      <c r="T154" s="182">
        <f t="shared" si="8"/>
        <v>0</v>
      </c>
      <c r="U154" s="35"/>
      <c r="V154" s="35"/>
      <c r="W154" s="35"/>
      <c r="X154" s="35"/>
      <c r="Y154" s="35"/>
      <c r="Z154" s="35"/>
      <c r="AA154" s="35"/>
      <c r="AB154" s="35"/>
      <c r="AC154" s="35"/>
      <c r="AD154" s="35"/>
      <c r="AE154" s="35"/>
      <c r="AR154" s="183" t="s">
        <v>359</v>
      </c>
      <c r="AT154" s="183" t="s">
        <v>419</v>
      </c>
      <c r="AU154" s="183" t="s">
        <v>82</v>
      </c>
      <c r="AY154" s="18" t="s">
        <v>317</v>
      </c>
      <c r="BE154" s="105">
        <f t="shared" si="9"/>
        <v>0</v>
      </c>
      <c r="BF154" s="105">
        <f t="shared" si="10"/>
        <v>0</v>
      </c>
      <c r="BG154" s="105">
        <f t="shared" si="11"/>
        <v>0</v>
      </c>
      <c r="BH154" s="105">
        <f t="shared" si="12"/>
        <v>0</v>
      </c>
      <c r="BI154" s="105">
        <f t="shared" si="13"/>
        <v>0</v>
      </c>
      <c r="BJ154" s="18" t="s">
        <v>88</v>
      </c>
      <c r="BK154" s="105">
        <f t="shared" si="14"/>
        <v>0</v>
      </c>
      <c r="BL154" s="18" t="s">
        <v>321</v>
      </c>
      <c r="BM154" s="183" t="s">
        <v>3399</v>
      </c>
    </row>
    <row r="155" spans="1:65" s="2" customFormat="1" ht="14.45" customHeight="1">
      <c r="A155" s="35"/>
      <c r="B155" s="141"/>
      <c r="C155" s="218" t="s">
        <v>355</v>
      </c>
      <c r="D155" s="218" t="s">
        <v>419</v>
      </c>
      <c r="E155" s="219" t="s">
        <v>3400</v>
      </c>
      <c r="F155" s="220" t="s">
        <v>3401</v>
      </c>
      <c r="G155" s="221" t="s">
        <v>441</v>
      </c>
      <c r="H155" s="222">
        <v>280</v>
      </c>
      <c r="I155" s="223"/>
      <c r="J155" s="224">
        <f t="shared" si="5"/>
        <v>0</v>
      </c>
      <c r="K155" s="225"/>
      <c r="L155" s="226"/>
      <c r="M155" s="227" t="s">
        <v>1</v>
      </c>
      <c r="N155" s="228" t="s">
        <v>41</v>
      </c>
      <c r="O155" s="61"/>
      <c r="P155" s="181">
        <f t="shared" si="6"/>
        <v>0</v>
      </c>
      <c r="Q155" s="181">
        <v>9.4649999999999998E-2</v>
      </c>
      <c r="R155" s="181">
        <f t="shared" si="7"/>
        <v>26.501999999999999</v>
      </c>
      <c r="S155" s="181">
        <v>0</v>
      </c>
      <c r="T155" s="182">
        <f t="shared" si="8"/>
        <v>0</v>
      </c>
      <c r="U155" s="35"/>
      <c r="V155" s="35"/>
      <c r="W155" s="35"/>
      <c r="X155" s="35"/>
      <c r="Y155" s="35"/>
      <c r="Z155" s="35"/>
      <c r="AA155" s="35"/>
      <c r="AB155" s="35"/>
      <c r="AC155" s="35"/>
      <c r="AD155" s="35"/>
      <c r="AE155" s="35"/>
      <c r="AR155" s="183" t="s">
        <v>359</v>
      </c>
      <c r="AT155" s="183" t="s">
        <v>419</v>
      </c>
      <c r="AU155" s="183" t="s">
        <v>82</v>
      </c>
      <c r="AY155" s="18" t="s">
        <v>317</v>
      </c>
      <c r="BE155" s="105">
        <f t="shared" si="9"/>
        <v>0</v>
      </c>
      <c r="BF155" s="105">
        <f t="shared" si="10"/>
        <v>0</v>
      </c>
      <c r="BG155" s="105">
        <f t="shared" si="11"/>
        <v>0</v>
      </c>
      <c r="BH155" s="105">
        <f t="shared" si="12"/>
        <v>0</v>
      </c>
      <c r="BI155" s="105">
        <f t="shared" si="13"/>
        <v>0</v>
      </c>
      <c r="BJ155" s="18" t="s">
        <v>88</v>
      </c>
      <c r="BK155" s="105">
        <f t="shared" si="14"/>
        <v>0</v>
      </c>
      <c r="BL155" s="18" t="s">
        <v>321</v>
      </c>
      <c r="BM155" s="183" t="s">
        <v>3402</v>
      </c>
    </row>
    <row r="156" spans="1:65" s="2" customFormat="1" ht="14.45" customHeight="1">
      <c r="A156" s="35"/>
      <c r="B156" s="141"/>
      <c r="C156" s="218" t="s">
        <v>359</v>
      </c>
      <c r="D156" s="218" t="s">
        <v>419</v>
      </c>
      <c r="E156" s="219" t="s">
        <v>3403</v>
      </c>
      <c r="F156" s="220" t="s">
        <v>3404</v>
      </c>
      <c r="G156" s="221" t="s">
        <v>441</v>
      </c>
      <c r="H156" s="222">
        <v>70</v>
      </c>
      <c r="I156" s="223"/>
      <c r="J156" s="224">
        <f t="shared" si="5"/>
        <v>0</v>
      </c>
      <c r="K156" s="225"/>
      <c r="L156" s="226"/>
      <c r="M156" s="227" t="s">
        <v>1</v>
      </c>
      <c r="N156" s="228" t="s">
        <v>41</v>
      </c>
      <c r="O156" s="61"/>
      <c r="P156" s="181">
        <f t="shared" si="6"/>
        <v>0</v>
      </c>
      <c r="Q156" s="181">
        <v>0.12427000000000001</v>
      </c>
      <c r="R156" s="181">
        <f t="shared" si="7"/>
        <v>8.6989000000000001</v>
      </c>
      <c r="S156" s="181">
        <v>0</v>
      </c>
      <c r="T156" s="182">
        <f t="shared" si="8"/>
        <v>0</v>
      </c>
      <c r="U156" s="35"/>
      <c r="V156" s="35"/>
      <c r="W156" s="35"/>
      <c r="X156" s="35"/>
      <c r="Y156" s="35"/>
      <c r="Z156" s="35"/>
      <c r="AA156" s="35"/>
      <c r="AB156" s="35"/>
      <c r="AC156" s="35"/>
      <c r="AD156" s="35"/>
      <c r="AE156" s="35"/>
      <c r="AR156" s="183" t="s">
        <v>359</v>
      </c>
      <c r="AT156" s="183" t="s">
        <v>419</v>
      </c>
      <c r="AU156" s="183" t="s">
        <v>82</v>
      </c>
      <c r="AY156" s="18" t="s">
        <v>317</v>
      </c>
      <c r="BE156" s="105">
        <f t="shared" si="9"/>
        <v>0</v>
      </c>
      <c r="BF156" s="105">
        <f t="shared" si="10"/>
        <v>0</v>
      </c>
      <c r="BG156" s="105">
        <f t="shared" si="11"/>
        <v>0</v>
      </c>
      <c r="BH156" s="105">
        <f t="shared" si="12"/>
        <v>0</v>
      </c>
      <c r="BI156" s="105">
        <f t="shared" si="13"/>
        <v>0</v>
      </c>
      <c r="BJ156" s="18" t="s">
        <v>88</v>
      </c>
      <c r="BK156" s="105">
        <f t="shared" si="14"/>
        <v>0</v>
      </c>
      <c r="BL156" s="18" t="s">
        <v>321</v>
      </c>
      <c r="BM156" s="183" t="s">
        <v>3405</v>
      </c>
    </row>
    <row r="157" spans="1:65" s="2" customFormat="1" ht="14.45" customHeight="1">
      <c r="A157" s="35"/>
      <c r="B157" s="141"/>
      <c r="C157" s="218" t="s">
        <v>363</v>
      </c>
      <c r="D157" s="218" t="s">
        <v>419</v>
      </c>
      <c r="E157" s="219" t="s">
        <v>3406</v>
      </c>
      <c r="F157" s="220" t="s">
        <v>3407</v>
      </c>
      <c r="G157" s="221" t="s">
        <v>441</v>
      </c>
      <c r="H157" s="222">
        <v>1866</v>
      </c>
      <c r="I157" s="223"/>
      <c r="J157" s="224">
        <f t="shared" si="5"/>
        <v>0</v>
      </c>
      <c r="K157" s="225"/>
      <c r="L157" s="226"/>
      <c r="M157" s="227" t="s">
        <v>1</v>
      </c>
      <c r="N157" s="228" t="s">
        <v>41</v>
      </c>
      <c r="O157" s="61"/>
      <c r="P157" s="181">
        <f t="shared" si="6"/>
        <v>0</v>
      </c>
      <c r="Q157" s="181">
        <v>0.10577</v>
      </c>
      <c r="R157" s="181">
        <f t="shared" si="7"/>
        <v>197.36682000000002</v>
      </c>
      <c r="S157" s="181">
        <v>0</v>
      </c>
      <c r="T157" s="182">
        <f t="shared" si="8"/>
        <v>0</v>
      </c>
      <c r="U157" s="35"/>
      <c r="V157" s="35"/>
      <c r="W157" s="35"/>
      <c r="X157" s="35"/>
      <c r="Y157" s="35"/>
      <c r="Z157" s="35"/>
      <c r="AA157" s="35"/>
      <c r="AB157" s="35"/>
      <c r="AC157" s="35"/>
      <c r="AD157" s="35"/>
      <c r="AE157" s="35"/>
      <c r="AR157" s="183" t="s">
        <v>359</v>
      </c>
      <c r="AT157" s="183" t="s">
        <v>419</v>
      </c>
      <c r="AU157" s="183" t="s">
        <v>82</v>
      </c>
      <c r="AY157" s="18" t="s">
        <v>317</v>
      </c>
      <c r="BE157" s="105">
        <f t="shared" si="9"/>
        <v>0</v>
      </c>
      <c r="BF157" s="105">
        <f t="shared" si="10"/>
        <v>0</v>
      </c>
      <c r="BG157" s="105">
        <f t="shared" si="11"/>
        <v>0</v>
      </c>
      <c r="BH157" s="105">
        <f t="shared" si="12"/>
        <v>0</v>
      </c>
      <c r="BI157" s="105">
        <f t="shared" si="13"/>
        <v>0</v>
      </c>
      <c r="BJ157" s="18" t="s">
        <v>88</v>
      </c>
      <c r="BK157" s="105">
        <f t="shared" si="14"/>
        <v>0</v>
      </c>
      <c r="BL157" s="18" t="s">
        <v>321</v>
      </c>
      <c r="BM157" s="183" t="s">
        <v>3408</v>
      </c>
    </row>
    <row r="158" spans="1:65" s="2" customFormat="1" ht="14.45" customHeight="1">
      <c r="A158" s="35"/>
      <c r="B158" s="141"/>
      <c r="C158" s="218" t="s">
        <v>370</v>
      </c>
      <c r="D158" s="218" t="s">
        <v>419</v>
      </c>
      <c r="E158" s="219" t="s">
        <v>3409</v>
      </c>
      <c r="F158" s="220" t="s">
        <v>3410</v>
      </c>
      <c r="G158" s="221" t="s">
        <v>441</v>
      </c>
      <c r="H158" s="222">
        <v>58</v>
      </c>
      <c r="I158" s="223"/>
      <c r="J158" s="224">
        <f t="shared" si="5"/>
        <v>0</v>
      </c>
      <c r="K158" s="225"/>
      <c r="L158" s="226"/>
      <c r="M158" s="227" t="s">
        <v>1</v>
      </c>
      <c r="N158" s="228" t="s">
        <v>41</v>
      </c>
      <c r="O158" s="61"/>
      <c r="P158" s="181">
        <f t="shared" si="6"/>
        <v>0</v>
      </c>
      <c r="Q158" s="181">
        <v>0.10827000000000001</v>
      </c>
      <c r="R158" s="181">
        <f t="shared" si="7"/>
        <v>6.2796600000000007</v>
      </c>
      <c r="S158" s="181">
        <v>0</v>
      </c>
      <c r="T158" s="182">
        <f t="shared" si="8"/>
        <v>0</v>
      </c>
      <c r="U158" s="35"/>
      <c r="V158" s="35"/>
      <c r="W158" s="35"/>
      <c r="X158" s="35"/>
      <c r="Y158" s="35"/>
      <c r="Z158" s="35"/>
      <c r="AA158" s="35"/>
      <c r="AB158" s="35"/>
      <c r="AC158" s="35"/>
      <c r="AD158" s="35"/>
      <c r="AE158" s="35"/>
      <c r="AR158" s="183" t="s">
        <v>359</v>
      </c>
      <c r="AT158" s="183" t="s">
        <v>419</v>
      </c>
      <c r="AU158" s="183" t="s">
        <v>82</v>
      </c>
      <c r="AY158" s="18" t="s">
        <v>317</v>
      </c>
      <c r="BE158" s="105">
        <f t="shared" si="9"/>
        <v>0</v>
      </c>
      <c r="BF158" s="105">
        <f t="shared" si="10"/>
        <v>0</v>
      </c>
      <c r="BG158" s="105">
        <f t="shared" si="11"/>
        <v>0</v>
      </c>
      <c r="BH158" s="105">
        <f t="shared" si="12"/>
        <v>0</v>
      </c>
      <c r="BI158" s="105">
        <f t="shared" si="13"/>
        <v>0</v>
      </c>
      <c r="BJ158" s="18" t="s">
        <v>88</v>
      </c>
      <c r="BK158" s="105">
        <f t="shared" si="14"/>
        <v>0</v>
      </c>
      <c r="BL158" s="18" t="s">
        <v>321</v>
      </c>
      <c r="BM158" s="183" t="s">
        <v>3411</v>
      </c>
    </row>
    <row r="159" spans="1:65" s="2" customFormat="1" ht="14.45" customHeight="1">
      <c r="A159" s="35"/>
      <c r="B159" s="141"/>
      <c r="C159" s="218" t="s">
        <v>375</v>
      </c>
      <c r="D159" s="218" t="s">
        <v>419</v>
      </c>
      <c r="E159" s="219" t="s">
        <v>3412</v>
      </c>
      <c r="F159" s="220" t="s">
        <v>3413</v>
      </c>
      <c r="G159" s="221" t="s">
        <v>441</v>
      </c>
      <c r="H159" s="222">
        <v>4358</v>
      </c>
      <c r="I159" s="223"/>
      <c r="J159" s="224">
        <f t="shared" si="5"/>
        <v>0</v>
      </c>
      <c r="K159" s="225"/>
      <c r="L159" s="226"/>
      <c r="M159" s="227" t="s">
        <v>1</v>
      </c>
      <c r="N159" s="228" t="s">
        <v>41</v>
      </c>
      <c r="O159" s="61"/>
      <c r="P159" s="181">
        <f t="shared" si="6"/>
        <v>0</v>
      </c>
      <c r="Q159" s="181">
        <v>0.14352000000000001</v>
      </c>
      <c r="R159" s="181">
        <f t="shared" si="7"/>
        <v>625.46016000000009</v>
      </c>
      <c r="S159" s="181">
        <v>0</v>
      </c>
      <c r="T159" s="182">
        <f t="shared" si="8"/>
        <v>0</v>
      </c>
      <c r="U159" s="35"/>
      <c r="V159" s="35"/>
      <c r="W159" s="35"/>
      <c r="X159" s="35"/>
      <c r="Y159" s="35"/>
      <c r="Z159" s="35"/>
      <c r="AA159" s="35"/>
      <c r="AB159" s="35"/>
      <c r="AC159" s="35"/>
      <c r="AD159" s="35"/>
      <c r="AE159" s="35"/>
      <c r="AR159" s="183" t="s">
        <v>359</v>
      </c>
      <c r="AT159" s="183" t="s">
        <v>419</v>
      </c>
      <c r="AU159" s="183" t="s">
        <v>82</v>
      </c>
      <c r="AY159" s="18" t="s">
        <v>317</v>
      </c>
      <c r="BE159" s="105">
        <f t="shared" si="9"/>
        <v>0</v>
      </c>
      <c r="BF159" s="105">
        <f t="shared" si="10"/>
        <v>0</v>
      </c>
      <c r="BG159" s="105">
        <f t="shared" si="11"/>
        <v>0</v>
      </c>
      <c r="BH159" s="105">
        <f t="shared" si="12"/>
        <v>0</v>
      </c>
      <c r="BI159" s="105">
        <f t="shared" si="13"/>
        <v>0</v>
      </c>
      <c r="BJ159" s="18" t="s">
        <v>88</v>
      </c>
      <c r="BK159" s="105">
        <f t="shared" si="14"/>
        <v>0</v>
      </c>
      <c r="BL159" s="18" t="s">
        <v>321</v>
      </c>
      <c r="BM159" s="183" t="s">
        <v>3414</v>
      </c>
    </row>
    <row r="160" spans="1:65" s="2" customFormat="1" ht="14.45" customHeight="1">
      <c r="A160" s="35"/>
      <c r="B160" s="141"/>
      <c r="C160" s="218" t="s">
        <v>380</v>
      </c>
      <c r="D160" s="218" t="s">
        <v>419</v>
      </c>
      <c r="E160" s="219" t="s">
        <v>3415</v>
      </c>
      <c r="F160" s="220" t="s">
        <v>3416</v>
      </c>
      <c r="G160" s="221" t="s">
        <v>441</v>
      </c>
      <c r="H160" s="222">
        <v>271</v>
      </c>
      <c r="I160" s="223"/>
      <c r="J160" s="224">
        <f t="shared" si="5"/>
        <v>0</v>
      </c>
      <c r="K160" s="225"/>
      <c r="L160" s="226"/>
      <c r="M160" s="227" t="s">
        <v>1</v>
      </c>
      <c r="N160" s="228" t="s">
        <v>41</v>
      </c>
      <c r="O160" s="61"/>
      <c r="P160" s="181">
        <f t="shared" si="6"/>
        <v>0</v>
      </c>
      <c r="Q160" s="181">
        <v>0.12744</v>
      </c>
      <c r="R160" s="181">
        <f t="shared" si="7"/>
        <v>34.536239999999999</v>
      </c>
      <c r="S160" s="181">
        <v>0</v>
      </c>
      <c r="T160" s="182">
        <f t="shared" si="8"/>
        <v>0</v>
      </c>
      <c r="U160" s="35"/>
      <c r="V160" s="35"/>
      <c r="W160" s="35"/>
      <c r="X160" s="35"/>
      <c r="Y160" s="35"/>
      <c r="Z160" s="35"/>
      <c r="AA160" s="35"/>
      <c r="AB160" s="35"/>
      <c r="AC160" s="35"/>
      <c r="AD160" s="35"/>
      <c r="AE160" s="35"/>
      <c r="AR160" s="183" t="s">
        <v>359</v>
      </c>
      <c r="AT160" s="183" t="s">
        <v>419</v>
      </c>
      <c r="AU160" s="183" t="s">
        <v>82</v>
      </c>
      <c r="AY160" s="18" t="s">
        <v>317</v>
      </c>
      <c r="BE160" s="105">
        <f t="shared" si="9"/>
        <v>0</v>
      </c>
      <c r="BF160" s="105">
        <f t="shared" si="10"/>
        <v>0</v>
      </c>
      <c r="BG160" s="105">
        <f t="shared" si="11"/>
        <v>0</v>
      </c>
      <c r="BH160" s="105">
        <f t="shared" si="12"/>
        <v>0</v>
      </c>
      <c r="BI160" s="105">
        <f t="shared" si="13"/>
        <v>0</v>
      </c>
      <c r="BJ160" s="18" t="s">
        <v>88</v>
      </c>
      <c r="BK160" s="105">
        <f t="shared" si="14"/>
        <v>0</v>
      </c>
      <c r="BL160" s="18" t="s">
        <v>321</v>
      </c>
      <c r="BM160" s="183" t="s">
        <v>3417</v>
      </c>
    </row>
    <row r="161" spans="1:65" s="2" customFormat="1" ht="14.45" customHeight="1">
      <c r="A161" s="35"/>
      <c r="B161" s="141"/>
      <c r="C161" s="218" t="s">
        <v>385</v>
      </c>
      <c r="D161" s="218" t="s">
        <v>419</v>
      </c>
      <c r="E161" s="219" t="s">
        <v>3418</v>
      </c>
      <c r="F161" s="220" t="s">
        <v>3419</v>
      </c>
      <c r="G161" s="221" t="s">
        <v>441</v>
      </c>
      <c r="H161" s="222">
        <v>43</v>
      </c>
      <c r="I161" s="223"/>
      <c r="J161" s="224">
        <f t="shared" si="5"/>
        <v>0</v>
      </c>
      <c r="K161" s="225"/>
      <c r="L161" s="226"/>
      <c r="M161" s="227" t="s">
        <v>1</v>
      </c>
      <c r="N161" s="228" t="s">
        <v>41</v>
      </c>
      <c r="O161" s="61"/>
      <c r="P161" s="181">
        <f t="shared" si="6"/>
        <v>0</v>
      </c>
      <c r="Q161" s="181">
        <v>0.12744</v>
      </c>
      <c r="R161" s="181">
        <f t="shared" si="7"/>
        <v>5.4799199999999999</v>
      </c>
      <c r="S161" s="181">
        <v>0</v>
      </c>
      <c r="T161" s="182">
        <f t="shared" si="8"/>
        <v>0</v>
      </c>
      <c r="U161" s="35"/>
      <c r="V161" s="35"/>
      <c r="W161" s="35"/>
      <c r="X161" s="35"/>
      <c r="Y161" s="35"/>
      <c r="Z161" s="35"/>
      <c r="AA161" s="35"/>
      <c r="AB161" s="35"/>
      <c r="AC161" s="35"/>
      <c r="AD161" s="35"/>
      <c r="AE161" s="35"/>
      <c r="AR161" s="183" t="s">
        <v>359</v>
      </c>
      <c r="AT161" s="183" t="s">
        <v>419</v>
      </c>
      <c r="AU161" s="183" t="s">
        <v>82</v>
      </c>
      <c r="AY161" s="18" t="s">
        <v>317</v>
      </c>
      <c r="BE161" s="105">
        <f t="shared" si="9"/>
        <v>0</v>
      </c>
      <c r="BF161" s="105">
        <f t="shared" si="10"/>
        <v>0</v>
      </c>
      <c r="BG161" s="105">
        <f t="shared" si="11"/>
        <v>0</v>
      </c>
      <c r="BH161" s="105">
        <f t="shared" si="12"/>
        <v>0</v>
      </c>
      <c r="BI161" s="105">
        <f t="shared" si="13"/>
        <v>0</v>
      </c>
      <c r="BJ161" s="18" t="s">
        <v>88</v>
      </c>
      <c r="BK161" s="105">
        <f t="shared" si="14"/>
        <v>0</v>
      </c>
      <c r="BL161" s="18" t="s">
        <v>321</v>
      </c>
      <c r="BM161" s="183" t="s">
        <v>3420</v>
      </c>
    </row>
    <row r="162" spans="1:65" s="2" customFormat="1" ht="14.45" customHeight="1">
      <c r="A162" s="35"/>
      <c r="B162" s="141"/>
      <c r="C162" s="218" t="s">
        <v>391</v>
      </c>
      <c r="D162" s="218" t="s">
        <v>419</v>
      </c>
      <c r="E162" s="219" t="s">
        <v>3421</v>
      </c>
      <c r="F162" s="220" t="s">
        <v>3422</v>
      </c>
      <c r="G162" s="221" t="s">
        <v>441</v>
      </c>
      <c r="H162" s="222">
        <v>645</v>
      </c>
      <c r="I162" s="223"/>
      <c r="J162" s="224">
        <f t="shared" si="5"/>
        <v>0</v>
      </c>
      <c r="K162" s="225"/>
      <c r="L162" s="226"/>
      <c r="M162" s="227" t="s">
        <v>1</v>
      </c>
      <c r="N162" s="228" t="s">
        <v>41</v>
      </c>
      <c r="O162" s="61"/>
      <c r="P162" s="181">
        <f t="shared" si="6"/>
        <v>0</v>
      </c>
      <c r="Q162" s="181">
        <v>0.15246000000000001</v>
      </c>
      <c r="R162" s="181">
        <f t="shared" si="7"/>
        <v>98.336700000000008</v>
      </c>
      <c r="S162" s="181">
        <v>0</v>
      </c>
      <c r="T162" s="182">
        <f t="shared" si="8"/>
        <v>0</v>
      </c>
      <c r="U162" s="35"/>
      <c r="V162" s="35"/>
      <c r="W162" s="35"/>
      <c r="X162" s="35"/>
      <c r="Y162" s="35"/>
      <c r="Z162" s="35"/>
      <c r="AA162" s="35"/>
      <c r="AB162" s="35"/>
      <c r="AC162" s="35"/>
      <c r="AD162" s="35"/>
      <c r="AE162" s="35"/>
      <c r="AR162" s="183" t="s">
        <v>359</v>
      </c>
      <c r="AT162" s="183" t="s">
        <v>419</v>
      </c>
      <c r="AU162" s="183" t="s">
        <v>82</v>
      </c>
      <c r="AY162" s="18" t="s">
        <v>317</v>
      </c>
      <c r="BE162" s="105">
        <f t="shared" si="9"/>
        <v>0</v>
      </c>
      <c r="BF162" s="105">
        <f t="shared" si="10"/>
        <v>0</v>
      </c>
      <c r="BG162" s="105">
        <f t="shared" si="11"/>
        <v>0</v>
      </c>
      <c r="BH162" s="105">
        <f t="shared" si="12"/>
        <v>0</v>
      </c>
      <c r="BI162" s="105">
        <f t="shared" si="13"/>
        <v>0</v>
      </c>
      <c r="BJ162" s="18" t="s">
        <v>88</v>
      </c>
      <c r="BK162" s="105">
        <f t="shared" si="14"/>
        <v>0</v>
      </c>
      <c r="BL162" s="18" t="s">
        <v>321</v>
      </c>
      <c r="BM162" s="183" t="s">
        <v>3423</v>
      </c>
    </row>
    <row r="163" spans="1:65" s="2" customFormat="1" ht="14.45" customHeight="1">
      <c r="A163" s="35"/>
      <c r="B163" s="141"/>
      <c r="C163" s="218" t="s">
        <v>397</v>
      </c>
      <c r="D163" s="218" t="s">
        <v>419</v>
      </c>
      <c r="E163" s="219" t="s">
        <v>3424</v>
      </c>
      <c r="F163" s="220" t="s">
        <v>3425</v>
      </c>
      <c r="G163" s="221" t="s">
        <v>441</v>
      </c>
      <c r="H163" s="222">
        <v>54</v>
      </c>
      <c r="I163" s="223"/>
      <c r="J163" s="224">
        <f t="shared" si="5"/>
        <v>0</v>
      </c>
      <c r="K163" s="225"/>
      <c r="L163" s="226"/>
      <c r="M163" s="227" t="s">
        <v>1</v>
      </c>
      <c r="N163" s="228" t="s">
        <v>41</v>
      </c>
      <c r="O163" s="61"/>
      <c r="P163" s="181">
        <f t="shared" si="6"/>
        <v>0</v>
      </c>
      <c r="Q163" s="181">
        <v>0.21073</v>
      </c>
      <c r="R163" s="181">
        <f t="shared" si="7"/>
        <v>11.37942</v>
      </c>
      <c r="S163" s="181">
        <v>0</v>
      </c>
      <c r="T163" s="182">
        <f t="shared" si="8"/>
        <v>0</v>
      </c>
      <c r="U163" s="35"/>
      <c r="V163" s="35"/>
      <c r="W163" s="35"/>
      <c r="X163" s="35"/>
      <c r="Y163" s="35"/>
      <c r="Z163" s="35"/>
      <c r="AA163" s="35"/>
      <c r="AB163" s="35"/>
      <c r="AC163" s="35"/>
      <c r="AD163" s="35"/>
      <c r="AE163" s="35"/>
      <c r="AR163" s="183" t="s">
        <v>359</v>
      </c>
      <c r="AT163" s="183" t="s">
        <v>419</v>
      </c>
      <c r="AU163" s="183" t="s">
        <v>82</v>
      </c>
      <c r="AY163" s="18" t="s">
        <v>317</v>
      </c>
      <c r="BE163" s="105">
        <f t="shared" si="9"/>
        <v>0</v>
      </c>
      <c r="BF163" s="105">
        <f t="shared" si="10"/>
        <v>0</v>
      </c>
      <c r="BG163" s="105">
        <f t="shared" si="11"/>
        <v>0</v>
      </c>
      <c r="BH163" s="105">
        <f t="shared" si="12"/>
        <v>0</v>
      </c>
      <c r="BI163" s="105">
        <f t="shared" si="13"/>
        <v>0</v>
      </c>
      <c r="BJ163" s="18" t="s">
        <v>88</v>
      </c>
      <c r="BK163" s="105">
        <f t="shared" si="14"/>
        <v>0</v>
      </c>
      <c r="BL163" s="18" t="s">
        <v>321</v>
      </c>
      <c r="BM163" s="183" t="s">
        <v>3426</v>
      </c>
    </row>
    <row r="164" spans="1:65" s="2" customFormat="1" ht="14.45" customHeight="1">
      <c r="A164" s="35"/>
      <c r="B164" s="141"/>
      <c r="C164" s="218" t="s">
        <v>406</v>
      </c>
      <c r="D164" s="218" t="s">
        <v>419</v>
      </c>
      <c r="E164" s="219" t="s">
        <v>3427</v>
      </c>
      <c r="F164" s="220" t="s">
        <v>3428</v>
      </c>
      <c r="G164" s="221" t="s">
        <v>441</v>
      </c>
      <c r="H164" s="222">
        <v>391</v>
      </c>
      <c r="I164" s="223"/>
      <c r="J164" s="224">
        <f t="shared" si="5"/>
        <v>0</v>
      </c>
      <c r="K164" s="225"/>
      <c r="L164" s="226"/>
      <c r="M164" s="227" t="s">
        <v>1</v>
      </c>
      <c r="N164" s="228" t="s">
        <v>41</v>
      </c>
      <c r="O164" s="61"/>
      <c r="P164" s="181">
        <f t="shared" si="6"/>
        <v>0</v>
      </c>
      <c r="Q164" s="181">
        <v>0.30665999999999999</v>
      </c>
      <c r="R164" s="181">
        <f t="shared" si="7"/>
        <v>119.90406</v>
      </c>
      <c r="S164" s="181">
        <v>0</v>
      </c>
      <c r="T164" s="182">
        <f t="shared" si="8"/>
        <v>0</v>
      </c>
      <c r="U164" s="35"/>
      <c r="V164" s="35"/>
      <c r="W164" s="35"/>
      <c r="X164" s="35"/>
      <c r="Y164" s="35"/>
      <c r="Z164" s="35"/>
      <c r="AA164" s="35"/>
      <c r="AB164" s="35"/>
      <c r="AC164" s="35"/>
      <c r="AD164" s="35"/>
      <c r="AE164" s="35"/>
      <c r="AR164" s="183" t="s">
        <v>359</v>
      </c>
      <c r="AT164" s="183" t="s">
        <v>419</v>
      </c>
      <c r="AU164" s="183" t="s">
        <v>82</v>
      </c>
      <c r="AY164" s="18" t="s">
        <v>317</v>
      </c>
      <c r="BE164" s="105">
        <f t="shared" si="9"/>
        <v>0</v>
      </c>
      <c r="BF164" s="105">
        <f t="shared" si="10"/>
        <v>0</v>
      </c>
      <c r="BG164" s="105">
        <f t="shared" si="11"/>
        <v>0</v>
      </c>
      <c r="BH164" s="105">
        <f t="shared" si="12"/>
        <v>0</v>
      </c>
      <c r="BI164" s="105">
        <f t="shared" si="13"/>
        <v>0</v>
      </c>
      <c r="BJ164" s="18" t="s">
        <v>88</v>
      </c>
      <c r="BK164" s="105">
        <f t="shared" si="14"/>
        <v>0</v>
      </c>
      <c r="BL164" s="18" t="s">
        <v>321</v>
      </c>
      <c r="BM164" s="183" t="s">
        <v>3429</v>
      </c>
    </row>
    <row r="165" spans="1:65" s="2" customFormat="1" ht="14.45" customHeight="1">
      <c r="A165" s="35"/>
      <c r="B165" s="141"/>
      <c r="C165" s="218" t="s">
        <v>413</v>
      </c>
      <c r="D165" s="218" t="s">
        <v>419</v>
      </c>
      <c r="E165" s="219" t="s">
        <v>3430</v>
      </c>
      <c r="F165" s="220" t="s">
        <v>3431</v>
      </c>
      <c r="G165" s="221" t="s">
        <v>441</v>
      </c>
      <c r="H165" s="222">
        <v>72</v>
      </c>
      <c r="I165" s="223"/>
      <c r="J165" s="224">
        <f t="shared" si="5"/>
        <v>0</v>
      </c>
      <c r="K165" s="225"/>
      <c r="L165" s="226"/>
      <c r="M165" s="227" t="s">
        <v>1</v>
      </c>
      <c r="N165" s="228" t="s">
        <v>41</v>
      </c>
      <c r="O165" s="61"/>
      <c r="P165" s="181">
        <f t="shared" si="6"/>
        <v>0</v>
      </c>
      <c r="Q165" s="181">
        <v>0.41138999999999998</v>
      </c>
      <c r="R165" s="181">
        <f t="shared" si="7"/>
        <v>29.620079999999998</v>
      </c>
      <c r="S165" s="181">
        <v>0</v>
      </c>
      <c r="T165" s="182">
        <f t="shared" si="8"/>
        <v>0</v>
      </c>
      <c r="U165" s="35"/>
      <c r="V165" s="35"/>
      <c r="W165" s="35"/>
      <c r="X165" s="35"/>
      <c r="Y165" s="35"/>
      <c r="Z165" s="35"/>
      <c r="AA165" s="35"/>
      <c r="AB165" s="35"/>
      <c r="AC165" s="35"/>
      <c r="AD165" s="35"/>
      <c r="AE165" s="35"/>
      <c r="AR165" s="183" t="s">
        <v>359</v>
      </c>
      <c r="AT165" s="183" t="s">
        <v>419</v>
      </c>
      <c r="AU165" s="183" t="s">
        <v>82</v>
      </c>
      <c r="AY165" s="18" t="s">
        <v>317</v>
      </c>
      <c r="BE165" s="105">
        <f t="shared" si="9"/>
        <v>0</v>
      </c>
      <c r="BF165" s="105">
        <f t="shared" si="10"/>
        <v>0</v>
      </c>
      <c r="BG165" s="105">
        <f t="shared" si="11"/>
        <v>0</v>
      </c>
      <c r="BH165" s="105">
        <f t="shared" si="12"/>
        <v>0</v>
      </c>
      <c r="BI165" s="105">
        <f t="shared" si="13"/>
        <v>0</v>
      </c>
      <c r="BJ165" s="18" t="s">
        <v>88</v>
      </c>
      <c r="BK165" s="105">
        <f t="shared" si="14"/>
        <v>0</v>
      </c>
      <c r="BL165" s="18" t="s">
        <v>321</v>
      </c>
      <c r="BM165" s="183" t="s">
        <v>3432</v>
      </c>
    </row>
    <row r="166" spans="1:65" s="2" customFormat="1" ht="14.45" customHeight="1">
      <c r="A166" s="35"/>
      <c r="B166" s="141"/>
      <c r="C166" s="218" t="s">
        <v>418</v>
      </c>
      <c r="D166" s="218" t="s">
        <v>419</v>
      </c>
      <c r="E166" s="219" t="s">
        <v>3433</v>
      </c>
      <c r="F166" s="220" t="s">
        <v>3434</v>
      </c>
      <c r="G166" s="221" t="s">
        <v>441</v>
      </c>
      <c r="H166" s="222">
        <v>65</v>
      </c>
      <c r="I166" s="223"/>
      <c r="J166" s="224">
        <f t="shared" si="5"/>
        <v>0</v>
      </c>
      <c r="K166" s="225"/>
      <c r="L166" s="226"/>
      <c r="M166" s="227" t="s">
        <v>1</v>
      </c>
      <c r="N166" s="228" t="s">
        <v>41</v>
      </c>
      <c r="O166" s="61"/>
      <c r="P166" s="181">
        <f t="shared" si="6"/>
        <v>0</v>
      </c>
      <c r="Q166" s="181">
        <v>0</v>
      </c>
      <c r="R166" s="181">
        <f t="shared" si="7"/>
        <v>0</v>
      </c>
      <c r="S166" s="181">
        <v>0</v>
      </c>
      <c r="T166" s="182">
        <f t="shared" si="8"/>
        <v>0</v>
      </c>
      <c r="U166" s="35"/>
      <c r="V166" s="35"/>
      <c r="W166" s="35"/>
      <c r="X166" s="35"/>
      <c r="Y166" s="35"/>
      <c r="Z166" s="35"/>
      <c r="AA166" s="35"/>
      <c r="AB166" s="35"/>
      <c r="AC166" s="35"/>
      <c r="AD166" s="35"/>
      <c r="AE166" s="35"/>
      <c r="AR166" s="183" t="s">
        <v>359</v>
      </c>
      <c r="AT166" s="183" t="s">
        <v>419</v>
      </c>
      <c r="AU166" s="183" t="s">
        <v>82</v>
      </c>
      <c r="AY166" s="18" t="s">
        <v>317</v>
      </c>
      <c r="BE166" s="105">
        <f t="shared" si="9"/>
        <v>0</v>
      </c>
      <c r="BF166" s="105">
        <f t="shared" si="10"/>
        <v>0</v>
      </c>
      <c r="BG166" s="105">
        <f t="shared" si="11"/>
        <v>0</v>
      </c>
      <c r="BH166" s="105">
        <f t="shared" si="12"/>
        <v>0</v>
      </c>
      <c r="BI166" s="105">
        <f t="shared" si="13"/>
        <v>0</v>
      </c>
      <c r="BJ166" s="18" t="s">
        <v>88</v>
      </c>
      <c r="BK166" s="105">
        <f t="shared" si="14"/>
        <v>0</v>
      </c>
      <c r="BL166" s="18" t="s">
        <v>321</v>
      </c>
      <c r="BM166" s="183" t="s">
        <v>3435</v>
      </c>
    </row>
    <row r="167" spans="1:65" s="2" customFormat="1" ht="14.45" customHeight="1">
      <c r="A167" s="35"/>
      <c r="B167" s="141"/>
      <c r="C167" s="218" t="s">
        <v>424</v>
      </c>
      <c r="D167" s="218" t="s">
        <v>419</v>
      </c>
      <c r="E167" s="219" t="s">
        <v>3436</v>
      </c>
      <c r="F167" s="220" t="s">
        <v>3437</v>
      </c>
      <c r="G167" s="221" t="s">
        <v>441</v>
      </c>
      <c r="H167" s="222">
        <v>10</v>
      </c>
      <c r="I167" s="223"/>
      <c r="J167" s="224">
        <f t="shared" si="5"/>
        <v>0</v>
      </c>
      <c r="K167" s="225"/>
      <c r="L167" s="226"/>
      <c r="M167" s="227" t="s">
        <v>1</v>
      </c>
      <c r="N167" s="228" t="s">
        <v>41</v>
      </c>
      <c r="O167" s="61"/>
      <c r="P167" s="181">
        <f t="shared" si="6"/>
        <v>0</v>
      </c>
      <c r="Q167" s="181">
        <v>0</v>
      </c>
      <c r="R167" s="181">
        <f t="shared" si="7"/>
        <v>0</v>
      </c>
      <c r="S167" s="181">
        <v>0</v>
      </c>
      <c r="T167" s="182">
        <f t="shared" si="8"/>
        <v>0</v>
      </c>
      <c r="U167" s="35"/>
      <c r="V167" s="35"/>
      <c r="W167" s="35"/>
      <c r="X167" s="35"/>
      <c r="Y167" s="35"/>
      <c r="Z167" s="35"/>
      <c r="AA167" s="35"/>
      <c r="AB167" s="35"/>
      <c r="AC167" s="35"/>
      <c r="AD167" s="35"/>
      <c r="AE167" s="35"/>
      <c r="AR167" s="183" t="s">
        <v>359</v>
      </c>
      <c r="AT167" s="183" t="s">
        <v>419</v>
      </c>
      <c r="AU167" s="183" t="s">
        <v>82</v>
      </c>
      <c r="AY167" s="18" t="s">
        <v>317</v>
      </c>
      <c r="BE167" s="105">
        <f t="shared" si="9"/>
        <v>0</v>
      </c>
      <c r="BF167" s="105">
        <f t="shared" si="10"/>
        <v>0</v>
      </c>
      <c r="BG167" s="105">
        <f t="shared" si="11"/>
        <v>0</v>
      </c>
      <c r="BH167" s="105">
        <f t="shared" si="12"/>
        <v>0</v>
      </c>
      <c r="BI167" s="105">
        <f t="shared" si="13"/>
        <v>0</v>
      </c>
      <c r="BJ167" s="18" t="s">
        <v>88</v>
      </c>
      <c r="BK167" s="105">
        <f t="shared" si="14"/>
        <v>0</v>
      </c>
      <c r="BL167" s="18" t="s">
        <v>321</v>
      </c>
      <c r="BM167" s="183" t="s">
        <v>3438</v>
      </c>
    </row>
    <row r="168" spans="1:65" s="2" customFormat="1" ht="14.45" customHeight="1">
      <c r="A168" s="35"/>
      <c r="B168" s="141"/>
      <c r="C168" s="218" t="s">
        <v>7</v>
      </c>
      <c r="D168" s="218" t="s">
        <v>419</v>
      </c>
      <c r="E168" s="219" t="s">
        <v>3439</v>
      </c>
      <c r="F168" s="220" t="s">
        <v>3440</v>
      </c>
      <c r="G168" s="221" t="s">
        <v>441</v>
      </c>
      <c r="H168" s="222">
        <v>5</v>
      </c>
      <c r="I168" s="223"/>
      <c r="J168" s="224">
        <f t="shared" si="5"/>
        <v>0</v>
      </c>
      <c r="K168" s="225"/>
      <c r="L168" s="226"/>
      <c r="M168" s="227" t="s">
        <v>1</v>
      </c>
      <c r="N168" s="228" t="s">
        <v>41</v>
      </c>
      <c r="O168" s="61"/>
      <c r="P168" s="181">
        <f t="shared" si="6"/>
        <v>0</v>
      </c>
      <c r="Q168" s="181">
        <v>0</v>
      </c>
      <c r="R168" s="181">
        <f t="shared" si="7"/>
        <v>0</v>
      </c>
      <c r="S168" s="181">
        <v>0</v>
      </c>
      <c r="T168" s="182">
        <f t="shared" si="8"/>
        <v>0</v>
      </c>
      <c r="U168" s="35"/>
      <c r="V168" s="35"/>
      <c r="W168" s="35"/>
      <c r="X168" s="35"/>
      <c r="Y168" s="35"/>
      <c r="Z168" s="35"/>
      <c r="AA168" s="35"/>
      <c r="AB168" s="35"/>
      <c r="AC168" s="35"/>
      <c r="AD168" s="35"/>
      <c r="AE168" s="35"/>
      <c r="AR168" s="183" t="s">
        <v>359</v>
      </c>
      <c r="AT168" s="183" t="s">
        <v>419</v>
      </c>
      <c r="AU168" s="183" t="s">
        <v>82</v>
      </c>
      <c r="AY168" s="18" t="s">
        <v>317</v>
      </c>
      <c r="BE168" s="105">
        <f t="shared" si="9"/>
        <v>0</v>
      </c>
      <c r="BF168" s="105">
        <f t="shared" si="10"/>
        <v>0</v>
      </c>
      <c r="BG168" s="105">
        <f t="shared" si="11"/>
        <v>0</v>
      </c>
      <c r="BH168" s="105">
        <f t="shared" si="12"/>
        <v>0</v>
      </c>
      <c r="BI168" s="105">
        <f t="shared" si="13"/>
        <v>0</v>
      </c>
      <c r="BJ168" s="18" t="s">
        <v>88</v>
      </c>
      <c r="BK168" s="105">
        <f t="shared" si="14"/>
        <v>0</v>
      </c>
      <c r="BL168" s="18" t="s">
        <v>321</v>
      </c>
      <c r="BM168" s="183" t="s">
        <v>3441</v>
      </c>
    </row>
    <row r="169" spans="1:65" s="2" customFormat="1" ht="14.45" customHeight="1">
      <c r="A169" s="35"/>
      <c r="B169" s="141"/>
      <c r="C169" s="218" t="s">
        <v>433</v>
      </c>
      <c r="D169" s="218" t="s">
        <v>419</v>
      </c>
      <c r="E169" s="219" t="s">
        <v>3442</v>
      </c>
      <c r="F169" s="220" t="s">
        <v>3443</v>
      </c>
      <c r="G169" s="221" t="s">
        <v>441</v>
      </c>
      <c r="H169" s="222">
        <v>106</v>
      </c>
      <c r="I169" s="223"/>
      <c r="J169" s="224">
        <f t="shared" si="5"/>
        <v>0</v>
      </c>
      <c r="K169" s="225"/>
      <c r="L169" s="226"/>
      <c r="M169" s="227" t="s">
        <v>1</v>
      </c>
      <c r="N169" s="228" t="s">
        <v>41</v>
      </c>
      <c r="O169" s="61"/>
      <c r="P169" s="181">
        <f t="shared" si="6"/>
        <v>0</v>
      </c>
      <c r="Q169" s="181">
        <v>2.1489999999999999E-2</v>
      </c>
      <c r="R169" s="181">
        <f t="shared" si="7"/>
        <v>2.2779400000000001</v>
      </c>
      <c r="S169" s="181">
        <v>0</v>
      </c>
      <c r="T169" s="182">
        <f t="shared" si="8"/>
        <v>0</v>
      </c>
      <c r="U169" s="35"/>
      <c r="V169" s="35"/>
      <c r="W169" s="35"/>
      <c r="X169" s="35"/>
      <c r="Y169" s="35"/>
      <c r="Z169" s="35"/>
      <c r="AA169" s="35"/>
      <c r="AB169" s="35"/>
      <c r="AC169" s="35"/>
      <c r="AD169" s="35"/>
      <c r="AE169" s="35"/>
      <c r="AR169" s="183" t="s">
        <v>359</v>
      </c>
      <c r="AT169" s="183" t="s">
        <v>419</v>
      </c>
      <c r="AU169" s="183" t="s">
        <v>82</v>
      </c>
      <c r="AY169" s="18" t="s">
        <v>317</v>
      </c>
      <c r="BE169" s="105">
        <f t="shared" si="9"/>
        <v>0</v>
      </c>
      <c r="BF169" s="105">
        <f t="shared" si="10"/>
        <v>0</v>
      </c>
      <c r="BG169" s="105">
        <f t="shared" si="11"/>
        <v>0</v>
      </c>
      <c r="BH169" s="105">
        <f t="shared" si="12"/>
        <v>0</v>
      </c>
      <c r="BI169" s="105">
        <f t="shared" si="13"/>
        <v>0</v>
      </c>
      <c r="BJ169" s="18" t="s">
        <v>88</v>
      </c>
      <c r="BK169" s="105">
        <f t="shared" si="14"/>
        <v>0</v>
      </c>
      <c r="BL169" s="18" t="s">
        <v>321</v>
      </c>
      <c r="BM169" s="183" t="s">
        <v>3444</v>
      </c>
    </row>
    <row r="170" spans="1:65" s="2" customFormat="1" ht="14.45" customHeight="1">
      <c r="A170" s="35"/>
      <c r="B170" s="141"/>
      <c r="C170" s="218" t="s">
        <v>438</v>
      </c>
      <c r="D170" s="218" t="s">
        <v>419</v>
      </c>
      <c r="E170" s="219" t="s">
        <v>3445</v>
      </c>
      <c r="F170" s="220" t="s">
        <v>3446</v>
      </c>
      <c r="G170" s="221" t="s">
        <v>441</v>
      </c>
      <c r="H170" s="222">
        <v>46</v>
      </c>
      <c r="I170" s="223"/>
      <c r="J170" s="224">
        <f t="shared" si="5"/>
        <v>0</v>
      </c>
      <c r="K170" s="225"/>
      <c r="L170" s="226"/>
      <c r="M170" s="227" t="s">
        <v>1</v>
      </c>
      <c r="N170" s="228" t="s">
        <v>41</v>
      </c>
      <c r="O170" s="61"/>
      <c r="P170" s="181">
        <f t="shared" si="6"/>
        <v>0</v>
      </c>
      <c r="Q170" s="181">
        <v>0</v>
      </c>
      <c r="R170" s="181">
        <f t="shared" si="7"/>
        <v>0</v>
      </c>
      <c r="S170" s="181">
        <v>0</v>
      </c>
      <c r="T170" s="182">
        <f t="shared" si="8"/>
        <v>0</v>
      </c>
      <c r="U170" s="35"/>
      <c r="V170" s="35"/>
      <c r="W170" s="35"/>
      <c r="X170" s="35"/>
      <c r="Y170" s="35"/>
      <c r="Z170" s="35"/>
      <c r="AA170" s="35"/>
      <c r="AB170" s="35"/>
      <c r="AC170" s="35"/>
      <c r="AD170" s="35"/>
      <c r="AE170" s="35"/>
      <c r="AR170" s="183" t="s">
        <v>359</v>
      </c>
      <c r="AT170" s="183" t="s">
        <v>419</v>
      </c>
      <c r="AU170" s="183" t="s">
        <v>82</v>
      </c>
      <c r="AY170" s="18" t="s">
        <v>317</v>
      </c>
      <c r="BE170" s="105">
        <f t="shared" si="9"/>
        <v>0</v>
      </c>
      <c r="BF170" s="105">
        <f t="shared" si="10"/>
        <v>0</v>
      </c>
      <c r="BG170" s="105">
        <f t="shared" si="11"/>
        <v>0</v>
      </c>
      <c r="BH170" s="105">
        <f t="shared" si="12"/>
        <v>0</v>
      </c>
      <c r="BI170" s="105">
        <f t="shared" si="13"/>
        <v>0</v>
      </c>
      <c r="BJ170" s="18" t="s">
        <v>88</v>
      </c>
      <c r="BK170" s="105">
        <f t="shared" si="14"/>
        <v>0</v>
      </c>
      <c r="BL170" s="18" t="s">
        <v>321</v>
      </c>
      <c r="BM170" s="183" t="s">
        <v>3447</v>
      </c>
    </row>
    <row r="171" spans="1:65" s="2" customFormat="1" ht="14.45" customHeight="1">
      <c r="A171" s="35"/>
      <c r="B171" s="141"/>
      <c r="C171" s="218" t="s">
        <v>443</v>
      </c>
      <c r="D171" s="218" t="s">
        <v>419</v>
      </c>
      <c r="E171" s="219" t="s">
        <v>3448</v>
      </c>
      <c r="F171" s="220" t="s">
        <v>3449</v>
      </c>
      <c r="G171" s="221" t="s">
        <v>441</v>
      </c>
      <c r="H171" s="222">
        <v>25</v>
      </c>
      <c r="I171" s="223"/>
      <c r="J171" s="224">
        <f t="shared" si="5"/>
        <v>0</v>
      </c>
      <c r="K171" s="225"/>
      <c r="L171" s="226"/>
      <c r="M171" s="227" t="s">
        <v>1</v>
      </c>
      <c r="N171" s="228" t="s">
        <v>41</v>
      </c>
      <c r="O171" s="61"/>
      <c r="P171" s="181">
        <f t="shared" si="6"/>
        <v>0</v>
      </c>
      <c r="Q171" s="181">
        <v>0</v>
      </c>
      <c r="R171" s="181">
        <f t="shared" si="7"/>
        <v>0</v>
      </c>
      <c r="S171" s="181">
        <v>0</v>
      </c>
      <c r="T171" s="182">
        <f t="shared" si="8"/>
        <v>0</v>
      </c>
      <c r="U171" s="35"/>
      <c r="V171" s="35"/>
      <c r="W171" s="35"/>
      <c r="X171" s="35"/>
      <c r="Y171" s="35"/>
      <c r="Z171" s="35"/>
      <c r="AA171" s="35"/>
      <c r="AB171" s="35"/>
      <c r="AC171" s="35"/>
      <c r="AD171" s="35"/>
      <c r="AE171" s="35"/>
      <c r="AR171" s="183" t="s">
        <v>359</v>
      </c>
      <c r="AT171" s="183" t="s">
        <v>419</v>
      </c>
      <c r="AU171" s="183" t="s">
        <v>82</v>
      </c>
      <c r="AY171" s="18" t="s">
        <v>317</v>
      </c>
      <c r="BE171" s="105">
        <f t="shared" si="9"/>
        <v>0</v>
      </c>
      <c r="BF171" s="105">
        <f t="shared" si="10"/>
        <v>0</v>
      </c>
      <c r="BG171" s="105">
        <f t="shared" si="11"/>
        <v>0</v>
      </c>
      <c r="BH171" s="105">
        <f t="shared" si="12"/>
        <v>0</v>
      </c>
      <c r="BI171" s="105">
        <f t="shared" si="13"/>
        <v>0</v>
      </c>
      <c r="BJ171" s="18" t="s">
        <v>88</v>
      </c>
      <c r="BK171" s="105">
        <f t="shared" si="14"/>
        <v>0</v>
      </c>
      <c r="BL171" s="18" t="s">
        <v>321</v>
      </c>
      <c r="BM171" s="183" t="s">
        <v>3450</v>
      </c>
    </row>
    <row r="172" spans="1:65" s="2" customFormat="1" ht="24.2" customHeight="1">
      <c r="A172" s="35"/>
      <c r="B172" s="141"/>
      <c r="C172" s="218" t="s">
        <v>448</v>
      </c>
      <c r="D172" s="218" t="s">
        <v>419</v>
      </c>
      <c r="E172" s="219" t="s">
        <v>3451</v>
      </c>
      <c r="F172" s="220" t="s">
        <v>3452</v>
      </c>
      <c r="G172" s="221" t="s">
        <v>891</v>
      </c>
      <c r="H172" s="222">
        <v>1</v>
      </c>
      <c r="I172" s="223"/>
      <c r="J172" s="224">
        <f t="shared" si="5"/>
        <v>0</v>
      </c>
      <c r="K172" s="225"/>
      <c r="L172" s="226"/>
      <c r="M172" s="227" t="s">
        <v>1</v>
      </c>
      <c r="N172" s="228" t="s">
        <v>41</v>
      </c>
      <c r="O172" s="61"/>
      <c r="P172" s="181">
        <f t="shared" si="6"/>
        <v>0</v>
      </c>
      <c r="Q172" s="181">
        <v>0</v>
      </c>
      <c r="R172" s="181">
        <f t="shared" si="7"/>
        <v>0</v>
      </c>
      <c r="S172" s="181">
        <v>0</v>
      </c>
      <c r="T172" s="182">
        <f t="shared" si="8"/>
        <v>0</v>
      </c>
      <c r="U172" s="35"/>
      <c r="V172" s="35"/>
      <c r="W172" s="35"/>
      <c r="X172" s="35"/>
      <c r="Y172" s="35"/>
      <c r="Z172" s="35"/>
      <c r="AA172" s="35"/>
      <c r="AB172" s="35"/>
      <c r="AC172" s="35"/>
      <c r="AD172" s="35"/>
      <c r="AE172" s="35"/>
      <c r="AR172" s="183" t="s">
        <v>359</v>
      </c>
      <c r="AT172" s="183" t="s">
        <v>419</v>
      </c>
      <c r="AU172" s="183" t="s">
        <v>82</v>
      </c>
      <c r="AY172" s="18" t="s">
        <v>317</v>
      </c>
      <c r="BE172" s="105">
        <f t="shared" si="9"/>
        <v>0</v>
      </c>
      <c r="BF172" s="105">
        <f t="shared" si="10"/>
        <v>0</v>
      </c>
      <c r="BG172" s="105">
        <f t="shared" si="11"/>
        <v>0</v>
      </c>
      <c r="BH172" s="105">
        <f t="shared" si="12"/>
        <v>0</v>
      </c>
      <c r="BI172" s="105">
        <f t="shared" si="13"/>
        <v>0</v>
      </c>
      <c r="BJ172" s="18" t="s">
        <v>88</v>
      </c>
      <c r="BK172" s="105">
        <f t="shared" si="14"/>
        <v>0</v>
      </c>
      <c r="BL172" s="18" t="s">
        <v>321</v>
      </c>
      <c r="BM172" s="183" t="s">
        <v>3453</v>
      </c>
    </row>
    <row r="173" spans="1:65" s="2" customFormat="1" ht="24.2" customHeight="1">
      <c r="A173" s="35"/>
      <c r="B173" s="141"/>
      <c r="C173" s="218" t="s">
        <v>452</v>
      </c>
      <c r="D173" s="218" t="s">
        <v>419</v>
      </c>
      <c r="E173" s="219" t="s">
        <v>3454</v>
      </c>
      <c r="F173" s="220" t="s">
        <v>3455</v>
      </c>
      <c r="G173" s="221" t="s">
        <v>891</v>
      </c>
      <c r="H173" s="222">
        <v>23</v>
      </c>
      <c r="I173" s="223"/>
      <c r="J173" s="224">
        <f t="shared" si="5"/>
        <v>0</v>
      </c>
      <c r="K173" s="225"/>
      <c r="L173" s="226"/>
      <c r="M173" s="227" t="s">
        <v>1</v>
      </c>
      <c r="N173" s="228" t="s">
        <v>41</v>
      </c>
      <c r="O173" s="61"/>
      <c r="P173" s="181">
        <f t="shared" si="6"/>
        <v>0</v>
      </c>
      <c r="Q173" s="181">
        <v>0</v>
      </c>
      <c r="R173" s="181">
        <f t="shared" si="7"/>
        <v>0</v>
      </c>
      <c r="S173" s="181">
        <v>0</v>
      </c>
      <c r="T173" s="182">
        <f t="shared" si="8"/>
        <v>0</v>
      </c>
      <c r="U173" s="35"/>
      <c r="V173" s="35"/>
      <c r="W173" s="35"/>
      <c r="X173" s="35"/>
      <c r="Y173" s="35"/>
      <c r="Z173" s="35"/>
      <c r="AA173" s="35"/>
      <c r="AB173" s="35"/>
      <c r="AC173" s="35"/>
      <c r="AD173" s="35"/>
      <c r="AE173" s="35"/>
      <c r="AR173" s="183" t="s">
        <v>359</v>
      </c>
      <c r="AT173" s="183" t="s">
        <v>419</v>
      </c>
      <c r="AU173" s="183" t="s">
        <v>82</v>
      </c>
      <c r="AY173" s="18" t="s">
        <v>317</v>
      </c>
      <c r="BE173" s="105">
        <f t="shared" si="9"/>
        <v>0</v>
      </c>
      <c r="BF173" s="105">
        <f t="shared" si="10"/>
        <v>0</v>
      </c>
      <c r="BG173" s="105">
        <f t="shared" si="11"/>
        <v>0</v>
      </c>
      <c r="BH173" s="105">
        <f t="shared" si="12"/>
        <v>0</v>
      </c>
      <c r="BI173" s="105">
        <f t="shared" si="13"/>
        <v>0</v>
      </c>
      <c r="BJ173" s="18" t="s">
        <v>88</v>
      </c>
      <c r="BK173" s="105">
        <f t="shared" si="14"/>
        <v>0</v>
      </c>
      <c r="BL173" s="18" t="s">
        <v>321</v>
      </c>
      <c r="BM173" s="183" t="s">
        <v>3456</v>
      </c>
    </row>
    <row r="174" spans="1:65" s="2" customFormat="1" ht="24.2" customHeight="1">
      <c r="A174" s="35"/>
      <c r="B174" s="141"/>
      <c r="C174" s="218" t="s">
        <v>456</v>
      </c>
      <c r="D174" s="218" t="s">
        <v>419</v>
      </c>
      <c r="E174" s="219" t="s">
        <v>3457</v>
      </c>
      <c r="F174" s="220" t="s">
        <v>3458</v>
      </c>
      <c r="G174" s="221" t="s">
        <v>891</v>
      </c>
      <c r="H174" s="222">
        <v>6</v>
      </c>
      <c r="I174" s="223"/>
      <c r="J174" s="224">
        <f t="shared" si="5"/>
        <v>0</v>
      </c>
      <c r="K174" s="225"/>
      <c r="L174" s="226"/>
      <c r="M174" s="227" t="s">
        <v>1</v>
      </c>
      <c r="N174" s="228" t="s">
        <v>41</v>
      </c>
      <c r="O174" s="61"/>
      <c r="P174" s="181">
        <f t="shared" si="6"/>
        <v>0</v>
      </c>
      <c r="Q174" s="181">
        <v>0</v>
      </c>
      <c r="R174" s="181">
        <f t="shared" si="7"/>
        <v>0</v>
      </c>
      <c r="S174" s="181">
        <v>0</v>
      </c>
      <c r="T174" s="182">
        <f t="shared" si="8"/>
        <v>0</v>
      </c>
      <c r="U174" s="35"/>
      <c r="V174" s="35"/>
      <c r="W174" s="35"/>
      <c r="X174" s="35"/>
      <c r="Y174" s="35"/>
      <c r="Z174" s="35"/>
      <c r="AA174" s="35"/>
      <c r="AB174" s="35"/>
      <c r="AC174" s="35"/>
      <c r="AD174" s="35"/>
      <c r="AE174" s="35"/>
      <c r="AR174" s="183" t="s">
        <v>359</v>
      </c>
      <c r="AT174" s="183" t="s">
        <v>419</v>
      </c>
      <c r="AU174" s="183" t="s">
        <v>82</v>
      </c>
      <c r="AY174" s="18" t="s">
        <v>317</v>
      </c>
      <c r="BE174" s="105">
        <f t="shared" si="9"/>
        <v>0</v>
      </c>
      <c r="BF174" s="105">
        <f t="shared" si="10"/>
        <v>0</v>
      </c>
      <c r="BG174" s="105">
        <f t="shared" si="11"/>
        <v>0</v>
      </c>
      <c r="BH174" s="105">
        <f t="shared" si="12"/>
        <v>0</v>
      </c>
      <c r="BI174" s="105">
        <f t="shared" si="13"/>
        <v>0</v>
      </c>
      <c r="BJ174" s="18" t="s">
        <v>88</v>
      </c>
      <c r="BK174" s="105">
        <f t="shared" si="14"/>
        <v>0</v>
      </c>
      <c r="BL174" s="18" t="s">
        <v>321</v>
      </c>
      <c r="BM174" s="183" t="s">
        <v>3459</v>
      </c>
    </row>
    <row r="175" spans="1:65" s="2" customFormat="1" ht="24.2" customHeight="1">
      <c r="A175" s="35"/>
      <c r="B175" s="141"/>
      <c r="C175" s="218" t="s">
        <v>463</v>
      </c>
      <c r="D175" s="218" t="s">
        <v>419</v>
      </c>
      <c r="E175" s="219" t="s">
        <v>3460</v>
      </c>
      <c r="F175" s="220" t="s">
        <v>3461</v>
      </c>
      <c r="G175" s="221" t="s">
        <v>891</v>
      </c>
      <c r="H175" s="222">
        <v>13</v>
      </c>
      <c r="I175" s="223"/>
      <c r="J175" s="224">
        <f t="shared" si="5"/>
        <v>0</v>
      </c>
      <c r="K175" s="225"/>
      <c r="L175" s="226"/>
      <c r="M175" s="227" t="s">
        <v>1</v>
      </c>
      <c r="N175" s="228" t="s">
        <v>41</v>
      </c>
      <c r="O175" s="61"/>
      <c r="P175" s="181">
        <f t="shared" si="6"/>
        <v>0</v>
      </c>
      <c r="Q175" s="181">
        <v>0</v>
      </c>
      <c r="R175" s="181">
        <f t="shared" si="7"/>
        <v>0</v>
      </c>
      <c r="S175" s="181">
        <v>0</v>
      </c>
      <c r="T175" s="182">
        <f t="shared" si="8"/>
        <v>0</v>
      </c>
      <c r="U175" s="35"/>
      <c r="V175" s="35"/>
      <c r="W175" s="35"/>
      <c r="X175" s="35"/>
      <c r="Y175" s="35"/>
      <c r="Z175" s="35"/>
      <c r="AA175" s="35"/>
      <c r="AB175" s="35"/>
      <c r="AC175" s="35"/>
      <c r="AD175" s="35"/>
      <c r="AE175" s="35"/>
      <c r="AR175" s="183" t="s">
        <v>359</v>
      </c>
      <c r="AT175" s="183" t="s">
        <v>419</v>
      </c>
      <c r="AU175" s="183" t="s">
        <v>82</v>
      </c>
      <c r="AY175" s="18" t="s">
        <v>317</v>
      </c>
      <c r="BE175" s="105">
        <f t="shared" si="9"/>
        <v>0</v>
      </c>
      <c r="BF175" s="105">
        <f t="shared" si="10"/>
        <v>0</v>
      </c>
      <c r="BG175" s="105">
        <f t="shared" si="11"/>
        <v>0</v>
      </c>
      <c r="BH175" s="105">
        <f t="shared" si="12"/>
        <v>0</v>
      </c>
      <c r="BI175" s="105">
        <f t="shared" si="13"/>
        <v>0</v>
      </c>
      <c r="BJ175" s="18" t="s">
        <v>88</v>
      </c>
      <c r="BK175" s="105">
        <f t="shared" si="14"/>
        <v>0</v>
      </c>
      <c r="BL175" s="18" t="s">
        <v>321</v>
      </c>
      <c r="BM175" s="183" t="s">
        <v>3462</v>
      </c>
    </row>
    <row r="176" spans="1:65" s="2" customFormat="1" ht="24.2" customHeight="1">
      <c r="A176" s="35"/>
      <c r="B176" s="141"/>
      <c r="C176" s="218" t="s">
        <v>467</v>
      </c>
      <c r="D176" s="218" t="s">
        <v>419</v>
      </c>
      <c r="E176" s="219" t="s">
        <v>3463</v>
      </c>
      <c r="F176" s="220" t="s">
        <v>3464</v>
      </c>
      <c r="G176" s="221" t="s">
        <v>891</v>
      </c>
      <c r="H176" s="222">
        <v>16</v>
      </c>
      <c r="I176" s="223"/>
      <c r="J176" s="224">
        <f t="shared" si="5"/>
        <v>0</v>
      </c>
      <c r="K176" s="225"/>
      <c r="L176" s="226"/>
      <c r="M176" s="227" t="s">
        <v>1</v>
      </c>
      <c r="N176" s="228" t="s">
        <v>41</v>
      </c>
      <c r="O176" s="61"/>
      <c r="P176" s="181">
        <f t="shared" si="6"/>
        <v>0</v>
      </c>
      <c r="Q176" s="181">
        <v>0</v>
      </c>
      <c r="R176" s="181">
        <f t="shared" si="7"/>
        <v>0</v>
      </c>
      <c r="S176" s="181">
        <v>0</v>
      </c>
      <c r="T176" s="182">
        <f t="shared" si="8"/>
        <v>0</v>
      </c>
      <c r="U176" s="35"/>
      <c r="V176" s="35"/>
      <c r="W176" s="35"/>
      <c r="X176" s="35"/>
      <c r="Y176" s="35"/>
      <c r="Z176" s="35"/>
      <c r="AA176" s="35"/>
      <c r="AB176" s="35"/>
      <c r="AC176" s="35"/>
      <c r="AD176" s="35"/>
      <c r="AE176" s="35"/>
      <c r="AR176" s="183" t="s">
        <v>359</v>
      </c>
      <c r="AT176" s="183" t="s">
        <v>419</v>
      </c>
      <c r="AU176" s="183" t="s">
        <v>82</v>
      </c>
      <c r="AY176" s="18" t="s">
        <v>317</v>
      </c>
      <c r="BE176" s="105">
        <f t="shared" si="9"/>
        <v>0</v>
      </c>
      <c r="BF176" s="105">
        <f t="shared" si="10"/>
        <v>0</v>
      </c>
      <c r="BG176" s="105">
        <f t="shared" si="11"/>
        <v>0</v>
      </c>
      <c r="BH176" s="105">
        <f t="shared" si="12"/>
        <v>0</v>
      </c>
      <c r="BI176" s="105">
        <f t="shared" si="13"/>
        <v>0</v>
      </c>
      <c r="BJ176" s="18" t="s">
        <v>88</v>
      </c>
      <c r="BK176" s="105">
        <f t="shared" si="14"/>
        <v>0</v>
      </c>
      <c r="BL176" s="18" t="s">
        <v>321</v>
      </c>
      <c r="BM176" s="183" t="s">
        <v>3465</v>
      </c>
    </row>
    <row r="177" spans="1:65" s="2" customFormat="1" ht="24.2" customHeight="1">
      <c r="A177" s="35"/>
      <c r="B177" s="141"/>
      <c r="C177" s="218" t="s">
        <v>472</v>
      </c>
      <c r="D177" s="218" t="s">
        <v>419</v>
      </c>
      <c r="E177" s="219" t="s">
        <v>3466</v>
      </c>
      <c r="F177" s="220" t="s">
        <v>3467</v>
      </c>
      <c r="G177" s="221" t="s">
        <v>891</v>
      </c>
      <c r="H177" s="222">
        <v>1</v>
      </c>
      <c r="I177" s="223"/>
      <c r="J177" s="224">
        <f t="shared" si="5"/>
        <v>0</v>
      </c>
      <c r="K177" s="225"/>
      <c r="L177" s="226"/>
      <c r="M177" s="227" t="s">
        <v>1</v>
      </c>
      <c r="N177" s="228" t="s">
        <v>41</v>
      </c>
      <c r="O177" s="61"/>
      <c r="P177" s="181">
        <f t="shared" si="6"/>
        <v>0</v>
      </c>
      <c r="Q177" s="181">
        <v>0</v>
      </c>
      <c r="R177" s="181">
        <f t="shared" si="7"/>
        <v>0</v>
      </c>
      <c r="S177" s="181">
        <v>0</v>
      </c>
      <c r="T177" s="182">
        <f t="shared" si="8"/>
        <v>0</v>
      </c>
      <c r="U177" s="35"/>
      <c r="V177" s="35"/>
      <c r="W177" s="35"/>
      <c r="X177" s="35"/>
      <c r="Y177" s="35"/>
      <c r="Z177" s="35"/>
      <c r="AA177" s="35"/>
      <c r="AB177" s="35"/>
      <c r="AC177" s="35"/>
      <c r="AD177" s="35"/>
      <c r="AE177" s="35"/>
      <c r="AR177" s="183" t="s">
        <v>359</v>
      </c>
      <c r="AT177" s="183" t="s">
        <v>419</v>
      </c>
      <c r="AU177" s="183" t="s">
        <v>82</v>
      </c>
      <c r="AY177" s="18" t="s">
        <v>317</v>
      </c>
      <c r="BE177" s="105">
        <f t="shared" si="9"/>
        <v>0</v>
      </c>
      <c r="BF177" s="105">
        <f t="shared" si="10"/>
        <v>0</v>
      </c>
      <c r="BG177" s="105">
        <f t="shared" si="11"/>
        <v>0</v>
      </c>
      <c r="BH177" s="105">
        <f t="shared" si="12"/>
        <v>0</v>
      </c>
      <c r="BI177" s="105">
        <f t="shared" si="13"/>
        <v>0</v>
      </c>
      <c r="BJ177" s="18" t="s">
        <v>88</v>
      </c>
      <c r="BK177" s="105">
        <f t="shared" si="14"/>
        <v>0</v>
      </c>
      <c r="BL177" s="18" t="s">
        <v>321</v>
      </c>
      <c r="BM177" s="183" t="s">
        <v>3468</v>
      </c>
    </row>
    <row r="178" spans="1:65" s="2" customFormat="1" ht="14.45" customHeight="1">
      <c r="A178" s="35"/>
      <c r="B178" s="141"/>
      <c r="C178" s="218" t="s">
        <v>476</v>
      </c>
      <c r="D178" s="218" t="s">
        <v>419</v>
      </c>
      <c r="E178" s="219" t="s">
        <v>3469</v>
      </c>
      <c r="F178" s="220" t="s">
        <v>3470</v>
      </c>
      <c r="G178" s="221" t="s">
        <v>891</v>
      </c>
      <c r="H178" s="222">
        <v>1</v>
      </c>
      <c r="I178" s="223"/>
      <c r="J178" s="224">
        <f t="shared" si="5"/>
        <v>0</v>
      </c>
      <c r="K178" s="225"/>
      <c r="L178" s="226"/>
      <c r="M178" s="227" t="s">
        <v>1</v>
      </c>
      <c r="N178" s="228" t="s">
        <v>41</v>
      </c>
      <c r="O178" s="61"/>
      <c r="P178" s="181">
        <f t="shared" si="6"/>
        <v>0</v>
      </c>
      <c r="Q178" s="181">
        <v>0</v>
      </c>
      <c r="R178" s="181">
        <f t="shared" si="7"/>
        <v>0</v>
      </c>
      <c r="S178" s="181">
        <v>0</v>
      </c>
      <c r="T178" s="182">
        <f t="shared" si="8"/>
        <v>0</v>
      </c>
      <c r="U178" s="35"/>
      <c r="V178" s="35"/>
      <c r="W178" s="35"/>
      <c r="X178" s="35"/>
      <c r="Y178" s="35"/>
      <c r="Z178" s="35"/>
      <c r="AA178" s="35"/>
      <c r="AB178" s="35"/>
      <c r="AC178" s="35"/>
      <c r="AD178" s="35"/>
      <c r="AE178" s="35"/>
      <c r="AR178" s="183" t="s">
        <v>359</v>
      </c>
      <c r="AT178" s="183" t="s">
        <v>419</v>
      </c>
      <c r="AU178" s="183" t="s">
        <v>82</v>
      </c>
      <c r="AY178" s="18" t="s">
        <v>317</v>
      </c>
      <c r="BE178" s="105">
        <f t="shared" si="9"/>
        <v>0</v>
      </c>
      <c r="BF178" s="105">
        <f t="shared" si="10"/>
        <v>0</v>
      </c>
      <c r="BG178" s="105">
        <f t="shared" si="11"/>
        <v>0</v>
      </c>
      <c r="BH178" s="105">
        <f t="shared" si="12"/>
        <v>0</v>
      </c>
      <c r="BI178" s="105">
        <f t="shared" si="13"/>
        <v>0</v>
      </c>
      <c r="BJ178" s="18" t="s">
        <v>88</v>
      </c>
      <c r="BK178" s="105">
        <f t="shared" si="14"/>
        <v>0</v>
      </c>
      <c r="BL178" s="18" t="s">
        <v>321</v>
      </c>
      <c r="BM178" s="183" t="s">
        <v>3471</v>
      </c>
    </row>
    <row r="179" spans="1:65" s="2" customFormat="1" ht="24.2" customHeight="1">
      <c r="A179" s="35"/>
      <c r="B179" s="141"/>
      <c r="C179" s="218" t="s">
        <v>486</v>
      </c>
      <c r="D179" s="218" t="s">
        <v>419</v>
      </c>
      <c r="E179" s="219" t="s">
        <v>3472</v>
      </c>
      <c r="F179" s="220" t="s">
        <v>3473</v>
      </c>
      <c r="G179" s="221" t="s">
        <v>891</v>
      </c>
      <c r="H179" s="222">
        <v>151</v>
      </c>
      <c r="I179" s="223"/>
      <c r="J179" s="224">
        <f t="shared" si="5"/>
        <v>0</v>
      </c>
      <c r="K179" s="225"/>
      <c r="L179" s="226"/>
      <c r="M179" s="227" t="s">
        <v>1</v>
      </c>
      <c r="N179" s="228" t="s">
        <v>41</v>
      </c>
      <c r="O179" s="61"/>
      <c r="P179" s="181">
        <f t="shared" si="6"/>
        <v>0</v>
      </c>
      <c r="Q179" s="181">
        <v>0</v>
      </c>
      <c r="R179" s="181">
        <f t="shared" si="7"/>
        <v>0</v>
      </c>
      <c r="S179" s="181">
        <v>0</v>
      </c>
      <c r="T179" s="182">
        <f t="shared" si="8"/>
        <v>0</v>
      </c>
      <c r="U179" s="35"/>
      <c r="V179" s="35"/>
      <c r="W179" s="35"/>
      <c r="X179" s="35"/>
      <c r="Y179" s="35"/>
      <c r="Z179" s="35"/>
      <c r="AA179" s="35"/>
      <c r="AB179" s="35"/>
      <c r="AC179" s="35"/>
      <c r="AD179" s="35"/>
      <c r="AE179" s="35"/>
      <c r="AR179" s="183" t="s">
        <v>359</v>
      </c>
      <c r="AT179" s="183" t="s">
        <v>419</v>
      </c>
      <c r="AU179" s="183" t="s">
        <v>82</v>
      </c>
      <c r="AY179" s="18" t="s">
        <v>317</v>
      </c>
      <c r="BE179" s="105">
        <f t="shared" si="9"/>
        <v>0</v>
      </c>
      <c r="BF179" s="105">
        <f t="shared" si="10"/>
        <v>0</v>
      </c>
      <c r="BG179" s="105">
        <f t="shared" si="11"/>
        <v>0</v>
      </c>
      <c r="BH179" s="105">
        <f t="shared" si="12"/>
        <v>0</v>
      </c>
      <c r="BI179" s="105">
        <f t="shared" si="13"/>
        <v>0</v>
      </c>
      <c r="BJ179" s="18" t="s">
        <v>88</v>
      </c>
      <c r="BK179" s="105">
        <f t="shared" si="14"/>
        <v>0</v>
      </c>
      <c r="BL179" s="18" t="s">
        <v>321</v>
      </c>
      <c r="BM179" s="183" t="s">
        <v>3474</v>
      </c>
    </row>
    <row r="180" spans="1:65" s="2" customFormat="1" ht="24.2" customHeight="1">
      <c r="A180" s="35"/>
      <c r="B180" s="141"/>
      <c r="C180" s="218" t="s">
        <v>494</v>
      </c>
      <c r="D180" s="218" t="s">
        <v>419</v>
      </c>
      <c r="E180" s="219" t="s">
        <v>3475</v>
      </c>
      <c r="F180" s="220" t="s">
        <v>3476</v>
      </c>
      <c r="G180" s="221" t="s">
        <v>891</v>
      </c>
      <c r="H180" s="222">
        <v>797</v>
      </c>
      <c r="I180" s="223"/>
      <c r="J180" s="224">
        <f t="shared" si="5"/>
        <v>0</v>
      </c>
      <c r="K180" s="225"/>
      <c r="L180" s="226"/>
      <c r="M180" s="227" t="s">
        <v>1</v>
      </c>
      <c r="N180" s="228" t="s">
        <v>41</v>
      </c>
      <c r="O180" s="61"/>
      <c r="P180" s="181">
        <f t="shared" si="6"/>
        <v>0</v>
      </c>
      <c r="Q180" s="181">
        <v>0</v>
      </c>
      <c r="R180" s="181">
        <f t="shared" si="7"/>
        <v>0</v>
      </c>
      <c r="S180" s="181">
        <v>0</v>
      </c>
      <c r="T180" s="182">
        <f t="shared" si="8"/>
        <v>0</v>
      </c>
      <c r="U180" s="35"/>
      <c r="V180" s="35"/>
      <c r="W180" s="35"/>
      <c r="X180" s="35"/>
      <c r="Y180" s="35"/>
      <c r="Z180" s="35"/>
      <c r="AA180" s="35"/>
      <c r="AB180" s="35"/>
      <c r="AC180" s="35"/>
      <c r="AD180" s="35"/>
      <c r="AE180" s="35"/>
      <c r="AR180" s="183" t="s">
        <v>359</v>
      </c>
      <c r="AT180" s="183" t="s">
        <v>419</v>
      </c>
      <c r="AU180" s="183" t="s">
        <v>82</v>
      </c>
      <c r="AY180" s="18" t="s">
        <v>317</v>
      </c>
      <c r="BE180" s="105">
        <f t="shared" si="9"/>
        <v>0</v>
      </c>
      <c r="BF180" s="105">
        <f t="shared" si="10"/>
        <v>0</v>
      </c>
      <c r="BG180" s="105">
        <f t="shared" si="11"/>
        <v>0</v>
      </c>
      <c r="BH180" s="105">
        <f t="shared" si="12"/>
        <v>0</v>
      </c>
      <c r="BI180" s="105">
        <f t="shared" si="13"/>
        <v>0</v>
      </c>
      <c r="BJ180" s="18" t="s">
        <v>88</v>
      </c>
      <c r="BK180" s="105">
        <f t="shared" si="14"/>
        <v>0</v>
      </c>
      <c r="BL180" s="18" t="s">
        <v>321</v>
      </c>
      <c r="BM180" s="183" t="s">
        <v>3477</v>
      </c>
    </row>
    <row r="181" spans="1:65" s="2" customFormat="1" ht="24.2" customHeight="1">
      <c r="A181" s="35"/>
      <c r="B181" s="141"/>
      <c r="C181" s="218" t="s">
        <v>506</v>
      </c>
      <c r="D181" s="218" t="s">
        <v>419</v>
      </c>
      <c r="E181" s="219" t="s">
        <v>3478</v>
      </c>
      <c r="F181" s="220" t="s">
        <v>3479</v>
      </c>
      <c r="G181" s="221" t="s">
        <v>891</v>
      </c>
      <c r="H181" s="222">
        <v>23</v>
      </c>
      <c r="I181" s="223"/>
      <c r="J181" s="224">
        <f t="shared" ref="J181:J212" si="15">ROUND(I181*H181,2)</f>
        <v>0</v>
      </c>
      <c r="K181" s="225"/>
      <c r="L181" s="226"/>
      <c r="M181" s="227" t="s">
        <v>1</v>
      </c>
      <c r="N181" s="228" t="s">
        <v>41</v>
      </c>
      <c r="O181" s="61"/>
      <c r="P181" s="181">
        <f t="shared" ref="P181:P212" si="16">O181*H181</f>
        <v>0</v>
      </c>
      <c r="Q181" s="181">
        <v>0</v>
      </c>
      <c r="R181" s="181">
        <f t="shared" ref="R181:R212" si="17">Q181*H181</f>
        <v>0</v>
      </c>
      <c r="S181" s="181">
        <v>0</v>
      </c>
      <c r="T181" s="182">
        <f t="shared" ref="T181:T212" si="18">S181*H181</f>
        <v>0</v>
      </c>
      <c r="U181" s="35"/>
      <c r="V181" s="35"/>
      <c r="W181" s="35"/>
      <c r="X181" s="35"/>
      <c r="Y181" s="35"/>
      <c r="Z181" s="35"/>
      <c r="AA181" s="35"/>
      <c r="AB181" s="35"/>
      <c r="AC181" s="35"/>
      <c r="AD181" s="35"/>
      <c r="AE181" s="35"/>
      <c r="AR181" s="183" t="s">
        <v>359</v>
      </c>
      <c r="AT181" s="183" t="s">
        <v>419</v>
      </c>
      <c r="AU181" s="183" t="s">
        <v>82</v>
      </c>
      <c r="AY181" s="18" t="s">
        <v>317</v>
      </c>
      <c r="BE181" s="105">
        <f t="shared" ref="BE181:BE212" si="19">IF(N181="základná",J181,0)</f>
        <v>0</v>
      </c>
      <c r="BF181" s="105">
        <f t="shared" ref="BF181:BF212" si="20">IF(N181="znížená",J181,0)</f>
        <v>0</v>
      </c>
      <c r="BG181" s="105">
        <f t="shared" ref="BG181:BG212" si="21">IF(N181="zákl. prenesená",J181,0)</f>
        <v>0</v>
      </c>
      <c r="BH181" s="105">
        <f t="shared" ref="BH181:BH212" si="22">IF(N181="zníž. prenesená",J181,0)</f>
        <v>0</v>
      </c>
      <c r="BI181" s="105">
        <f t="shared" ref="BI181:BI212" si="23">IF(N181="nulová",J181,0)</f>
        <v>0</v>
      </c>
      <c r="BJ181" s="18" t="s">
        <v>88</v>
      </c>
      <c r="BK181" s="105">
        <f t="shared" ref="BK181:BK212" si="24">ROUND(I181*H181,2)</f>
        <v>0</v>
      </c>
      <c r="BL181" s="18" t="s">
        <v>321</v>
      </c>
      <c r="BM181" s="183" t="s">
        <v>3480</v>
      </c>
    </row>
    <row r="182" spans="1:65" s="2" customFormat="1" ht="24.2" customHeight="1">
      <c r="A182" s="35"/>
      <c r="B182" s="141"/>
      <c r="C182" s="218" t="s">
        <v>515</v>
      </c>
      <c r="D182" s="218" t="s">
        <v>419</v>
      </c>
      <c r="E182" s="219" t="s">
        <v>3481</v>
      </c>
      <c r="F182" s="220" t="s">
        <v>3482</v>
      </c>
      <c r="G182" s="221" t="s">
        <v>891</v>
      </c>
      <c r="H182" s="222">
        <v>115</v>
      </c>
      <c r="I182" s="223"/>
      <c r="J182" s="224">
        <f t="shared" si="15"/>
        <v>0</v>
      </c>
      <c r="K182" s="225"/>
      <c r="L182" s="226"/>
      <c r="M182" s="227" t="s">
        <v>1</v>
      </c>
      <c r="N182" s="228" t="s">
        <v>41</v>
      </c>
      <c r="O182" s="61"/>
      <c r="P182" s="181">
        <f t="shared" si="16"/>
        <v>0</v>
      </c>
      <c r="Q182" s="181">
        <v>0</v>
      </c>
      <c r="R182" s="181">
        <f t="shared" si="17"/>
        <v>0</v>
      </c>
      <c r="S182" s="181">
        <v>0</v>
      </c>
      <c r="T182" s="182">
        <f t="shared" si="18"/>
        <v>0</v>
      </c>
      <c r="U182" s="35"/>
      <c r="V182" s="35"/>
      <c r="W182" s="35"/>
      <c r="X182" s="35"/>
      <c r="Y182" s="35"/>
      <c r="Z182" s="35"/>
      <c r="AA182" s="35"/>
      <c r="AB182" s="35"/>
      <c r="AC182" s="35"/>
      <c r="AD182" s="35"/>
      <c r="AE182" s="35"/>
      <c r="AR182" s="183" t="s">
        <v>359</v>
      </c>
      <c r="AT182" s="183" t="s">
        <v>419</v>
      </c>
      <c r="AU182" s="183" t="s">
        <v>82</v>
      </c>
      <c r="AY182" s="18" t="s">
        <v>317</v>
      </c>
      <c r="BE182" s="105">
        <f t="shared" si="19"/>
        <v>0</v>
      </c>
      <c r="BF182" s="105">
        <f t="shared" si="20"/>
        <v>0</v>
      </c>
      <c r="BG182" s="105">
        <f t="shared" si="21"/>
        <v>0</v>
      </c>
      <c r="BH182" s="105">
        <f t="shared" si="22"/>
        <v>0</v>
      </c>
      <c r="BI182" s="105">
        <f t="shared" si="23"/>
        <v>0</v>
      </c>
      <c r="BJ182" s="18" t="s">
        <v>88</v>
      </c>
      <c r="BK182" s="105">
        <f t="shared" si="24"/>
        <v>0</v>
      </c>
      <c r="BL182" s="18" t="s">
        <v>321</v>
      </c>
      <c r="BM182" s="183" t="s">
        <v>3483</v>
      </c>
    </row>
    <row r="183" spans="1:65" s="2" customFormat="1" ht="24.2" customHeight="1">
      <c r="A183" s="35"/>
      <c r="B183" s="141"/>
      <c r="C183" s="218" t="s">
        <v>522</v>
      </c>
      <c r="D183" s="218" t="s">
        <v>419</v>
      </c>
      <c r="E183" s="219" t="s">
        <v>3484</v>
      </c>
      <c r="F183" s="220" t="s">
        <v>3485</v>
      </c>
      <c r="G183" s="221" t="s">
        <v>891</v>
      </c>
      <c r="H183" s="222">
        <v>32</v>
      </c>
      <c r="I183" s="223"/>
      <c r="J183" s="224">
        <f t="shared" si="15"/>
        <v>0</v>
      </c>
      <c r="K183" s="225"/>
      <c r="L183" s="226"/>
      <c r="M183" s="227" t="s">
        <v>1</v>
      </c>
      <c r="N183" s="228" t="s">
        <v>41</v>
      </c>
      <c r="O183" s="61"/>
      <c r="P183" s="181">
        <f t="shared" si="16"/>
        <v>0</v>
      </c>
      <c r="Q183" s="181">
        <v>0</v>
      </c>
      <c r="R183" s="181">
        <f t="shared" si="17"/>
        <v>0</v>
      </c>
      <c r="S183" s="181">
        <v>0</v>
      </c>
      <c r="T183" s="182">
        <f t="shared" si="18"/>
        <v>0</v>
      </c>
      <c r="U183" s="35"/>
      <c r="V183" s="35"/>
      <c r="W183" s="35"/>
      <c r="X183" s="35"/>
      <c r="Y183" s="35"/>
      <c r="Z183" s="35"/>
      <c r="AA183" s="35"/>
      <c r="AB183" s="35"/>
      <c r="AC183" s="35"/>
      <c r="AD183" s="35"/>
      <c r="AE183" s="35"/>
      <c r="AR183" s="183" t="s">
        <v>359</v>
      </c>
      <c r="AT183" s="183" t="s">
        <v>419</v>
      </c>
      <c r="AU183" s="183" t="s">
        <v>82</v>
      </c>
      <c r="AY183" s="18" t="s">
        <v>317</v>
      </c>
      <c r="BE183" s="105">
        <f t="shared" si="19"/>
        <v>0</v>
      </c>
      <c r="BF183" s="105">
        <f t="shared" si="20"/>
        <v>0</v>
      </c>
      <c r="BG183" s="105">
        <f t="shared" si="21"/>
        <v>0</v>
      </c>
      <c r="BH183" s="105">
        <f t="shared" si="22"/>
        <v>0</v>
      </c>
      <c r="BI183" s="105">
        <f t="shared" si="23"/>
        <v>0</v>
      </c>
      <c r="BJ183" s="18" t="s">
        <v>88</v>
      </c>
      <c r="BK183" s="105">
        <f t="shared" si="24"/>
        <v>0</v>
      </c>
      <c r="BL183" s="18" t="s">
        <v>321</v>
      </c>
      <c r="BM183" s="183" t="s">
        <v>3486</v>
      </c>
    </row>
    <row r="184" spans="1:65" s="2" customFormat="1" ht="24.2" customHeight="1">
      <c r="A184" s="35"/>
      <c r="B184" s="141"/>
      <c r="C184" s="218" t="s">
        <v>527</v>
      </c>
      <c r="D184" s="218" t="s">
        <v>419</v>
      </c>
      <c r="E184" s="219" t="s">
        <v>3487</v>
      </c>
      <c r="F184" s="220" t="s">
        <v>3488</v>
      </c>
      <c r="G184" s="221" t="s">
        <v>891</v>
      </c>
      <c r="H184" s="222">
        <v>2</v>
      </c>
      <c r="I184" s="223"/>
      <c r="J184" s="224">
        <f t="shared" si="15"/>
        <v>0</v>
      </c>
      <c r="K184" s="225"/>
      <c r="L184" s="226"/>
      <c r="M184" s="227" t="s">
        <v>1</v>
      </c>
      <c r="N184" s="228" t="s">
        <v>41</v>
      </c>
      <c r="O184" s="61"/>
      <c r="P184" s="181">
        <f t="shared" si="16"/>
        <v>0</v>
      </c>
      <c r="Q184" s="181">
        <v>0</v>
      </c>
      <c r="R184" s="181">
        <f t="shared" si="17"/>
        <v>0</v>
      </c>
      <c r="S184" s="181">
        <v>0</v>
      </c>
      <c r="T184" s="182">
        <f t="shared" si="18"/>
        <v>0</v>
      </c>
      <c r="U184" s="35"/>
      <c r="V184" s="35"/>
      <c r="W184" s="35"/>
      <c r="X184" s="35"/>
      <c r="Y184" s="35"/>
      <c r="Z184" s="35"/>
      <c r="AA184" s="35"/>
      <c r="AB184" s="35"/>
      <c r="AC184" s="35"/>
      <c r="AD184" s="35"/>
      <c r="AE184" s="35"/>
      <c r="AR184" s="183" t="s">
        <v>359</v>
      </c>
      <c r="AT184" s="183" t="s">
        <v>419</v>
      </c>
      <c r="AU184" s="183" t="s">
        <v>82</v>
      </c>
      <c r="AY184" s="18" t="s">
        <v>317</v>
      </c>
      <c r="BE184" s="105">
        <f t="shared" si="19"/>
        <v>0</v>
      </c>
      <c r="BF184" s="105">
        <f t="shared" si="20"/>
        <v>0</v>
      </c>
      <c r="BG184" s="105">
        <f t="shared" si="21"/>
        <v>0</v>
      </c>
      <c r="BH184" s="105">
        <f t="shared" si="22"/>
        <v>0</v>
      </c>
      <c r="BI184" s="105">
        <f t="shared" si="23"/>
        <v>0</v>
      </c>
      <c r="BJ184" s="18" t="s">
        <v>88</v>
      </c>
      <c r="BK184" s="105">
        <f t="shared" si="24"/>
        <v>0</v>
      </c>
      <c r="BL184" s="18" t="s">
        <v>321</v>
      </c>
      <c r="BM184" s="183" t="s">
        <v>3489</v>
      </c>
    </row>
    <row r="185" spans="1:65" s="2" customFormat="1" ht="24.2" customHeight="1">
      <c r="A185" s="35"/>
      <c r="B185" s="141"/>
      <c r="C185" s="218" t="s">
        <v>535</v>
      </c>
      <c r="D185" s="218" t="s">
        <v>419</v>
      </c>
      <c r="E185" s="219" t="s">
        <v>3490</v>
      </c>
      <c r="F185" s="220" t="s">
        <v>3491</v>
      </c>
      <c r="G185" s="221" t="s">
        <v>891</v>
      </c>
      <c r="H185" s="222">
        <v>3</v>
      </c>
      <c r="I185" s="223"/>
      <c r="J185" s="224">
        <f t="shared" si="15"/>
        <v>0</v>
      </c>
      <c r="K185" s="225"/>
      <c r="L185" s="226"/>
      <c r="M185" s="227" t="s">
        <v>1</v>
      </c>
      <c r="N185" s="228" t="s">
        <v>41</v>
      </c>
      <c r="O185" s="61"/>
      <c r="P185" s="181">
        <f t="shared" si="16"/>
        <v>0</v>
      </c>
      <c r="Q185" s="181">
        <v>0</v>
      </c>
      <c r="R185" s="181">
        <f t="shared" si="17"/>
        <v>0</v>
      </c>
      <c r="S185" s="181">
        <v>0</v>
      </c>
      <c r="T185" s="182">
        <f t="shared" si="18"/>
        <v>0</v>
      </c>
      <c r="U185" s="35"/>
      <c r="V185" s="35"/>
      <c r="W185" s="35"/>
      <c r="X185" s="35"/>
      <c r="Y185" s="35"/>
      <c r="Z185" s="35"/>
      <c r="AA185" s="35"/>
      <c r="AB185" s="35"/>
      <c r="AC185" s="35"/>
      <c r="AD185" s="35"/>
      <c r="AE185" s="35"/>
      <c r="AR185" s="183" t="s">
        <v>359</v>
      </c>
      <c r="AT185" s="183" t="s">
        <v>419</v>
      </c>
      <c r="AU185" s="183" t="s">
        <v>82</v>
      </c>
      <c r="AY185" s="18" t="s">
        <v>317</v>
      </c>
      <c r="BE185" s="105">
        <f t="shared" si="19"/>
        <v>0</v>
      </c>
      <c r="BF185" s="105">
        <f t="shared" si="20"/>
        <v>0</v>
      </c>
      <c r="BG185" s="105">
        <f t="shared" si="21"/>
        <v>0</v>
      </c>
      <c r="BH185" s="105">
        <f t="shared" si="22"/>
        <v>0</v>
      </c>
      <c r="BI185" s="105">
        <f t="shared" si="23"/>
        <v>0</v>
      </c>
      <c r="BJ185" s="18" t="s">
        <v>88</v>
      </c>
      <c r="BK185" s="105">
        <f t="shared" si="24"/>
        <v>0</v>
      </c>
      <c r="BL185" s="18" t="s">
        <v>321</v>
      </c>
      <c r="BM185" s="183" t="s">
        <v>3492</v>
      </c>
    </row>
    <row r="186" spans="1:65" s="2" customFormat="1" ht="24.2" customHeight="1">
      <c r="A186" s="35"/>
      <c r="B186" s="141"/>
      <c r="C186" s="218" t="s">
        <v>540</v>
      </c>
      <c r="D186" s="218" t="s">
        <v>419</v>
      </c>
      <c r="E186" s="219" t="s">
        <v>3493</v>
      </c>
      <c r="F186" s="220" t="s">
        <v>3494</v>
      </c>
      <c r="G186" s="221" t="s">
        <v>891</v>
      </c>
      <c r="H186" s="222">
        <v>79</v>
      </c>
      <c r="I186" s="223"/>
      <c r="J186" s="224">
        <f t="shared" si="15"/>
        <v>0</v>
      </c>
      <c r="K186" s="225"/>
      <c r="L186" s="226"/>
      <c r="M186" s="227" t="s">
        <v>1</v>
      </c>
      <c r="N186" s="228" t="s">
        <v>41</v>
      </c>
      <c r="O186" s="61"/>
      <c r="P186" s="181">
        <f t="shared" si="16"/>
        <v>0</v>
      </c>
      <c r="Q186" s="181">
        <v>0</v>
      </c>
      <c r="R186" s="181">
        <f t="shared" si="17"/>
        <v>0</v>
      </c>
      <c r="S186" s="181">
        <v>0</v>
      </c>
      <c r="T186" s="182">
        <f t="shared" si="18"/>
        <v>0</v>
      </c>
      <c r="U186" s="35"/>
      <c r="V186" s="35"/>
      <c r="W186" s="35"/>
      <c r="X186" s="35"/>
      <c r="Y186" s="35"/>
      <c r="Z186" s="35"/>
      <c r="AA186" s="35"/>
      <c r="AB186" s="35"/>
      <c r="AC186" s="35"/>
      <c r="AD186" s="35"/>
      <c r="AE186" s="35"/>
      <c r="AR186" s="183" t="s">
        <v>359</v>
      </c>
      <c r="AT186" s="183" t="s">
        <v>419</v>
      </c>
      <c r="AU186" s="183" t="s">
        <v>82</v>
      </c>
      <c r="AY186" s="18" t="s">
        <v>317</v>
      </c>
      <c r="BE186" s="105">
        <f t="shared" si="19"/>
        <v>0</v>
      </c>
      <c r="BF186" s="105">
        <f t="shared" si="20"/>
        <v>0</v>
      </c>
      <c r="BG186" s="105">
        <f t="shared" si="21"/>
        <v>0</v>
      </c>
      <c r="BH186" s="105">
        <f t="shared" si="22"/>
        <v>0</v>
      </c>
      <c r="BI186" s="105">
        <f t="shared" si="23"/>
        <v>0</v>
      </c>
      <c r="BJ186" s="18" t="s">
        <v>88</v>
      </c>
      <c r="BK186" s="105">
        <f t="shared" si="24"/>
        <v>0</v>
      </c>
      <c r="BL186" s="18" t="s">
        <v>321</v>
      </c>
      <c r="BM186" s="183" t="s">
        <v>3495</v>
      </c>
    </row>
    <row r="187" spans="1:65" s="2" customFormat="1" ht="24.2" customHeight="1">
      <c r="A187" s="35"/>
      <c r="B187" s="141"/>
      <c r="C187" s="218" t="s">
        <v>544</v>
      </c>
      <c r="D187" s="218" t="s">
        <v>419</v>
      </c>
      <c r="E187" s="219" t="s">
        <v>3496</v>
      </c>
      <c r="F187" s="220" t="s">
        <v>3497</v>
      </c>
      <c r="G187" s="221" t="s">
        <v>891</v>
      </c>
      <c r="H187" s="222">
        <v>44</v>
      </c>
      <c r="I187" s="223"/>
      <c r="J187" s="224">
        <f t="shared" si="15"/>
        <v>0</v>
      </c>
      <c r="K187" s="225"/>
      <c r="L187" s="226"/>
      <c r="M187" s="227" t="s">
        <v>1</v>
      </c>
      <c r="N187" s="228" t="s">
        <v>41</v>
      </c>
      <c r="O187" s="61"/>
      <c r="P187" s="181">
        <f t="shared" si="16"/>
        <v>0</v>
      </c>
      <c r="Q187" s="181">
        <v>0</v>
      </c>
      <c r="R187" s="181">
        <f t="shared" si="17"/>
        <v>0</v>
      </c>
      <c r="S187" s="181">
        <v>0</v>
      </c>
      <c r="T187" s="182">
        <f t="shared" si="18"/>
        <v>0</v>
      </c>
      <c r="U187" s="35"/>
      <c r="V187" s="35"/>
      <c r="W187" s="35"/>
      <c r="X187" s="35"/>
      <c r="Y187" s="35"/>
      <c r="Z187" s="35"/>
      <c r="AA187" s="35"/>
      <c r="AB187" s="35"/>
      <c r="AC187" s="35"/>
      <c r="AD187" s="35"/>
      <c r="AE187" s="35"/>
      <c r="AR187" s="183" t="s">
        <v>359</v>
      </c>
      <c r="AT187" s="183" t="s">
        <v>419</v>
      </c>
      <c r="AU187" s="183" t="s">
        <v>82</v>
      </c>
      <c r="AY187" s="18" t="s">
        <v>317</v>
      </c>
      <c r="BE187" s="105">
        <f t="shared" si="19"/>
        <v>0</v>
      </c>
      <c r="BF187" s="105">
        <f t="shared" si="20"/>
        <v>0</v>
      </c>
      <c r="BG187" s="105">
        <f t="shared" si="21"/>
        <v>0</v>
      </c>
      <c r="BH187" s="105">
        <f t="shared" si="22"/>
        <v>0</v>
      </c>
      <c r="BI187" s="105">
        <f t="shared" si="23"/>
        <v>0</v>
      </c>
      <c r="BJ187" s="18" t="s">
        <v>88</v>
      </c>
      <c r="BK187" s="105">
        <f t="shared" si="24"/>
        <v>0</v>
      </c>
      <c r="BL187" s="18" t="s">
        <v>321</v>
      </c>
      <c r="BM187" s="183" t="s">
        <v>3498</v>
      </c>
    </row>
    <row r="188" spans="1:65" s="2" customFormat="1" ht="24.2" customHeight="1">
      <c r="A188" s="35"/>
      <c r="B188" s="141"/>
      <c r="C188" s="218" t="s">
        <v>551</v>
      </c>
      <c r="D188" s="218" t="s">
        <v>419</v>
      </c>
      <c r="E188" s="219" t="s">
        <v>3499</v>
      </c>
      <c r="F188" s="220" t="s">
        <v>3500</v>
      </c>
      <c r="G188" s="221" t="s">
        <v>891</v>
      </c>
      <c r="H188" s="222">
        <v>9</v>
      </c>
      <c r="I188" s="223"/>
      <c r="J188" s="224">
        <f t="shared" si="15"/>
        <v>0</v>
      </c>
      <c r="K188" s="225"/>
      <c r="L188" s="226"/>
      <c r="M188" s="227" t="s">
        <v>1</v>
      </c>
      <c r="N188" s="228" t="s">
        <v>41</v>
      </c>
      <c r="O188" s="61"/>
      <c r="P188" s="181">
        <f t="shared" si="16"/>
        <v>0</v>
      </c>
      <c r="Q188" s="181">
        <v>0</v>
      </c>
      <c r="R188" s="181">
        <f t="shared" si="17"/>
        <v>0</v>
      </c>
      <c r="S188" s="181">
        <v>0</v>
      </c>
      <c r="T188" s="182">
        <f t="shared" si="18"/>
        <v>0</v>
      </c>
      <c r="U188" s="35"/>
      <c r="V188" s="35"/>
      <c r="W188" s="35"/>
      <c r="X188" s="35"/>
      <c r="Y188" s="35"/>
      <c r="Z188" s="35"/>
      <c r="AA188" s="35"/>
      <c r="AB188" s="35"/>
      <c r="AC188" s="35"/>
      <c r="AD188" s="35"/>
      <c r="AE188" s="35"/>
      <c r="AR188" s="183" t="s">
        <v>359</v>
      </c>
      <c r="AT188" s="183" t="s">
        <v>419</v>
      </c>
      <c r="AU188" s="183" t="s">
        <v>82</v>
      </c>
      <c r="AY188" s="18" t="s">
        <v>317</v>
      </c>
      <c r="BE188" s="105">
        <f t="shared" si="19"/>
        <v>0</v>
      </c>
      <c r="BF188" s="105">
        <f t="shared" si="20"/>
        <v>0</v>
      </c>
      <c r="BG188" s="105">
        <f t="shared" si="21"/>
        <v>0</v>
      </c>
      <c r="BH188" s="105">
        <f t="shared" si="22"/>
        <v>0</v>
      </c>
      <c r="BI188" s="105">
        <f t="shared" si="23"/>
        <v>0</v>
      </c>
      <c r="BJ188" s="18" t="s">
        <v>88</v>
      </c>
      <c r="BK188" s="105">
        <f t="shared" si="24"/>
        <v>0</v>
      </c>
      <c r="BL188" s="18" t="s">
        <v>321</v>
      </c>
      <c r="BM188" s="183" t="s">
        <v>3501</v>
      </c>
    </row>
    <row r="189" spans="1:65" s="2" customFormat="1" ht="24.2" customHeight="1">
      <c r="A189" s="35"/>
      <c r="B189" s="141"/>
      <c r="C189" s="218" t="s">
        <v>555</v>
      </c>
      <c r="D189" s="218" t="s">
        <v>419</v>
      </c>
      <c r="E189" s="219" t="s">
        <v>3502</v>
      </c>
      <c r="F189" s="220" t="s">
        <v>3503</v>
      </c>
      <c r="G189" s="221" t="s">
        <v>891</v>
      </c>
      <c r="H189" s="222">
        <v>48</v>
      </c>
      <c r="I189" s="223"/>
      <c r="J189" s="224">
        <f t="shared" si="15"/>
        <v>0</v>
      </c>
      <c r="K189" s="225"/>
      <c r="L189" s="226"/>
      <c r="M189" s="227" t="s">
        <v>1</v>
      </c>
      <c r="N189" s="228" t="s">
        <v>41</v>
      </c>
      <c r="O189" s="61"/>
      <c r="P189" s="181">
        <f t="shared" si="16"/>
        <v>0</v>
      </c>
      <c r="Q189" s="181">
        <v>0</v>
      </c>
      <c r="R189" s="181">
        <f t="shared" si="17"/>
        <v>0</v>
      </c>
      <c r="S189" s="181">
        <v>0</v>
      </c>
      <c r="T189" s="182">
        <f t="shared" si="18"/>
        <v>0</v>
      </c>
      <c r="U189" s="35"/>
      <c r="V189" s="35"/>
      <c r="W189" s="35"/>
      <c r="X189" s="35"/>
      <c r="Y189" s="35"/>
      <c r="Z189" s="35"/>
      <c r="AA189" s="35"/>
      <c r="AB189" s="35"/>
      <c r="AC189" s="35"/>
      <c r="AD189" s="35"/>
      <c r="AE189" s="35"/>
      <c r="AR189" s="183" t="s">
        <v>359</v>
      </c>
      <c r="AT189" s="183" t="s">
        <v>419</v>
      </c>
      <c r="AU189" s="183" t="s">
        <v>82</v>
      </c>
      <c r="AY189" s="18" t="s">
        <v>317</v>
      </c>
      <c r="BE189" s="105">
        <f t="shared" si="19"/>
        <v>0</v>
      </c>
      <c r="BF189" s="105">
        <f t="shared" si="20"/>
        <v>0</v>
      </c>
      <c r="BG189" s="105">
        <f t="shared" si="21"/>
        <v>0</v>
      </c>
      <c r="BH189" s="105">
        <f t="shared" si="22"/>
        <v>0</v>
      </c>
      <c r="BI189" s="105">
        <f t="shared" si="23"/>
        <v>0</v>
      </c>
      <c r="BJ189" s="18" t="s">
        <v>88</v>
      </c>
      <c r="BK189" s="105">
        <f t="shared" si="24"/>
        <v>0</v>
      </c>
      <c r="BL189" s="18" t="s">
        <v>321</v>
      </c>
      <c r="BM189" s="183" t="s">
        <v>3504</v>
      </c>
    </row>
    <row r="190" spans="1:65" s="2" customFormat="1" ht="24.2" customHeight="1">
      <c r="A190" s="35"/>
      <c r="B190" s="141"/>
      <c r="C190" s="218" t="s">
        <v>559</v>
      </c>
      <c r="D190" s="218" t="s">
        <v>419</v>
      </c>
      <c r="E190" s="219" t="s">
        <v>3505</v>
      </c>
      <c r="F190" s="220" t="s">
        <v>3506</v>
      </c>
      <c r="G190" s="221" t="s">
        <v>891</v>
      </c>
      <c r="H190" s="222">
        <v>4</v>
      </c>
      <c r="I190" s="223"/>
      <c r="J190" s="224">
        <f t="shared" si="15"/>
        <v>0</v>
      </c>
      <c r="K190" s="225"/>
      <c r="L190" s="226"/>
      <c r="M190" s="227" t="s">
        <v>1</v>
      </c>
      <c r="N190" s="228" t="s">
        <v>41</v>
      </c>
      <c r="O190" s="61"/>
      <c r="P190" s="181">
        <f t="shared" si="16"/>
        <v>0</v>
      </c>
      <c r="Q190" s="181">
        <v>0</v>
      </c>
      <c r="R190" s="181">
        <f t="shared" si="17"/>
        <v>0</v>
      </c>
      <c r="S190" s="181">
        <v>0</v>
      </c>
      <c r="T190" s="182">
        <f t="shared" si="18"/>
        <v>0</v>
      </c>
      <c r="U190" s="35"/>
      <c r="V190" s="35"/>
      <c r="W190" s="35"/>
      <c r="X190" s="35"/>
      <c r="Y190" s="35"/>
      <c r="Z190" s="35"/>
      <c r="AA190" s="35"/>
      <c r="AB190" s="35"/>
      <c r="AC190" s="35"/>
      <c r="AD190" s="35"/>
      <c r="AE190" s="35"/>
      <c r="AR190" s="183" t="s">
        <v>359</v>
      </c>
      <c r="AT190" s="183" t="s">
        <v>419</v>
      </c>
      <c r="AU190" s="183" t="s">
        <v>82</v>
      </c>
      <c r="AY190" s="18" t="s">
        <v>317</v>
      </c>
      <c r="BE190" s="105">
        <f t="shared" si="19"/>
        <v>0</v>
      </c>
      <c r="BF190" s="105">
        <f t="shared" si="20"/>
        <v>0</v>
      </c>
      <c r="BG190" s="105">
        <f t="shared" si="21"/>
        <v>0</v>
      </c>
      <c r="BH190" s="105">
        <f t="shared" si="22"/>
        <v>0</v>
      </c>
      <c r="BI190" s="105">
        <f t="shared" si="23"/>
        <v>0</v>
      </c>
      <c r="BJ190" s="18" t="s">
        <v>88</v>
      </c>
      <c r="BK190" s="105">
        <f t="shared" si="24"/>
        <v>0</v>
      </c>
      <c r="BL190" s="18" t="s">
        <v>321</v>
      </c>
      <c r="BM190" s="183" t="s">
        <v>3507</v>
      </c>
    </row>
    <row r="191" spans="1:65" s="2" customFormat="1" ht="24.2" customHeight="1">
      <c r="A191" s="35"/>
      <c r="B191" s="141"/>
      <c r="C191" s="218" t="s">
        <v>565</v>
      </c>
      <c r="D191" s="218" t="s">
        <v>419</v>
      </c>
      <c r="E191" s="219" t="s">
        <v>3508</v>
      </c>
      <c r="F191" s="220" t="s">
        <v>3509</v>
      </c>
      <c r="G191" s="221" t="s">
        <v>891</v>
      </c>
      <c r="H191" s="222">
        <v>211</v>
      </c>
      <c r="I191" s="223"/>
      <c r="J191" s="224">
        <f t="shared" si="15"/>
        <v>0</v>
      </c>
      <c r="K191" s="225"/>
      <c r="L191" s="226"/>
      <c r="M191" s="227" t="s">
        <v>1</v>
      </c>
      <c r="N191" s="228" t="s">
        <v>41</v>
      </c>
      <c r="O191" s="61"/>
      <c r="P191" s="181">
        <f t="shared" si="16"/>
        <v>0</v>
      </c>
      <c r="Q191" s="181">
        <v>0</v>
      </c>
      <c r="R191" s="181">
        <f t="shared" si="17"/>
        <v>0</v>
      </c>
      <c r="S191" s="181">
        <v>0</v>
      </c>
      <c r="T191" s="182">
        <f t="shared" si="18"/>
        <v>0</v>
      </c>
      <c r="U191" s="35"/>
      <c r="V191" s="35"/>
      <c r="W191" s="35"/>
      <c r="X191" s="35"/>
      <c r="Y191" s="35"/>
      <c r="Z191" s="35"/>
      <c r="AA191" s="35"/>
      <c r="AB191" s="35"/>
      <c r="AC191" s="35"/>
      <c r="AD191" s="35"/>
      <c r="AE191" s="35"/>
      <c r="AR191" s="183" t="s">
        <v>359</v>
      </c>
      <c r="AT191" s="183" t="s">
        <v>419</v>
      </c>
      <c r="AU191" s="183" t="s">
        <v>82</v>
      </c>
      <c r="AY191" s="18" t="s">
        <v>317</v>
      </c>
      <c r="BE191" s="105">
        <f t="shared" si="19"/>
        <v>0</v>
      </c>
      <c r="BF191" s="105">
        <f t="shared" si="20"/>
        <v>0</v>
      </c>
      <c r="BG191" s="105">
        <f t="shared" si="21"/>
        <v>0</v>
      </c>
      <c r="BH191" s="105">
        <f t="shared" si="22"/>
        <v>0</v>
      </c>
      <c r="BI191" s="105">
        <f t="shared" si="23"/>
        <v>0</v>
      </c>
      <c r="BJ191" s="18" t="s">
        <v>88</v>
      </c>
      <c r="BK191" s="105">
        <f t="shared" si="24"/>
        <v>0</v>
      </c>
      <c r="BL191" s="18" t="s">
        <v>321</v>
      </c>
      <c r="BM191" s="183" t="s">
        <v>3510</v>
      </c>
    </row>
    <row r="192" spans="1:65" s="2" customFormat="1" ht="37.9" customHeight="1">
      <c r="A192" s="35"/>
      <c r="B192" s="141"/>
      <c r="C192" s="218" t="s">
        <v>570</v>
      </c>
      <c r="D192" s="218" t="s">
        <v>419</v>
      </c>
      <c r="E192" s="219" t="s">
        <v>3511</v>
      </c>
      <c r="F192" s="220" t="s">
        <v>3512</v>
      </c>
      <c r="G192" s="221" t="s">
        <v>891</v>
      </c>
      <c r="H192" s="222">
        <v>159</v>
      </c>
      <c r="I192" s="223"/>
      <c r="J192" s="224">
        <f t="shared" si="15"/>
        <v>0</v>
      </c>
      <c r="K192" s="225"/>
      <c r="L192" s="226"/>
      <c r="M192" s="227" t="s">
        <v>1</v>
      </c>
      <c r="N192" s="228" t="s">
        <v>41</v>
      </c>
      <c r="O192" s="61"/>
      <c r="P192" s="181">
        <f t="shared" si="16"/>
        <v>0</v>
      </c>
      <c r="Q192" s="181">
        <v>0</v>
      </c>
      <c r="R192" s="181">
        <f t="shared" si="17"/>
        <v>0</v>
      </c>
      <c r="S192" s="181">
        <v>0</v>
      </c>
      <c r="T192" s="182">
        <f t="shared" si="18"/>
        <v>0</v>
      </c>
      <c r="U192" s="35"/>
      <c r="V192" s="35"/>
      <c r="W192" s="35"/>
      <c r="X192" s="35"/>
      <c r="Y192" s="35"/>
      <c r="Z192" s="35"/>
      <c r="AA192" s="35"/>
      <c r="AB192" s="35"/>
      <c r="AC192" s="35"/>
      <c r="AD192" s="35"/>
      <c r="AE192" s="35"/>
      <c r="AR192" s="183" t="s">
        <v>359</v>
      </c>
      <c r="AT192" s="183" t="s">
        <v>419</v>
      </c>
      <c r="AU192" s="183" t="s">
        <v>82</v>
      </c>
      <c r="AY192" s="18" t="s">
        <v>317</v>
      </c>
      <c r="BE192" s="105">
        <f t="shared" si="19"/>
        <v>0</v>
      </c>
      <c r="BF192" s="105">
        <f t="shared" si="20"/>
        <v>0</v>
      </c>
      <c r="BG192" s="105">
        <f t="shared" si="21"/>
        <v>0</v>
      </c>
      <c r="BH192" s="105">
        <f t="shared" si="22"/>
        <v>0</v>
      </c>
      <c r="BI192" s="105">
        <f t="shared" si="23"/>
        <v>0</v>
      </c>
      <c r="BJ192" s="18" t="s">
        <v>88</v>
      </c>
      <c r="BK192" s="105">
        <f t="shared" si="24"/>
        <v>0</v>
      </c>
      <c r="BL192" s="18" t="s">
        <v>321</v>
      </c>
      <c r="BM192" s="183" t="s">
        <v>3513</v>
      </c>
    </row>
    <row r="193" spans="1:65" s="2" customFormat="1" ht="24.2" customHeight="1">
      <c r="A193" s="35"/>
      <c r="B193" s="141"/>
      <c r="C193" s="218" t="s">
        <v>576</v>
      </c>
      <c r="D193" s="218" t="s">
        <v>419</v>
      </c>
      <c r="E193" s="219" t="s">
        <v>3514</v>
      </c>
      <c r="F193" s="220" t="s">
        <v>3515</v>
      </c>
      <c r="G193" s="221" t="s">
        <v>891</v>
      </c>
      <c r="H193" s="222">
        <v>35</v>
      </c>
      <c r="I193" s="223"/>
      <c r="J193" s="224">
        <f t="shared" si="15"/>
        <v>0</v>
      </c>
      <c r="K193" s="225"/>
      <c r="L193" s="226"/>
      <c r="M193" s="227" t="s">
        <v>1</v>
      </c>
      <c r="N193" s="228" t="s">
        <v>41</v>
      </c>
      <c r="O193" s="61"/>
      <c r="P193" s="181">
        <f t="shared" si="16"/>
        <v>0</v>
      </c>
      <c r="Q193" s="181">
        <v>0</v>
      </c>
      <c r="R193" s="181">
        <f t="shared" si="17"/>
        <v>0</v>
      </c>
      <c r="S193" s="181">
        <v>0</v>
      </c>
      <c r="T193" s="182">
        <f t="shared" si="18"/>
        <v>0</v>
      </c>
      <c r="U193" s="35"/>
      <c r="V193" s="35"/>
      <c r="W193" s="35"/>
      <c r="X193" s="35"/>
      <c r="Y193" s="35"/>
      <c r="Z193" s="35"/>
      <c r="AA193" s="35"/>
      <c r="AB193" s="35"/>
      <c r="AC193" s="35"/>
      <c r="AD193" s="35"/>
      <c r="AE193" s="35"/>
      <c r="AR193" s="183" t="s">
        <v>359</v>
      </c>
      <c r="AT193" s="183" t="s">
        <v>419</v>
      </c>
      <c r="AU193" s="183" t="s">
        <v>82</v>
      </c>
      <c r="AY193" s="18" t="s">
        <v>317</v>
      </c>
      <c r="BE193" s="105">
        <f t="shared" si="19"/>
        <v>0</v>
      </c>
      <c r="BF193" s="105">
        <f t="shared" si="20"/>
        <v>0</v>
      </c>
      <c r="BG193" s="105">
        <f t="shared" si="21"/>
        <v>0</v>
      </c>
      <c r="BH193" s="105">
        <f t="shared" si="22"/>
        <v>0</v>
      </c>
      <c r="BI193" s="105">
        <f t="shared" si="23"/>
        <v>0</v>
      </c>
      <c r="BJ193" s="18" t="s">
        <v>88</v>
      </c>
      <c r="BK193" s="105">
        <f t="shared" si="24"/>
        <v>0</v>
      </c>
      <c r="BL193" s="18" t="s">
        <v>321</v>
      </c>
      <c r="BM193" s="183" t="s">
        <v>3516</v>
      </c>
    </row>
    <row r="194" spans="1:65" s="2" customFormat="1" ht="37.9" customHeight="1">
      <c r="A194" s="35"/>
      <c r="B194" s="141"/>
      <c r="C194" s="218" t="s">
        <v>580</v>
      </c>
      <c r="D194" s="218" t="s">
        <v>419</v>
      </c>
      <c r="E194" s="219" t="s">
        <v>3517</v>
      </c>
      <c r="F194" s="220" t="s">
        <v>3518</v>
      </c>
      <c r="G194" s="221" t="s">
        <v>891</v>
      </c>
      <c r="H194" s="222">
        <v>211</v>
      </c>
      <c r="I194" s="223"/>
      <c r="J194" s="224">
        <f t="shared" si="15"/>
        <v>0</v>
      </c>
      <c r="K194" s="225"/>
      <c r="L194" s="226"/>
      <c r="M194" s="227" t="s">
        <v>1</v>
      </c>
      <c r="N194" s="228" t="s">
        <v>41</v>
      </c>
      <c r="O194" s="61"/>
      <c r="P194" s="181">
        <f t="shared" si="16"/>
        <v>0</v>
      </c>
      <c r="Q194" s="181">
        <v>0</v>
      </c>
      <c r="R194" s="181">
        <f t="shared" si="17"/>
        <v>0</v>
      </c>
      <c r="S194" s="181">
        <v>0</v>
      </c>
      <c r="T194" s="182">
        <f t="shared" si="18"/>
        <v>0</v>
      </c>
      <c r="U194" s="35"/>
      <c r="V194" s="35"/>
      <c r="W194" s="35"/>
      <c r="X194" s="35"/>
      <c r="Y194" s="35"/>
      <c r="Z194" s="35"/>
      <c r="AA194" s="35"/>
      <c r="AB194" s="35"/>
      <c r="AC194" s="35"/>
      <c r="AD194" s="35"/>
      <c r="AE194" s="35"/>
      <c r="AR194" s="183" t="s">
        <v>359</v>
      </c>
      <c r="AT194" s="183" t="s">
        <v>419</v>
      </c>
      <c r="AU194" s="183" t="s">
        <v>82</v>
      </c>
      <c r="AY194" s="18" t="s">
        <v>317</v>
      </c>
      <c r="BE194" s="105">
        <f t="shared" si="19"/>
        <v>0</v>
      </c>
      <c r="BF194" s="105">
        <f t="shared" si="20"/>
        <v>0</v>
      </c>
      <c r="BG194" s="105">
        <f t="shared" si="21"/>
        <v>0</v>
      </c>
      <c r="BH194" s="105">
        <f t="shared" si="22"/>
        <v>0</v>
      </c>
      <c r="BI194" s="105">
        <f t="shared" si="23"/>
        <v>0</v>
      </c>
      <c r="BJ194" s="18" t="s">
        <v>88</v>
      </c>
      <c r="BK194" s="105">
        <f t="shared" si="24"/>
        <v>0</v>
      </c>
      <c r="BL194" s="18" t="s">
        <v>321</v>
      </c>
      <c r="BM194" s="183" t="s">
        <v>3519</v>
      </c>
    </row>
    <row r="195" spans="1:65" s="2" customFormat="1" ht="24.2" customHeight="1">
      <c r="A195" s="35"/>
      <c r="B195" s="141"/>
      <c r="C195" s="218" t="s">
        <v>586</v>
      </c>
      <c r="D195" s="218" t="s">
        <v>419</v>
      </c>
      <c r="E195" s="219" t="s">
        <v>3520</v>
      </c>
      <c r="F195" s="220" t="s">
        <v>3521</v>
      </c>
      <c r="G195" s="221" t="s">
        <v>891</v>
      </c>
      <c r="H195" s="222">
        <v>3</v>
      </c>
      <c r="I195" s="223"/>
      <c r="J195" s="224">
        <f t="shared" si="15"/>
        <v>0</v>
      </c>
      <c r="K195" s="225"/>
      <c r="L195" s="226"/>
      <c r="M195" s="227" t="s">
        <v>1</v>
      </c>
      <c r="N195" s="228" t="s">
        <v>41</v>
      </c>
      <c r="O195" s="61"/>
      <c r="P195" s="181">
        <f t="shared" si="16"/>
        <v>0</v>
      </c>
      <c r="Q195" s="181">
        <v>0</v>
      </c>
      <c r="R195" s="181">
        <f t="shared" si="17"/>
        <v>0</v>
      </c>
      <c r="S195" s="181">
        <v>0</v>
      </c>
      <c r="T195" s="182">
        <f t="shared" si="18"/>
        <v>0</v>
      </c>
      <c r="U195" s="35"/>
      <c r="V195" s="35"/>
      <c r="W195" s="35"/>
      <c r="X195" s="35"/>
      <c r="Y195" s="35"/>
      <c r="Z195" s="35"/>
      <c r="AA195" s="35"/>
      <c r="AB195" s="35"/>
      <c r="AC195" s="35"/>
      <c r="AD195" s="35"/>
      <c r="AE195" s="35"/>
      <c r="AR195" s="183" t="s">
        <v>359</v>
      </c>
      <c r="AT195" s="183" t="s">
        <v>419</v>
      </c>
      <c r="AU195" s="183" t="s">
        <v>82</v>
      </c>
      <c r="AY195" s="18" t="s">
        <v>317</v>
      </c>
      <c r="BE195" s="105">
        <f t="shared" si="19"/>
        <v>0</v>
      </c>
      <c r="BF195" s="105">
        <f t="shared" si="20"/>
        <v>0</v>
      </c>
      <c r="BG195" s="105">
        <f t="shared" si="21"/>
        <v>0</v>
      </c>
      <c r="BH195" s="105">
        <f t="shared" si="22"/>
        <v>0</v>
      </c>
      <c r="BI195" s="105">
        <f t="shared" si="23"/>
        <v>0</v>
      </c>
      <c r="BJ195" s="18" t="s">
        <v>88</v>
      </c>
      <c r="BK195" s="105">
        <f t="shared" si="24"/>
        <v>0</v>
      </c>
      <c r="BL195" s="18" t="s">
        <v>321</v>
      </c>
      <c r="BM195" s="183" t="s">
        <v>3522</v>
      </c>
    </row>
    <row r="196" spans="1:65" s="2" customFormat="1" ht="24.2" customHeight="1">
      <c r="A196" s="35"/>
      <c r="B196" s="141"/>
      <c r="C196" s="218" t="s">
        <v>591</v>
      </c>
      <c r="D196" s="218" t="s">
        <v>419</v>
      </c>
      <c r="E196" s="219" t="s">
        <v>3523</v>
      </c>
      <c r="F196" s="220" t="s">
        <v>3524</v>
      </c>
      <c r="G196" s="221" t="s">
        <v>891</v>
      </c>
      <c r="H196" s="222">
        <v>4</v>
      </c>
      <c r="I196" s="223"/>
      <c r="J196" s="224">
        <f t="shared" si="15"/>
        <v>0</v>
      </c>
      <c r="K196" s="225"/>
      <c r="L196" s="226"/>
      <c r="M196" s="227" t="s">
        <v>1</v>
      </c>
      <c r="N196" s="228" t="s">
        <v>41</v>
      </c>
      <c r="O196" s="61"/>
      <c r="P196" s="181">
        <f t="shared" si="16"/>
        <v>0</v>
      </c>
      <c r="Q196" s="181">
        <v>0</v>
      </c>
      <c r="R196" s="181">
        <f t="shared" si="17"/>
        <v>0</v>
      </c>
      <c r="S196" s="181">
        <v>0</v>
      </c>
      <c r="T196" s="182">
        <f t="shared" si="18"/>
        <v>0</v>
      </c>
      <c r="U196" s="35"/>
      <c r="V196" s="35"/>
      <c r="W196" s="35"/>
      <c r="X196" s="35"/>
      <c r="Y196" s="35"/>
      <c r="Z196" s="35"/>
      <c r="AA196" s="35"/>
      <c r="AB196" s="35"/>
      <c r="AC196" s="35"/>
      <c r="AD196" s="35"/>
      <c r="AE196" s="35"/>
      <c r="AR196" s="183" t="s">
        <v>359</v>
      </c>
      <c r="AT196" s="183" t="s">
        <v>419</v>
      </c>
      <c r="AU196" s="183" t="s">
        <v>82</v>
      </c>
      <c r="AY196" s="18" t="s">
        <v>317</v>
      </c>
      <c r="BE196" s="105">
        <f t="shared" si="19"/>
        <v>0</v>
      </c>
      <c r="BF196" s="105">
        <f t="shared" si="20"/>
        <v>0</v>
      </c>
      <c r="BG196" s="105">
        <f t="shared" si="21"/>
        <v>0</v>
      </c>
      <c r="BH196" s="105">
        <f t="shared" si="22"/>
        <v>0</v>
      </c>
      <c r="BI196" s="105">
        <f t="shared" si="23"/>
        <v>0</v>
      </c>
      <c r="BJ196" s="18" t="s">
        <v>88</v>
      </c>
      <c r="BK196" s="105">
        <f t="shared" si="24"/>
        <v>0</v>
      </c>
      <c r="BL196" s="18" t="s">
        <v>321</v>
      </c>
      <c r="BM196" s="183" t="s">
        <v>3525</v>
      </c>
    </row>
    <row r="197" spans="1:65" s="2" customFormat="1" ht="24.2" customHeight="1">
      <c r="A197" s="35"/>
      <c r="B197" s="141"/>
      <c r="C197" s="218" t="s">
        <v>596</v>
      </c>
      <c r="D197" s="218" t="s">
        <v>419</v>
      </c>
      <c r="E197" s="219" t="s">
        <v>3526</v>
      </c>
      <c r="F197" s="220" t="s">
        <v>3527</v>
      </c>
      <c r="G197" s="221" t="s">
        <v>891</v>
      </c>
      <c r="H197" s="222">
        <v>4</v>
      </c>
      <c r="I197" s="223"/>
      <c r="J197" s="224">
        <f t="shared" si="15"/>
        <v>0</v>
      </c>
      <c r="K197" s="225"/>
      <c r="L197" s="226"/>
      <c r="M197" s="227" t="s">
        <v>1</v>
      </c>
      <c r="N197" s="228" t="s">
        <v>41</v>
      </c>
      <c r="O197" s="61"/>
      <c r="P197" s="181">
        <f t="shared" si="16"/>
        <v>0</v>
      </c>
      <c r="Q197" s="181">
        <v>0</v>
      </c>
      <c r="R197" s="181">
        <f t="shared" si="17"/>
        <v>0</v>
      </c>
      <c r="S197" s="181">
        <v>0</v>
      </c>
      <c r="T197" s="182">
        <f t="shared" si="18"/>
        <v>0</v>
      </c>
      <c r="U197" s="35"/>
      <c r="V197" s="35"/>
      <c r="W197" s="35"/>
      <c r="X197" s="35"/>
      <c r="Y197" s="35"/>
      <c r="Z197" s="35"/>
      <c r="AA197" s="35"/>
      <c r="AB197" s="35"/>
      <c r="AC197" s="35"/>
      <c r="AD197" s="35"/>
      <c r="AE197" s="35"/>
      <c r="AR197" s="183" t="s">
        <v>359</v>
      </c>
      <c r="AT197" s="183" t="s">
        <v>419</v>
      </c>
      <c r="AU197" s="183" t="s">
        <v>82</v>
      </c>
      <c r="AY197" s="18" t="s">
        <v>317</v>
      </c>
      <c r="BE197" s="105">
        <f t="shared" si="19"/>
        <v>0</v>
      </c>
      <c r="BF197" s="105">
        <f t="shared" si="20"/>
        <v>0</v>
      </c>
      <c r="BG197" s="105">
        <f t="shared" si="21"/>
        <v>0</v>
      </c>
      <c r="BH197" s="105">
        <f t="shared" si="22"/>
        <v>0</v>
      </c>
      <c r="BI197" s="105">
        <f t="shared" si="23"/>
        <v>0</v>
      </c>
      <c r="BJ197" s="18" t="s">
        <v>88</v>
      </c>
      <c r="BK197" s="105">
        <f t="shared" si="24"/>
        <v>0</v>
      </c>
      <c r="BL197" s="18" t="s">
        <v>321</v>
      </c>
      <c r="BM197" s="183" t="s">
        <v>3528</v>
      </c>
    </row>
    <row r="198" spans="1:65" s="2" customFormat="1" ht="24.2" customHeight="1">
      <c r="A198" s="35"/>
      <c r="B198" s="141"/>
      <c r="C198" s="218" t="s">
        <v>603</v>
      </c>
      <c r="D198" s="218" t="s">
        <v>419</v>
      </c>
      <c r="E198" s="219" t="s">
        <v>3529</v>
      </c>
      <c r="F198" s="220" t="s">
        <v>3530</v>
      </c>
      <c r="G198" s="221" t="s">
        <v>441</v>
      </c>
      <c r="H198" s="222">
        <v>38</v>
      </c>
      <c r="I198" s="223"/>
      <c r="J198" s="224">
        <f t="shared" si="15"/>
        <v>0</v>
      </c>
      <c r="K198" s="225"/>
      <c r="L198" s="226"/>
      <c r="M198" s="227" t="s">
        <v>1</v>
      </c>
      <c r="N198" s="228" t="s">
        <v>41</v>
      </c>
      <c r="O198" s="61"/>
      <c r="P198" s="181">
        <f t="shared" si="16"/>
        <v>0</v>
      </c>
      <c r="Q198" s="181">
        <v>0</v>
      </c>
      <c r="R198" s="181">
        <f t="shared" si="17"/>
        <v>0</v>
      </c>
      <c r="S198" s="181">
        <v>0</v>
      </c>
      <c r="T198" s="182">
        <f t="shared" si="18"/>
        <v>0</v>
      </c>
      <c r="U198" s="35"/>
      <c r="V198" s="35"/>
      <c r="W198" s="35"/>
      <c r="X198" s="35"/>
      <c r="Y198" s="35"/>
      <c r="Z198" s="35"/>
      <c r="AA198" s="35"/>
      <c r="AB198" s="35"/>
      <c r="AC198" s="35"/>
      <c r="AD198" s="35"/>
      <c r="AE198" s="35"/>
      <c r="AR198" s="183" t="s">
        <v>359</v>
      </c>
      <c r="AT198" s="183" t="s">
        <v>419</v>
      </c>
      <c r="AU198" s="183" t="s">
        <v>82</v>
      </c>
      <c r="AY198" s="18" t="s">
        <v>317</v>
      </c>
      <c r="BE198" s="105">
        <f t="shared" si="19"/>
        <v>0</v>
      </c>
      <c r="BF198" s="105">
        <f t="shared" si="20"/>
        <v>0</v>
      </c>
      <c r="BG198" s="105">
        <f t="shared" si="21"/>
        <v>0</v>
      </c>
      <c r="BH198" s="105">
        <f t="shared" si="22"/>
        <v>0</v>
      </c>
      <c r="BI198" s="105">
        <f t="shared" si="23"/>
        <v>0</v>
      </c>
      <c r="BJ198" s="18" t="s">
        <v>88</v>
      </c>
      <c r="BK198" s="105">
        <f t="shared" si="24"/>
        <v>0</v>
      </c>
      <c r="BL198" s="18" t="s">
        <v>321</v>
      </c>
      <c r="BM198" s="183" t="s">
        <v>3531</v>
      </c>
    </row>
    <row r="199" spans="1:65" s="2" customFormat="1" ht="14.45" customHeight="1">
      <c r="A199" s="35"/>
      <c r="B199" s="141"/>
      <c r="C199" s="218" t="s">
        <v>608</v>
      </c>
      <c r="D199" s="218" t="s">
        <v>419</v>
      </c>
      <c r="E199" s="219" t="s">
        <v>3532</v>
      </c>
      <c r="F199" s="220" t="s">
        <v>3533</v>
      </c>
      <c r="G199" s="221" t="s">
        <v>441</v>
      </c>
      <c r="H199" s="222">
        <v>106</v>
      </c>
      <c r="I199" s="223"/>
      <c r="J199" s="224">
        <f t="shared" si="15"/>
        <v>0</v>
      </c>
      <c r="K199" s="225"/>
      <c r="L199" s="226"/>
      <c r="M199" s="227" t="s">
        <v>1</v>
      </c>
      <c r="N199" s="228" t="s">
        <v>41</v>
      </c>
      <c r="O199" s="61"/>
      <c r="P199" s="181">
        <f t="shared" si="16"/>
        <v>0</v>
      </c>
      <c r="Q199" s="181">
        <v>0</v>
      </c>
      <c r="R199" s="181">
        <f t="shared" si="17"/>
        <v>0</v>
      </c>
      <c r="S199" s="181">
        <v>0</v>
      </c>
      <c r="T199" s="182">
        <f t="shared" si="18"/>
        <v>0</v>
      </c>
      <c r="U199" s="35"/>
      <c r="V199" s="35"/>
      <c r="W199" s="35"/>
      <c r="X199" s="35"/>
      <c r="Y199" s="35"/>
      <c r="Z199" s="35"/>
      <c r="AA199" s="35"/>
      <c r="AB199" s="35"/>
      <c r="AC199" s="35"/>
      <c r="AD199" s="35"/>
      <c r="AE199" s="35"/>
      <c r="AR199" s="183" t="s">
        <v>359</v>
      </c>
      <c r="AT199" s="183" t="s">
        <v>419</v>
      </c>
      <c r="AU199" s="183" t="s">
        <v>82</v>
      </c>
      <c r="AY199" s="18" t="s">
        <v>317</v>
      </c>
      <c r="BE199" s="105">
        <f t="shared" si="19"/>
        <v>0</v>
      </c>
      <c r="BF199" s="105">
        <f t="shared" si="20"/>
        <v>0</v>
      </c>
      <c r="BG199" s="105">
        <f t="shared" si="21"/>
        <v>0</v>
      </c>
      <c r="BH199" s="105">
        <f t="shared" si="22"/>
        <v>0</v>
      </c>
      <c r="BI199" s="105">
        <f t="shared" si="23"/>
        <v>0</v>
      </c>
      <c r="BJ199" s="18" t="s">
        <v>88</v>
      </c>
      <c r="BK199" s="105">
        <f t="shared" si="24"/>
        <v>0</v>
      </c>
      <c r="BL199" s="18" t="s">
        <v>321</v>
      </c>
      <c r="BM199" s="183" t="s">
        <v>3534</v>
      </c>
    </row>
    <row r="200" spans="1:65" s="2" customFormat="1" ht="24.2" customHeight="1">
      <c r="A200" s="35"/>
      <c r="B200" s="141"/>
      <c r="C200" s="218" t="s">
        <v>612</v>
      </c>
      <c r="D200" s="218" t="s">
        <v>419</v>
      </c>
      <c r="E200" s="219" t="s">
        <v>3535</v>
      </c>
      <c r="F200" s="220" t="s">
        <v>3536</v>
      </c>
      <c r="G200" s="221" t="s">
        <v>441</v>
      </c>
      <c r="H200" s="222">
        <v>69</v>
      </c>
      <c r="I200" s="223"/>
      <c r="J200" s="224">
        <f t="shared" si="15"/>
        <v>0</v>
      </c>
      <c r="K200" s="225"/>
      <c r="L200" s="226"/>
      <c r="M200" s="227" t="s">
        <v>1</v>
      </c>
      <c r="N200" s="228" t="s">
        <v>41</v>
      </c>
      <c r="O200" s="61"/>
      <c r="P200" s="181">
        <f t="shared" si="16"/>
        <v>0</v>
      </c>
      <c r="Q200" s="181">
        <v>0</v>
      </c>
      <c r="R200" s="181">
        <f t="shared" si="17"/>
        <v>0</v>
      </c>
      <c r="S200" s="181">
        <v>0</v>
      </c>
      <c r="T200" s="182">
        <f t="shared" si="18"/>
        <v>0</v>
      </c>
      <c r="U200" s="35"/>
      <c r="V200" s="35"/>
      <c r="W200" s="35"/>
      <c r="X200" s="35"/>
      <c r="Y200" s="35"/>
      <c r="Z200" s="35"/>
      <c r="AA200" s="35"/>
      <c r="AB200" s="35"/>
      <c r="AC200" s="35"/>
      <c r="AD200" s="35"/>
      <c r="AE200" s="35"/>
      <c r="AR200" s="183" t="s">
        <v>359</v>
      </c>
      <c r="AT200" s="183" t="s">
        <v>419</v>
      </c>
      <c r="AU200" s="183" t="s">
        <v>82</v>
      </c>
      <c r="AY200" s="18" t="s">
        <v>317</v>
      </c>
      <c r="BE200" s="105">
        <f t="shared" si="19"/>
        <v>0</v>
      </c>
      <c r="BF200" s="105">
        <f t="shared" si="20"/>
        <v>0</v>
      </c>
      <c r="BG200" s="105">
        <f t="shared" si="21"/>
        <v>0</v>
      </c>
      <c r="BH200" s="105">
        <f t="shared" si="22"/>
        <v>0</v>
      </c>
      <c r="BI200" s="105">
        <f t="shared" si="23"/>
        <v>0</v>
      </c>
      <c r="BJ200" s="18" t="s">
        <v>88</v>
      </c>
      <c r="BK200" s="105">
        <f t="shared" si="24"/>
        <v>0</v>
      </c>
      <c r="BL200" s="18" t="s">
        <v>321</v>
      </c>
      <c r="BM200" s="183" t="s">
        <v>3537</v>
      </c>
    </row>
    <row r="201" spans="1:65" s="2" customFormat="1" ht="24.2" customHeight="1">
      <c r="A201" s="35"/>
      <c r="B201" s="141"/>
      <c r="C201" s="218" t="s">
        <v>616</v>
      </c>
      <c r="D201" s="218" t="s">
        <v>419</v>
      </c>
      <c r="E201" s="219" t="s">
        <v>3538</v>
      </c>
      <c r="F201" s="220" t="s">
        <v>3539</v>
      </c>
      <c r="G201" s="221" t="s">
        <v>441</v>
      </c>
      <c r="H201" s="222">
        <v>531</v>
      </c>
      <c r="I201" s="223"/>
      <c r="J201" s="224">
        <f t="shared" si="15"/>
        <v>0</v>
      </c>
      <c r="K201" s="225"/>
      <c r="L201" s="226"/>
      <c r="M201" s="227" t="s">
        <v>1</v>
      </c>
      <c r="N201" s="228" t="s">
        <v>41</v>
      </c>
      <c r="O201" s="61"/>
      <c r="P201" s="181">
        <f t="shared" si="16"/>
        <v>0</v>
      </c>
      <c r="Q201" s="181">
        <v>0</v>
      </c>
      <c r="R201" s="181">
        <f t="shared" si="17"/>
        <v>0</v>
      </c>
      <c r="S201" s="181">
        <v>0</v>
      </c>
      <c r="T201" s="182">
        <f t="shared" si="18"/>
        <v>0</v>
      </c>
      <c r="U201" s="35"/>
      <c r="V201" s="35"/>
      <c r="W201" s="35"/>
      <c r="X201" s="35"/>
      <c r="Y201" s="35"/>
      <c r="Z201" s="35"/>
      <c r="AA201" s="35"/>
      <c r="AB201" s="35"/>
      <c r="AC201" s="35"/>
      <c r="AD201" s="35"/>
      <c r="AE201" s="35"/>
      <c r="AR201" s="183" t="s">
        <v>359</v>
      </c>
      <c r="AT201" s="183" t="s">
        <v>419</v>
      </c>
      <c r="AU201" s="183" t="s">
        <v>82</v>
      </c>
      <c r="AY201" s="18" t="s">
        <v>317</v>
      </c>
      <c r="BE201" s="105">
        <f t="shared" si="19"/>
        <v>0</v>
      </c>
      <c r="BF201" s="105">
        <f t="shared" si="20"/>
        <v>0</v>
      </c>
      <c r="BG201" s="105">
        <f t="shared" si="21"/>
        <v>0</v>
      </c>
      <c r="BH201" s="105">
        <f t="shared" si="22"/>
        <v>0</v>
      </c>
      <c r="BI201" s="105">
        <f t="shared" si="23"/>
        <v>0</v>
      </c>
      <c r="BJ201" s="18" t="s">
        <v>88</v>
      </c>
      <c r="BK201" s="105">
        <f t="shared" si="24"/>
        <v>0</v>
      </c>
      <c r="BL201" s="18" t="s">
        <v>321</v>
      </c>
      <c r="BM201" s="183" t="s">
        <v>3540</v>
      </c>
    </row>
    <row r="202" spans="1:65" s="2" customFormat="1" ht="24.2" customHeight="1">
      <c r="A202" s="35"/>
      <c r="B202" s="141"/>
      <c r="C202" s="218" t="s">
        <v>620</v>
      </c>
      <c r="D202" s="218" t="s">
        <v>419</v>
      </c>
      <c r="E202" s="219" t="s">
        <v>3541</v>
      </c>
      <c r="F202" s="220" t="s">
        <v>3542</v>
      </c>
      <c r="G202" s="221" t="s">
        <v>441</v>
      </c>
      <c r="H202" s="222">
        <v>60</v>
      </c>
      <c r="I202" s="223"/>
      <c r="J202" s="224">
        <f t="shared" si="15"/>
        <v>0</v>
      </c>
      <c r="K202" s="225"/>
      <c r="L202" s="226"/>
      <c r="M202" s="227" t="s">
        <v>1</v>
      </c>
      <c r="N202" s="228" t="s">
        <v>41</v>
      </c>
      <c r="O202" s="61"/>
      <c r="P202" s="181">
        <f t="shared" si="16"/>
        <v>0</v>
      </c>
      <c r="Q202" s="181">
        <v>0</v>
      </c>
      <c r="R202" s="181">
        <f t="shared" si="17"/>
        <v>0</v>
      </c>
      <c r="S202" s="181">
        <v>0</v>
      </c>
      <c r="T202" s="182">
        <f t="shared" si="18"/>
        <v>0</v>
      </c>
      <c r="U202" s="35"/>
      <c r="V202" s="35"/>
      <c r="W202" s="35"/>
      <c r="X202" s="35"/>
      <c r="Y202" s="35"/>
      <c r="Z202" s="35"/>
      <c r="AA202" s="35"/>
      <c r="AB202" s="35"/>
      <c r="AC202" s="35"/>
      <c r="AD202" s="35"/>
      <c r="AE202" s="35"/>
      <c r="AR202" s="183" t="s">
        <v>359</v>
      </c>
      <c r="AT202" s="183" t="s">
        <v>419</v>
      </c>
      <c r="AU202" s="183" t="s">
        <v>82</v>
      </c>
      <c r="AY202" s="18" t="s">
        <v>317</v>
      </c>
      <c r="BE202" s="105">
        <f t="shared" si="19"/>
        <v>0</v>
      </c>
      <c r="BF202" s="105">
        <f t="shared" si="20"/>
        <v>0</v>
      </c>
      <c r="BG202" s="105">
        <f t="shared" si="21"/>
        <v>0</v>
      </c>
      <c r="BH202" s="105">
        <f t="shared" si="22"/>
        <v>0</v>
      </c>
      <c r="BI202" s="105">
        <f t="shared" si="23"/>
        <v>0</v>
      </c>
      <c r="BJ202" s="18" t="s">
        <v>88</v>
      </c>
      <c r="BK202" s="105">
        <f t="shared" si="24"/>
        <v>0</v>
      </c>
      <c r="BL202" s="18" t="s">
        <v>321</v>
      </c>
      <c r="BM202" s="183" t="s">
        <v>3543</v>
      </c>
    </row>
    <row r="203" spans="1:65" s="2" customFormat="1" ht="14.45" customHeight="1">
      <c r="A203" s="35"/>
      <c r="B203" s="141"/>
      <c r="C203" s="218" t="s">
        <v>625</v>
      </c>
      <c r="D203" s="218" t="s">
        <v>419</v>
      </c>
      <c r="E203" s="219" t="s">
        <v>3544</v>
      </c>
      <c r="F203" s="220" t="s">
        <v>3545</v>
      </c>
      <c r="G203" s="221" t="s">
        <v>891</v>
      </c>
      <c r="H203" s="222">
        <v>23</v>
      </c>
      <c r="I203" s="223"/>
      <c r="J203" s="224">
        <f t="shared" si="15"/>
        <v>0</v>
      </c>
      <c r="K203" s="225"/>
      <c r="L203" s="226"/>
      <c r="M203" s="227" t="s">
        <v>1</v>
      </c>
      <c r="N203" s="228" t="s">
        <v>41</v>
      </c>
      <c r="O203" s="61"/>
      <c r="P203" s="181">
        <f t="shared" si="16"/>
        <v>0</v>
      </c>
      <c r="Q203" s="181">
        <v>0</v>
      </c>
      <c r="R203" s="181">
        <f t="shared" si="17"/>
        <v>0</v>
      </c>
      <c r="S203" s="181">
        <v>0</v>
      </c>
      <c r="T203" s="182">
        <f t="shared" si="18"/>
        <v>0</v>
      </c>
      <c r="U203" s="35"/>
      <c r="V203" s="35"/>
      <c r="W203" s="35"/>
      <c r="X203" s="35"/>
      <c r="Y203" s="35"/>
      <c r="Z203" s="35"/>
      <c r="AA203" s="35"/>
      <c r="AB203" s="35"/>
      <c r="AC203" s="35"/>
      <c r="AD203" s="35"/>
      <c r="AE203" s="35"/>
      <c r="AR203" s="183" t="s">
        <v>359</v>
      </c>
      <c r="AT203" s="183" t="s">
        <v>419</v>
      </c>
      <c r="AU203" s="183" t="s">
        <v>82</v>
      </c>
      <c r="AY203" s="18" t="s">
        <v>317</v>
      </c>
      <c r="BE203" s="105">
        <f t="shared" si="19"/>
        <v>0</v>
      </c>
      <c r="BF203" s="105">
        <f t="shared" si="20"/>
        <v>0</v>
      </c>
      <c r="BG203" s="105">
        <f t="shared" si="21"/>
        <v>0</v>
      </c>
      <c r="BH203" s="105">
        <f t="shared" si="22"/>
        <v>0</v>
      </c>
      <c r="BI203" s="105">
        <f t="shared" si="23"/>
        <v>0</v>
      </c>
      <c r="BJ203" s="18" t="s">
        <v>88</v>
      </c>
      <c r="BK203" s="105">
        <f t="shared" si="24"/>
        <v>0</v>
      </c>
      <c r="BL203" s="18" t="s">
        <v>321</v>
      </c>
      <c r="BM203" s="183" t="s">
        <v>3546</v>
      </c>
    </row>
    <row r="204" spans="1:65" s="2" customFormat="1" ht="24.2" customHeight="1">
      <c r="A204" s="35"/>
      <c r="B204" s="141"/>
      <c r="C204" s="218" t="s">
        <v>629</v>
      </c>
      <c r="D204" s="218" t="s">
        <v>419</v>
      </c>
      <c r="E204" s="219" t="s">
        <v>3547</v>
      </c>
      <c r="F204" s="220" t="s">
        <v>3548</v>
      </c>
      <c r="G204" s="221" t="s">
        <v>891</v>
      </c>
      <c r="H204" s="222">
        <v>10</v>
      </c>
      <c r="I204" s="223"/>
      <c r="J204" s="224">
        <f t="shared" si="15"/>
        <v>0</v>
      </c>
      <c r="K204" s="225"/>
      <c r="L204" s="226"/>
      <c r="M204" s="227" t="s">
        <v>1</v>
      </c>
      <c r="N204" s="228" t="s">
        <v>41</v>
      </c>
      <c r="O204" s="61"/>
      <c r="P204" s="181">
        <f t="shared" si="16"/>
        <v>0</v>
      </c>
      <c r="Q204" s="181">
        <v>0</v>
      </c>
      <c r="R204" s="181">
        <f t="shared" si="17"/>
        <v>0</v>
      </c>
      <c r="S204" s="181">
        <v>0</v>
      </c>
      <c r="T204" s="182">
        <f t="shared" si="18"/>
        <v>0</v>
      </c>
      <c r="U204" s="35"/>
      <c r="V204" s="35"/>
      <c r="W204" s="35"/>
      <c r="X204" s="35"/>
      <c r="Y204" s="35"/>
      <c r="Z204" s="35"/>
      <c r="AA204" s="35"/>
      <c r="AB204" s="35"/>
      <c r="AC204" s="35"/>
      <c r="AD204" s="35"/>
      <c r="AE204" s="35"/>
      <c r="AR204" s="183" t="s">
        <v>359</v>
      </c>
      <c r="AT204" s="183" t="s">
        <v>419</v>
      </c>
      <c r="AU204" s="183" t="s">
        <v>82</v>
      </c>
      <c r="AY204" s="18" t="s">
        <v>317</v>
      </c>
      <c r="BE204" s="105">
        <f t="shared" si="19"/>
        <v>0</v>
      </c>
      <c r="BF204" s="105">
        <f t="shared" si="20"/>
        <v>0</v>
      </c>
      <c r="BG204" s="105">
        <f t="shared" si="21"/>
        <v>0</v>
      </c>
      <c r="BH204" s="105">
        <f t="shared" si="22"/>
        <v>0</v>
      </c>
      <c r="BI204" s="105">
        <f t="shared" si="23"/>
        <v>0</v>
      </c>
      <c r="BJ204" s="18" t="s">
        <v>88</v>
      </c>
      <c r="BK204" s="105">
        <f t="shared" si="24"/>
        <v>0</v>
      </c>
      <c r="BL204" s="18" t="s">
        <v>321</v>
      </c>
      <c r="BM204" s="183" t="s">
        <v>3549</v>
      </c>
    </row>
    <row r="205" spans="1:65" s="2" customFormat="1" ht="24.2" customHeight="1">
      <c r="A205" s="35"/>
      <c r="B205" s="141"/>
      <c r="C205" s="218" t="s">
        <v>637</v>
      </c>
      <c r="D205" s="218" t="s">
        <v>419</v>
      </c>
      <c r="E205" s="219" t="s">
        <v>3550</v>
      </c>
      <c r="F205" s="220" t="s">
        <v>3551</v>
      </c>
      <c r="G205" s="221" t="s">
        <v>891</v>
      </c>
      <c r="H205" s="222">
        <v>9</v>
      </c>
      <c r="I205" s="223"/>
      <c r="J205" s="224">
        <f t="shared" si="15"/>
        <v>0</v>
      </c>
      <c r="K205" s="225"/>
      <c r="L205" s="226"/>
      <c r="M205" s="227" t="s">
        <v>1</v>
      </c>
      <c r="N205" s="228" t="s">
        <v>41</v>
      </c>
      <c r="O205" s="61"/>
      <c r="P205" s="181">
        <f t="shared" si="16"/>
        <v>0</v>
      </c>
      <c r="Q205" s="181">
        <v>0</v>
      </c>
      <c r="R205" s="181">
        <f t="shared" si="17"/>
        <v>0</v>
      </c>
      <c r="S205" s="181">
        <v>0</v>
      </c>
      <c r="T205" s="182">
        <f t="shared" si="18"/>
        <v>0</v>
      </c>
      <c r="U205" s="35"/>
      <c r="V205" s="35"/>
      <c r="W205" s="35"/>
      <c r="X205" s="35"/>
      <c r="Y205" s="35"/>
      <c r="Z205" s="35"/>
      <c r="AA205" s="35"/>
      <c r="AB205" s="35"/>
      <c r="AC205" s="35"/>
      <c r="AD205" s="35"/>
      <c r="AE205" s="35"/>
      <c r="AR205" s="183" t="s">
        <v>359</v>
      </c>
      <c r="AT205" s="183" t="s">
        <v>419</v>
      </c>
      <c r="AU205" s="183" t="s">
        <v>82</v>
      </c>
      <c r="AY205" s="18" t="s">
        <v>317</v>
      </c>
      <c r="BE205" s="105">
        <f t="shared" si="19"/>
        <v>0</v>
      </c>
      <c r="BF205" s="105">
        <f t="shared" si="20"/>
        <v>0</v>
      </c>
      <c r="BG205" s="105">
        <f t="shared" si="21"/>
        <v>0</v>
      </c>
      <c r="BH205" s="105">
        <f t="shared" si="22"/>
        <v>0</v>
      </c>
      <c r="BI205" s="105">
        <f t="shared" si="23"/>
        <v>0</v>
      </c>
      <c r="BJ205" s="18" t="s">
        <v>88</v>
      </c>
      <c r="BK205" s="105">
        <f t="shared" si="24"/>
        <v>0</v>
      </c>
      <c r="BL205" s="18" t="s">
        <v>321</v>
      </c>
      <c r="BM205" s="183" t="s">
        <v>3552</v>
      </c>
    </row>
    <row r="206" spans="1:65" s="2" customFormat="1" ht="14.45" customHeight="1">
      <c r="A206" s="35"/>
      <c r="B206" s="141"/>
      <c r="C206" s="218" t="s">
        <v>643</v>
      </c>
      <c r="D206" s="218" t="s">
        <v>419</v>
      </c>
      <c r="E206" s="219" t="s">
        <v>3553</v>
      </c>
      <c r="F206" s="220" t="s">
        <v>3554</v>
      </c>
      <c r="G206" s="221" t="s">
        <v>891</v>
      </c>
      <c r="H206" s="222">
        <v>12</v>
      </c>
      <c r="I206" s="223"/>
      <c r="J206" s="224">
        <f t="shared" si="15"/>
        <v>0</v>
      </c>
      <c r="K206" s="225"/>
      <c r="L206" s="226"/>
      <c r="M206" s="227" t="s">
        <v>1</v>
      </c>
      <c r="N206" s="228" t="s">
        <v>41</v>
      </c>
      <c r="O206" s="61"/>
      <c r="P206" s="181">
        <f t="shared" si="16"/>
        <v>0</v>
      </c>
      <c r="Q206" s="181">
        <v>0</v>
      </c>
      <c r="R206" s="181">
        <f t="shared" si="17"/>
        <v>0</v>
      </c>
      <c r="S206" s="181">
        <v>0</v>
      </c>
      <c r="T206" s="182">
        <f t="shared" si="18"/>
        <v>0</v>
      </c>
      <c r="U206" s="35"/>
      <c r="V206" s="35"/>
      <c r="W206" s="35"/>
      <c r="X206" s="35"/>
      <c r="Y206" s="35"/>
      <c r="Z206" s="35"/>
      <c r="AA206" s="35"/>
      <c r="AB206" s="35"/>
      <c r="AC206" s="35"/>
      <c r="AD206" s="35"/>
      <c r="AE206" s="35"/>
      <c r="AR206" s="183" t="s">
        <v>359</v>
      </c>
      <c r="AT206" s="183" t="s">
        <v>419</v>
      </c>
      <c r="AU206" s="183" t="s">
        <v>82</v>
      </c>
      <c r="AY206" s="18" t="s">
        <v>317</v>
      </c>
      <c r="BE206" s="105">
        <f t="shared" si="19"/>
        <v>0</v>
      </c>
      <c r="BF206" s="105">
        <f t="shared" si="20"/>
        <v>0</v>
      </c>
      <c r="BG206" s="105">
        <f t="shared" si="21"/>
        <v>0</v>
      </c>
      <c r="BH206" s="105">
        <f t="shared" si="22"/>
        <v>0</v>
      </c>
      <c r="BI206" s="105">
        <f t="shared" si="23"/>
        <v>0</v>
      </c>
      <c r="BJ206" s="18" t="s">
        <v>88</v>
      </c>
      <c r="BK206" s="105">
        <f t="shared" si="24"/>
        <v>0</v>
      </c>
      <c r="BL206" s="18" t="s">
        <v>321</v>
      </c>
      <c r="BM206" s="183" t="s">
        <v>3555</v>
      </c>
    </row>
    <row r="207" spans="1:65" s="2" customFormat="1" ht="24.2" customHeight="1">
      <c r="A207" s="35"/>
      <c r="B207" s="141"/>
      <c r="C207" s="218" t="s">
        <v>648</v>
      </c>
      <c r="D207" s="218" t="s">
        <v>419</v>
      </c>
      <c r="E207" s="219" t="s">
        <v>3556</v>
      </c>
      <c r="F207" s="220" t="s">
        <v>3557</v>
      </c>
      <c r="G207" s="221" t="s">
        <v>891</v>
      </c>
      <c r="H207" s="222">
        <v>12</v>
      </c>
      <c r="I207" s="223"/>
      <c r="J207" s="224">
        <f t="shared" si="15"/>
        <v>0</v>
      </c>
      <c r="K207" s="225"/>
      <c r="L207" s="226"/>
      <c r="M207" s="227" t="s">
        <v>1</v>
      </c>
      <c r="N207" s="228" t="s">
        <v>41</v>
      </c>
      <c r="O207" s="61"/>
      <c r="P207" s="181">
        <f t="shared" si="16"/>
        <v>0</v>
      </c>
      <c r="Q207" s="181">
        <v>0</v>
      </c>
      <c r="R207" s="181">
        <f t="shared" si="17"/>
        <v>0</v>
      </c>
      <c r="S207" s="181">
        <v>0</v>
      </c>
      <c r="T207" s="182">
        <f t="shared" si="18"/>
        <v>0</v>
      </c>
      <c r="U207" s="35"/>
      <c r="V207" s="35"/>
      <c r="W207" s="35"/>
      <c r="X207" s="35"/>
      <c r="Y207" s="35"/>
      <c r="Z207" s="35"/>
      <c r="AA207" s="35"/>
      <c r="AB207" s="35"/>
      <c r="AC207" s="35"/>
      <c r="AD207" s="35"/>
      <c r="AE207" s="35"/>
      <c r="AR207" s="183" t="s">
        <v>359</v>
      </c>
      <c r="AT207" s="183" t="s">
        <v>419</v>
      </c>
      <c r="AU207" s="183" t="s">
        <v>82</v>
      </c>
      <c r="AY207" s="18" t="s">
        <v>317</v>
      </c>
      <c r="BE207" s="105">
        <f t="shared" si="19"/>
        <v>0</v>
      </c>
      <c r="BF207" s="105">
        <f t="shared" si="20"/>
        <v>0</v>
      </c>
      <c r="BG207" s="105">
        <f t="shared" si="21"/>
        <v>0</v>
      </c>
      <c r="BH207" s="105">
        <f t="shared" si="22"/>
        <v>0</v>
      </c>
      <c r="BI207" s="105">
        <f t="shared" si="23"/>
        <v>0</v>
      </c>
      <c r="BJ207" s="18" t="s">
        <v>88</v>
      </c>
      <c r="BK207" s="105">
        <f t="shared" si="24"/>
        <v>0</v>
      </c>
      <c r="BL207" s="18" t="s">
        <v>321</v>
      </c>
      <c r="BM207" s="183" t="s">
        <v>3558</v>
      </c>
    </row>
    <row r="208" spans="1:65" s="2" customFormat="1" ht="24.2" customHeight="1">
      <c r="A208" s="35"/>
      <c r="B208" s="141"/>
      <c r="C208" s="218" t="s">
        <v>653</v>
      </c>
      <c r="D208" s="218" t="s">
        <v>419</v>
      </c>
      <c r="E208" s="219" t="s">
        <v>3559</v>
      </c>
      <c r="F208" s="220" t="s">
        <v>3560</v>
      </c>
      <c r="G208" s="221" t="s">
        <v>891</v>
      </c>
      <c r="H208" s="222">
        <v>12</v>
      </c>
      <c r="I208" s="223"/>
      <c r="J208" s="224">
        <f t="shared" si="15"/>
        <v>0</v>
      </c>
      <c r="K208" s="225"/>
      <c r="L208" s="226"/>
      <c r="M208" s="227" t="s">
        <v>1</v>
      </c>
      <c r="N208" s="228" t="s">
        <v>41</v>
      </c>
      <c r="O208" s="61"/>
      <c r="P208" s="181">
        <f t="shared" si="16"/>
        <v>0</v>
      </c>
      <c r="Q208" s="181">
        <v>0</v>
      </c>
      <c r="R208" s="181">
        <f t="shared" si="17"/>
        <v>0</v>
      </c>
      <c r="S208" s="181">
        <v>0</v>
      </c>
      <c r="T208" s="182">
        <f t="shared" si="18"/>
        <v>0</v>
      </c>
      <c r="U208" s="35"/>
      <c r="V208" s="35"/>
      <c r="W208" s="35"/>
      <c r="X208" s="35"/>
      <c r="Y208" s="35"/>
      <c r="Z208" s="35"/>
      <c r="AA208" s="35"/>
      <c r="AB208" s="35"/>
      <c r="AC208" s="35"/>
      <c r="AD208" s="35"/>
      <c r="AE208" s="35"/>
      <c r="AR208" s="183" t="s">
        <v>359</v>
      </c>
      <c r="AT208" s="183" t="s">
        <v>419</v>
      </c>
      <c r="AU208" s="183" t="s">
        <v>82</v>
      </c>
      <c r="AY208" s="18" t="s">
        <v>317</v>
      </c>
      <c r="BE208" s="105">
        <f t="shared" si="19"/>
        <v>0</v>
      </c>
      <c r="BF208" s="105">
        <f t="shared" si="20"/>
        <v>0</v>
      </c>
      <c r="BG208" s="105">
        <f t="shared" si="21"/>
        <v>0</v>
      </c>
      <c r="BH208" s="105">
        <f t="shared" si="22"/>
        <v>0</v>
      </c>
      <c r="BI208" s="105">
        <f t="shared" si="23"/>
        <v>0</v>
      </c>
      <c r="BJ208" s="18" t="s">
        <v>88</v>
      </c>
      <c r="BK208" s="105">
        <f t="shared" si="24"/>
        <v>0</v>
      </c>
      <c r="BL208" s="18" t="s">
        <v>321</v>
      </c>
      <c r="BM208" s="183" t="s">
        <v>3561</v>
      </c>
    </row>
    <row r="209" spans="1:65" s="2" customFormat="1" ht="24.2" customHeight="1">
      <c r="A209" s="35"/>
      <c r="B209" s="141"/>
      <c r="C209" s="218" t="s">
        <v>658</v>
      </c>
      <c r="D209" s="218" t="s">
        <v>419</v>
      </c>
      <c r="E209" s="219" t="s">
        <v>3562</v>
      </c>
      <c r="F209" s="220" t="s">
        <v>3563</v>
      </c>
      <c r="G209" s="221" t="s">
        <v>891</v>
      </c>
      <c r="H209" s="222">
        <v>177</v>
      </c>
      <c r="I209" s="223"/>
      <c r="J209" s="224">
        <f t="shared" si="15"/>
        <v>0</v>
      </c>
      <c r="K209" s="225"/>
      <c r="L209" s="226"/>
      <c r="M209" s="227" t="s">
        <v>1</v>
      </c>
      <c r="N209" s="228" t="s">
        <v>41</v>
      </c>
      <c r="O209" s="61"/>
      <c r="P209" s="181">
        <f t="shared" si="16"/>
        <v>0</v>
      </c>
      <c r="Q209" s="181">
        <v>0</v>
      </c>
      <c r="R209" s="181">
        <f t="shared" si="17"/>
        <v>0</v>
      </c>
      <c r="S209" s="181">
        <v>0</v>
      </c>
      <c r="T209" s="182">
        <f t="shared" si="18"/>
        <v>0</v>
      </c>
      <c r="U209" s="35"/>
      <c r="V209" s="35"/>
      <c r="W209" s="35"/>
      <c r="X209" s="35"/>
      <c r="Y209" s="35"/>
      <c r="Z209" s="35"/>
      <c r="AA209" s="35"/>
      <c r="AB209" s="35"/>
      <c r="AC209" s="35"/>
      <c r="AD209" s="35"/>
      <c r="AE209" s="35"/>
      <c r="AR209" s="183" t="s">
        <v>359</v>
      </c>
      <c r="AT209" s="183" t="s">
        <v>419</v>
      </c>
      <c r="AU209" s="183" t="s">
        <v>82</v>
      </c>
      <c r="AY209" s="18" t="s">
        <v>317</v>
      </c>
      <c r="BE209" s="105">
        <f t="shared" si="19"/>
        <v>0</v>
      </c>
      <c r="BF209" s="105">
        <f t="shared" si="20"/>
        <v>0</v>
      </c>
      <c r="BG209" s="105">
        <f t="shared" si="21"/>
        <v>0</v>
      </c>
      <c r="BH209" s="105">
        <f t="shared" si="22"/>
        <v>0</v>
      </c>
      <c r="BI209" s="105">
        <f t="shared" si="23"/>
        <v>0</v>
      </c>
      <c r="BJ209" s="18" t="s">
        <v>88</v>
      </c>
      <c r="BK209" s="105">
        <f t="shared" si="24"/>
        <v>0</v>
      </c>
      <c r="BL209" s="18" t="s">
        <v>321</v>
      </c>
      <c r="BM209" s="183" t="s">
        <v>3564</v>
      </c>
    </row>
    <row r="210" spans="1:65" s="2" customFormat="1" ht="14.45" customHeight="1">
      <c r="A210" s="35"/>
      <c r="B210" s="141"/>
      <c r="C210" s="218" t="s">
        <v>664</v>
      </c>
      <c r="D210" s="218" t="s">
        <v>419</v>
      </c>
      <c r="E210" s="219" t="s">
        <v>3565</v>
      </c>
      <c r="F210" s="220" t="s">
        <v>3566</v>
      </c>
      <c r="G210" s="221" t="s">
        <v>441</v>
      </c>
      <c r="H210" s="222">
        <v>531</v>
      </c>
      <c r="I210" s="223"/>
      <c r="J210" s="224">
        <f t="shared" si="15"/>
        <v>0</v>
      </c>
      <c r="K210" s="225"/>
      <c r="L210" s="226"/>
      <c r="M210" s="227" t="s">
        <v>1</v>
      </c>
      <c r="N210" s="228" t="s">
        <v>41</v>
      </c>
      <c r="O210" s="61"/>
      <c r="P210" s="181">
        <f t="shared" si="16"/>
        <v>0</v>
      </c>
      <c r="Q210" s="181">
        <v>0</v>
      </c>
      <c r="R210" s="181">
        <f t="shared" si="17"/>
        <v>0</v>
      </c>
      <c r="S210" s="181">
        <v>0</v>
      </c>
      <c r="T210" s="182">
        <f t="shared" si="18"/>
        <v>0</v>
      </c>
      <c r="U210" s="35"/>
      <c r="V210" s="35"/>
      <c r="W210" s="35"/>
      <c r="X210" s="35"/>
      <c r="Y210" s="35"/>
      <c r="Z210" s="35"/>
      <c r="AA210" s="35"/>
      <c r="AB210" s="35"/>
      <c r="AC210" s="35"/>
      <c r="AD210" s="35"/>
      <c r="AE210" s="35"/>
      <c r="AR210" s="183" t="s">
        <v>359</v>
      </c>
      <c r="AT210" s="183" t="s">
        <v>419</v>
      </c>
      <c r="AU210" s="183" t="s">
        <v>82</v>
      </c>
      <c r="AY210" s="18" t="s">
        <v>317</v>
      </c>
      <c r="BE210" s="105">
        <f t="shared" si="19"/>
        <v>0</v>
      </c>
      <c r="BF210" s="105">
        <f t="shared" si="20"/>
        <v>0</v>
      </c>
      <c r="BG210" s="105">
        <f t="shared" si="21"/>
        <v>0</v>
      </c>
      <c r="BH210" s="105">
        <f t="shared" si="22"/>
        <v>0</v>
      </c>
      <c r="BI210" s="105">
        <f t="shared" si="23"/>
        <v>0</v>
      </c>
      <c r="BJ210" s="18" t="s">
        <v>88</v>
      </c>
      <c r="BK210" s="105">
        <f t="shared" si="24"/>
        <v>0</v>
      </c>
      <c r="BL210" s="18" t="s">
        <v>321</v>
      </c>
      <c r="BM210" s="183" t="s">
        <v>3567</v>
      </c>
    </row>
    <row r="211" spans="1:65" s="2" customFormat="1" ht="24.2" customHeight="1">
      <c r="A211" s="35"/>
      <c r="B211" s="141"/>
      <c r="C211" s="218" t="s">
        <v>670</v>
      </c>
      <c r="D211" s="218" t="s">
        <v>419</v>
      </c>
      <c r="E211" s="219" t="s">
        <v>3568</v>
      </c>
      <c r="F211" s="220" t="s">
        <v>3569</v>
      </c>
      <c r="G211" s="221" t="s">
        <v>441</v>
      </c>
      <c r="H211" s="222">
        <v>531</v>
      </c>
      <c r="I211" s="223"/>
      <c r="J211" s="224">
        <f t="shared" si="15"/>
        <v>0</v>
      </c>
      <c r="K211" s="225"/>
      <c r="L211" s="226"/>
      <c r="M211" s="227" t="s">
        <v>1</v>
      </c>
      <c r="N211" s="228" t="s">
        <v>41</v>
      </c>
      <c r="O211" s="61"/>
      <c r="P211" s="181">
        <f t="shared" si="16"/>
        <v>0</v>
      </c>
      <c r="Q211" s="181">
        <v>0</v>
      </c>
      <c r="R211" s="181">
        <f t="shared" si="17"/>
        <v>0</v>
      </c>
      <c r="S211" s="181">
        <v>0</v>
      </c>
      <c r="T211" s="182">
        <f t="shared" si="18"/>
        <v>0</v>
      </c>
      <c r="U211" s="35"/>
      <c r="V211" s="35"/>
      <c r="W211" s="35"/>
      <c r="X211" s="35"/>
      <c r="Y211" s="35"/>
      <c r="Z211" s="35"/>
      <c r="AA211" s="35"/>
      <c r="AB211" s="35"/>
      <c r="AC211" s="35"/>
      <c r="AD211" s="35"/>
      <c r="AE211" s="35"/>
      <c r="AR211" s="183" t="s">
        <v>359</v>
      </c>
      <c r="AT211" s="183" t="s">
        <v>419</v>
      </c>
      <c r="AU211" s="183" t="s">
        <v>82</v>
      </c>
      <c r="AY211" s="18" t="s">
        <v>317</v>
      </c>
      <c r="BE211" s="105">
        <f t="shared" si="19"/>
        <v>0</v>
      </c>
      <c r="BF211" s="105">
        <f t="shared" si="20"/>
        <v>0</v>
      </c>
      <c r="BG211" s="105">
        <f t="shared" si="21"/>
        <v>0</v>
      </c>
      <c r="BH211" s="105">
        <f t="shared" si="22"/>
        <v>0</v>
      </c>
      <c r="BI211" s="105">
        <f t="shared" si="23"/>
        <v>0</v>
      </c>
      <c r="BJ211" s="18" t="s">
        <v>88</v>
      </c>
      <c r="BK211" s="105">
        <f t="shared" si="24"/>
        <v>0</v>
      </c>
      <c r="BL211" s="18" t="s">
        <v>321</v>
      </c>
      <c r="BM211" s="183" t="s">
        <v>3570</v>
      </c>
    </row>
    <row r="212" spans="1:65" s="2" customFormat="1" ht="24.2" customHeight="1">
      <c r="A212" s="35"/>
      <c r="B212" s="141"/>
      <c r="C212" s="218" t="s">
        <v>676</v>
      </c>
      <c r="D212" s="218" t="s">
        <v>419</v>
      </c>
      <c r="E212" s="219" t="s">
        <v>3571</v>
      </c>
      <c r="F212" s="220" t="s">
        <v>3572</v>
      </c>
      <c r="G212" s="221" t="s">
        <v>891</v>
      </c>
      <c r="H212" s="222">
        <v>177</v>
      </c>
      <c r="I212" s="223"/>
      <c r="J212" s="224">
        <f t="shared" si="15"/>
        <v>0</v>
      </c>
      <c r="K212" s="225"/>
      <c r="L212" s="226"/>
      <c r="M212" s="227" t="s">
        <v>1</v>
      </c>
      <c r="N212" s="228" t="s">
        <v>41</v>
      </c>
      <c r="O212" s="61"/>
      <c r="P212" s="181">
        <f t="shared" si="16"/>
        <v>0</v>
      </c>
      <c r="Q212" s="181">
        <v>0</v>
      </c>
      <c r="R212" s="181">
        <f t="shared" si="17"/>
        <v>0</v>
      </c>
      <c r="S212" s="181">
        <v>0</v>
      </c>
      <c r="T212" s="182">
        <f t="shared" si="18"/>
        <v>0</v>
      </c>
      <c r="U212" s="35"/>
      <c r="V212" s="35"/>
      <c r="W212" s="35"/>
      <c r="X212" s="35"/>
      <c r="Y212" s="35"/>
      <c r="Z212" s="35"/>
      <c r="AA212" s="35"/>
      <c r="AB212" s="35"/>
      <c r="AC212" s="35"/>
      <c r="AD212" s="35"/>
      <c r="AE212" s="35"/>
      <c r="AR212" s="183" t="s">
        <v>359</v>
      </c>
      <c r="AT212" s="183" t="s">
        <v>419</v>
      </c>
      <c r="AU212" s="183" t="s">
        <v>82</v>
      </c>
      <c r="AY212" s="18" t="s">
        <v>317</v>
      </c>
      <c r="BE212" s="105">
        <f t="shared" si="19"/>
        <v>0</v>
      </c>
      <c r="BF212" s="105">
        <f t="shared" si="20"/>
        <v>0</v>
      </c>
      <c r="BG212" s="105">
        <f t="shared" si="21"/>
        <v>0</v>
      </c>
      <c r="BH212" s="105">
        <f t="shared" si="22"/>
        <v>0</v>
      </c>
      <c r="BI212" s="105">
        <f t="shared" si="23"/>
        <v>0</v>
      </c>
      <c r="BJ212" s="18" t="s">
        <v>88</v>
      </c>
      <c r="BK212" s="105">
        <f t="shared" si="24"/>
        <v>0</v>
      </c>
      <c r="BL212" s="18" t="s">
        <v>321</v>
      </c>
      <c r="BM212" s="183" t="s">
        <v>3573</v>
      </c>
    </row>
    <row r="213" spans="1:65" s="2" customFormat="1" ht="24.2" customHeight="1">
      <c r="A213" s="35"/>
      <c r="B213" s="141"/>
      <c r="C213" s="218" t="s">
        <v>681</v>
      </c>
      <c r="D213" s="218" t="s">
        <v>419</v>
      </c>
      <c r="E213" s="219" t="s">
        <v>3574</v>
      </c>
      <c r="F213" s="220" t="s">
        <v>3575</v>
      </c>
      <c r="G213" s="221" t="s">
        <v>891</v>
      </c>
      <c r="H213" s="222">
        <v>54</v>
      </c>
      <c r="I213" s="223"/>
      <c r="J213" s="224">
        <f t="shared" ref="J213:J244" si="25">ROUND(I213*H213,2)</f>
        <v>0</v>
      </c>
      <c r="K213" s="225"/>
      <c r="L213" s="226"/>
      <c r="M213" s="227" t="s">
        <v>1</v>
      </c>
      <c r="N213" s="228" t="s">
        <v>41</v>
      </c>
      <c r="O213" s="61"/>
      <c r="P213" s="181">
        <f t="shared" ref="P213:P244" si="26">O213*H213</f>
        <v>0</v>
      </c>
      <c r="Q213" s="181">
        <v>0</v>
      </c>
      <c r="R213" s="181">
        <f t="shared" ref="R213:R244" si="27">Q213*H213</f>
        <v>0</v>
      </c>
      <c r="S213" s="181">
        <v>0</v>
      </c>
      <c r="T213" s="182">
        <f t="shared" ref="T213:T244" si="28">S213*H213</f>
        <v>0</v>
      </c>
      <c r="U213" s="35"/>
      <c r="V213" s="35"/>
      <c r="W213" s="35"/>
      <c r="X213" s="35"/>
      <c r="Y213" s="35"/>
      <c r="Z213" s="35"/>
      <c r="AA213" s="35"/>
      <c r="AB213" s="35"/>
      <c r="AC213" s="35"/>
      <c r="AD213" s="35"/>
      <c r="AE213" s="35"/>
      <c r="AR213" s="183" t="s">
        <v>359</v>
      </c>
      <c r="AT213" s="183" t="s">
        <v>419</v>
      </c>
      <c r="AU213" s="183" t="s">
        <v>82</v>
      </c>
      <c r="AY213" s="18" t="s">
        <v>317</v>
      </c>
      <c r="BE213" s="105">
        <f t="shared" ref="BE213:BE244" si="29">IF(N213="základná",J213,0)</f>
        <v>0</v>
      </c>
      <c r="BF213" s="105">
        <f t="shared" ref="BF213:BF244" si="30">IF(N213="znížená",J213,0)</f>
        <v>0</v>
      </c>
      <c r="BG213" s="105">
        <f t="shared" ref="BG213:BG244" si="31">IF(N213="zákl. prenesená",J213,0)</f>
        <v>0</v>
      </c>
      <c r="BH213" s="105">
        <f t="shared" ref="BH213:BH244" si="32">IF(N213="zníž. prenesená",J213,0)</f>
        <v>0</v>
      </c>
      <c r="BI213" s="105">
        <f t="shared" ref="BI213:BI244" si="33">IF(N213="nulová",J213,0)</f>
        <v>0</v>
      </c>
      <c r="BJ213" s="18" t="s">
        <v>88</v>
      </c>
      <c r="BK213" s="105">
        <f t="shared" ref="BK213:BK244" si="34">ROUND(I213*H213,2)</f>
        <v>0</v>
      </c>
      <c r="BL213" s="18" t="s">
        <v>321</v>
      </c>
      <c r="BM213" s="183" t="s">
        <v>3576</v>
      </c>
    </row>
    <row r="214" spans="1:65" s="2" customFormat="1" ht="24.2" customHeight="1">
      <c r="A214" s="35"/>
      <c r="B214" s="141"/>
      <c r="C214" s="218" t="s">
        <v>686</v>
      </c>
      <c r="D214" s="218" t="s">
        <v>419</v>
      </c>
      <c r="E214" s="219" t="s">
        <v>3577</v>
      </c>
      <c r="F214" s="220" t="s">
        <v>3578</v>
      </c>
      <c r="G214" s="221" t="s">
        <v>891</v>
      </c>
      <c r="H214" s="222">
        <v>56</v>
      </c>
      <c r="I214" s="223"/>
      <c r="J214" s="224">
        <f t="shared" si="25"/>
        <v>0</v>
      </c>
      <c r="K214" s="225"/>
      <c r="L214" s="226"/>
      <c r="M214" s="227" t="s">
        <v>1</v>
      </c>
      <c r="N214" s="228" t="s">
        <v>41</v>
      </c>
      <c r="O214" s="61"/>
      <c r="P214" s="181">
        <f t="shared" si="26"/>
        <v>0</v>
      </c>
      <c r="Q214" s="181">
        <v>0</v>
      </c>
      <c r="R214" s="181">
        <f t="shared" si="27"/>
        <v>0</v>
      </c>
      <c r="S214" s="181">
        <v>0</v>
      </c>
      <c r="T214" s="182">
        <f t="shared" si="28"/>
        <v>0</v>
      </c>
      <c r="U214" s="35"/>
      <c r="V214" s="35"/>
      <c r="W214" s="35"/>
      <c r="X214" s="35"/>
      <c r="Y214" s="35"/>
      <c r="Z214" s="35"/>
      <c r="AA214" s="35"/>
      <c r="AB214" s="35"/>
      <c r="AC214" s="35"/>
      <c r="AD214" s="35"/>
      <c r="AE214" s="35"/>
      <c r="AR214" s="183" t="s">
        <v>359</v>
      </c>
      <c r="AT214" s="183" t="s">
        <v>419</v>
      </c>
      <c r="AU214" s="183" t="s">
        <v>82</v>
      </c>
      <c r="AY214" s="18" t="s">
        <v>317</v>
      </c>
      <c r="BE214" s="105">
        <f t="shared" si="29"/>
        <v>0</v>
      </c>
      <c r="BF214" s="105">
        <f t="shared" si="30"/>
        <v>0</v>
      </c>
      <c r="BG214" s="105">
        <f t="shared" si="31"/>
        <v>0</v>
      </c>
      <c r="BH214" s="105">
        <f t="shared" si="32"/>
        <v>0</v>
      </c>
      <c r="BI214" s="105">
        <f t="shared" si="33"/>
        <v>0</v>
      </c>
      <c r="BJ214" s="18" t="s">
        <v>88</v>
      </c>
      <c r="BK214" s="105">
        <f t="shared" si="34"/>
        <v>0</v>
      </c>
      <c r="BL214" s="18" t="s">
        <v>321</v>
      </c>
      <c r="BM214" s="183" t="s">
        <v>3579</v>
      </c>
    </row>
    <row r="215" spans="1:65" s="2" customFormat="1" ht="24.2" customHeight="1">
      <c r="A215" s="35"/>
      <c r="B215" s="141"/>
      <c r="C215" s="218" t="s">
        <v>692</v>
      </c>
      <c r="D215" s="218" t="s">
        <v>419</v>
      </c>
      <c r="E215" s="219" t="s">
        <v>3580</v>
      </c>
      <c r="F215" s="220" t="s">
        <v>3563</v>
      </c>
      <c r="G215" s="221" t="s">
        <v>891</v>
      </c>
      <c r="H215" s="222">
        <v>20</v>
      </c>
      <c r="I215" s="223"/>
      <c r="J215" s="224">
        <f t="shared" si="25"/>
        <v>0</v>
      </c>
      <c r="K215" s="225"/>
      <c r="L215" s="226"/>
      <c r="M215" s="227" t="s">
        <v>1</v>
      </c>
      <c r="N215" s="228" t="s">
        <v>41</v>
      </c>
      <c r="O215" s="61"/>
      <c r="P215" s="181">
        <f t="shared" si="26"/>
        <v>0</v>
      </c>
      <c r="Q215" s="181">
        <v>0</v>
      </c>
      <c r="R215" s="181">
        <f t="shared" si="27"/>
        <v>0</v>
      </c>
      <c r="S215" s="181">
        <v>0</v>
      </c>
      <c r="T215" s="182">
        <f t="shared" si="28"/>
        <v>0</v>
      </c>
      <c r="U215" s="35"/>
      <c r="V215" s="35"/>
      <c r="W215" s="35"/>
      <c r="X215" s="35"/>
      <c r="Y215" s="35"/>
      <c r="Z215" s="35"/>
      <c r="AA215" s="35"/>
      <c r="AB215" s="35"/>
      <c r="AC215" s="35"/>
      <c r="AD215" s="35"/>
      <c r="AE215" s="35"/>
      <c r="AR215" s="183" t="s">
        <v>359</v>
      </c>
      <c r="AT215" s="183" t="s">
        <v>419</v>
      </c>
      <c r="AU215" s="183" t="s">
        <v>82</v>
      </c>
      <c r="AY215" s="18" t="s">
        <v>317</v>
      </c>
      <c r="BE215" s="105">
        <f t="shared" si="29"/>
        <v>0</v>
      </c>
      <c r="BF215" s="105">
        <f t="shared" si="30"/>
        <v>0</v>
      </c>
      <c r="BG215" s="105">
        <f t="shared" si="31"/>
        <v>0</v>
      </c>
      <c r="BH215" s="105">
        <f t="shared" si="32"/>
        <v>0</v>
      </c>
      <c r="BI215" s="105">
        <f t="shared" si="33"/>
        <v>0</v>
      </c>
      <c r="BJ215" s="18" t="s">
        <v>88</v>
      </c>
      <c r="BK215" s="105">
        <f t="shared" si="34"/>
        <v>0</v>
      </c>
      <c r="BL215" s="18" t="s">
        <v>321</v>
      </c>
      <c r="BM215" s="183" t="s">
        <v>3581</v>
      </c>
    </row>
    <row r="216" spans="1:65" s="2" customFormat="1" ht="14.45" customHeight="1">
      <c r="A216" s="35"/>
      <c r="B216" s="141"/>
      <c r="C216" s="218" t="s">
        <v>700</v>
      </c>
      <c r="D216" s="218" t="s">
        <v>419</v>
      </c>
      <c r="E216" s="219" t="s">
        <v>3582</v>
      </c>
      <c r="F216" s="220" t="s">
        <v>3566</v>
      </c>
      <c r="G216" s="221" t="s">
        <v>441</v>
      </c>
      <c r="H216" s="222">
        <v>60</v>
      </c>
      <c r="I216" s="223"/>
      <c r="J216" s="224">
        <f t="shared" si="25"/>
        <v>0</v>
      </c>
      <c r="K216" s="225"/>
      <c r="L216" s="226"/>
      <c r="M216" s="227" t="s">
        <v>1</v>
      </c>
      <c r="N216" s="228" t="s">
        <v>41</v>
      </c>
      <c r="O216" s="61"/>
      <c r="P216" s="181">
        <f t="shared" si="26"/>
        <v>0</v>
      </c>
      <c r="Q216" s="181">
        <v>0</v>
      </c>
      <c r="R216" s="181">
        <f t="shared" si="27"/>
        <v>0</v>
      </c>
      <c r="S216" s="181">
        <v>0</v>
      </c>
      <c r="T216" s="182">
        <f t="shared" si="28"/>
        <v>0</v>
      </c>
      <c r="U216" s="35"/>
      <c r="V216" s="35"/>
      <c r="W216" s="35"/>
      <c r="X216" s="35"/>
      <c r="Y216" s="35"/>
      <c r="Z216" s="35"/>
      <c r="AA216" s="35"/>
      <c r="AB216" s="35"/>
      <c r="AC216" s="35"/>
      <c r="AD216" s="35"/>
      <c r="AE216" s="35"/>
      <c r="AR216" s="183" t="s">
        <v>359</v>
      </c>
      <c r="AT216" s="183" t="s">
        <v>419</v>
      </c>
      <c r="AU216" s="183" t="s">
        <v>82</v>
      </c>
      <c r="AY216" s="18" t="s">
        <v>317</v>
      </c>
      <c r="BE216" s="105">
        <f t="shared" si="29"/>
        <v>0</v>
      </c>
      <c r="BF216" s="105">
        <f t="shared" si="30"/>
        <v>0</v>
      </c>
      <c r="BG216" s="105">
        <f t="shared" si="31"/>
        <v>0</v>
      </c>
      <c r="BH216" s="105">
        <f t="shared" si="32"/>
        <v>0</v>
      </c>
      <c r="BI216" s="105">
        <f t="shared" si="33"/>
        <v>0</v>
      </c>
      <c r="BJ216" s="18" t="s">
        <v>88</v>
      </c>
      <c r="BK216" s="105">
        <f t="shared" si="34"/>
        <v>0</v>
      </c>
      <c r="BL216" s="18" t="s">
        <v>321</v>
      </c>
      <c r="BM216" s="183" t="s">
        <v>3583</v>
      </c>
    </row>
    <row r="217" spans="1:65" s="2" customFormat="1" ht="24.2" customHeight="1">
      <c r="A217" s="35"/>
      <c r="B217" s="141"/>
      <c r="C217" s="218" t="s">
        <v>706</v>
      </c>
      <c r="D217" s="218" t="s">
        <v>419</v>
      </c>
      <c r="E217" s="219" t="s">
        <v>3584</v>
      </c>
      <c r="F217" s="220" t="s">
        <v>3585</v>
      </c>
      <c r="G217" s="221" t="s">
        <v>441</v>
      </c>
      <c r="H217" s="222">
        <v>120</v>
      </c>
      <c r="I217" s="223"/>
      <c r="J217" s="224">
        <f t="shared" si="25"/>
        <v>0</v>
      </c>
      <c r="K217" s="225"/>
      <c r="L217" s="226"/>
      <c r="M217" s="227" t="s">
        <v>1</v>
      </c>
      <c r="N217" s="228" t="s">
        <v>41</v>
      </c>
      <c r="O217" s="61"/>
      <c r="P217" s="181">
        <f t="shared" si="26"/>
        <v>0</v>
      </c>
      <c r="Q217" s="181">
        <v>0</v>
      </c>
      <c r="R217" s="181">
        <f t="shared" si="27"/>
        <v>0</v>
      </c>
      <c r="S217" s="181">
        <v>0</v>
      </c>
      <c r="T217" s="182">
        <f t="shared" si="28"/>
        <v>0</v>
      </c>
      <c r="U217" s="35"/>
      <c r="V217" s="35"/>
      <c r="W217" s="35"/>
      <c r="X217" s="35"/>
      <c r="Y217" s="35"/>
      <c r="Z217" s="35"/>
      <c r="AA217" s="35"/>
      <c r="AB217" s="35"/>
      <c r="AC217" s="35"/>
      <c r="AD217" s="35"/>
      <c r="AE217" s="35"/>
      <c r="AR217" s="183" t="s">
        <v>359</v>
      </c>
      <c r="AT217" s="183" t="s">
        <v>419</v>
      </c>
      <c r="AU217" s="183" t="s">
        <v>82</v>
      </c>
      <c r="AY217" s="18" t="s">
        <v>317</v>
      </c>
      <c r="BE217" s="105">
        <f t="shared" si="29"/>
        <v>0</v>
      </c>
      <c r="BF217" s="105">
        <f t="shared" si="30"/>
        <v>0</v>
      </c>
      <c r="BG217" s="105">
        <f t="shared" si="31"/>
        <v>0</v>
      </c>
      <c r="BH217" s="105">
        <f t="shared" si="32"/>
        <v>0</v>
      </c>
      <c r="BI217" s="105">
        <f t="shared" si="33"/>
        <v>0</v>
      </c>
      <c r="BJ217" s="18" t="s">
        <v>88</v>
      </c>
      <c r="BK217" s="105">
        <f t="shared" si="34"/>
        <v>0</v>
      </c>
      <c r="BL217" s="18" t="s">
        <v>321</v>
      </c>
      <c r="BM217" s="183" t="s">
        <v>3586</v>
      </c>
    </row>
    <row r="218" spans="1:65" s="2" customFormat="1" ht="24.2" customHeight="1">
      <c r="A218" s="35"/>
      <c r="B218" s="141"/>
      <c r="C218" s="218" t="s">
        <v>713</v>
      </c>
      <c r="D218" s="218" t="s">
        <v>419</v>
      </c>
      <c r="E218" s="219" t="s">
        <v>3587</v>
      </c>
      <c r="F218" s="220" t="s">
        <v>3588</v>
      </c>
      <c r="G218" s="221" t="s">
        <v>891</v>
      </c>
      <c r="H218" s="222">
        <v>40</v>
      </c>
      <c r="I218" s="223"/>
      <c r="J218" s="224">
        <f t="shared" si="25"/>
        <v>0</v>
      </c>
      <c r="K218" s="225"/>
      <c r="L218" s="226"/>
      <c r="M218" s="227" t="s">
        <v>1</v>
      </c>
      <c r="N218" s="228" t="s">
        <v>41</v>
      </c>
      <c r="O218" s="61"/>
      <c r="P218" s="181">
        <f t="shared" si="26"/>
        <v>0</v>
      </c>
      <c r="Q218" s="181">
        <v>0</v>
      </c>
      <c r="R218" s="181">
        <f t="shared" si="27"/>
        <v>0</v>
      </c>
      <c r="S218" s="181">
        <v>0</v>
      </c>
      <c r="T218" s="182">
        <f t="shared" si="28"/>
        <v>0</v>
      </c>
      <c r="U218" s="35"/>
      <c r="V218" s="35"/>
      <c r="W218" s="35"/>
      <c r="X218" s="35"/>
      <c r="Y218" s="35"/>
      <c r="Z218" s="35"/>
      <c r="AA218" s="35"/>
      <c r="AB218" s="35"/>
      <c r="AC218" s="35"/>
      <c r="AD218" s="35"/>
      <c r="AE218" s="35"/>
      <c r="AR218" s="183" t="s">
        <v>359</v>
      </c>
      <c r="AT218" s="183" t="s">
        <v>419</v>
      </c>
      <c r="AU218" s="183" t="s">
        <v>82</v>
      </c>
      <c r="AY218" s="18" t="s">
        <v>317</v>
      </c>
      <c r="BE218" s="105">
        <f t="shared" si="29"/>
        <v>0</v>
      </c>
      <c r="BF218" s="105">
        <f t="shared" si="30"/>
        <v>0</v>
      </c>
      <c r="BG218" s="105">
        <f t="shared" si="31"/>
        <v>0</v>
      </c>
      <c r="BH218" s="105">
        <f t="shared" si="32"/>
        <v>0</v>
      </c>
      <c r="BI218" s="105">
        <f t="shared" si="33"/>
        <v>0</v>
      </c>
      <c r="BJ218" s="18" t="s">
        <v>88</v>
      </c>
      <c r="BK218" s="105">
        <f t="shared" si="34"/>
        <v>0</v>
      </c>
      <c r="BL218" s="18" t="s">
        <v>321</v>
      </c>
      <c r="BM218" s="183" t="s">
        <v>3589</v>
      </c>
    </row>
    <row r="219" spans="1:65" s="2" customFormat="1" ht="24.2" customHeight="1">
      <c r="A219" s="35"/>
      <c r="B219" s="141"/>
      <c r="C219" s="218" t="s">
        <v>717</v>
      </c>
      <c r="D219" s="218" t="s">
        <v>419</v>
      </c>
      <c r="E219" s="219" t="s">
        <v>3590</v>
      </c>
      <c r="F219" s="220" t="s">
        <v>3591</v>
      </c>
      <c r="G219" s="221" t="s">
        <v>441</v>
      </c>
      <c r="H219" s="222">
        <v>60</v>
      </c>
      <c r="I219" s="223"/>
      <c r="J219" s="224">
        <f t="shared" si="25"/>
        <v>0</v>
      </c>
      <c r="K219" s="225"/>
      <c r="L219" s="226"/>
      <c r="M219" s="227" t="s">
        <v>1</v>
      </c>
      <c r="N219" s="228" t="s">
        <v>41</v>
      </c>
      <c r="O219" s="61"/>
      <c r="P219" s="181">
        <f t="shared" si="26"/>
        <v>0</v>
      </c>
      <c r="Q219" s="181">
        <v>0</v>
      </c>
      <c r="R219" s="181">
        <f t="shared" si="27"/>
        <v>0</v>
      </c>
      <c r="S219" s="181">
        <v>0</v>
      </c>
      <c r="T219" s="182">
        <f t="shared" si="28"/>
        <v>0</v>
      </c>
      <c r="U219" s="35"/>
      <c r="V219" s="35"/>
      <c r="W219" s="35"/>
      <c r="X219" s="35"/>
      <c r="Y219" s="35"/>
      <c r="Z219" s="35"/>
      <c r="AA219" s="35"/>
      <c r="AB219" s="35"/>
      <c r="AC219" s="35"/>
      <c r="AD219" s="35"/>
      <c r="AE219" s="35"/>
      <c r="AR219" s="183" t="s">
        <v>359</v>
      </c>
      <c r="AT219" s="183" t="s">
        <v>419</v>
      </c>
      <c r="AU219" s="183" t="s">
        <v>82</v>
      </c>
      <c r="AY219" s="18" t="s">
        <v>317</v>
      </c>
      <c r="BE219" s="105">
        <f t="shared" si="29"/>
        <v>0</v>
      </c>
      <c r="BF219" s="105">
        <f t="shared" si="30"/>
        <v>0</v>
      </c>
      <c r="BG219" s="105">
        <f t="shared" si="31"/>
        <v>0</v>
      </c>
      <c r="BH219" s="105">
        <f t="shared" si="32"/>
        <v>0</v>
      </c>
      <c r="BI219" s="105">
        <f t="shared" si="33"/>
        <v>0</v>
      </c>
      <c r="BJ219" s="18" t="s">
        <v>88</v>
      </c>
      <c r="BK219" s="105">
        <f t="shared" si="34"/>
        <v>0</v>
      </c>
      <c r="BL219" s="18" t="s">
        <v>321</v>
      </c>
      <c r="BM219" s="183" t="s">
        <v>3592</v>
      </c>
    </row>
    <row r="220" spans="1:65" s="2" customFormat="1" ht="24.2" customHeight="1">
      <c r="A220" s="35"/>
      <c r="B220" s="141"/>
      <c r="C220" s="218" t="s">
        <v>722</v>
      </c>
      <c r="D220" s="218" t="s">
        <v>419</v>
      </c>
      <c r="E220" s="219" t="s">
        <v>3593</v>
      </c>
      <c r="F220" s="220" t="s">
        <v>3578</v>
      </c>
      <c r="G220" s="221" t="s">
        <v>891</v>
      </c>
      <c r="H220" s="222">
        <v>4</v>
      </c>
      <c r="I220" s="223"/>
      <c r="J220" s="224">
        <f t="shared" si="25"/>
        <v>0</v>
      </c>
      <c r="K220" s="225"/>
      <c r="L220" s="226"/>
      <c r="M220" s="227" t="s">
        <v>1</v>
      </c>
      <c r="N220" s="228" t="s">
        <v>41</v>
      </c>
      <c r="O220" s="61"/>
      <c r="P220" s="181">
        <f t="shared" si="26"/>
        <v>0</v>
      </c>
      <c r="Q220" s="181">
        <v>0</v>
      </c>
      <c r="R220" s="181">
        <f t="shared" si="27"/>
        <v>0</v>
      </c>
      <c r="S220" s="181">
        <v>0</v>
      </c>
      <c r="T220" s="182">
        <f t="shared" si="28"/>
        <v>0</v>
      </c>
      <c r="U220" s="35"/>
      <c r="V220" s="35"/>
      <c r="W220" s="35"/>
      <c r="X220" s="35"/>
      <c r="Y220" s="35"/>
      <c r="Z220" s="35"/>
      <c r="AA220" s="35"/>
      <c r="AB220" s="35"/>
      <c r="AC220" s="35"/>
      <c r="AD220" s="35"/>
      <c r="AE220" s="35"/>
      <c r="AR220" s="183" t="s">
        <v>359</v>
      </c>
      <c r="AT220" s="183" t="s">
        <v>419</v>
      </c>
      <c r="AU220" s="183" t="s">
        <v>82</v>
      </c>
      <c r="AY220" s="18" t="s">
        <v>317</v>
      </c>
      <c r="BE220" s="105">
        <f t="shared" si="29"/>
        <v>0</v>
      </c>
      <c r="BF220" s="105">
        <f t="shared" si="30"/>
        <v>0</v>
      </c>
      <c r="BG220" s="105">
        <f t="shared" si="31"/>
        <v>0</v>
      </c>
      <c r="BH220" s="105">
        <f t="shared" si="32"/>
        <v>0</v>
      </c>
      <c r="BI220" s="105">
        <f t="shared" si="33"/>
        <v>0</v>
      </c>
      <c r="BJ220" s="18" t="s">
        <v>88</v>
      </c>
      <c r="BK220" s="105">
        <f t="shared" si="34"/>
        <v>0</v>
      </c>
      <c r="BL220" s="18" t="s">
        <v>321</v>
      </c>
      <c r="BM220" s="183" t="s">
        <v>3594</v>
      </c>
    </row>
    <row r="221" spans="1:65" s="2" customFormat="1" ht="24.2" customHeight="1">
      <c r="A221" s="35"/>
      <c r="B221" s="141"/>
      <c r="C221" s="218" t="s">
        <v>727</v>
      </c>
      <c r="D221" s="218" t="s">
        <v>419</v>
      </c>
      <c r="E221" s="219" t="s">
        <v>3595</v>
      </c>
      <c r="F221" s="220" t="s">
        <v>3596</v>
      </c>
      <c r="G221" s="221" t="s">
        <v>891</v>
      </c>
      <c r="H221" s="222">
        <v>64</v>
      </c>
      <c r="I221" s="223"/>
      <c r="J221" s="224">
        <f t="shared" si="25"/>
        <v>0</v>
      </c>
      <c r="K221" s="225"/>
      <c r="L221" s="226"/>
      <c r="M221" s="227" t="s">
        <v>1</v>
      </c>
      <c r="N221" s="228" t="s">
        <v>41</v>
      </c>
      <c r="O221" s="61"/>
      <c r="P221" s="181">
        <f t="shared" si="26"/>
        <v>0</v>
      </c>
      <c r="Q221" s="181">
        <v>0.01</v>
      </c>
      <c r="R221" s="181">
        <f t="shared" si="27"/>
        <v>0.64</v>
      </c>
      <c r="S221" s="181">
        <v>0</v>
      </c>
      <c r="T221" s="182">
        <f t="shared" si="28"/>
        <v>0</v>
      </c>
      <c r="U221" s="35"/>
      <c r="V221" s="35"/>
      <c r="W221" s="35"/>
      <c r="X221" s="35"/>
      <c r="Y221" s="35"/>
      <c r="Z221" s="35"/>
      <c r="AA221" s="35"/>
      <c r="AB221" s="35"/>
      <c r="AC221" s="35"/>
      <c r="AD221" s="35"/>
      <c r="AE221" s="35"/>
      <c r="AR221" s="183" t="s">
        <v>359</v>
      </c>
      <c r="AT221" s="183" t="s">
        <v>419</v>
      </c>
      <c r="AU221" s="183" t="s">
        <v>82</v>
      </c>
      <c r="AY221" s="18" t="s">
        <v>317</v>
      </c>
      <c r="BE221" s="105">
        <f t="shared" si="29"/>
        <v>0</v>
      </c>
      <c r="BF221" s="105">
        <f t="shared" si="30"/>
        <v>0</v>
      </c>
      <c r="BG221" s="105">
        <f t="shared" si="31"/>
        <v>0</v>
      </c>
      <c r="BH221" s="105">
        <f t="shared" si="32"/>
        <v>0</v>
      </c>
      <c r="BI221" s="105">
        <f t="shared" si="33"/>
        <v>0</v>
      </c>
      <c r="BJ221" s="18" t="s">
        <v>88</v>
      </c>
      <c r="BK221" s="105">
        <f t="shared" si="34"/>
        <v>0</v>
      </c>
      <c r="BL221" s="18" t="s">
        <v>321</v>
      </c>
      <c r="BM221" s="183" t="s">
        <v>3597</v>
      </c>
    </row>
    <row r="222" spans="1:65" s="2" customFormat="1" ht="24.2" customHeight="1">
      <c r="A222" s="35"/>
      <c r="B222" s="141"/>
      <c r="C222" s="218" t="s">
        <v>731</v>
      </c>
      <c r="D222" s="218" t="s">
        <v>419</v>
      </c>
      <c r="E222" s="219" t="s">
        <v>3598</v>
      </c>
      <c r="F222" s="220" t="s">
        <v>3599</v>
      </c>
      <c r="G222" s="221" t="s">
        <v>891</v>
      </c>
      <c r="H222" s="222">
        <v>20</v>
      </c>
      <c r="I222" s="223"/>
      <c r="J222" s="224">
        <f t="shared" si="25"/>
        <v>0</v>
      </c>
      <c r="K222" s="225"/>
      <c r="L222" s="226"/>
      <c r="M222" s="227" t="s">
        <v>1</v>
      </c>
      <c r="N222" s="228" t="s">
        <v>41</v>
      </c>
      <c r="O222" s="61"/>
      <c r="P222" s="181">
        <f t="shared" si="26"/>
        <v>0</v>
      </c>
      <c r="Q222" s="181">
        <v>0.01</v>
      </c>
      <c r="R222" s="181">
        <f t="shared" si="27"/>
        <v>0.2</v>
      </c>
      <c r="S222" s="181">
        <v>0</v>
      </c>
      <c r="T222" s="182">
        <f t="shared" si="28"/>
        <v>0</v>
      </c>
      <c r="U222" s="35"/>
      <c r="V222" s="35"/>
      <c r="W222" s="35"/>
      <c r="X222" s="35"/>
      <c r="Y222" s="35"/>
      <c r="Z222" s="35"/>
      <c r="AA222" s="35"/>
      <c r="AB222" s="35"/>
      <c r="AC222" s="35"/>
      <c r="AD222" s="35"/>
      <c r="AE222" s="35"/>
      <c r="AR222" s="183" t="s">
        <v>359</v>
      </c>
      <c r="AT222" s="183" t="s">
        <v>419</v>
      </c>
      <c r="AU222" s="183" t="s">
        <v>82</v>
      </c>
      <c r="AY222" s="18" t="s">
        <v>317</v>
      </c>
      <c r="BE222" s="105">
        <f t="shared" si="29"/>
        <v>0</v>
      </c>
      <c r="BF222" s="105">
        <f t="shared" si="30"/>
        <v>0</v>
      </c>
      <c r="BG222" s="105">
        <f t="shared" si="31"/>
        <v>0</v>
      </c>
      <c r="BH222" s="105">
        <f t="shared" si="32"/>
        <v>0</v>
      </c>
      <c r="BI222" s="105">
        <f t="shared" si="33"/>
        <v>0</v>
      </c>
      <c r="BJ222" s="18" t="s">
        <v>88</v>
      </c>
      <c r="BK222" s="105">
        <f t="shared" si="34"/>
        <v>0</v>
      </c>
      <c r="BL222" s="18" t="s">
        <v>321</v>
      </c>
      <c r="BM222" s="183" t="s">
        <v>3600</v>
      </c>
    </row>
    <row r="223" spans="1:65" s="2" customFormat="1" ht="24.2" customHeight="1">
      <c r="A223" s="35"/>
      <c r="B223" s="141"/>
      <c r="C223" s="218" t="s">
        <v>737</v>
      </c>
      <c r="D223" s="218" t="s">
        <v>419</v>
      </c>
      <c r="E223" s="219" t="s">
        <v>3601</v>
      </c>
      <c r="F223" s="220" t="s">
        <v>3602</v>
      </c>
      <c r="G223" s="221" t="s">
        <v>891</v>
      </c>
      <c r="H223" s="222">
        <v>18</v>
      </c>
      <c r="I223" s="223"/>
      <c r="J223" s="224">
        <f t="shared" si="25"/>
        <v>0</v>
      </c>
      <c r="K223" s="225"/>
      <c r="L223" s="226"/>
      <c r="M223" s="227" t="s">
        <v>1</v>
      </c>
      <c r="N223" s="228" t="s">
        <v>41</v>
      </c>
      <c r="O223" s="61"/>
      <c r="P223" s="181">
        <f t="shared" si="26"/>
        <v>0</v>
      </c>
      <c r="Q223" s="181">
        <v>0.01</v>
      </c>
      <c r="R223" s="181">
        <f t="shared" si="27"/>
        <v>0.18</v>
      </c>
      <c r="S223" s="181">
        <v>0</v>
      </c>
      <c r="T223" s="182">
        <f t="shared" si="28"/>
        <v>0</v>
      </c>
      <c r="U223" s="35"/>
      <c r="V223" s="35"/>
      <c r="W223" s="35"/>
      <c r="X223" s="35"/>
      <c r="Y223" s="35"/>
      <c r="Z223" s="35"/>
      <c r="AA223" s="35"/>
      <c r="AB223" s="35"/>
      <c r="AC223" s="35"/>
      <c r="AD223" s="35"/>
      <c r="AE223" s="35"/>
      <c r="AR223" s="183" t="s">
        <v>359</v>
      </c>
      <c r="AT223" s="183" t="s">
        <v>419</v>
      </c>
      <c r="AU223" s="183" t="s">
        <v>82</v>
      </c>
      <c r="AY223" s="18" t="s">
        <v>317</v>
      </c>
      <c r="BE223" s="105">
        <f t="shared" si="29"/>
        <v>0</v>
      </c>
      <c r="BF223" s="105">
        <f t="shared" si="30"/>
        <v>0</v>
      </c>
      <c r="BG223" s="105">
        <f t="shared" si="31"/>
        <v>0</v>
      </c>
      <c r="BH223" s="105">
        <f t="shared" si="32"/>
        <v>0</v>
      </c>
      <c r="BI223" s="105">
        <f t="shared" si="33"/>
        <v>0</v>
      </c>
      <c r="BJ223" s="18" t="s">
        <v>88</v>
      </c>
      <c r="BK223" s="105">
        <f t="shared" si="34"/>
        <v>0</v>
      </c>
      <c r="BL223" s="18" t="s">
        <v>321</v>
      </c>
      <c r="BM223" s="183" t="s">
        <v>3603</v>
      </c>
    </row>
    <row r="224" spans="1:65" s="2" customFormat="1" ht="24.2" customHeight="1">
      <c r="A224" s="35"/>
      <c r="B224" s="141"/>
      <c r="C224" s="218" t="s">
        <v>745</v>
      </c>
      <c r="D224" s="218" t="s">
        <v>419</v>
      </c>
      <c r="E224" s="219" t="s">
        <v>3604</v>
      </c>
      <c r="F224" s="220" t="s">
        <v>3605</v>
      </c>
      <c r="G224" s="221" t="s">
        <v>891</v>
      </c>
      <c r="H224" s="222">
        <v>12</v>
      </c>
      <c r="I224" s="223"/>
      <c r="J224" s="224">
        <f t="shared" si="25"/>
        <v>0</v>
      </c>
      <c r="K224" s="225"/>
      <c r="L224" s="226"/>
      <c r="M224" s="227" t="s">
        <v>1</v>
      </c>
      <c r="N224" s="228" t="s">
        <v>41</v>
      </c>
      <c r="O224" s="61"/>
      <c r="P224" s="181">
        <f t="shared" si="26"/>
        <v>0</v>
      </c>
      <c r="Q224" s="181">
        <v>0.01</v>
      </c>
      <c r="R224" s="181">
        <f t="shared" si="27"/>
        <v>0.12</v>
      </c>
      <c r="S224" s="181">
        <v>0</v>
      </c>
      <c r="T224" s="182">
        <f t="shared" si="28"/>
        <v>0</v>
      </c>
      <c r="U224" s="35"/>
      <c r="V224" s="35"/>
      <c r="W224" s="35"/>
      <c r="X224" s="35"/>
      <c r="Y224" s="35"/>
      <c r="Z224" s="35"/>
      <c r="AA224" s="35"/>
      <c r="AB224" s="35"/>
      <c r="AC224" s="35"/>
      <c r="AD224" s="35"/>
      <c r="AE224" s="35"/>
      <c r="AR224" s="183" t="s">
        <v>359</v>
      </c>
      <c r="AT224" s="183" t="s">
        <v>419</v>
      </c>
      <c r="AU224" s="183" t="s">
        <v>82</v>
      </c>
      <c r="AY224" s="18" t="s">
        <v>317</v>
      </c>
      <c r="BE224" s="105">
        <f t="shared" si="29"/>
        <v>0</v>
      </c>
      <c r="BF224" s="105">
        <f t="shared" si="30"/>
        <v>0</v>
      </c>
      <c r="BG224" s="105">
        <f t="shared" si="31"/>
        <v>0</v>
      </c>
      <c r="BH224" s="105">
        <f t="shared" si="32"/>
        <v>0</v>
      </c>
      <c r="BI224" s="105">
        <f t="shared" si="33"/>
        <v>0</v>
      </c>
      <c r="BJ224" s="18" t="s">
        <v>88</v>
      </c>
      <c r="BK224" s="105">
        <f t="shared" si="34"/>
        <v>0</v>
      </c>
      <c r="BL224" s="18" t="s">
        <v>321</v>
      </c>
      <c r="BM224" s="183" t="s">
        <v>3606</v>
      </c>
    </row>
    <row r="225" spans="1:65" s="2" customFormat="1" ht="14.45" customHeight="1">
      <c r="A225" s="35"/>
      <c r="B225" s="141"/>
      <c r="C225" s="218" t="s">
        <v>751</v>
      </c>
      <c r="D225" s="218" t="s">
        <v>419</v>
      </c>
      <c r="E225" s="219" t="s">
        <v>3607</v>
      </c>
      <c r="F225" s="220" t="s">
        <v>3608</v>
      </c>
      <c r="G225" s="221" t="s">
        <v>441</v>
      </c>
      <c r="H225" s="222">
        <v>42</v>
      </c>
      <c r="I225" s="223"/>
      <c r="J225" s="224">
        <f t="shared" si="25"/>
        <v>0</v>
      </c>
      <c r="K225" s="225"/>
      <c r="L225" s="226"/>
      <c r="M225" s="227" t="s">
        <v>1</v>
      </c>
      <c r="N225" s="228" t="s">
        <v>41</v>
      </c>
      <c r="O225" s="61"/>
      <c r="P225" s="181">
        <f t="shared" si="26"/>
        <v>0</v>
      </c>
      <c r="Q225" s="181">
        <v>0.01</v>
      </c>
      <c r="R225" s="181">
        <f t="shared" si="27"/>
        <v>0.42</v>
      </c>
      <c r="S225" s="181">
        <v>0</v>
      </c>
      <c r="T225" s="182">
        <f t="shared" si="28"/>
        <v>0</v>
      </c>
      <c r="U225" s="35"/>
      <c r="V225" s="35"/>
      <c r="W225" s="35"/>
      <c r="X225" s="35"/>
      <c r="Y225" s="35"/>
      <c r="Z225" s="35"/>
      <c r="AA225" s="35"/>
      <c r="AB225" s="35"/>
      <c r="AC225" s="35"/>
      <c r="AD225" s="35"/>
      <c r="AE225" s="35"/>
      <c r="AR225" s="183" t="s">
        <v>359</v>
      </c>
      <c r="AT225" s="183" t="s">
        <v>419</v>
      </c>
      <c r="AU225" s="183" t="s">
        <v>82</v>
      </c>
      <c r="AY225" s="18" t="s">
        <v>317</v>
      </c>
      <c r="BE225" s="105">
        <f t="shared" si="29"/>
        <v>0</v>
      </c>
      <c r="BF225" s="105">
        <f t="shared" si="30"/>
        <v>0</v>
      </c>
      <c r="BG225" s="105">
        <f t="shared" si="31"/>
        <v>0</v>
      </c>
      <c r="BH225" s="105">
        <f t="shared" si="32"/>
        <v>0</v>
      </c>
      <c r="BI225" s="105">
        <f t="shared" si="33"/>
        <v>0</v>
      </c>
      <c r="BJ225" s="18" t="s">
        <v>88</v>
      </c>
      <c r="BK225" s="105">
        <f t="shared" si="34"/>
        <v>0</v>
      </c>
      <c r="BL225" s="18" t="s">
        <v>321</v>
      </c>
      <c r="BM225" s="183" t="s">
        <v>3609</v>
      </c>
    </row>
    <row r="226" spans="1:65" s="2" customFormat="1" ht="14.45" customHeight="1">
      <c r="A226" s="35"/>
      <c r="B226" s="141"/>
      <c r="C226" s="218" t="s">
        <v>757</v>
      </c>
      <c r="D226" s="218" t="s">
        <v>419</v>
      </c>
      <c r="E226" s="219" t="s">
        <v>3610</v>
      </c>
      <c r="F226" s="220" t="s">
        <v>3611</v>
      </c>
      <c r="G226" s="221" t="s">
        <v>388</v>
      </c>
      <c r="H226" s="222">
        <v>3</v>
      </c>
      <c r="I226" s="223"/>
      <c r="J226" s="224">
        <f t="shared" si="25"/>
        <v>0</v>
      </c>
      <c r="K226" s="225"/>
      <c r="L226" s="226"/>
      <c r="M226" s="227" t="s">
        <v>1</v>
      </c>
      <c r="N226" s="228" t="s">
        <v>41</v>
      </c>
      <c r="O226" s="61"/>
      <c r="P226" s="181">
        <f t="shared" si="26"/>
        <v>0</v>
      </c>
      <c r="Q226" s="181">
        <v>0.01</v>
      </c>
      <c r="R226" s="181">
        <f t="shared" si="27"/>
        <v>0.03</v>
      </c>
      <c r="S226" s="181">
        <v>0</v>
      </c>
      <c r="T226" s="182">
        <f t="shared" si="28"/>
        <v>0</v>
      </c>
      <c r="U226" s="35"/>
      <c r="V226" s="35"/>
      <c r="W226" s="35"/>
      <c r="X226" s="35"/>
      <c r="Y226" s="35"/>
      <c r="Z226" s="35"/>
      <c r="AA226" s="35"/>
      <c r="AB226" s="35"/>
      <c r="AC226" s="35"/>
      <c r="AD226" s="35"/>
      <c r="AE226" s="35"/>
      <c r="AR226" s="183" t="s">
        <v>359</v>
      </c>
      <c r="AT226" s="183" t="s">
        <v>419</v>
      </c>
      <c r="AU226" s="183" t="s">
        <v>82</v>
      </c>
      <c r="AY226" s="18" t="s">
        <v>317</v>
      </c>
      <c r="BE226" s="105">
        <f t="shared" si="29"/>
        <v>0</v>
      </c>
      <c r="BF226" s="105">
        <f t="shared" si="30"/>
        <v>0</v>
      </c>
      <c r="BG226" s="105">
        <f t="shared" si="31"/>
        <v>0</v>
      </c>
      <c r="BH226" s="105">
        <f t="shared" si="32"/>
        <v>0</v>
      </c>
      <c r="BI226" s="105">
        <f t="shared" si="33"/>
        <v>0</v>
      </c>
      <c r="BJ226" s="18" t="s">
        <v>88</v>
      </c>
      <c r="BK226" s="105">
        <f t="shared" si="34"/>
        <v>0</v>
      </c>
      <c r="BL226" s="18" t="s">
        <v>321</v>
      </c>
      <c r="BM226" s="183" t="s">
        <v>3612</v>
      </c>
    </row>
    <row r="227" spans="1:65" s="2" customFormat="1" ht="14.45" customHeight="1">
      <c r="A227" s="35"/>
      <c r="B227" s="141"/>
      <c r="C227" s="218" t="s">
        <v>762</v>
      </c>
      <c r="D227" s="218" t="s">
        <v>419</v>
      </c>
      <c r="E227" s="219" t="s">
        <v>3613</v>
      </c>
      <c r="F227" s="220" t="s">
        <v>3614</v>
      </c>
      <c r="G227" s="221" t="s">
        <v>441</v>
      </c>
      <c r="H227" s="222">
        <v>42</v>
      </c>
      <c r="I227" s="223"/>
      <c r="J227" s="224">
        <f t="shared" si="25"/>
        <v>0</v>
      </c>
      <c r="K227" s="225"/>
      <c r="L227" s="226"/>
      <c r="M227" s="227" t="s">
        <v>1</v>
      </c>
      <c r="N227" s="228" t="s">
        <v>41</v>
      </c>
      <c r="O227" s="61"/>
      <c r="P227" s="181">
        <f t="shared" si="26"/>
        <v>0</v>
      </c>
      <c r="Q227" s="181">
        <v>0.01</v>
      </c>
      <c r="R227" s="181">
        <f t="shared" si="27"/>
        <v>0.42</v>
      </c>
      <c r="S227" s="181">
        <v>0</v>
      </c>
      <c r="T227" s="182">
        <f t="shared" si="28"/>
        <v>0</v>
      </c>
      <c r="U227" s="35"/>
      <c r="V227" s="35"/>
      <c r="W227" s="35"/>
      <c r="X227" s="35"/>
      <c r="Y227" s="35"/>
      <c r="Z227" s="35"/>
      <c r="AA227" s="35"/>
      <c r="AB227" s="35"/>
      <c r="AC227" s="35"/>
      <c r="AD227" s="35"/>
      <c r="AE227" s="35"/>
      <c r="AR227" s="183" t="s">
        <v>359</v>
      </c>
      <c r="AT227" s="183" t="s">
        <v>419</v>
      </c>
      <c r="AU227" s="183" t="s">
        <v>82</v>
      </c>
      <c r="AY227" s="18" t="s">
        <v>317</v>
      </c>
      <c r="BE227" s="105">
        <f t="shared" si="29"/>
        <v>0</v>
      </c>
      <c r="BF227" s="105">
        <f t="shared" si="30"/>
        <v>0</v>
      </c>
      <c r="BG227" s="105">
        <f t="shared" si="31"/>
        <v>0</v>
      </c>
      <c r="BH227" s="105">
        <f t="shared" si="32"/>
        <v>0</v>
      </c>
      <c r="BI227" s="105">
        <f t="shared" si="33"/>
        <v>0</v>
      </c>
      <c r="BJ227" s="18" t="s">
        <v>88</v>
      </c>
      <c r="BK227" s="105">
        <f t="shared" si="34"/>
        <v>0</v>
      </c>
      <c r="BL227" s="18" t="s">
        <v>321</v>
      </c>
      <c r="BM227" s="183" t="s">
        <v>3615</v>
      </c>
    </row>
    <row r="228" spans="1:65" s="2" customFormat="1" ht="14.45" customHeight="1">
      <c r="A228" s="35"/>
      <c r="B228" s="141"/>
      <c r="C228" s="218" t="s">
        <v>766</v>
      </c>
      <c r="D228" s="218" t="s">
        <v>419</v>
      </c>
      <c r="E228" s="219" t="s">
        <v>3616</v>
      </c>
      <c r="F228" s="220" t="s">
        <v>3617</v>
      </c>
      <c r="G228" s="221" t="s">
        <v>388</v>
      </c>
      <c r="H228" s="222">
        <v>1</v>
      </c>
      <c r="I228" s="223"/>
      <c r="J228" s="224">
        <f t="shared" si="25"/>
        <v>0</v>
      </c>
      <c r="K228" s="225"/>
      <c r="L228" s="226"/>
      <c r="M228" s="227" t="s">
        <v>1</v>
      </c>
      <c r="N228" s="228" t="s">
        <v>41</v>
      </c>
      <c r="O228" s="61"/>
      <c r="P228" s="181">
        <f t="shared" si="26"/>
        <v>0</v>
      </c>
      <c r="Q228" s="181">
        <v>0.01</v>
      </c>
      <c r="R228" s="181">
        <f t="shared" si="27"/>
        <v>0.01</v>
      </c>
      <c r="S228" s="181">
        <v>0</v>
      </c>
      <c r="T228" s="182">
        <f t="shared" si="28"/>
        <v>0</v>
      </c>
      <c r="U228" s="35"/>
      <c r="V228" s="35"/>
      <c r="W228" s="35"/>
      <c r="X228" s="35"/>
      <c r="Y228" s="35"/>
      <c r="Z228" s="35"/>
      <c r="AA228" s="35"/>
      <c r="AB228" s="35"/>
      <c r="AC228" s="35"/>
      <c r="AD228" s="35"/>
      <c r="AE228" s="35"/>
      <c r="AR228" s="183" t="s">
        <v>359</v>
      </c>
      <c r="AT228" s="183" t="s">
        <v>419</v>
      </c>
      <c r="AU228" s="183" t="s">
        <v>82</v>
      </c>
      <c r="AY228" s="18" t="s">
        <v>317</v>
      </c>
      <c r="BE228" s="105">
        <f t="shared" si="29"/>
        <v>0</v>
      </c>
      <c r="BF228" s="105">
        <f t="shared" si="30"/>
        <v>0</v>
      </c>
      <c r="BG228" s="105">
        <f t="shared" si="31"/>
        <v>0</v>
      </c>
      <c r="BH228" s="105">
        <f t="shared" si="32"/>
        <v>0</v>
      </c>
      <c r="BI228" s="105">
        <f t="shared" si="33"/>
        <v>0</v>
      </c>
      <c r="BJ228" s="18" t="s">
        <v>88</v>
      </c>
      <c r="BK228" s="105">
        <f t="shared" si="34"/>
        <v>0</v>
      </c>
      <c r="BL228" s="18" t="s">
        <v>321</v>
      </c>
      <c r="BM228" s="183" t="s">
        <v>3618</v>
      </c>
    </row>
    <row r="229" spans="1:65" s="2" customFormat="1" ht="24.2" customHeight="1">
      <c r="A229" s="35"/>
      <c r="B229" s="141"/>
      <c r="C229" s="218" t="s">
        <v>771</v>
      </c>
      <c r="D229" s="218" t="s">
        <v>419</v>
      </c>
      <c r="E229" s="219" t="s">
        <v>3619</v>
      </c>
      <c r="F229" s="220" t="s">
        <v>3620</v>
      </c>
      <c r="G229" s="221" t="s">
        <v>891</v>
      </c>
      <c r="H229" s="222">
        <v>6</v>
      </c>
      <c r="I229" s="223"/>
      <c r="J229" s="224">
        <f t="shared" si="25"/>
        <v>0</v>
      </c>
      <c r="K229" s="225"/>
      <c r="L229" s="226"/>
      <c r="M229" s="227" t="s">
        <v>1</v>
      </c>
      <c r="N229" s="228" t="s">
        <v>41</v>
      </c>
      <c r="O229" s="61"/>
      <c r="P229" s="181">
        <f t="shared" si="26"/>
        <v>0</v>
      </c>
      <c r="Q229" s="181">
        <v>0.01</v>
      </c>
      <c r="R229" s="181">
        <f t="shared" si="27"/>
        <v>0.06</v>
      </c>
      <c r="S229" s="181">
        <v>0</v>
      </c>
      <c r="T229" s="182">
        <f t="shared" si="28"/>
        <v>0</v>
      </c>
      <c r="U229" s="35"/>
      <c r="V229" s="35"/>
      <c r="W229" s="35"/>
      <c r="X229" s="35"/>
      <c r="Y229" s="35"/>
      <c r="Z229" s="35"/>
      <c r="AA229" s="35"/>
      <c r="AB229" s="35"/>
      <c r="AC229" s="35"/>
      <c r="AD229" s="35"/>
      <c r="AE229" s="35"/>
      <c r="AR229" s="183" t="s">
        <v>359</v>
      </c>
      <c r="AT229" s="183" t="s">
        <v>419</v>
      </c>
      <c r="AU229" s="183" t="s">
        <v>82</v>
      </c>
      <c r="AY229" s="18" t="s">
        <v>317</v>
      </c>
      <c r="BE229" s="105">
        <f t="shared" si="29"/>
        <v>0</v>
      </c>
      <c r="BF229" s="105">
        <f t="shared" si="30"/>
        <v>0</v>
      </c>
      <c r="BG229" s="105">
        <f t="shared" si="31"/>
        <v>0</v>
      </c>
      <c r="BH229" s="105">
        <f t="shared" si="32"/>
        <v>0</v>
      </c>
      <c r="BI229" s="105">
        <f t="shared" si="33"/>
        <v>0</v>
      </c>
      <c r="BJ229" s="18" t="s">
        <v>88</v>
      </c>
      <c r="BK229" s="105">
        <f t="shared" si="34"/>
        <v>0</v>
      </c>
      <c r="BL229" s="18" t="s">
        <v>321</v>
      </c>
      <c r="BM229" s="183" t="s">
        <v>3621</v>
      </c>
    </row>
    <row r="230" spans="1:65" s="2" customFormat="1" ht="24.2" customHeight="1">
      <c r="A230" s="35"/>
      <c r="B230" s="141"/>
      <c r="C230" s="218" t="s">
        <v>775</v>
      </c>
      <c r="D230" s="218" t="s">
        <v>419</v>
      </c>
      <c r="E230" s="219" t="s">
        <v>3622</v>
      </c>
      <c r="F230" s="220" t="s">
        <v>3623</v>
      </c>
      <c r="G230" s="221" t="s">
        <v>891</v>
      </c>
      <c r="H230" s="222">
        <v>20</v>
      </c>
      <c r="I230" s="223"/>
      <c r="J230" s="224">
        <f t="shared" si="25"/>
        <v>0</v>
      </c>
      <c r="K230" s="225"/>
      <c r="L230" s="226"/>
      <c r="M230" s="227" t="s">
        <v>1</v>
      </c>
      <c r="N230" s="228" t="s">
        <v>41</v>
      </c>
      <c r="O230" s="61"/>
      <c r="P230" s="181">
        <f t="shared" si="26"/>
        <v>0</v>
      </c>
      <c r="Q230" s="181">
        <v>0.01</v>
      </c>
      <c r="R230" s="181">
        <f t="shared" si="27"/>
        <v>0.2</v>
      </c>
      <c r="S230" s="181">
        <v>0</v>
      </c>
      <c r="T230" s="182">
        <f t="shared" si="28"/>
        <v>0</v>
      </c>
      <c r="U230" s="35"/>
      <c r="V230" s="35"/>
      <c r="W230" s="35"/>
      <c r="X230" s="35"/>
      <c r="Y230" s="35"/>
      <c r="Z230" s="35"/>
      <c r="AA230" s="35"/>
      <c r="AB230" s="35"/>
      <c r="AC230" s="35"/>
      <c r="AD230" s="35"/>
      <c r="AE230" s="35"/>
      <c r="AR230" s="183" t="s">
        <v>359</v>
      </c>
      <c r="AT230" s="183" t="s">
        <v>419</v>
      </c>
      <c r="AU230" s="183" t="s">
        <v>82</v>
      </c>
      <c r="AY230" s="18" t="s">
        <v>317</v>
      </c>
      <c r="BE230" s="105">
        <f t="shared" si="29"/>
        <v>0</v>
      </c>
      <c r="BF230" s="105">
        <f t="shared" si="30"/>
        <v>0</v>
      </c>
      <c r="BG230" s="105">
        <f t="shared" si="31"/>
        <v>0</v>
      </c>
      <c r="BH230" s="105">
        <f t="shared" si="32"/>
        <v>0</v>
      </c>
      <c r="BI230" s="105">
        <f t="shared" si="33"/>
        <v>0</v>
      </c>
      <c r="BJ230" s="18" t="s">
        <v>88</v>
      </c>
      <c r="BK230" s="105">
        <f t="shared" si="34"/>
        <v>0</v>
      </c>
      <c r="BL230" s="18" t="s">
        <v>321</v>
      </c>
      <c r="BM230" s="183" t="s">
        <v>3624</v>
      </c>
    </row>
    <row r="231" spans="1:65" s="2" customFormat="1" ht="24.2" customHeight="1">
      <c r="A231" s="35"/>
      <c r="B231" s="141"/>
      <c r="C231" s="218" t="s">
        <v>780</v>
      </c>
      <c r="D231" s="218" t="s">
        <v>419</v>
      </c>
      <c r="E231" s="219" t="s">
        <v>3625</v>
      </c>
      <c r="F231" s="220" t="s">
        <v>3626</v>
      </c>
      <c r="G231" s="221" t="s">
        <v>891</v>
      </c>
      <c r="H231" s="222">
        <v>12</v>
      </c>
      <c r="I231" s="223"/>
      <c r="J231" s="224">
        <f t="shared" si="25"/>
        <v>0</v>
      </c>
      <c r="K231" s="225"/>
      <c r="L231" s="226"/>
      <c r="M231" s="227" t="s">
        <v>1</v>
      </c>
      <c r="N231" s="228" t="s">
        <v>41</v>
      </c>
      <c r="O231" s="61"/>
      <c r="P231" s="181">
        <f t="shared" si="26"/>
        <v>0</v>
      </c>
      <c r="Q231" s="181">
        <v>0.01</v>
      </c>
      <c r="R231" s="181">
        <f t="shared" si="27"/>
        <v>0.12</v>
      </c>
      <c r="S231" s="181">
        <v>0</v>
      </c>
      <c r="T231" s="182">
        <f t="shared" si="28"/>
        <v>0</v>
      </c>
      <c r="U231" s="35"/>
      <c r="V231" s="35"/>
      <c r="W231" s="35"/>
      <c r="X231" s="35"/>
      <c r="Y231" s="35"/>
      <c r="Z231" s="35"/>
      <c r="AA231" s="35"/>
      <c r="AB231" s="35"/>
      <c r="AC231" s="35"/>
      <c r="AD231" s="35"/>
      <c r="AE231" s="35"/>
      <c r="AR231" s="183" t="s">
        <v>359</v>
      </c>
      <c r="AT231" s="183" t="s">
        <v>419</v>
      </c>
      <c r="AU231" s="183" t="s">
        <v>82</v>
      </c>
      <c r="AY231" s="18" t="s">
        <v>317</v>
      </c>
      <c r="BE231" s="105">
        <f t="shared" si="29"/>
        <v>0</v>
      </c>
      <c r="BF231" s="105">
        <f t="shared" si="30"/>
        <v>0</v>
      </c>
      <c r="BG231" s="105">
        <f t="shared" si="31"/>
        <v>0</v>
      </c>
      <c r="BH231" s="105">
        <f t="shared" si="32"/>
        <v>0</v>
      </c>
      <c r="BI231" s="105">
        <f t="shared" si="33"/>
        <v>0</v>
      </c>
      <c r="BJ231" s="18" t="s">
        <v>88</v>
      </c>
      <c r="BK231" s="105">
        <f t="shared" si="34"/>
        <v>0</v>
      </c>
      <c r="BL231" s="18" t="s">
        <v>321</v>
      </c>
      <c r="BM231" s="183" t="s">
        <v>3627</v>
      </c>
    </row>
    <row r="232" spans="1:65" s="2" customFormat="1" ht="14.45" customHeight="1">
      <c r="A232" s="35"/>
      <c r="B232" s="141"/>
      <c r="C232" s="218" t="s">
        <v>784</v>
      </c>
      <c r="D232" s="218" t="s">
        <v>419</v>
      </c>
      <c r="E232" s="219" t="s">
        <v>3628</v>
      </c>
      <c r="F232" s="220" t="s">
        <v>3629</v>
      </c>
      <c r="G232" s="221" t="s">
        <v>891</v>
      </c>
      <c r="H232" s="222">
        <v>2</v>
      </c>
      <c r="I232" s="223"/>
      <c r="J232" s="224">
        <f t="shared" si="25"/>
        <v>0</v>
      </c>
      <c r="K232" s="225"/>
      <c r="L232" s="226"/>
      <c r="M232" s="227" t="s">
        <v>1</v>
      </c>
      <c r="N232" s="228" t="s">
        <v>41</v>
      </c>
      <c r="O232" s="61"/>
      <c r="P232" s="181">
        <f t="shared" si="26"/>
        <v>0</v>
      </c>
      <c r="Q232" s="181">
        <v>0.01</v>
      </c>
      <c r="R232" s="181">
        <f t="shared" si="27"/>
        <v>0.02</v>
      </c>
      <c r="S232" s="181">
        <v>0</v>
      </c>
      <c r="T232" s="182">
        <f t="shared" si="28"/>
        <v>0</v>
      </c>
      <c r="U232" s="35"/>
      <c r="V232" s="35"/>
      <c r="W232" s="35"/>
      <c r="X232" s="35"/>
      <c r="Y232" s="35"/>
      <c r="Z232" s="35"/>
      <c r="AA232" s="35"/>
      <c r="AB232" s="35"/>
      <c r="AC232" s="35"/>
      <c r="AD232" s="35"/>
      <c r="AE232" s="35"/>
      <c r="AR232" s="183" t="s">
        <v>359</v>
      </c>
      <c r="AT232" s="183" t="s">
        <v>419</v>
      </c>
      <c r="AU232" s="183" t="s">
        <v>82</v>
      </c>
      <c r="AY232" s="18" t="s">
        <v>317</v>
      </c>
      <c r="BE232" s="105">
        <f t="shared" si="29"/>
        <v>0</v>
      </c>
      <c r="BF232" s="105">
        <f t="shared" si="30"/>
        <v>0</v>
      </c>
      <c r="BG232" s="105">
        <f t="shared" si="31"/>
        <v>0</v>
      </c>
      <c r="BH232" s="105">
        <f t="shared" si="32"/>
        <v>0</v>
      </c>
      <c r="BI232" s="105">
        <f t="shared" si="33"/>
        <v>0</v>
      </c>
      <c r="BJ232" s="18" t="s">
        <v>88</v>
      </c>
      <c r="BK232" s="105">
        <f t="shared" si="34"/>
        <v>0</v>
      </c>
      <c r="BL232" s="18" t="s">
        <v>321</v>
      </c>
      <c r="BM232" s="183" t="s">
        <v>3630</v>
      </c>
    </row>
    <row r="233" spans="1:65" s="2" customFormat="1" ht="14.45" customHeight="1">
      <c r="A233" s="35"/>
      <c r="B233" s="141"/>
      <c r="C233" s="218" t="s">
        <v>788</v>
      </c>
      <c r="D233" s="218" t="s">
        <v>419</v>
      </c>
      <c r="E233" s="219" t="s">
        <v>3631</v>
      </c>
      <c r="F233" s="220" t="s">
        <v>3632</v>
      </c>
      <c r="G233" s="221" t="s">
        <v>891</v>
      </c>
      <c r="H233" s="222">
        <v>1</v>
      </c>
      <c r="I233" s="223"/>
      <c r="J233" s="224">
        <f t="shared" si="25"/>
        <v>0</v>
      </c>
      <c r="K233" s="225"/>
      <c r="L233" s="226"/>
      <c r="M233" s="227" t="s">
        <v>1</v>
      </c>
      <c r="N233" s="228" t="s">
        <v>41</v>
      </c>
      <c r="O233" s="61"/>
      <c r="P233" s="181">
        <f t="shared" si="26"/>
        <v>0</v>
      </c>
      <c r="Q233" s="181">
        <v>0.01</v>
      </c>
      <c r="R233" s="181">
        <f t="shared" si="27"/>
        <v>0.01</v>
      </c>
      <c r="S233" s="181">
        <v>0</v>
      </c>
      <c r="T233" s="182">
        <f t="shared" si="28"/>
        <v>0</v>
      </c>
      <c r="U233" s="35"/>
      <c r="V233" s="35"/>
      <c r="W233" s="35"/>
      <c r="X233" s="35"/>
      <c r="Y233" s="35"/>
      <c r="Z233" s="35"/>
      <c r="AA233" s="35"/>
      <c r="AB233" s="35"/>
      <c r="AC233" s="35"/>
      <c r="AD233" s="35"/>
      <c r="AE233" s="35"/>
      <c r="AR233" s="183" t="s">
        <v>359</v>
      </c>
      <c r="AT233" s="183" t="s">
        <v>419</v>
      </c>
      <c r="AU233" s="183" t="s">
        <v>82</v>
      </c>
      <c r="AY233" s="18" t="s">
        <v>317</v>
      </c>
      <c r="BE233" s="105">
        <f t="shared" si="29"/>
        <v>0</v>
      </c>
      <c r="BF233" s="105">
        <f t="shared" si="30"/>
        <v>0</v>
      </c>
      <c r="BG233" s="105">
        <f t="shared" si="31"/>
        <v>0</v>
      </c>
      <c r="BH233" s="105">
        <f t="shared" si="32"/>
        <v>0</v>
      </c>
      <c r="BI233" s="105">
        <f t="shared" si="33"/>
        <v>0</v>
      </c>
      <c r="BJ233" s="18" t="s">
        <v>88</v>
      </c>
      <c r="BK233" s="105">
        <f t="shared" si="34"/>
        <v>0</v>
      </c>
      <c r="BL233" s="18" t="s">
        <v>321</v>
      </c>
      <c r="BM233" s="183" t="s">
        <v>3633</v>
      </c>
    </row>
    <row r="234" spans="1:65" s="2" customFormat="1" ht="24.2" customHeight="1">
      <c r="A234" s="35"/>
      <c r="B234" s="141"/>
      <c r="C234" s="218" t="s">
        <v>794</v>
      </c>
      <c r="D234" s="218" t="s">
        <v>419</v>
      </c>
      <c r="E234" s="219" t="s">
        <v>3634</v>
      </c>
      <c r="F234" s="220" t="s">
        <v>3635</v>
      </c>
      <c r="G234" s="221" t="s">
        <v>891</v>
      </c>
      <c r="H234" s="222">
        <v>1</v>
      </c>
      <c r="I234" s="223"/>
      <c r="J234" s="224">
        <f t="shared" si="25"/>
        <v>0</v>
      </c>
      <c r="K234" s="225"/>
      <c r="L234" s="226"/>
      <c r="M234" s="227" t="s">
        <v>1</v>
      </c>
      <c r="N234" s="228" t="s">
        <v>41</v>
      </c>
      <c r="O234" s="61"/>
      <c r="P234" s="181">
        <f t="shared" si="26"/>
        <v>0</v>
      </c>
      <c r="Q234" s="181">
        <v>2.2000000000000001E-3</v>
      </c>
      <c r="R234" s="181">
        <f t="shared" si="27"/>
        <v>2.2000000000000001E-3</v>
      </c>
      <c r="S234" s="181">
        <v>0</v>
      </c>
      <c r="T234" s="182">
        <f t="shared" si="28"/>
        <v>0</v>
      </c>
      <c r="U234" s="35"/>
      <c r="V234" s="35"/>
      <c r="W234" s="35"/>
      <c r="X234" s="35"/>
      <c r="Y234" s="35"/>
      <c r="Z234" s="35"/>
      <c r="AA234" s="35"/>
      <c r="AB234" s="35"/>
      <c r="AC234" s="35"/>
      <c r="AD234" s="35"/>
      <c r="AE234" s="35"/>
      <c r="AR234" s="183" t="s">
        <v>359</v>
      </c>
      <c r="AT234" s="183" t="s">
        <v>419</v>
      </c>
      <c r="AU234" s="183" t="s">
        <v>82</v>
      </c>
      <c r="AY234" s="18" t="s">
        <v>317</v>
      </c>
      <c r="BE234" s="105">
        <f t="shared" si="29"/>
        <v>0</v>
      </c>
      <c r="BF234" s="105">
        <f t="shared" si="30"/>
        <v>0</v>
      </c>
      <c r="BG234" s="105">
        <f t="shared" si="31"/>
        <v>0</v>
      </c>
      <c r="BH234" s="105">
        <f t="shared" si="32"/>
        <v>0</v>
      </c>
      <c r="BI234" s="105">
        <f t="shared" si="33"/>
        <v>0</v>
      </c>
      <c r="BJ234" s="18" t="s">
        <v>88</v>
      </c>
      <c r="BK234" s="105">
        <f t="shared" si="34"/>
        <v>0</v>
      </c>
      <c r="BL234" s="18" t="s">
        <v>321</v>
      </c>
      <c r="BM234" s="183" t="s">
        <v>3636</v>
      </c>
    </row>
    <row r="235" spans="1:65" s="2" customFormat="1" ht="14.45" customHeight="1">
      <c r="A235" s="35"/>
      <c r="B235" s="141"/>
      <c r="C235" s="218" t="s">
        <v>802</v>
      </c>
      <c r="D235" s="218" t="s">
        <v>419</v>
      </c>
      <c r="E235" s="219" t="s">
        <v>3637</v>
      </c>
      <c r="F235" s="220" t="s">
        <v>3638</v>
      </c>
      <c r="G235" s="221" t="s">
        <v>891</v>
      </c>
      <c r="H235" s="222">
        <v>1</v>
      </c>
      <c r="I235" s="223"/>
      <c r="J235" s="224">
        <f t="shared" si="25"/>
        <v>0</v>
      </c>
      <c r="K235" s="225"/>
      <c r="L235" s="226"/>
      <c r="M235" s="227" t="s">
        <v>1</v>
      </c>
      <c r="N235" s="228" t="s">
        <v>41</v>
      </c>
      <c r="O235" s="61"/>
      <c r="P235" s="181">
        <f t="shared" si="26"/>
        <v>0</v>
      </c>
      <c r="Q235" s="181">
        <v>2E-3</v>
      </c>
      <c r="R235" s="181">
        <f t="shared" si="27"/>
        <v>2E-3</v>
      </c>
      <c r="S235" s="181">
        <v>0</v>
      </c>
      <c r="T235" s="182">
        <f t="shared" si="28"/>
        <v>0</v>
      </c>
      <c r="U235" s="35"/>
      <c r="V235" s="35"/>
      <c r="W235" s="35"/>
      <c r="X235" s="35"/>
      <c r="Y235" s="35"/>
      <c r="Z235" s="35"/>
      <c r="AA235" s="35"/>
      <c r="AB235" s="35"/>
      <c r="AC235" s="35"/>
      <c r="AD235" s="35"/>
      <c r="AE235" s="35"/>
      <c r="AR235" s="183" t="s">
        <v>359</v>
      </c>
      <c r="AT235" s="183" t="s">
        <v>419</v>
      </c>
      <c r="AU235" s="183" t="s">
        <v>82</v>
      </c>
      <c r="AY235" s="18" t="s">
        <v>317</v>
      </c>
      <c r="BE235" s="105">
        <f t="shared" si="29"/>
        <v>0</v>
      </c>
      <c r="BF235" s="105">
        <f t="shared" si="30"/>
        <v>0</v>
      </c>
      <c r="BG235" s="105">
        <f t="shared" si="31"/>
        <v>0</v>
      </c>
      <c r="BH235" s="105">
        <f t="shared" si="32"/>
        <v>0</v>
      </c>
      <c r="BI235" s="105">
        <f t="shared" si="33"/>
        <v>0</v>
      </c>
      <c r="BJ235" s="18" t="s">
        <v>88</v>
      </c>
      <c r="BK235" s="105">
        <f t="shared" si="34"/>
        <v>0</v>
      </c>
      <c r="BL235" s="18" t="s">
        <v>321</v>
      </c>
      <c r="BM235" s="183" t="s">
        <v>3639</v>
      </c>
    </row>
    <row r="236" spans="1:65" s="2" customFormat="1" ht="24.2" customHeight="1">
      <c r="A236" s="35"/>
      <c r="B236" s="141"/>
      <c r="C236" s="218" t="s">
        <v>807</v>
      </c>
      <c r="D236" s="218" t="s">
        <v>419</v>
      </c>
      <c r="E236" s="219" t="s">
        <v>3640</v>
      </c>
      <c r="F236" s="220" t="s">
        <v>3641</v>
      </c>
      <c r="G236" s="221" t="s">
        <v>891</v>
      </c>
      <c r="H236" s="222">
        <v>39</v>
      </c>
      <c r="I236" s="223"/>
      <c r="J236" s="224">
        <f t="shared" si="25"/>
        <v>0</v>
      </c>
      <c r="K236" s="225"/>
      <c r="L236" s="226"/>
      <c r="M236" s="227" t="s">
        <v>1</v>
      </c>
      <c r="N236" s="228" t="s">
        <v>41</v>
      </c>
      <c r="O236" s="61"/>
      <c r="P236" s="181">
        <f t="shared" si="26"/>
        <v>0</v>
      </c>
      <c r="Q236" s="181">
        <v>1E-3</v>
      </c>
      <c r="R236" s="181">
        <f t="shared" si="27"/>
        <v>3.9E-2</v>
      </c>
      <c r="S236" s="181">
        <v>0</v>
      </c>
      <c r="T236" s="182">
        <f t="shared" si="28"/>
        <v>0</v>
      </c>
      <c r="U236" s="35"/>
      <c r="V236" s="35"/>
      <c r="W236" s="35"/>
      <c r="X236" s="35"/>
      <c r="Y236" s="35"/>
      <c r="Z236" s="35"/>
      <c r="AA236" s="35"/>
      <c r="AB236" s="35"/>
      <c r="AC236" s="35"/>
      <c r="AD236" s="35"/>
      <c r="AE236" s="35"/>
      <c r="AR236" s="183" t="s">
        <v>359</v>
      </c>
      <c r="AT236" s="183" t="s">
        <v>419</v>
      </c>
      <c r="AU236" s="183" t="s">
        <v>82</v>
      </c>
      <c r="AY236" s="18" t="s">
        <v>317</v>
      </c>
      <c r="BE236" s="105">
        <f t="shared" si="29"/>
        <v>0</v>
      </c>
      <c r="BF236" s="105">
        <f t="shared" si="30"/>
        <v>0</v>
      </c>
      <c r="BG236" s="105">
        <f t="shared" si="31"/>
        <v>0</v>
      </c>
      <c r="BH236" s="105">
        <f t="shared" si="32"/>
        <v>0</v>
      </c>
      <c r="BI236" s="105">
        <f t="shared" si="33"/>
        <v>0</v>
      </c>
      <c r="BJ236" s="18" t="s">
        <v>88</v>
      </c>
      <c r="BK236" s="105">
        <f t="shared" si="34"/>
        <v>0</v>
      </c>
      <c r="BL236" s="18" t="s">
        <v>321</v>
      </c>
      <c r="BM236" s="183" t="s">
        <v>3642</v>
      </c>
    </row>
    <row r="237" spans="1:65" s="2" customFormat="1" ht="14.45" customHeight="1">
      <c r="A237" s="35"/>
      <c r="B237" s="141"/>
      <c r="C237" s="218" t="s">
        <v>814</v>
      </c>
      <c r="D237" s="218" t="s">
        <v>419</v>
      </c>
      <c r="E237" s="219" t="s">
        <v>3643</v>
      </c>
      <c r="F237" s="220" t="s">
        <v>3644</v>
      </c>
      <c r="G237" s="221" t="s">
        <v>891</v>
      </c>
      <c r="H237" s="222">
        <v>6</v>
      </c>
      <c r="I237" s="223"/>
      <c r="J237" s="224">
        <f t="shared" si="25"/>
        <v>0</v>
      </c>
      <c r="K237" s="225"/>
      <c r="L237" s="226"/>
      <c r="M237" s="227" t="s">
        <v>1</v>
      </c>
      <c r="N237" s="228" t="s">
        <v>41</v>
      </c>
      <c r="O237" s="61"/>
      <c r="P237" s="181">
        <f t="shared" si="26"/>
        <v>0</v>
      </c>
      <c r="Q237" s="181">
        <v>1E-3</v>
      </c>
      <c r="R237" s="181">
        <f t="shared" si="27"/>
        <v>6.0000000000000001E-3</v>
      </c>
      <c r="S237" s="181">
        <v>0</v>
      </c>
      <c r="T237" s="182">
        <f t="shared" si="28"/>
        <v>0</v>
      </c>
      <c r="U237" s="35"/>
      <c r="V237" s="35"/>
      <c r="W237" s="35"/>
      <c r="X237" s="35"/>
      <c r="Y237" s="35"/>
      <c r="Z237" s="35"/>
      <c r="AA237" s="35"/>
      <c r="AB237" s="35"/>
      <c r="AC237" s="35"/>
      <c r="AD237" s="35"/>
      <c r="AE237" s="35"/>
      <c r="AR237" s="183" t="s">
        <v>359</v>
      </c>
      <c r="AT237" s="183" t="s">
        <v>419</v>
      </c>
      <c r="AU237" s="183" t="s">
        <v>82</v>
      </c>
      <c r="AY237" s="18" t="s">
        <v>317</v>
      </c>
      <c r="BE237" s="105">
        <f t="shared" si="29"/>
        <v>0</v>
      </c>
      <c r="BF237" s="105">
        <f t="shared" si="30"/>
        <v>0</v>
      </c>
      <c r="BG237" s="105">
        <f t="shared" si="31"/>
        <v>0</v>
      </c>
      <c r="BH237" s="105">
        <f t="shared" si="32"/>
        <v>0</v>
      </c>
      <c r="BI237" s="105">
        <f t="shared" si="33"/>
        <v>0</v>
      </c>
      <c r="BJ237" s="18" t="s">
        <v>88</v>
      </c>
      <c r="BK237" s="105">
        <f t="shared" si="34"/>
        <v>0</v>
      </c>
      <c r="BL237" s="18" t="s">
        <v>321</v>
      </c>
      <c r="BM237" s="183" t="s">
        <v>3645</v>
      </c>
    </row>
    <row r="238" spans="1:65" s="2" customFormat="1" ht="14.45" customHeight="1">
      <c r="A238" s="35"/>
      <c r="B238" s="141"/>
      <c r="C238" s="218" t="s">
        <v>824</v>
      </c>
      <c r="D238" s="218" t="s">
        <v>419</v>
      </c>
      <c r="E238" s="219" t="s">
        <v>3646</v>
      </c>
      <c r="F238" s="220" t="s">
        <v>3647</v>
      </c>
      <c r="G238" s="221" t="s">
        <v>891</v>
      </c>
      <c r="H238" s="222">
        <v>1</v>
      </c>
      <c r="I238" s="223"/>
      <c r="J238" s="224">
        <f t="shared" si="25"/>
        <v>0</v>
      </c>
      <c r="K238" s="225"/>
      <c r="L238" s="226"/>
      <c r="M238" s="227" t="s">
        <v>1</v>
      </c>
      <c r="N238" s="228" t="s">
        <v>41</v>
      </c>
      <c r="O238" s="61"/>
      <c r="P238" s="181">
        <f t="shared" si="26"/>
        <v>0</v>
      </c>
      <c r="Q238" s="181">
        <v>1E-3</v>
      </c>
      <c r="R238" s="181">
        <f t="shared" si="27"/>
        <v>1E-3</v>
      </c>
      <c r="S238" s="181">
        <v>0</v>
      </c>
      <c r="T238" s="182">
        <f t="shared" si="28"/>
        <v>0</v>
      </c>
      <c r="U238" s="35"/>
      <c r="V238" s="35"/>
      <c r="W238" s="35"/>
      <c r="X238" s="35"/>
      <c r="Y238" s="35"/>
      <c r="Z238" s="35"/>
      <c r="AA238" s="35"/>
      <c r="AB238" s="35"/>
      <c r="AC238" s="35"/>
      <c r="AD238" s="35"/>
      <c r="AE238" s="35"/>
      <c r="AR238" s="183" t="s">
        <v>359</v>
      </c>
      <c r="AT238" s="183" t="s">
        <v>419</v>
      </c>
      <c r="AU238" s="183" t="s">
        <v>82</v>
      </c>
      <c r="AY238" s="18" t="s">
        <v>317</v>
      </c>
      <c r="BE238" s="105">
        <f t="shared" si="29"/>
        <v>0</v>
      </c>
      <c r="BF238" s="105">
        <f t="shared" si="30"/>
        <v>0</v>
      </c>
      <c r="BG238" s="105">
        <f t="shared" si="31"/>
        <v>0</v>
      </c>
      <c r="BH238" s="105">
        <f t="shared" si="32"/>
        <v>0</v>
      </c>
      <c r="BI238" s="105">
        <f t="shared" si="33"/>
        <v>0</v>
      </c>
      <c r="BJ238" s="18" t="s">
        <v>88</v>
      </c>
      <c r="BK238" s="105">
        <f t="shared" si="34"/>
        <v>0</v>
      </c>
      <c r="BL238" s="18" t="s">
        <v>321</v>
      </c>
      <c r="BM238" s="183" t="s">
        <v>3648</v>
      </c>
    </row>
    <row r="239" spans="1:65" s="2" customFormat="1" ht="14.45" customHeight="1">
      <c r="A239" s="35"/>
      <c r="B239" s="141"/>
      <c r="C239" s="218" t="s">
        <v>831</v>
      </c>
      <c r="D239" s="218" t="s">
        <v>419</v>
      </c>
      <c r="E239" s="219" t="s">
        <v>3649</v>
      </c>
      <c r="F239" s="220" t="s">
        <v>3650</v>
      </c>
      <c r="G239" s="221" t="s">
        <v>891</v>
      </c>
      <c r="H239" s="222">
        <v>4</v>
      </c>
      <c r="I239" s="223"/>
      <c r="J239" s="224">
        <f t="shared" si="25"/>
        <v>0</v>
      </c>
      <c r="K239" s="225"/>
      <c r="L239" s="226"/>
      <c r="M239" s="227" t="s">
        <v>1</v>
      </c>
      <c r="N239" s="228" t="s">
        <v>41</v>
      </c>
      <c r="O239" s="61"/>
      <c r="P239" s="181">
        <f t="shared" si="26"/>
        <v>0</v>
      </c>
      <c r="Q239" s="181">
        <v>1.2999999999999999E-4</v>
      </c>
      <c r="R239" s="181">
        <f t="shared" si="27"/>
        <v>5.1999999999999995E-4</v>
      </c>
      <c r="S239" s="181">
        <v>0</v>
      </c>
      <c r="T239" s="182">
        <f t="shared" si="28"/>
        <v>0</v>
      </c>
      <c r="U239" s="35"/>
      <c r="V239" s="35"/>
      <c r="W239" s="35"/>
      <c r="X239" s="35"/>
      <c r="Y239" s="35"/>
      <c r="Z239" s="35"/>
      <c r="AA239" s="35"/>
      <c r="AB239" s="35"/>
      <c r="AC239" s="35"/>
      <c r="AD239" s="35"/>
      <c r="AE239" s="35"/>
      <c r="AR239" s="183" t="s">
        <v>359</v>
      </c>
      <c r="AT239" s="183" t="s">
        <v>419</v>
      </c>
      <c r="AU239" s="183" t="s">
        <v>82</v>
      </c>
      <c r="AY239" s="18" t="s">
        <v>317</v>
      </c>
      <c r="BE239" s="105">
        <f t="shared" si="29"/>
        <v>0</v>
      </c>
      <c r="BF239" s="105">
        <f t="shared" si="30"/>
        <v>0</v>
      </c>
      <c r="BG239" s="105">
        <f t="shared" si="31"/>
        <v>0</v>
      </c>
      <c r="BH239" s="105">
        <f t="shared" si="32"/>
        <v>0</v>
      </c>
      <c r="BI239" s="105">
        <f t="shared" si="33"/>
        <v>0</v>
      </c>
      <c r="BJ239" s="18" t="s">
        <v>88</v>
      </c>
      <c r="BK239" s="105">
        <f t="shared" si="34"/>
        <v>0</v>
      </c>
      <c r="BL239" s="18" t="s">
        <v>321</v>
      </c>
      <c r="BM239" s="183" t="s">
        <v>3651</v>
      </c>
    </row>
    <row r="240" spans="1:65" s="2" customFormat="1" ht="24.2" customHeight="1">
      <c r="A240" s="35"/>
      <c r="B240" s="141"/>
      <c r="C240" s="218" t="s">
        <v>836</v>
      </c>
      <c r="D240" s="218" t="s">
        <v>419</v>
      </c>
      <c r="E240" s="219" t="s">
        <v>3652</v>
      </c>
      <c r="F240" s="220" t="s">
        <v>3653</v>
      </c>
      <c r="G240" s="221" t="s">
        <v>891</v>
      </c>
      <c r="H240" s="222">
        <v>14</v>
      </c>
      <c r="I240" s="223"/>
      <c r="J240" s="224">
        <f t="shared" si="25"/>
        <v>0</v>
      </c>
      <c r="K240" s="225"/>
      <c r="L240" s="226"/>
      <c r="M240" s="227" t="s">
        <v>1</v>
      </c>
      <c r="N240" s="228" t="s">
        <v>41</v>
      </c>
      <c r="O240" s="61"/>
      <c r="P240" s="181">
        <f t="shared" si="26"/>
        <v>0</v>
      </c>
      <c r="Q240" s="181">
        <v>1.2999999999999999E-4</v>
      </c>
      <c r="R240" s="181">
        <f t="shared" si="27"/>
        <v>1.8199999999999998E-3</v>
      </c>
      <c r="S240" s="181">
        <v>0</v>
      </c>
      <c r="T240" s="182">
        <f t="shared" si="28"/>
        <v>0</v>
      </c>
      <c r="U240" s="35"/>
      <c r="V240" s="35"/>
      <c r="W240" s="35"/>
      <c r="X240" s="35"/>
      <c r="Y240" s="35"/>
      <c r="Z240" s="35"/>
      <c r="AA240" s="35"/>
      <c r="AB240" s="35"/>
      <c r="AC240" s="35"/>
      <c r="AD240" s="35"/>
      <c r="AE240" s="35"/>
      <c r="AR240" s="183" t="s">
        <v>359</v>
      </c>
      <c r="AT240" s="183" t="s">
        <v>419</v>
      </c>
      <c r="AU240" s="183" t="s">
        <v>82</v>
      </c>
      <c r="AY240" s="18" t="s">
        <v>317</v>
      </c>
      <c r="BE240" s="105">
        <f t="shared" si="29"/>
        <v>0</v>
      </c>
      <c r="BF240" s="105">
        <f t="shared" si="30"/>
        <v>0</v>
      </c>
      <c r="BG240" s="105">
        <f t="shared" si="31"/>
        <v>0</v>
      </c>
      <c r="BH240" s="105">
        <f t="shared" si="32"/>
        <v>0</v>
      </c>
      <c r="BI240" s="105">
        <f t="shared" si="33"/>
        <v>0</v>
      </c>
      <c r="BJ240" s="18" t="s">
        <v>88</v>
      </c>
      <c r="BK240" s="105">
        <f t="shared" si="34"/>
        <v>0</v>
      </c>
      <c r="BL240" s="18" t="s">
        <v>321</v>
      </c>
      <c r="BM240" s="183" t="s">
        <v>3654</v>
      </c>
    </row>
    <row r="241" spans="1:65" s="2" customFormat="1" ht="24.2" customHeight="1">
      <c r="A241" s="35"/>
      <c r="B241" s="141"/>
      <c r="C241" s="218" t="s">
        <v>840</v>
      </c>
      <c r="D241" s="218" t="s">
        <v>419</v>
      </c>
      <c r="E241" s="219" t="s">
        <v>3655</v>
      </c>
      <c r="F241" s="220" t="s">
        <v>3656</v>
      </c>
      <c r="G241" s="221" t="s">
        <v>3657</v>
      </c>
      <c r="H241" s="222">
        <v>4</v>
      </c>
      <c r="I241" s="223"/>
      <c r="J241" s="224">
        <f t="shared" si="25"/>
        <v>0</v>
      </c>
      <c r="K241" s="225"/>
      <c r="L241" s="226"/>
      <c r="M241" s="227" t="s">
        <v>1</v>
      </c>
      <c r="N241" s="228" t="s">
        <v>41</v>
      </c>
      <c r="O241" s="61"/>
      <c r="P241" s="181">
        <f t="shared" si="26"/>
        <v>0</v>
      </c>
      <c r="Q241" s="181">
        <v>0</v>
      </c>
      <c r="R241" s="181">
        <f t="shared" si="27"/>
        <v>0</v>
      </c>
      <c r="S241" s="181">
        <v>0</v>
      </c>
      <c r="T241" s="182">
        <f t="shared" si="28"/>
        <v>0</v>
      </c>
      <c r="U241" s="35"/>
      <c r="V241" s="35"/>
      <c r="W241" s="35"/>
      <c r="X241" s="35"/>
      <c r="Y241" s="35"/>
      <c r="Z241" s="35"/>
      <c r="AA241" s="35"/>
      <c r="AB241" s="35"/>
      <c r="AC241" s="35"/>
      <c r="AD241" s="35"/>
      <c r="AE241" s="35"/>
      <c r="AR241" s="183" t="s">
        <v>359</v>
      </c>
      <c r="AT241" s="183" t="s">
        <v>419</v>
      </c>
      <c r="AU241" s="183" t="s">
        <v>82</v>
      </c>
      <c r="AY241" s="18" t="s">
        <v>317</v>
      </c>
      <c r="BE241" s="105">
        <f t="shared" si="29"/>
        <v>0</v>
      </c>
      <c r="BF241" s="105">
        <f t="shared" si="30"/>
        <v>0</v>
      </c>
      <c r="BG241" s="105">
        <f t="shared" si="31"/>
        <v>0</v>
      </c>
      <c r="BH241" s="105">
        <f t="shared" si="32"/>
        <v>0</v>
      </c>
      <c r="BI241" s="105">
        <f t="shared" si="33"/>
        <v>0</v>
      </c>
      <c r="BJ241" s="18" t="s">
        <v>88</v>
      </c>
      <c r="BK241" s="105">
        <f t="shared" si="34"/>
        <v>0</v>
      </c>
      <c r="BL241" s="18" t="s">
        <v>321</v>
      </c>
      <c r="BM241" s="183" t="s">
        <v>3658</v>
      </c>
    </row>
    <row r="242" spans="1:65" s="2" customFormat="1" ht="24.2" customHeight="1">
      <c r="A242" s="35"/>
      <c r="B242" s="141"/>
      <c r="C242" s="218" t="s">
        <v>845</v>
      </c>
      <c r="D242" s="218" t="s">
        <v>419</v>
      </c>
      <c r="E242" s="219" t="s">
        <v>3659</v>
      </c>
      <c r="F242" s="220" t="s">
        <v>3660</v>
      </c>
      <c r="G242" s="221" t="s">
        <v>3657</v>
      </c>
      <c r="H242" s="222">
        <v>6</v>
      </c>
      <c r="I242" s="223"/>
      <c r="J242" s="224">
        <f t="shared" si="25"/>
        <v>0</v>
      </c>
      <c r="K242" s="225"/>
      <c r="L242" s="226"/>
      <c r="M242" s="227" t="s">
        <v>1</v>
      </c>
      <c r="N242" s="228" t="s">
        <v>41</v>
      </c>
      <c r="O242" s="61"/>
      <c r="P242" s="181">
        <f t="shared" si="26"/>
        <v>0</v>
      </c>
      <c r="Q242" s="181">
        <v>0</v>
      </c>
      <c r="R242" s="181">
        <f t="shared" si="27"/>
        <v>0</v>
      </c>
      <c r="S242" s="181">
        <v>0</v>
      </c>
      <c r="T242" s="182">
        <f t="shared" si="28"/>
        <v>0</v>
      </c>
      <c r="U242" s="35"/>
      <c r="V242" s="35"/>
      <c r="W242" s="35"/>
      <c r="X242" s="35"/>
      <c r="Y242" s="35"/>
      <c r="Z242" s="35"/>
      <c r="AA242" s="35"/>
      <c r="AB242" s="35"/>
      <c r="AC242" s="35"/>
      <c r="AD242" s="35"/>
      <c r="AE242" s="35"/>
      <c r="AR242" s="183" t="s">
        <v>359</v>
      </c>
      <c r="AT242" s="183" t="s">
        <v>419</v>
      </c>
      <c r="AU242" s="183" t="s">
        <v>82</v>
      </c>
      <c r="AY242" s="18" t="s">
        <v>317</v>
      </c>
      <c r="BE242" s="105">
        <f t="shared" si="29"/>
        <v>0</v>
      </c>
      <c r="BF242" s="105">
        <f t="shared" si="30"/>
        <v>0</v>
      </c>
      <c r="BG242" s="105">
        <f t="shared" si="31"/>
        <v>0</v>
      </c>
      <c r="BH242" s="105">
        <f t="shared" si="32"/>
        <v>0</v>
      </c>
      <c r="BI242" s="105">
        <f t="shared" si="33"/>
        <v>0</v>
      </c>
      <c r="BJ242" s="18" t="s">
        <v>88</v>
      </c>
      <c r="BK242" s="105">
        <f t="shared" si="34"/>
        <v>0</v>
      </c>
      <c r="BL242" s="18" t="s">
        <v>321</v>
      </c>
      <c r="BM242" s="183" t="s">
        <v>3661</v>
      </c>
    </row>
    <row r="243" spans="1:65" s="2" customFormat="1" ht="14.45" customHeight="1">
      <c r="A243" s="35"/>
      <c r="B243" s="141"/>
      <c r="C243" s="218" t="s">
        <v>850</v>
      </c>
      <c r="D243" s="218" t="s">
        <v>419</v>
      </c>
      <c r="E243" s="219" t="s">
        <v>3662</v>
      </c>
      <c r="F243" s="220" t="s">
        <v>3663</v>
      </c>
      <c r="G243" s="221" t="s">
        <v>2186</v>
      </c>
      <c r="H243" s="222">
        <v>162.44999999999999</v>
      </c>
      <c r="I243" s="223"/>
      <c r="J243" s="224">
        <f t="shared" si="25"/>
        <v>0</v>
      </c>
      <c r="K243" s="225"/>
      <c r="L243" s="226"/>
      <c r="M243" s="227" t="s">
        <v>1</v>
      </c>
      <c r="N243" s="228" t="s">
        <v>41</v>
      </c>
      <c r="O243" s="61"/>
      <c r="P243" s="181">
        <f t="shared" si="26"/>
        <v>0</v>
      </c>
      <c r="Q243" s="181">
        <v>1E-3</v>
      </c>
      <c r="R243" s="181">
        <f t="shared" si="27"/>
        <v>0.16244999999999998</v>
      </c>
      <c r="S243" s="181">
        <v>0</v>
      </c>
      <c r="T243" s="182">
        <f t="shared" si="28"/>
        <v>0</v>
      </c>
      <c r="U243" s="35"/>
      <c r="V243" s="35"/>
      <c r="W243" s="35"/>
      <c r="X243" s="35"/>
      <c r="Y243" s="35"/>
      <c r="Z243" s="35"/>
      <c r="AA243" s="35"/>
      <c r="AB243" s="35"/>
      <c r="AC243" s="35"/>
      <c r="AD243" s="35"/>
      <c r="AE243" s="35"/>
      <c r="AR243" s="183" t="s">
        <v>359</v>
      </c>
      <c r="AT243" s="183" t="s">
        <v>419</v>
      </c>
      <c r="AU243" s="183" t="s">
        <v>82</v>
      </c>
      <c r="AY243" s="18" t="s">
        <v>317</v>
      </c>
      <c r="BE243" s="105">
        <f t="shared" si="29"/>
        <v>0</v>
      </c>
      <c r="BF243" s="105">
        <f t="shared" si="30"/>
        <v>0</v>
      </c>
      <c r="BG243" s="105">
        <f t="shared" si="31"/>
        <v>0</v>
      </c>
      <c r="BH243" s="105">
        <f t="shared" si="32"/>
        <v>0</v>
      </c>
      <c r="BI243" s="105">
        <f t="shared" si="33"/>
        <v>0</v>
      </c>
      <c r="BJ243" s="18" t="s">
        <v>88</v>
      </c>
      <c r="BK243" s="105">
        <f t="shared" si="34"/>
        <v>0</v>
      </c>
      <c r="BL243" s="18" t="s">
        <v>321</v>
      </c>
      <c r="BM243" s="183" t="s">
        <v>3664</v>
      </c>
    </row>
    <row r="244" spans="1:65" s="2" customFormat="1" ht="14.45" customHeight="1">
      <c r="A244" s="35"/>
      <c r="B244" s="141"/>
      <c r="C244" s="218" t="s">
        <v>859</v>
      </c>
      <c r="D244" s="218" t="s">
        <v>419</v>
      </c>
      <c r="E244" s="219" t="s">
        <v>3665</v>
      </c>
      <c r="F244" s="220" t="s">
        <v>3666</v>
      </c>
      <c r="G244" s="221" t="s">
        <v>2186</v>
      </c>
      <c r="H244" s="222">
        <v>109.2</v>
      </c>
      <c r="I244" s="223"/>
      <c r="J244" s="224">
        <f t="shared" si="25"/>
        <v>0</v>
      </c>
      <c r="K244" s="225"/>
      <c r="L244" s="226"/>
      <c r="M244" s="227" t="s">
        <v>1</v>
      </c>
      <c r="N244" s="228" t="s">
        <v>41</v>
      </c>
      <c r="O244" s="61"/>
      <c r="P244" s="181">
        <f t="shared" si="26"/>
        <v>0</v>
      </c>
      <c r="Q244" s="181">
        <v>1E-3</v>
      </c>
      <c r="R244" s="181">
        <f t="shared" si="27"/>
        <v>0.10920000000000001</v>
      </c>
      <c r="S244" s="181">
        <v>0</v>
      </c>
      <c r="T244" s="182">
        <f t="shared" si="28"/>
        <v>0</v>
      </c>
      <c r="U244" s="35"/>
      <c r="V244" s="35"/>
      <c r="W244" s="35"/>
      <c r="X244" s="35"/>
      <c r="Y244" s="35"/>
      <c r="Z244" s="35"/>
      <c r="AA244" s="35"/>
      <c r="AB244" s="35"/>
      <c r="AC244" s="35"/>
      <c r="AD244" s="35"/>
      <c r="AE244" s="35"/>
      <c r="AR244" s="183" t="s">
        <v>359</v>
      </c>
      <c r="AT244" s="183" t="s">
        <v>419</v>
      </c>
      <c r="AU244" s="183" t="s">
        <v>82</v>
      </c>
      <c r="AY244" s="18" t="s">
        <v>317</v>
      </c>
      <c r="BE244" s="105">
        <f t="shared" si="29"/>
        <v>0</v>
      </c>
      <c r="BF244" s="105">
        <f t="shared" si="30"/>
        <v>0</v>
      </c>
      <c r="BG244" s="105">
        <f t="shared" si="31"/>
        <v>0</v>
      </c>
      <c r="BH244" s="105">
        <f t="shared" si="32"/>
        <v>0</v>
      </c>
      <c r="BI244" s="105">
        <f t="shared" si="33"/>
        <v>0</v>
      </c>
      <c r="BJ244" s="18" t="s">
        <v>88</v>
      </c>
      <c r="BK244" s="105">
        <f t="shared" si="34"/>
        <v>0</v>
      </c>
      <c r="BL244" s="18" t="s">
        <v>321</v>
      </c>
      <c r="BM244" s="183" t="s">
        <v>3667</v>
      </c>
    </row>
    <row r="245" spans="1:65" s="2" customFormat="1" ht="14.45" customHeight="1">
      <c r="A245" s="35"/>
      <c r="B245" s="141"/>
      <c r="C245" s="218" t="s">
        <v>867</v>
      </c>
      <c r="D245" s="218" t="s">
        <v>419</v>
      </c>
      <c r="E245" s="219" t="s">
        <v>3668</v>
      </c>
      <c r="F245" s="220" t="s">
        <v>3669</v>
      </c>
      <c r="G245" s="221" t="s">
        <v>441</v>
      </c>
      <c r="H245" s="222">
        <v>124</v>
      </c>
      <c r="I245" s="223"/>
      <c r="J245" s="224">
        <f t="shared" ref="J245:J276" si="35">ROUND(I245*H245,2)</f>
        <v>0</v>
      </c>
      <c r="K245" s="225"/>
      <c r="L245" s="226"/>
      <c r="M245" s="227" t="s">
        <v>1</v>
      </c>
      <c r="N245" s="228" t="s">
        <v>41</v>
      </c>
      <c r="O245" s="61"/>
      <c r="P245" s="181">
        <f t="shared" ref="P245:P276" si="36">O245*H245</f>
        <v>0</v>
      </c>
      <c r="Q245" s="181">
        <v>1E-3</v>
      </c>
      <c r="R245" s="181">
        <f t="shared" ref="R245:R276" si="37">Q245*H245</f>
        <v>0.124</v>
      </c>
      <c r="S245" s="181">
        <v>0</v>
      </c>
      <c r="T245" s="182">
        <f t="shared" ref="T245:T276" si="38">S245*H245</f>
        <v>0</v>
      </c>
      <c r="U245" s="35"/>
      <c r="V245" s="35"/>
      <c r="W245" s="35"/>
      <c r="X245" s="35"/>
      <c r="Y245" s="35"/>
      <c r="Z245" s="35"/>
      <c r="AA245" s="35"/>
      <c r="AB245" s="35"/>
      <c r="AC245" s="35"/>
      <c r="AD245" s="35"/>
      <c r="AE245" s="35"/>
      <c r="AR245" s="183" t="s">
        <v>359</v>
      </c>
      <c r="AT245" s="183" t="s">
        <v>419</v>
      </c>
      <c r="AU245" s="183" t="s">
        <v>82</v>
      </c>
      <c r="AY245" s="18" t="s">
        <v>317</v>
      </c>
      <c r="BE245" s="105">
        <f t="shared" ref="BE245:BE277" si="39">IF(N245="základná",J245,0)</f>
        <v>0</v>
      </c>
      <c r="BF245" s="105">
        <f t="shared" ref="BF245:BF277" si="40">IF(N245="znížená",J245,0)</f>
        <v>0</v>
      </c>
      <c r="BG245" s="105">
        <f t="shared" ref="BG245:BG277" si="41">IF(N245="zákl. prenesená",J245,0)</f>
        <v>0</v>
      </c>
      <c r="BH245" s="105">
        <f t="shared" ref="BH245:BH277" si="42">IF(N245="zníž. prenesená",J245,0)</f>
        <v>0</v>
      </c>
      <c r="BI245" s="105">
        <f t="shared" ref="BI245:BI277" si="43">IF(N245="nulová",J245,0)</f>
        <v>0</v>
      </c>
      <c r="BJ245" s="18" t="s">
        <v>88</v>
      </c>
      <c r="BK245" s="105">
        <f t="shared" ref="BK245:BK277" si="44">ROUND(I245*H245,2)</f>
        <v>0</v>
      </c>
      <c r="BL245" s="18" t="s">
        <v>321</v>
      </c>
      <c r="BM245" s="183" t="s">
        <v>3670</v>
      </c>
    </row>
    <row r="246" spans="1:65" s="2" customFormat="1" ht="14.45" customHeight="1">
      <c r="A246" s="35"/>
      <c r="B246" s="141"/>
      <c r="C246" s="218" t="s">
        <v>871</v>
      </c>
      <c r="D246" s="218" t="s">
        <v>419</v>
      </c>
      <c r="E246" s="219" t="s">
        <v>3671</v>
      </c>
      <c r="F246" s="220" t="s">
        <v>3672</v>
      </c>
      <c r="G246" s="221" t="s">
        <v>441</v>
      </c>
      <c r="H246" s="222">
        <v>33</v>
      </c>
      <c r="I246" s="223"/>
      <c r="J246" s="224">
        <f t="shared" si="35"/>
        <v>0</v>
      </c>
      <c r="K246" s="225"/>
      <c r="L246" s="226"/>
      <c r="M246" s="227" t="s">
        <v>1</v>
      </c>
      <c r="N246" s="228" t="s">
        <v>41</v>
      </c>
      <c r="O246" s="61"/>
      <c r="P246" s="181">
        <f t="shared" si="36"/>
        <v>0</v>
      </c>
      <c r="Q246" s="181">
        <v>1E-3</v>
      </c>
      <c r="R246" s="181">
        <f t="shared" si="37"/>
        <v>3.3000000000000002E-2</v>
      </c>
      <c r="S246" s="181">
        <v>0</v>
      </c>
      <c r="T246" s="182">
        <f t="shared" si="38"/>
        <v>0</v>
      </c>
      <c r="U246" s="35"/>
      <c r="V246" s="35"/>
      <c r="W246" s="35"/>
      <c r="X246" s="35"/>
      <c r="Y246" s="35"/>
      <c r="Z246" s="35"/>
      <c r="AA246" s="35"/>
      <c r="AB246" s="35"/>
      <c r="AC246" s="35"/>
      <c r="AD246" s="35"/>
      <c r="AE246" s="35"/>
      <c r="AR246" s="183" t="s">
        <v>359</v>
      </c>
      <c r="AT246" s="183" t="s">
        <v>419</v>
      </c>
      <c r="AU246" s="183" t="s">
        <v>82</v>
      </c>
      <c r="AY246" s="18" t="s">
        <v>317</v>
      </c>
      <c r="BE246" s="105">
        <f t="shared" si="39"/>
        <v>0</v>
      </c>
      <c r="BF246" s="105">
        <f t="shared" si="40"/>
        <v>0</v>
      </c>
      <c r="BG246" s="105">
        <f t="shared" si="41"/>
        <v>0</v>
      </c>
      <c r="BH246" s="105">
        <f t="shared" si="42"/>
        <v>0</v>
      </c>
      <c r="BI246" s="105">
        <f t="shared" si="43"/>
        <v>0</v>
      </c>
      <c r="BJ246" s="18" t="s">
        <v>88</v>
      </c>
      <c r="BK246" s="105">
        <f t="shared" si="44"/>
        <v>0</v>
      </c>
      <c r="BL246" s="18" t="s">
        <v>321</v>
      </c>
      <c r="BM246" s="183" t="s">
        <v>3673</v>
      </c>
    </row>
    <row r="247" spans="1:65" s="2" customFormat="1" ht="24.2" customHeight="1">
      <c r="A247" s="35"/>
      <c r="B247" s="141"/>
      <c r="C247" s="218" t="s">
        <v>792</v>
      </c>
      <c r="D247" s="218" t="s">
        <v>419</v>
      </c>
      <c r="E247" s="219" t="s">
        <v>3674</v>
      </c>
      <c r="F247" s="220" t="s">
        <v>3675</v>
      </c>
      <c r="G247" s="221" t="s">
        <v>891</v>
      </c>
      <c r="H247" s="222">
        <v>165</v>
      </c>
      <c r="I247" s="223"/>
      <c r="J247" s="224">
        <f t="shared" si="35"/>
        <v>0</v>
      </c>
      <c r="K247" s="225"/>
      <c r="L247" s="226"/>
      <c r="M247" s="227" t="s">
        <v>1</v>
      </c>
      <c r="N247" s="228" t="s">
        <v>41</v>
      </c>
      <c r="O247" s="61"/>
      <c r="P247" s="181">
        <f t="shared" si="36"/>
        <v>0</v>
      </c>
      <c r="Q247" s="181">
        <v>0</v>
      </c>
      <c r="R247" s="181">
        <f t="shared" si="37"/>
        <v>0</v>
      </c>
      <c r="S247" s="181">
        <v>0</v>
      </c>
      <c r="T247" s="182">
        <f t="shared" si="38"/>
        <v>0</v>
      </c>
      <c r="U247" s="35"/>
      <c r="V247" s="35"/>
      <c r="W247" s="35"/>
      <c r="X247" s="35"/>
      <c r="Y247" s="35"/>
      <c r="Z247" s="35"/>
      <c r="AA247" s="35"/>
      <c r="AB247" s="35"/>
      <c r="AC247" s="35"/>
      <c r="AD247" s="35"/>
      <c r="AE247" s="35"/>
      <c r="AR247" s="183" t="s">
        <v>359</v>
      </c>
      <c r="AT247" s="183" t="s">
        <v>419</v>
      </c>
      <c r="AU247" s="183" t="s">
        <v>82</v>
      </c>
      <c r="AY247" s="18" t="s">
        <v>317</v>
      </c>
      <c r="BE247" s="105">
        <f t="shared" si="39"/>
        <v>0</v>
      </c>
      <c r="BF247" s="105">
        <f t="shared" si="40"/>
        <v>0</v>
      </c>
      <c r="BG247" s="105">
        <f t="shared" si="41"/>
        <v>0</v>
      </c>
      <c r="BH247" s="105">
        <f t="shared" si="42"/>
        <v>0</v>
      </c>
      <c r="BI247" s="105">
        <f t="shared" si="43"/>
        <v>0</v>
      </c>
      <c r="BJ247" s="18" t="s">
        <v>88</v>
      </c>
      <c r="BK247" s="105">
        <f t="shared" si="44"/>
        <v>0</v>
      </c>
      <c r="BL247" s="18" t="s">
        <v>321</v>
      </c>
      <c r="BM247" s="183" t="s">
        <v>3676</v>
      </c>
    </row>
    <row r="248" spans="1:65" s="2" customFormat="1" ht="14.45" customHeight="1">
      <c r="A248" s="35"/>
      <c r="B248" s="141"/>
      <c r="C248" s="218" t="s">
        <v>878</v>
      </c>
      <c r="D248" s="218" t="s">
        <v>419</v>
      </c>
      <c r="E248" s="219" t="s">
        <v>3677</v>
      </c>
      <c r="F248" s="220" t="s">
        <v>3678</v>
      </c>
      <c r="G248" s="221" t="s">
        <v>891</v>
      </c>
      <c r="H248" s="222">
        <v>107</v>
      </c>
      <c r="I248" s="223"/>
      <c r="J248" s="224">
        <f t="shared" si="35"/>
        <v>0</v>
      </c>
      <c r="K248" s="225"/>
      <c r="L248" s="226"/>
      <c r="M248" s="227" t="s">
        <v>1</v>
      </c>
      <c r="N248" s="228" t="s">
        <v>41</v>
      </c>
      <c r="O248" s="61"/>
      <c r="P248" s="181">
        <f t="shared" si="36"/>
        <v>0</v>
      </c>
      <c r="Q248" s="181">
        <v>1.0399999999999999E-3</v>
      </c>
      <c r="R248" s="181">
        <f t="shared" si="37"/>
        <v>0.11127999999999999</v>
      </c>
      <c r="S248" s="181">
        <v>0</v>
      </c>
      <c r="T248" s="182">
        <f t="shared" si="38"/>
        <v>0</v>
      </c>
      <c r="U248" s="35"/>
      <c r="V248" s="35"/>
      <c r="W248" s="35"/>
      <c r="X248" s="35"/>
      <c r="Y248" s="35"/>
      <c r="Z248" s="35"/>
      <c r="AA248" s="35"/>
      <c r="AB248" s="35"/>
      <c r="AC248" s="35"/>
      <c r="AD248" s="35"/>
      <c r="AE248" s="35"/>
      <c r="AR248" s="183" t="s">
        <v>359</v>
      </c>
      <c r="AT248" s="183" t="s">
        <v>419</v>
      </c>
      <c r="AU248" s="183" t="s">
        <v>82</v>
      </c>
      <c r="AY248" s="18" t="s">
        <v>317</v>
      </c>
      <c r="BE248" s="105">
        <f t="shared" si="39"/>
        <v>0</v>
      </c>
      <c r="BF248" s="105">
        <f t="shared" si="40"/>
        <v>0</v>
      </c>
      <c r="BG248" s="105">
        <f t="shared" si="41"/>
        <v>0</v>
      </c>
      <c r="BH248" s="105">
        <f t="shared" si="42"/>
        <v>0</v>
      </c>
      <c r="BI248" s="105">
        <f t="shared" si="43"/>
        <v>0</v>
      </c>
      <c r="BJ248" s="18" t="s">
        <v>88</v>
      </c>
      <c r="BK248" s="105">
        <f t="shared" si="44"/>
        <v>0</v>
      </c>
      <c r="BL248" s="18" t="s">
        <v>321</v>
      </c>
      <c r="BM248" s="183" t="s">
        <v>3679</v>
      </c>
    </row>
    <row r="249" spans="1:65" s="2" customFormat="1" ht="24.2" customHeight="1">
      <c r="A249" s="35"/>
      <c r="B249" s="141"/>
      <c r="C249" s="218" t="s">
        <v>881</v>
      </c>
      <c r="D249" s="218" t="s">
        <v>419</v>
      </c>
      <c r="E249" s="219" t="s">
        <v>3680</v>
      </c>
      <c r="F249" s="220" t="s">
        <v>3681</v>
      </c>
      <c r="G249" s="221" t="s">
        <v>891</v>
      </c>
      <c r="H249" s="222">
        <v>158</v>
      </c>
      <c r="I249" s="223"/>
      <c r="J249" s="224">
        <f t="shared" si="35"/>
        <v>0</v>
      </c>
      <c r="K249" s="225"/>
      <c r="L249" s="226"/>
      <c r="M249" s="227" t="s">
        <v>1</v>
      </c>
      <c r="N249" s="228" t="s">
        <v>41</v>
      </c>
      <c r="O249" s="61"/>
      <c r="P249" s="181">
        <f t="shared" si="36"/>
        <v>0</v>
      </c>
      <c r="Q249" s="181">
        <v>0</v>
      </c>
      <c r="R249" s="181">
        <f t="shared" si="37"/>
        <v>0</v>
      </c>
      <c r="S249" s="181">
        <v>0</v>
      </c>
      <c r="T249" s="182">
        <f t="shared" si="38"/>
        <v>0</v>
      </c>
      <c r="U249" s="35"/>
      <c r="V249" s="35"/>
      <c r="W249" s="35"/>
      <c r="X249" s="35"/>
      <c r="Y249" s="35"/>
      <c r="Z249" s="35"/>
      <c r="AA249" s="35"/>
      <c r="AB249" s="35"/>
      <c r="AC249" s="35"/>
      <c r="AD249" s="35"/>
      <c r="AE249" s="35"/>
      <c r="AR249" s="183" t="s">
        <v>359</v>
      </c>
      <c r="AT249" s="183" t="s">
        <v>419</v>
      </c>
      <c r="AU249" s="183" t="s">
        <v>82</v>
      </c>
      <c r="AY249" s="18" t="s">
        <v>317</v>
      </c>
      <c r="BE249" s="105">
        <f t="shared" si="39"/>
        <v>0</v>
      </c>
      <c r="BF249" s="105">
        <f t="shared" si="40"/>
        <v>0</v>
      </c>
      <c r="BG249" s="105">
        <f t="shared" si="41"/>
        <v>0</v>
      </c>
      <c r="BH249" s="105">
        <f t="shared" si="42"/>
        <v>0</v>
      </c>
      <c r="BI249" s="105">
        <f t="shared" si="43"/>
        <v>0</v>
      </c>
      <c r="BJ249" s="18" t="s">
        <v>88</v>
      </c>
      <c r="BK249" s="105">
        <f t="shared" si="44"/>
        <v>0</v>
      </c>
      <c r="BL249" s="18" t="s">
        <v>321</v>
      </c>
      <c r="BM249" s="183" t="s">
        <v>3682</v>
      </c>
    </row>
    <row r="250" spans="1:65" s="2" customFormat="1" ht="24.2" customHeight="1">
      <c r="A250" s="35"/>
      <c r="B250" s="141"/>
      <c r="C250" s="218" t="s">
        <v>883</v>
      </c>
      <c r="D250" s="218" t="s">
        <v>419</v>
      </c>
      <c r="E250" s="219" t="s">
        <v>3683</v>
      </c>
      <c r="F250" s="220" t="s">
        <v>3684</v>
      </c>
      <c r="G250" s="221" t="s">
        <v>891</v>
      </c>
      <c r="H250" s="222">
        <v>5</v>
      </c>
      <c r="I250" s="223"/>
      <c r="J250" s="224">
        <f t="shared" si="35"/>
        <v>0</v>
      </c>
      <c r="K250" s="225"/>
      <c r="L250" s="226"/>
      <c r="M250" s="227" t="s">
        <v>1</v>
      </c>
      <c r="N250" s="228" t="s">
        <v>41</v>
      </c>
      <c r="O250" s="61"/>
      <c r="P250" s="181">
        <f t="shared" si="36"/>
        <v>0</v>
      </c>
      <c r="Q250" s="181">
        <v>14</v>
      </c>
      <c r="R250" s="181">
        <f t="shared" si="37"/>
        <v>70</v>
      </c>
      <c r="S250" s="181">
        <v>0</v>
      </c>
      <c r="T250" s="182">
        <f t="shared" si="38"/>
        <v>0</v>
      </c>
      <c r="U250" s="35"/>
      <c r="V250" s="35"/>
      <c r="W250" s="35"/>
      <c r="X250" s="35"/>
      <c r="Y250" s="35"/>
      <c r="Z250" s="35"/>
      <c r="AA250" s="35"/>
      <c r="AB250" s="35"/>
      <c r="AC250" s="35"/>
      <c r="AD250" s="35"/>
      <c r="AE250" s="35"/>
      <c r="AR250" s="183" t="s">
        <v>359</v>
      </c>
      <c r="AT250" s="183" t="s">
        <v>419</v>
      </c>
      <c r="AU250" s="183" t="s">
        <v>82</v>
      </c>
      <c r="AY250" s="18" t="s">
        <v>317</v>
      </c>
      <c r="BE250" s="105">
        <f t="shared" si="39"/>
        <v>0</v>
      </c>
      <c r="BF250" s="105">
        <f t="shared" si="40"/>
        <v>0</v>
      </c>
      <c r="BG250" s="105">
        <f t="shared" si="41"/>
        <v>0</v>
      </c>
      <c r="BH250" s="105">
        <f t="shared" si="42"/>
        <v>0</v>
      </c>
      <c r="BI250" s="105">
        <f t="shared" si="43"/>
        <v>0</v>
      </c>
      <c r="BJ250" s="18" t="s">
        <v>88</v>
      </c>
      <c r="BK250" s="105">
        <f t="shared" si="44"/>
        <v>0</v>
      </c>
      <c r="BL250" s="18" t="s">
        <v>321</v>
      </c>
      <c r="BM250" s="183" t="s">
        <v>3685</v>
      </c>
    </row>
    <row r="251" spans="1:65" s="2" customFormat="1" ht="14.45" customHeight="1">
      <c r="A251" s="35"/>
      <c r="B251" s="141"/>
      <c r="C251" s="218" t="s">
        <v>888</v>
      </c>
      <c r="D251" s="218" t="s">
        <v>419</v>
      </c>
      <c r="E251" s="219" t="s">
        <v>3686</v>
      </c>
      <c r="F251" s="220" t="s">
        <v>3687</v>
      </c>
      <c r="G251" s="221" t="s">
        <v>891</v>
      </c>
      <c r="H251" s="222">
        <v>30</v>
      </c>
      <c r="I251" s="223"/>
      <c r="J251" s="224">
        <f t="shared" si="35"/>
        <v>0</v>
      </c>
      <c r="K251" s="225"/>
      <c r="L251" s="226"/>
      <c r="M251" s="227" t="s">
        <v>1</v>
      </c>
      <c r="N251" s="228" t="s">
        <v>41</v>
      </c>
      <c r="O251" s="61"/>
      <c r="P251" s="181">
        <f t="shared" si="36"/>
        <v>0</v>
      </c>
      <c r="Q251" s="181">
        <v>7.5000000000000002E-4</v>
      </c>
      <c r="R251" s="181">
        <f t="shared" si="37"/>
        <v>2.2499999999999999E-2</v>
      </c>
      <c r="S251" s="181">
        <v>0</v>
      </c>
      <c r="T251" s="182">
        <f t="shared" si="38"/>
        <v>0</v>
      </c>
      <c r="U251" s="35"/>
      <c r="V251" s="35"/>
      <c r="W251" s="35"/>
      <c r="X251" s="35"/>
      <c r="Y251" s="35"/>
      <c r="Z251" s="35"/>
      <c r="AA251" s="35"/>
      <c r="AB251" s="35"/>
      <c r="AC251" s="35"/>
      <c r="AD251" s="35"/>
      <c r="AE251" s="35"/>
      <c r="AR251" s="183" t="s">
        <v>359</v>
      </c>
      <c r="AT251" s="183" t="s">
        <v>419</v>
      </c>
      <c r="AU251" s="183" t="s">
        <v>82</v>
      </c>
      <c r="AY251" s="18" t="s">
        <v>317</v>
      </c>
      <c r="BE251" s="105">
        <f t="shared" si="39"/>
        <v>0</v>
      </c>
      <c r="BF251" s="105">
        <f t="shared" si="40"/>
        <v>0</v>
      </c>
      <c r="BG251" s="105">
        <f t="shared" si="41"/>
        <v>0</v>
      </c>
      <c r="BH251" s="105">
        <f t="shared" si="42"/>
        <v>0</v>
      </c>
      <c r="BI251" s="105">
        <f t="shared" si="43"/>
        <v>0</v>
      </c>
      <c r="BJ251" s="18" t="s">
        <v>88</v>
      </c>
      <c r="BK251" s="105">
        <f t="shared" si="44"/>
        <v>0</v>
      </c>
      <c r="BL251" s="18" t="s">
        <v>321</v>
      </c>
      <c r="BM251" s="183" t="s">
        <v>3688</v>
      </c>
    </row>
    <row r="252" spans="1:65" s="2" customFormat="1" ht="14.45" customHeight="1">
      <c r="A252" s="35"/>
      <c r="B252" s="141"/>
      <c r="C252" s="218" t="s">
        <v>894</v>
      </c>
      <c r="D252" s="218" t="s">
        <v>419</v>
      </c>
      <c r="E252" s="219" t="s">
        <v>3689</v>
      </c>
      <c r="F252" s="220" t="s">
        <v>3690</v>
      </c>
      <c r="G252" s="221" t="s">
        <v>891</v>
      </c>
      <c r="H252" s="222">
        <v>30</v>
      </c>
      <c r="I252" s="223"/>
      <c r="J252" s="224">
        <f t="shared" si="35"/>
        <v>0</v>
      </c>
      <c r="K252" s="225"/>
      <c r="L252" s="226"/>
      <c r="M252" s="227" t="s">
        <v>1</v>
      </c>
      <c r="N252" s="228" t="s">
        <v>41</v>
      </c>
      <c r="O252" s="61"/>
      <c r="P252" s="181">
        <f t="shared" si="36"/>
        <v>0</v>
      </c>
      <c r="Q252" s="181">
        <v>7.5000000000000002E-4</v>
      </c>
      <c r="R252" s="181">
        <f t="shared" si="37"/>
        <v>2.2499999999999999E-2</v>
      </c>
      <c r="S252" s="181">
        <v>0</v>
      </c>
      <c r="T252" s="182">
        <f t="shared" si="38"/>
        <v>0</v>
      </c>
      <c r="U252" s="35"/>
      <c r="V252" s="35"/>
      <c r="W252" s="35"/>
      <c r="X252" s="35"/>
      <c r="Y252" s="35"/>
      <c r="Z252" s="35"/>
      <c r="AA252" s="35"/>
      <c r="AB252" s="35"/>
      <c r="AC252" s="35"/>
      <c r="AD252" s="35"/>
      <c r="AE252" s="35"/>
      <c r="AR252" s="183" t="s">
        <v>359</v>
      </c>
      <c r="AT252" s="183" t="s">
        <v>419</v>
      </c>
      <c r="AU252" s="183" t="s">
        <v>82</v>
      </c>
      <c r="AY252" s="18" t="s">
        <v>317</v>
      </c>
      <c r="BE252" s="105">
        <f t="shared" si="39"/>
        <v>0</v>
      </c>
      <c r="BF252" s="105">
        <f t="shared" si="40"/>
        <v>0</v>
      </c>
      <c r="BG252" s="105">
        <f t="shared" si="41"/>
        <v>0</v>
      </c>
      <c r="BH252" s="105">
        <f t="shared" si="42"/>
        <v>0</v>
      </c>
      <c r="BI252" s="105">
        <f t="shared" si="43"/>
        <v>0</v>
      </c>
      <c r="BJ252" s="18" t="s">
        <v>88</v>
      </c>
      <c r="BK252" s="105">
        <f t="shared" si="44"/>
        <v>0</v>
      </c>
      <c r="BL252" s="18" t="s">
        <v>321</v>
      </c>
      <c r="BM252" s="183" t="s">
        <v>3691</v>
      </c>
    </row>
    <row r="253" spans="1:65" s="2" customFormat="1" ht="14.45" customHeight="1">
      <c r="A253" s="35"/>
      <c r="B253" s="141"/>
      <c r="C253" s="218" t="s">
        <v>898</v>
      </c>
      <c r="D253" s="218" t="s">
        <v>419</v>
      </c>
      <c r="E253" s="219" t="s">
        <v>3692</v>
      </c>
      <c r="F253" s="220" t="s">
        <v>3693</v>
      </c>
      <c r="G253" s="221" t="s">
        <v>891</v>
      </c>
      <c r="H253" s="222">
        <v>23</v>
      </c>
      <c r="I253" s="223"/>
      <c r="J253" s="224">
        <f t="shared" si="35"/>
        <v>0</v>
      </c>
      <c r="K253" s="225"/>
      <c r="L253" s="226"/>
      <c r="M253" s="227" t="s">
        <v>1</v>
      </c>
      <c r="N253" s="228" t="s">
        <v>41</v>
      </c>
      <c r="O253" s="61"/>
      <c r="P253" s="181">
        <f t="shared" si="36"/>
        <v>0</v>
      </c>
      <c r="Q253" s="181">
        <v>7.5000000000000002E-4</v>
      </c>
      <c r="R253" s="181">
        <f t="shared" si="37"/>
        <v>1.7250000000000001E-2</v>
      </c>
      <c r="S253" s="181">
        <v>0</v>
      </c>
      <c r="T253" s="182">
        <f t="shared" si="38"/>
        <v>0</v>
      </c>
      <c r="U253" s="35"/>
      <c r="V253" s="35"/>
      <c r="W253" s="35"/>
      <c r="X253" s="35"/>
      <c r="Y253" s="35"/>
      <c r="Z253" s="35"/>
      <c r="AA253" s="35"/>
      <c r="AB253" s="35"/>
      <c r="AC253" s="35"/>
      <c r="AD253" s="35"/>
      <c r="AE253" s="35"/>
      <c r="AR253" s="183" t="s">
        <v>359</v>
      </c>
      <c r="AT253" s="183" t="s">
        <v>419</v>
      </c>
      <c r="AU253" s="183" t="s">
        <v>82</v>
      </c>
      <c r="AY253" s="18" t="s">
        <v>317</v>
      </c>
      <c r="BE253" s="105">
        <f t="shared" si="39"/>
        <v>0</v>
      </c>
      <c r="BF253" s="105">
        <f t="shared" si="40"/>
        <v>0</v>
      </c>
      <c r="BG253" s="105">
        <f t="shared" si="41"/>
        <v>0</v>
      </c>
      <c r="BH253" s="105">
        <f t="shared" si="42"/>
        <v>0</v>
      </c>
      <c r="BI253" s="105">
        <f t="shared" si="43"/>
        <v>0</v>
      </c>
      <c r="BJ253" s="18" t="s">
        <v>88</v>
      </c>
      <c r="BK253" s="105">
        <f t="shared" si="44"/>
        <v>0</v>
      </c>
      <c r="BL253" s="18" t="s">
        <v>321</v>
      </c>
      <c r="BM253" s="183" t="s">
        <v>3694</v>
      </c>
    </row>
    <row r="254" spans="1:65" s="2" customFormat="1" ht="24.2" customHeight="1">
      <c r="A254" s="35"/>
      <c r="B254" s="141"/>
      <c r="C254" s="218" t="s">
        <v>902</v>
      </c>
      <c r="D254" s="218" t="s">
        <v>419</v>
      </c>
      <c r="E254" s="219" t="s">
        <v>3695</v>
      </c>
      <c r="F254" s="220" t="s">
        <v>3696</v>
      </c>
      <c r="G254" s="221" t="s">
        <v>891</v>
      </c>
      <c r="H254" s="222">
        <v>5</v>
      </c>
      <c r="I254" s="223"/>
      <c r="J254" s="224">
        <f t="shared" si="35"/>
        <v>0</v>
      </c>
      <c r="K254" s="225"/>
      <c r="L254" s="226"/>
      <c r="M254" s="227" t="s">
        <v>1</v>
      </c>
      <c r="N254" s="228" t="s">
        <v>41</v>
      </c>
      <c r="O254" s="61"/>
      <c r="P254" s="181">
        <f t="shared" si="36"/>
        <v>0</v>
      </c>
      <c r="Q254" s="181">
        <v>0</v>
      </c>
      <c r="R254" s="181">
        <f t="shared" si="37"/>
        <v>0</v>
      </c>
      <c r="S254" s="181">
        <v>0</v>
      </c>
      <c r="T254" s="182">
        <f t="shared" si="38"/>
        <v>0</v>
      </c>
      <c r="U254" s="35"/>
      <c r="V254" s="35"/>
      <c r="W254" s="35"/>
      <c r="X254" s="35"/>
      <c r="Y254" s="35"/>
      <c r="Z254" s="35"/>
      <c r="AA254" s="35"/>
      <c r="AB254" s="35"/>
      <c r="AC254" s="35"/>
      <c r="AD254" s="35"/>
      <c r="AE254" s="35"/>
      <c r="AR254" s="183" t="s">
        <v>359</v>
      </c>
      <c r="AT254" s="183" t="s">
        <v>419</v>
      </c>
      <c r="AU254" s="183" t="s">
        <v>82</v>
      </c>
      <c r="AY254" s="18" t="s">
        <v>317</v>
      </c>
      <c r="BE254" s="105">
        <f t="shared" si="39"/>
        <v>0</v>
      </c>
      <c r="BF254" s="105">
        <f t="shared" si="40"/>
        <v>0</v>
      </c>
      <c r="BG254" s="105">
        <f t="shared" si="41"/>
        <v>0</v>
      </c>
      <c r="BH254" s="105">
        <f t="shared" si="42"/>
        <v>0</v>
      </c>
      <c r="BI254" s="105">
        <f t="shared" si="43"/>
        <v>0</v>
      </c>
      <c r="BJ254" s="18" t="s">
        <v>88</v>
      </c>
      <c r="BK254" s="105">
        <f t="shared" si="44"/>
        <v>0</v>
      </c>
      <c r="BL254" s="18" t="s">
        <v>321</v>
      </c>
      <c r="BM254" s="183" t="s">
        <v>3697</v>
      </c>
    </row>
    <row r="255" spans="1:65" s="2" customFormat="1" ht="24.2" customHeight="1">
      <c r="A255" s="35"/>
      <c r="B255" s="141"/>
      <c r="C255" s="218" t="s">
        <v>906</v>
      </c>
      <c r="D255" s="218" t="s">
        <v>419</v>
      </c>
      <c r="E255" s="219" t="s">
        <v>3698</v>
      </c>
      <c r="F255" s="220" t="s">
        <v>3699</v>
      </c>
      <c r="G255" s="221" t="s">
        <v>891</v>
      </c>
      <c r="H255" s="222">
        <v>11</v>
      </c>
      <c r="I255" s="223"/>
      <c r="J255" s="224">
        <f t="shared" si="35"/>
        <v>0</v>
      </c>
      <c r="K255" s="225"/>
      <c r="L255" s="226"/>
      <c r="M255" s="227" t="s">
        <v>1</v>
      </c>
      <c r="N255" s="228" t="s">
        <v>41</v>
      </c>
      <c r="O255" s="61"/>
      <c r="P255" s="181">
        <f t="shared" si="36"/>
        <v>0</v>
      </c>
      <c r="Q255" s="181">
        <v>0</v>
      </c>
      <c r="R255" s="181">
        <f t="shared" si="37"/>
        <v>0</v>
      </c>
      <c r="S255" s="181">
        <v>0</v>
      </c>
      <c r="T255" s="182">
        <f t="shared" si="38"/>
        <v>0</v>
      </c>
      <c r="U255" s="35"/>
      <c r="V255" s="35"/>
      <c r="W255" s="35"/>
      <c r="X255" s="35"/>
      <c r="Y255" s="35"/>
      <c r="Z255" s="35"/>
      <c r="AA255" s="35"/>
      <c r="AB255" s="35"/>
      <c r="AC255" s="35"/>
      <c r="AD255" s="35"/>
      <c r="AE255" s="35"/>
      <c r="AR255" s="183" t="s">
        <v>359</v>
      </c>
      <c r="AT255" s="183" t="s">
        <v>419</v>
      </c>
      <c r="AU255" s="183" t="s">
        <v>82</v>
      </c>
      <c r="AY255" s="18" t="s">
        <v>317</v>
      </c>
      <c r="BE255" s="105">
        <f t="shared" si="39"/>
        <v>0</v>
      </c>
      <c r="BF255" s="105">
        <f t="shared" si="40"/>
        <v>0</v>
      </c>
      <c r="BG255" s="105">
        <f t="shared" si="41"/>
        <v>0</v>
      </c>
      <c r="BH255" s="105">
        <f t="shared" si="42"/>
        <v>0</v>
      </c>
      <c r="BI255" s="105">
        <f t="shared" si="43"/>
        <v>0</v>
      </c>
      <c r="BJ255" s="18" t="s">
        <v>88</v>
      </c>
      <c r="BK255" s="105">
        <f t="shared" si="44"/>
        <v>0</v>
      </c>
      <c r="BL255" s="18" t="s">
        <v>321</v>
      </c>
      <c r="BM255" s="183" t="s">
        <v>3700</v>
      </c>
    </row>
    <row r="256" spans="1:65" s="2" customFormat="1" ht="14.45" customHeight="1">
      <c r="A256" s="35"/>
      <c r="B256" s="141"/>
      <c r="C256" s="218" t="s">
        <v>910</v>
      </c>
      <c r="D256" s="218" t="s">
        <v>419</v>
      </c>
      <c r="E256" s="219" t="s">
        <v>3701</v>
      </c>
      <c r="F256" s="220" t="s">
        <v>3702</v>
      </c>
      <c r="G256" s="221" t="s">
        <v>891</v>
      </c>
      <c r="H256" s="222">
        <v>21</v>
      </c>
      <c r="I256" s="223"/>
      <c r="J256" s="224">
        <f t="shared" si="35"/>
        <v>0</v>
      </c>
      <c r="K256" s="225"/>
      <c r="L256" s="226"/>
      <c r="M256" s="227" t="s">
        <v>1</v>
      </c>
      <c r="N256" s="228" t="s">
        <v>41</v>
      </c>
      <c r="O256" s="61"/>
      <c r="P256" s="181">
        <f t="shared" si="36"/>
        <v>0</v>
      </c>
      <c r="Q256" s="181">
        <v>0</v>
      </c>
      <c r="R256" s="181">
        <f t="shared" si="37"/>
        <v>0</v>
      </c>
      <c r="S256" s="181">
        <v>0</v>
      </c>
      <c r="T256" s="182">
        <f t="shared" si="38"/>
        <v>0</v>
      </c>
      <c r="U256" s="35"/>
      <c r="V256" s="35"/>
      <c r="W256" s="35"/>
      <c r="X256" s="35"/>
      <c r="Y256" s="35"/>
      <c r="Z256" s="35"/>
      <c r="AA256" s="35"/>
      <c r="AB256" s="35"/>
      <c r="AC256" s="35"/>
      <c r="AD256" s="35"/>
      <c r="AE256" s="35"/>
      <c r="AR256" s="183" t="s">
        <v>359</v>
      </c>
      <c r="AT256" s="183" t="s">
        <v>419</v>
      </c>
      <c r="AU256" s="183" t="s">
        <v>82</v>
      </c>
      <c r="AY256" s="18" t="s">
        <v>317</v>
      </c>
      <c r="BE256" s="105">
        <f t="shared" si="39"/>
        <v>0</v>
      </c>
      <c r="BF256" s="105">
        <f t="shared" si="40"/>
        <v>0</v>
      </c>
      <c r="BG256" s="105">
        <f t="shared" si="41"/>
        <v>0</v>
      </c>
      <c r="BH256" s="105">
        <f t="shared" si="42"/>
        <v>0</v>
      </c>
      <c r="BI256" s="105">
        <f t="shared" si="43"/>
        <v>0</v>
      </c>
      <c r="BJ256" s="18" t="s">
        <v>88</v>
      </c>
      <c r="BK256" s="105">
        <f t="shared" si="44"/>
        <v>0</v>
      </c>
      <c r="BL256" s="18" t="s">
        <v>321</v>
      </c>
      <c r="BM256" s="183" t="s">
        <v>3703</v>
      </c>
    </row>
    <row r="257" spans="1:65" s="2" customFormat="1" ht="14.45" customHeight="1">
      <c r="A257" s="35"/>
      <c r="B257" s="141"/>
      <c r="C257" s="218" t="s">
        <v>914</v>
      </c>
      <c r="D257" s="218" t="s">
        <v>419</v>
      </c>
      <c r="E257" s="219" t="s">
        <v>3704</v>
      </c>
      <c r="F257" s="220" t="s">
        <v>3705</v>
      </c>
      <c r="G257" s="221" t="s">
        <v>891</v>
      </c>
      <c r="H257" s="222">
        <v>84</v>
      </c>
      <c r="I257" s="223"/>
      <c r="J257" s="224">
        <f t="shared" si="35"/>
        <v>0</v>
      </c>
      <c r="K257" s="225"/>
      <c r="L257" s="226"/>
      <c r="M257" s="227" t="s">
        <v>1</v>
      </c>
      <c r="N257" s="228" t="s">
        <v>41</v>
      </c>
      <c r="O257" s="61"/>
      <c r="P257" s="181">
        <f t="shared" si="36"/>
        <v>0</v>
      </c>
      <c r="Q257" s="181">
        <v>0</v>
      </c>
      <c r="R257" s="181">
        <f t="shared" si="37"/>
        <v>0</v>
      </c>
      <c r="S257" s="181">
        <v>0</v>
      </c>
      <c r="T257" s="182">
        <f t="shared" si="38"/>
        <v>0</v>
      </c>
      <c r="U257" s="35"/>
      <c r="V257" s="35"/>
      <c r="W257" s="35"/>
      <c r="X257" s="35"/>
      <c r="Y257" s="35"/>
      <c r="Z257" s="35"/>
      <c r="AA257" s="35"/>
      <c r="AB257" s="35"/>
      <c r="AC257" s="35"/>
      <c r="AD257" s="35"/>
      <c r="AE257" s="35"/>
      <c r="AR257" s="183" t="s">
        <v>359</v>
      </c>
      <c r="AT257" s="183" t="s">
        <v>419</v>
      </c>
      <c r="AU257" s="183" t="s">
        <v>82</v>
      </c>
      <c r="AY257" s="18" t="s">
        <v>317</v>
      </c>
      <c r="BE257" s="105">
        <f t="shared" si="39"/>
        <v>0</v>
      </c>
      <c r="BF257" s="105">
        <f t="shared" si="40"/>
        <v>0</v>
      </c>
      <c r="BG257" s="105">
        <f t="shared" si="41"/>
        <v>0</v>
      </c>
      <c r="BH257" s="105">
        <f t="shared" si="42"/>
        <v>0</v>
      </c>
      <c r="BI257" s="105">
        <f t="shared" si="43"/>
        <v>0</v>
      </c>
      <c r="BJ257" s="18" t="s">
        <v>88</v>
      </c>
      <c r="BK257" s="105">
        <f t="shared" si="44"/>
        <v>0</v>
      </c>
      <c r="BL257" s="18" t="s">
        <v>321</v>
      </c>
      <c r="BM257" s="183" t="s">
        <v>3706</v>
      </c>
    </row>
    <row r="258" spans="1:65" s="2" customFormat="1" ht="24.2" customHeight="1">
      <c r="A258" s="35"/>
      <c r="B258" s="141"/>
      <c r="C258" s="218" t="s">
        <v>919</v>
      </c>
      <c r="D258" s="218" t="s">
        <v>419</v>
      </c>
      <c r="E258" s="219" t="s">
        <v>3707</v>
      </c>
      <c r="F258" s="220" t="s">
        <v>3708</v>
      </c>
      <c r="G258" s="221" t="s">
        <v>891</v>
      </c>
      <c r="H258" s="222">
        <v>10</v>
      </c>
      <c r="I258" s="223"/>
      <c r="J258" s="224">
        <f t="shared" si="35"/>
        <v>0</v>
      </c>
      <c r="K258" s="225"/>
      <c r="L258" s="226"/>
      <c r="M258" s="227" t="s">
        <v>1</v>
      </c>
      <c r="N258" s="228" t="s">
        <v>41</v>
      </c>
      <c r="O258" s="61"/>
      <c r="P258" s="181">
        <f t="shared" si="36"/>
        <v>0</v>
      </c>
      <c r="Q258" s="181">
        <v>0</v>
      </c>
      <c r="R258" s="181">
        <f t="shared" si="37"/>
        <v>0</v>
      </c>
      <c r="S258" s="181">
        <v>0</v>
      </c>
      <c r="T258" s="182">
        <f t="shared" si="38"/>
        <v>0</v>
      </c>
      <c r="U258" s="35"/>
      <c r="V258" s="35"/>
      <c r="W258" s="35"/>
      <c r="X258" s="35"/>
      <c r="Y258" s="35"/>
      <c r="Z258" s="35"/>
      <c r="AA258" s="35"/>
      <c r="AB258" s="35"/>
      <c r="AC258" s="35"/>
      <c r="AD258" s="35"/>
      <c r="AE258" s="35"/>
      <c r="AR258" s="183" t="s">
        <v>359</v>
      </c>
      <c r="AT258" s="183" t="s">
        <v>419</v>
      </c>
      <c r="AU258" s="183" t="s">
        <v>82</v>
      </c>
      <c r="AY258" s="18" t="s">
        <v>317</v>
      </c>
      <c r="BE258" s="105">
        <f t="shared" si="39"/>
        <v>0</v>
      </c>
      <c r="BF258" s="105">
        <f t="shared" si="40"/>
        <v>0</v>
      </c>
      <c r="BG258" s="105">
        <f t="shared" si="41"/>
        <v>0</v>
      </c>
      <c r="BH258" s="105">
        <f t="shared" si="42"/>
        <v>0</v>
      </c>
      <c r="BI258" s="105">
        <f t="shared" si="43"/>
        <v>0</v>
      </c>
      <c r="BJ258" s="18" t="s">
        <v>88</v>
      </c>
      <c r="BK258" s="105">
        <f t="shared" si="44"/>
        <v>0</v>
      </c>
      <c r="BL258" s="18" t="s">
        <v>321</v>
      </c>
      <c r="BM258" s="183" t="s">
        <v>3709</v>
      </c>
    </row>
    <row r="259" spans="1:65" s="2" customFormat="1" ht="14.45" customHeight="1">
      <c r="A259" s="35"/>
      <c r="B259" s="141"/>
      <c r="C259" s="218" t="s">
        <v>922</v>
      </c>
      <c r="D259" s="218" t="s">
        <v>419</v>
      </c>
      <c r="E259" s="219" t="s">
        <v>3710</v>
      </c>
      <c r="F259" s="220" t="s">
        <v>3711</v>
      </c>
      <c r="G259" s="221" t="s">
        <v>891</v>
      </c>
      <c r="H259" s="222">
        <v>11</v>
      </c>
      <c r="I259" s="223"/>
      <c r="J259" s="224">
        <f t="shared" si="35"/>
        <v>0</v>
      </c>
      <c r="K259" s="225"/>
      <c r="L259" s="226"/>
      <c r="M259" s="227" t="s">
        <v>1</v>
      </c>
      <c r="N259" s="228" t="s">
        <v>41</v>
      </c>
      <c r="O259" s="61"/>
      <c r="P259" s="181">
        <f t="shared" si="36"/>
        <v>0</v>
      </c>
      <c r="Q259" s="181">
        <v>0</v>
      </c>
      <c r="R259" s="181">
        <f t="shared" si="37"/>
        <v>0</v>
      </c>
      <c r="S259" s="181">
        <v>0</v>
      </c>
      <c r="T259" s="182">
        <f t="shared" si="38"/>
        <v>0</v>
      </c>
      <c r="U259" s="35"/>
      <c r="V259" s="35"/>
      <c r="W259" s="35"/>
      <c r="X259" s="35"/>
      <c r="Y259" s="35"/>
      <c r="Z259" s="35"/>
      <c r="AA259" s="35"/>
      <c r="AB259" s="35"/>
      <c r="AC259" s="35"/>
      <c r="AD259" s="35"/>
      <c r="AE259" s="35"/>
      <c r="AR259" s="183" t="s">
        <v>359</v>
      </c>
      <c r="AT259" s="183" t="s">
        <v>419</v>
      </c>
      <c r="AU259" s="183" t="s">
        <v>82</v>
      </c>
      <c r="AY259" s="18" t="s">
        <v>317</v>
      </c>
      <c r="BE259" s="105">
        <f t="shared" si="39"/>
        <v>0</v>
      </c>
      <c r="BF259" s="105">
        <f t="shared" si="40"/>
        <v>0</v>
      </c>
      <c r="BG259" s="105">
        <f t="shared" si="41"/>
        <v>0</v>
      </c>
      <c r="BH259" s="105">
        <f t="shared" si="42"/>
        <v>0</v>
      </c>
      <c r="BI259" s="105">
        <f t="shared" si="43"/>
        <v>0</v>
      </c>
      <c r="BJ259" s="18" t="s">
        <v>88</v>
      </c>
      <c r="BK259" s="105">
        <f t="shared" si="44"/>
        <v>0</v>
      </c>
      <c r="BL259" s="18" t="s">
        <v>321</v>
      </c>
      <c r="BM259" s="183" t="s">
        <v>3712</v>
      </c>
    </row>
    <row r="260" spans="1:65" s="2" customFormat="1" ht="24.2" customHeight="1">
      <c r="A260" s="35"/>
      <c r="B260" s="141"/>
      <c r="C260" s="218" t="s">
        <v>927</v>
      </c>
      <c r="D260" s="218" t="s">
        <v>419</v>
      </c>
      <c r="E260" s="219" t="s">
        <v>3713</v>
      </c>
      <c r="F260" s="220" t="s">
        <v>3714</v>
      </c>
      <c r="G260" s="221" t="s">
        <v>891</v>
      </c>
      <c r="H260" s="222">
        <v>11</v>
      </c>
      <c r="I260" s="223"/>
      <c r="J260" s="224">
        <f t="shared" si="35"/>
        <v>0</v>
      </c>
      <c r="K260" s="225"/>
      <c r="L260" s="226"/>
      <c r="M260" s="227" t="s">
        <v>1</v>
      </c>
      <c r="N260" s="228" t="s">
        <v>41</v>
      </c>
      <c r="O260" s="61"/>
      <c r="P260" s="181">
        <f t="shared" si="36"/>
        <v>0</v>
      </c>
      <c r="Q260" s="181">
        <v>0</v>
      </c>
      <c r="R260" s="181">
        <f t="shared" si="37"/>
        <v>0</v>
      </c>
      <c r="S260" s="181">
        <v>0</v>
      </c>
      <c r="T260" s="182">
        <f t="shared" si="38"/>
        <v>0</v>
      </c>
      <c r="U260" s="35"/>
      <c r="V260" s="35"/>
      <c r="W260" s="35"/>
      <c r="X260" s="35"/>
      <c r="Y260" s="35"/>
      <c r="Z260" s="35"/>
      <c r="AA260" s="35"/>
      <c r="AB260" s="35"/>
      <c r="AC260" s="35"/>
      <c r="AD260" s="35"/>
      <c r="AE260" s="35"/>
      <c r="AR260" s="183" t="s">
        <v>359</v>
      </c>
      <c r="AT260" s="183" t="s">
        <v>419</v>
      </c>
      <c r="AU260" s="183" t="s">
        <v>82</v>
      </c>
      <c r="AY260" s="18" t="s">
        <v>317</v>
      </c>
      <c r="BE260" s="105">
        <f t="shared" si="39"/>
        <v>0</v>
      </c>
      <c r="BF260" s="105">
        <f t="shared" si="40"/>
        <v>0</v>
      </c>
      <c r="BG260" s="105">
        <f t="shared" si="41"/>
        <v>0</v>
      </c>
      <c r="BH260" s="105">
        <f t="shared" si="42"/>
        <v>0</v>
      </c>
      <c r="BI260" s="105">
        <f t="shared" si="43"/>
        <v>0</v>
      </c>
      <c r="BJ260" s="18" t="s">
        <v>88</v>
      </c>
      <c r="BK260" s="105">
        <f t="shared" si="44"/>
        <v>0</v>
      </c>
      <c r="BL260" s="18" t="s">
        <v>321</v>
      </c>
      <c r="BM260" s="183" t="s">
        <v>3715</v>
      </c>
    </row>
    <row r="261" spans="1:65" s="2" customFormat="1" ht="14.45" customHeight="1">
      <c r="A261" s="35"/>
      <c r="B261" s="141"/>
      <c r="C261" s="218" t="s">
        <v>934</v>
      </c>
      <c r="D261" s="218" t="s">
        <v>419</v>
      </c>
      <c r="E261" s="219" t="s">
        <v>3716</v>
      </c>
      <c r="F261" s="220" t="s">
        <v>3717</v>
      </c>
      <c r="G261" s="221" t="s">
        <v>891</v>
      </c>
      <c r="H261" s="222">
        <v>11</v>
      </c>
      <c r="I261" s="223"/>
      <c r="J261" s="224">
        <f t="shared" si="35"/>
        <v>0</v>
      </c>
      <c r="K261" s="225"/>
      <c r="L261" s="226"/>
      <c r="M261" s="227" t="s">
        <v>1</v>
      </c>
      <c r="N261" s="228" t="s">
        <v>41</v>
      </c>
      <c r="O261" s="61"/>
      <c r="P261" s="181">
        <f t="shared" si="36"/>
        <v>0</v>
      </c>
      <c r="Q261" s="181">
        <v>8.2000000000000007E-3</v>
      </c>
      <c r="R261" s="181">
        <f t="shared" si="37"/>
        <v>9.0200000000000002E-2</v>
      </c>
      <c r="S261" s="181">
        <v>0</v>
      </c>
      <c r="T261" s="182">
        <f t="shared" si="38"/>
        <v>0</v>
      </c>
      <c r="U261" s="35"/>
      <c r="V261" s="35"/>
      <c r="W261" s="35"/>
      <c r="X261" s="35"/>
      <c r="Y261" s="35"/>
      <c r="Z261" s="35"/>
      <c r="AA261" s="35"/>
      <c r="AB261" s="35"/>
      <c r="AC261" s="35"/>
      <c r="AD261" s="35"/>
      <c r="AE261" s="35"/>
      <c r="AR261" s="183" t="s">
        <v>359</v>
      </c>
      <c r="AT261" s="183" t="s">
        <v>419</v>
      </c>
      <c r="AU261" s="183" t="s">
        <v>82</v>
      </c>
      <c r="AY261" s="18" t="s">
        <v>317</v>
      </c>
      <c r="BE261" s="105">
        <f t="shared" si="39"/>
        <v>0</v>
      </c>
      <c r="BF261" s="105">
        <f t="shared" si="40"/>
        <v>0</v>
      </c>
      <c r="BG261" s="105">
        <f t="shared" si="41"/>
        <v>0</v>
      </c>
      <c r="BH261" s="105">
        <f t="shared" si="42"/>
        <v>0</v>
      </c>
      <c r="BI261" s="105">
        <f t="shared" si="43"/>
        <v>0</v>
      </c>
      <c r="BJ261" s="18" t="s">
        <v>88</v>
      </c>
      <c r="BK261" s="105">
        <f t="shared" si="44"/>
        <v>0</v>
      </c>
      <c r="BL261" s="18" t="s">
        <v>321</v>
      </c>
      <c r="BM261" s="183" t="s">
        <v>3718</v>
      </c>
    </row>
    <row r="262" spans="1:65" s="2" customFormat="1" ht="14.45" customHeight="1">
      <c r="A262" s="35"/>
      <c r="B262" s="141"/>
      <c r="C262" s="218" t="s">
        <v>940</v>
      </c>
      <c r="D262" s="218" t="s">
        <v>419</v>
      </c>
      <c r="E262" s="219" t="s">
        <v>3719</v>
      </c>
      <c r="F262" s="220" t="s">
        <v>3720</v>
      </c>
      <c r="G262" s="221" t="s">
        <v>891</v>
      </c>
      <c r="H262" s="222">
        <v>11</v>
      </c>
      <c r="I262" s="223"/>
      <c r="J262" s="224">
        <f t="shared" si="35"/>
        <v>0</v>
      </c>
      <c r="K262" s="225"/>
      <c r="L262" s="226"/>
      <c r="M262" s="227" t="s">
        <v>1</v>
      </c>
      <c r="N262" s="228" t="s">
        <v>41</v>
      </c>
      <c r="O262" s="61"/>
      <c r="P262" s="181">
        <f t="shared" si="36"/>
        <v>0</v>
      </c>
      <c r="Q262" s="181">
        <v>0</v>
      </c>
      <c r="R262" s="181">
        <f t="shared" si="37"/>
        <v>0</v>
      </c>
      <c r="S262" s="181">
        <v>0</v>
      </c>
      <c r="T262" s="182">
        <f t="shared" si="38"/>
        <v>0</v>
      </c>
      <c r="U262" s="35"/>
      <c r="V262" s="35"/>
      <c r="W262" s="35"/>
      <c r="X262" s="35"/>
      <c r="Y262" s="35"/>
      <c r="Z262" s="35"/>
      <c r="AA262" s="35"/>
      <c r="AB262" s="35"/>
      <c r="AC262" s="35"/>
      <c r="AD262" s="35"/>
      <c r="AE262" s="35"/>
      <c r="AR262" s="183" t="s">
        <v>359</v>
      </c>
      <c r="AT262" s="183" t="s">
        <v>419</v>
      </c>
      <c r="AU262" s="183" t="s">
        <v>82</v>
      </c>
      <c r="AY262" s="18" t="s">
        <v>317</v>
      </c>
      <c r="BE262" s="105">
        <f t="shared" si="39"/>
        <v>0</v>
      </c>
      <c r="BF262" s="105">
        <f t="shared" si="40"/>
        <v>0</v>
      </c>
      <c r="BG262" s="105">
        <f t="shared" si="41"/>
        <v>0</v>
      </c>
      <c r="BH262" s="105">
        <f t="shared" si="42"/>
        <v>0</v>
      </c>
      <c r="BI262" s="105">
        <f t="shared" si="43"/>
        <v>0</v>
      </c>
      <c r="BJ262" s="18" t="s">
        <v>88</v>
      </c>
      <c r="BK262" s="105">
        <f t="shared" si="44"/>
        <v>0</v>
      </c>
      <c r="BL262" s="18" t="s">
        <v>321</v>
      </c>
      <c r="BM262" s="183" t="s">
        <v>3721</v>
      </c>
    </row>
    <row r="263" spans="1:65" s="2" customFormat="1" ht="24.2" customHeight="1">
      <c r="A263" s="35"/>
      <c r="B263" s="141"/>
      <c r="C263" s="218" t="s">
        <v>944</v>
      </c>
      <c r="D263" s="218" t="s">
        <v>419</v>
      </c>
      <c r="E263" s="219" t="s">
        <v>3722</v>
      </c>
      <c r="F263" s="220" t="s">
        <v>3723</v>
      </c>
      <c r="G263" s="221" t="s">
        <v>891</v>
      </c>
      <c r="H263" s="222">
        <v>22</v>
      </c>
      <c r="I263" s="223"/>
      <c r="J263" s="224">
        <f t="shared" si="35"/>
        <v>0</v>
      </c>
      <c r="K263" s="225"/>
      <c r="L263" s="226"/>
      <c r="M263" s="227" t="s">
        <v>1</v>
      </c>
      <c r="N263" s="228" t="s">
        <v>41</v>
      </c>
      <c r="O263" s="61"/>
      <c r="P263" s="181">
        <f t="shared" si="36"/>
        <v>0</v>
      </c>
      <c r="Q263" s="181">
        <v>0</v>
      </c>
      <c r="R263" s="181">
        <f t="shared" si="37"/>
        <v>0</v>
      </c>
      <c r="S263" s="181">
        <v>0</v>
      </c>
      <c r="T263" s="182">
        <f t="shared" si="38"/>
        <v>0</v>
      </c>
      <c r="U263" s="35"/>
      <c r="V263" s="35"/>
      <c r="W263" s="35"/>
      <c r="X263" s="35"/>
      <c r="Y263" s="35"/>
      <c r="Z263" s="35"/>
      <c r="AA263" s="35"/>
      <c r="AB263" s="35"/>
      <c r="AC263" s="35"/>
      <c r="AD263" s="35"/>
      <c r="AE263" s="35"/>
      <c r="AR263" s="183" t="s">
        <v>359</v>
      </c>
      <c r="AT263" s="183" t="s">
        <v>419</v>
      </c>
      <c r="AU263" s="183" t="s">
        <v>82</v>
      </c>
      <c r="AY263" s="18" t="s">
        <v>317</v>
      </c>
      <c r="BE263" s="105">
        <f t="shared" si="39"/>
        <v>0</v>
      </c>
      <c r="BF263" s="105">
        <f t="shared" si="40"/>
        <v>0</v>
      </c>
      <c r="BG263" s="105">
        <f t="shared" si="41"/>
        <v>0</v>
      </c>
      <c r="BH263" s="105">
        <f t="shared" si="42"/>
        <v>0</v>
      </c>
      <c r="BI263" s="105">
        <f t="shared" si="43"/>
        <v>0</v>
      </c>
      <c r="BJ263" s="18" t="s">
        <v>88</v>
      </c>
      <c r="BK263" s="105">
        <f t="shared" si="44"/>
        <v>0</v>
      </c>
      <c r="BL263" s="18" t="s">
        <v>321</v>
      </c>
      <c r="BM263" s="183" t="s">
        <v>3724</v>
      </c>
    </row>
    <row r="264" spans="1:65" s="2" customFormat="1" ht="14.45" customHeight="1">
      <c r="A264" s="35"/>
      <c r="B264" s="141"/>
      <c r="C264" s="218" t="s">
        <v>947</v>
      </c>
      <c r="D264" s="218" t="s">
        <v>419</v>
      </c>
      <c r="E264" s="219" t="s">
        <v>3725</v>
      </c>
      <c r="F264" s="220" t="s">
        <v>3726</v>
      </c>
      <c r="G264" s="221" t="s">
        <v>891</v>
      </c>
      <c r="H264" s="222">
        <v>11</v>
      </c>
      <c r="I264" s="223"/>
      <c r="J264" s="224">
        <f t="shared" si="35"/>
        <v>0</v>
      </c>
      <c r="K264" s="225"/>
      <c r="L264" s="226"/>
      <c r="M264" s="227" t="s">
        <v>1</v>
      </c>
      <c r="N264" s="228" t="s">
        <v>41</v>
      </c>
      <c r="O264" s="61"/>
      <c r="P264" s="181">
        <f t="shared" si="36"/>
        <v>0</v>
      </c>
      <c r="Q264" s="181">
        <v>0</v>
      </c>
      <c r="R264" s="181">
        <f t="shared" si="37"/>
        <v>0</v>
      </c>
      <c r="S264" s="181">
        <v>0</v>
      </c>
      <c r="T264" s="182">
        <f t="shared" si="38"/>
        <v>0</v>
      </c>
      <c r="U264" s="35"/>
      <c r="V264" s="35"/>
      <c r="W264" s="35"/>
      <c r="X264" s="35"/>
      <c r="Y264" s="35"/>
      <c r="Z264" s="35"/>
      <c r="AA264" s="35"/>
      <c r="AB264" s="35"/>
      <c r="AC264" s="35"/>
      <c r="AD264" s="35"/>
      <c r="AE264" s="35"/>
      <c r="AR264" s="183" t="s">
        <v>359</v>
      </c>
      <c r="AT264" s="183" t="s">
        <v>419</v>
      </c>
      <c r="AU264" s="183" t="s">
        <v>82</v>
      </c>
      <c r="AY264" s="18" t="s">
        <v>317</v>
      </c>
      <c r="BE264" s="105">
        <f t="shared" si="39"/>
        <v>0</v>
      </c>
      <c r="BF264" s="105">
        <f t="shared" si="40"/>
        <v>0</v>
      </c>
      <c r="BG264" s="105">
        <f t="shared" si="41"/>
        <v>0</v>
      </c>
      <c r="BH264" s="105">
        <f t="shared" si="42"/>
        <v>0</v>
      </c>
      <c r="BI264" s="105">
        <f t="shared" si="43"/>
        <v>0</v>
      </c>
      <c r="BJ264" s="18" t="s">
        <v>88</v>
      </c>
      <c r="BK264" s="105">
        <f t="shared" si="44"/>
        <v>0</v>
      </c>
      <c r="BL264" s="18" t="s">
        <v>321</v>
      </c>
      <c r="BM264" s="183" t="s">
        <v>3727</v>
      </c>
    </row>
    <row r="265" spans="1:65" s="2" customFormat="1" ht="24.2" customHeight="1">
      <c r="A265" s="35"/>
      <c r="B265" s="141"/>
      <c r="C265" s="218" t="s">
        <v>951</v>
      </c>
      <c r="D265" s="218" t="s">
        <v>419</v>
      </c>
      <c r="E265" s="219" t="s">
        <v>3728</v>
      </c>
      <c r="F265" s="220" t="s">
        <v>3729</v>
      </c>
      <c r="G265" s="221" t="s">
        <v>891</v>
      </c>
      <c r="H265" s="222">
        <v>1</v>
      </c>
      <c r="I265" s="223"/>
      <c r="J265" s="224">
        <f t="shared" si="35"/>
        <v>0</v>
      </c>
      <c r="K265" s="225"/>
      <c r="L265" s="226"/>
      <c r="M265" s="227" t="s">
        <v>1</v>
      </c>
      <c r="N265" s="228" t="s">
        <v>41</v>
      </c>
      <c r="O265" s="61"/>
      <c r="P265" s="181">
        <f t="shared" si="36"/>
        <v>0</v>
      </c>
      <c r="Q265" s="181">
        <v>0</v>
      </c>
      <c r="R265" s="181">
        <f t="shared" si="37"/>
        <v>0</v>
      </c>
      <c r="S265" s="181">
        <v>0</v>
      </c>
      <c r="T265" s="182">
        <f t="shared" si="38"/>
        <v>0</v>
      </c>
      <c r="U265" s="35"/>
      <c r="V265" s="35"/>
      <c r="W265" s="35"/>
      <c r="X265" s="35"/>
      <c r="Y265" s="35"/>
      <c r="Z265" s="35"/>
      <c r="AA265" s="35"/>
      <c r="AB265" s="35"/>
      <c r="AC265" s="35"/>
      <c r="AD265" s="35"/>
      <c r="AE265" s="35"/>
      <c r="AR265" s="183" t="s">
        <v>359</v>
      </c>
      <c r="AT265" s="183" t="s">
        <v>419</v>
      </c>
      <c r="AU265" s="183" t="s">
        <v>82</v>
      </c>
      <c r="AY265" s="18" t="s">
        <v>317</v>
      </c>
      <c r="BE265" s="105">
        <f t="shared" si="39"/>
        <v>0</v>
      </c>
      <c r="BF265" s="105">
        <f t="shared" si="40"/>
        <v>0</v>
      </c>
      <c r="BG265" s="105">
        <f t="shared" si="41"/>
        <v>0</v>
      </c>
      <c r="BH265" s="105">
        <f t="shared" si="42"/>
        <v>0</v>
      </c>
      <c r="BI265" s="105">
        <f t="shared" si="43"/>
        <v>0</v>
      </c>
      <c r="BJ265" s="18" t="s">
        <v>88</v>
      </c>
      <c r="BK265" s="105">
        <f t="shared" si="44"/>
        <v>0</v>
      </c>
      <c r="BL265" s="18" t="s">
        <v>321</v>
      </c>
      <c r="BM265" s="183" t="s">
        <v>3730</v>
      </c>
    </row>
    <row r="266" spans="1:65" s="2" customFormat="1" ht="14.45" customHeight="1">
      <c r="A266" s="35"/>
      <c r="B266" s="141"/>
      <c r="C266" s="218" t="s">
        <v>957</v>
      </c>
      <c r="D266" s="218" t="s">
        <v>419</v>
      </c>
      <c r="E266" s="219" t="s">
        <v>3731</v>
      </c>
      <c r="F266" s="220" t="s">
        <v>3732</v>
      </c>
      <c r="G266" s="221" t="s">
        <v>891</v>
      </c>
      <c r="H266" s="222">
        <v>2</v>
      </c>
      <c r="I266" s="223"/>
      <c r="J266" s="224">
        <f t="shared" si="35"/>
        <v>0</v>
      </c>
      <c r="K266" s="225"/>
      <c r="L266" s="226"/>
      <c r="M266" s="227" t="s">
        <v>1</v>
      </c>
      <c r="N266" s="228" t="s">
        <v>41</v>
      </c>
      <c r="O266" s="61"/>
      <c r="P266" s="181">
        <f t="shared" si="36"/>
        <v>0</v>
      </c>
      <c r="Q266" s="181">
        <v>0</v>
      </c>
      <c r="R266" s="181">
        <f t="shared" si="37"/>
        <v>0</v>
      </c>
      <c r="S266" s="181">
        <v>0</v>
      </c>
      <c r="T266" s="182">
        <f t="shared" si="38"/>
        <v>0</v>
      </c>
      <c r="U266" s="35"/>
      <c r="V266" s="35"/>
      <c r="W266" s="35"/>
      <c r="X266" s="35"/>
      <c r="Y266" s="35"/>
      <c r="Z266" s="35"/>
      <c r="AA266" s="35"/>
      <c r="AB266" s="35"/>
      <c r="AC266" s="35"/>
      <c r="AD266" s="35"/>
      <c r="AE266" s="35"/>
      <c r="AR266" s="183" t="s">
        <v>359</v>
      </c>
      <c r="AT266" s="183" t="s">
        <v>419</v>
      </c>
      <c r="AU266" s="183" t="s">
        <v>82</v>
      </c>
      <c r="AY266" s="18" t="s">
        <v>317</v>
      </c>
      <c r="BE266" s="105">
        <f t="shared" si="39"/>
        <v>0</v>
      </c>
      <c r="BF266" s="105">
        <f t="shared" si="40"/>
        <v>0</v>
      </c>
      <c r="BG266" s="105">
        <f t="shared" si="41"/>
        <v>0</v>
      </c>
      <c r="BH266" s="105">
        <f t="shared" si="42"/>
        <v>0</v>
      </c>
      <c r="BI266" s="105">
        <f t="shared" si="43"/>
        <v>0</v>
      </c>
      <c r="BJ266" s="18" t="s">
        <v>88</v>
      </c>
      <c r="BK266" s="105">
        <f t="shared" si="44"/>
        <v>0</v>
      </c>
      <c r="BL266" s="18" t="s">
        <v>321</v>
      </c>
      <c r="BM266" s="183" t="s">
        <v>3733</v>
      </c>
    </row>
    <row r="267" spans="1:65" s="2" customFormat="1" ht="14.45" customHeight="1">
      <c r="A267" s="35"/>
      <c r="B267" s="141"/>
      <c r="C267" s="218" t="s">
        <v>961</v>
      </c>
      <c r="D267" s="218" t="s">
        <v>419</v>
      </c>
      <c r="E267" s="219" t="s">
        <v>3734</v>
      </c>
      <c r="F267" s="220" t="s">
        <v>3735</v>
      </c>
      <c r="G267" s="221" t="s">
        <v>388</v>
      </c>
      <c r="H267" s="222">
        <v>5</v>
      </c>
      <c r="I267" s="223"/>
      <c r="J267" s="224">
        <f t="shared" si="35"/>
        <v>0</v>
      </c>
      <c r="K267" s="225"/>
      <c r="L267" s="226"/>
      <c r="M267" s="227" t="s">
        <v>1</v>
      </c>
      <c r="N267" s="228" t="s">
        <v>41</v>
      </c>
      <c r="O267" s="61"/>
      <c r="P267" s="181">
        <f t="shared" si="36"/>
        <v>0</v>
      </c>
      <c r="Q267" s="181">
        <v>0</v>
      </c>
      <c r="R267" s="181">
        <f t="shared" si="37"/>
        <v>0</v>
      </c>
      <c r="S267" s="181">
        <v>0</v>
      </c>
      <c r="T267" s="182">
        <f t="shared" si="38"/>
        <v>0</v>
      </c>
      <c r="U267" s="35"/>
      <c r="V267" s="35"/>
      <c r="W267" s="35"/>
      <c r="X267" s="35"/>
      <c r="Y267" s="35"/>
      <c r="Z267" s="35"/>
      <c r="AA267" s="35"/>
      <c r="AB267" s="35"/>
      <c r="AC267" s="35"/>
      <c r="AD267" s="35"/>
      <c r="AE267" s="35"/>
      <c r="AR267" s="183" t="s">
        <v>359</v>
      </c>
      <c r="AT267" s="183" t="s">
        <v>419</v>
      </c>
      <c r="AU267" s="183" t="s">
        <v>82</v>
      </c>
      <c r="AY267" s="18" t="s">
        <v>317</v>
      </c>
      <c r="BE267" s="105">
        <f t="shared" si="39"/>
        <v>0</v>
      </c>
      <c r="BF267" s="105">
        <f t="shared" si="40"/>
        <v>0</v>
      </c>
      <c r="BG267" s="105">
        <f t="shared" si="41"/>
        <v>0</v>
      </c>
      <c r="BH267" s="105">
        <f t="shared" si="42"/>
        <v>0</v>
      </c>
      <c r="BI267" s="105">
        <f t="shared" si="43"/>
        <v>0</v>
      </c>
      <c r="BJ267" s="18" t="s">
        <v>88</v>
      </c>
      <c r="BK267" s="105">
        <f t="shared" si="44"/>
        <v>0</v>
      </c>
      <c r="BL267" s="18" t="s">
        <v>321</v>
      </c>
      <c r="BM267" s="183" t="s">
        <v>3736</v>
      </c>
    </row>
    <row r="268" spans="1:65" s="2" customFormat="1" ht="14.45" customHeight="1">
      <c r="A268" s="35"/>
      <c r="B268" s="141"/>
      <c r="C268" s="218" t="s">
        <v>965</v>
      </c>
      <c r="D268" s="218" t="s">
        <v>419</v>
      </c>
      <c r="E268" s="219" t="s">
        <v>3737</v>
      </c>
      <c r="F268" s="220" t="s">
        <v>3738</v>
      </c>
      <c r="G268" s="221" t="s">
        <v>891</v>
      </c>
      <c r="H268" s="222">
        <v>9</v>
      </c>
      <c r="I268" s="223"/>
      <c r="J268" s="224">
        <f t="shared" si="35"/>
        <v>0</v>
      </c>
      <c r="K268" s="225"/>
      <c r="L268" s="226"/>
      <c r="M268" s="227" t="s">
        <v>1</v>
      </c>
      <c r="N268" s="228" t="s">
        <v>41</v>
      </c>
      <c r="O268" s="61"/>
      <c r="P268" s="181">
        <f t="shared" si="36"/>
        <v>0</v>
      </c>
      <c r="Q268" s="181">
        <v>0</v>
      </c>
      <c r="R268" s="181">
        <f t="shared" si="37"/>
        <v>0</v>
      </c>
      <c r="S268" s="181">
        <v>0</v>
      </c>
      <c r="T268" s="182">
        <f t="shared" si="38"/>
        <v>0</v>
      </c>
      <c r="U268" s="35"/>
      <c r="V268" s="35"/>
      <c r="W268" s="35"/>
      <c r="X268" s="35"/>
      <c r="Y268" s="35"/>
      <c r="Z268" s="35"/>
      <c r="AA268" s="35"/>
      <c r="AB268" s="35"/>
      <c r="AC268" s="35"/>
      <c r="AD268" s="35"/>
      <c r="AE268" s="35"/>
      <c r="AR268" s="183" t="s">
        <v>359</v>
      </c>
      <c r="AT268" s="183" t="s">
        <v>419</v>
      </c>
      <c r="AU268" s="183" t="s">
        <v>82</v>
      </c>
      <c r="AY268" s="18" t="s">
        <v>317</v>
      </c>
      <c r="BE268" s="105">
        <f t="shared" si="39"/>
        <v>0</v>
      </c>
      <c r="BF268" s="105">
        <f t="shared" si="40"/>
        <v>0</v>
      </c>
      <c r="BG268" s="105">
        <f t="shared" si="41"/>
        <v>0</v>
      </c>
      <c r="BH268" s="105">
        <f t="shared" si="42"/>
        <v>0</v>
      </c>
      <c r="BI268" s="105">
        <f t="shared" si="43"/>
        <v>0</v>
      </c>
      <c r="BJ268" s="18" t="s">
        <v>88</v>
      </c>
      <c r="BK268" s="105">
        <f t="shared" si="44"/>
        <v>0</v>
      </c>
      <c r="BL268" s="18" t="s">
        <v>321</v>
      </c>
      <c r="BM268" s="183" t="s">
        <v>3739</v>
      </c>
    </row>
    <row r="269" spans="1:65" s="2" customFormat="1" ht="14.45" customHeight="1">
      <c r="A269" s="35"/>
      <c r="B269" s="141"/>
      <c r="C269" s="218" t="s">
        <v>973</v>
      </c>
      <c r="D269" s="218" t="s">
        <v>419</v>
      </c>
      <c r="E269" s="219" t="s">
        <v>3740</v>
      </c>
      <c r="F269" s="220" t="s">
        <v>3741</v>
      </c>
      <c r="G269" s="221" t="s">
        <v>891</v>
      </c>
      <c r="H269" s="222">
        <v>1</v>
      </c>
      <c r="I269" s="223"/>
      <c r="J269" s="224">
        <f t="shared" si="35"/>
        <v>0</v>
      </c>
      <c r="K269" s="225"/>
      <c r="L269" s="226"/>
      <c r="M269" s="227" t="s">
        <v>1</v>
      </c>
      <c r="N269" s="228" t="s">
        <v>41</v>
      </c>
      <c r="O269" s="61"/>
      <c r="P269" s="181">
        <f t="shared" si="36"/>
        <v>0</v>
      </c>
      <c r="Q269" s="181">
        <v>0</v>
      </c>
      <c r="R269" s="181">
        <f t="shared" si="37"/>
        <v>0</v>
      </c>
      <c r="S269" s="181">
        <v>0</v>
      </c>
      <c r="T269" s="182">
        <f t="shared" si="38"/>
        <v>0</v>
      </c>
      <c r="U269" s="35"/>
      <c r="V269" s="35"/>
      <c r="W269" s="35"/>
      <c r="X269" s="35"/>
      <c r="Y269" s="35"/>
      <c r="Z269" s="35"/>
      <c r="AA269" s="35"/>
      <c r="AB269" s="35"/>
      <c r="AC269" s="35"/>
      <c r="AD269" s="35"/>
      <c r="AE269" s="35"/>
      <c r="AR269" s="183" t="s">
        <v>359</v>
      </c>
      <c r="AT269" s="183" t="s">
        <v>419</v>
      </c>
      <c r="AU269" s="183" t="s">
        <v>82</v>
      </c>
      <c r="AY269" s="18" t="s">
        <v>317</v>
      </c>
      <c r="BE269" s="105">
        <f t="shared" si="39"/>
        <v>0</v>
      </c>
      <c r="BF269" s="105">
        <f t="shared" si="40"/>
        <v>0</v>
      </c>
      <c r="BG269" s="105">
        <f t="shared" si="41"/>
        <v>0</v>
      </c>
      <c r="BH269" s="105">
        <f t="shared" si="42"/>
        <v>0</v>
      </c>
      <c r="BI269" s="105">
        <f t="shared" si="43"/>
        <v>0</v>
      </c>
      <c r="BJ269" s="18" t="s">
        <v>88</v>
      </c>
      <c r="BK269" s="105">
        <f t="shared" si="44"/>
        <v>0</v>
      </c>
      <c r="BL269" s="18" t="s">
        <v>321</v>
      </c>
      <c r="BM269" s="183" t="s">
        <v>3742</v>
      </c>
    </row>
    <row r="270" spans="1:65" s="2" customFormat="1" ht="14.45" customHeight="1">
      <c r="A270" s="35"/>
      <c r="B270" s="141"/>
      <c r="C270" s="218" t="s">
        <v>979</v>
      </c>
      <c r="D270" s="218" t="s">
        <v>419</v>
      </c>
      <c r="E270" s="219" t="s">
        <v>3743</v>
      </c>
      <c r="F270" s="220" t="s">
        <v>3744</v>
      </c>
      <c r="G270" s="221" t="s">
        <v>891</v>
      </c>
      <c r="H270" s="222">
        <v>64</v>
      </c>
      <c r="I270" s="223"/>
      <c r="J270" s="224">
        <f t="shared" si="35"/>
        <v>0</v>
      </c>
      <c r="K270" s="225"/>
      <c r="L270" s="226"/>
      <c r="M270" s="227" t="s">
        <v>1</v>
      </c>
      <c r="N270" s="228" t="s">
        <v>41</v>
      </c>
      <c r="O270" s="61"/>
      <c r="P270" s="181">
        <f t="shared" si="36"/>
        <v>0</v>
      </c>
      <c r="Q270" s="181">
        <v>0</v>
      </c>
      <c r="R270" s="181">
        <f t="shared" si="37"/>
        <v>0</v>
      </c>
      <c r="S270" s="181">
        <v>0</v>
      </c>
      <c r="T270" s="182">
        <f t="shared" si="38"/>
        <v>0</v>
      </c>
      <c r="U270" s="35"/>
      <c r="V270" s="35"/>
      <c r="W270" s="35"/>
      <c r="X270" s="35"/>
      <c r="Y270" s="35"/>
      <c r="Z270" s="35"/>
      <c r="AA270" s="35"/>
      <c r="AB270" s="35"/>
      <c r="AC270" s="35"/>
      <c r="AD270" s="35"/>
      <c r="AE270" s="35"/>
      <c r="AR270" s="183" t="s">
        <v>359</v>
      </c>
      <c r="AT270" s="183" t="s">
        <v>419</v>
      </c>
      <c r="AU270" s="183" t="s">
        <v>82</v>
      </c>
      <c r="AY270" s="18" t="s">
        <v>317</v>
      </c>
      <c r="BE270" s="105">
        <f t="shared" si="39"/>
        <v>0</v>
      </c>
      <c r="BF270" s="105">
        <f t="shared" si="40"/>
        <v>0</v>
      </c>
      <c r="BG270" s="105">
        <f t="shared" si="41"/>
        <v>0</v>
      </c>
      <c r="BH270" s="105">
        <f t="shared" si="42"/>
        <v>0</v>
      </c>
      <c r="BI270" s="105">
        <f t="shared" si="43"/>
        <v>0</v>
      </c>
      <c r="BJ270" s="18" t="s">
        <v>88</v>
      </c>
      <c r="BK270" s="105">
        <f t="shared" si="44"/>
        <v>0</v>
      </c>
      <c r="BL270" s="18" t="s">
        <v>321</v>
      </c>
      <c r="BM270" s="183" t="s">
        <v>3745</v>
      </c>
    </row>
    <row r="271" spans="1:65" s="2" customFormat="1" ht="14.45" customHeight="1">
      <c r="A271" s="35"/>
      <c r="B271" s="141"/>
      <c r="C271" s="218" t="s">
        <v>984</v>
      </c>
      <c r="D271" s="218" t="s">
        <v>419</v>
      </c>
      <c r="E271" s="219" t="s">
        <v>3746</v>
      </c>
      <c r="F271" s="220" t="s">
        <v>3747</v>
      </c>
      <c r="G271" s="221" t="s">
        <v>891</v>
      </c>
      <c r="H271" s="222">
        <v>1500</v>
      </c>
      <c r="I271" s="223"/>
      <c r="J271" s="224">
        <f t="shared" si="35"/>
        <v>0</v>
      </c>
      <c r="K271" s="225"/>
      <c r="L271" s="226"/>
      <c r="M271" s="227" t="s">
        <v>1</v>
      </c>
      <c r="N271" s="228" t="s">
        <v>41</v>
      </c>
      <c r="O271" s="61"/>
      <c r="P271" s="181">
        <f t="shared" si="36"/>
        <v>0</v>
      </c>
      <c r="Q271" s="181">
        <v>0</v>
      </c>
      <c r="R271" s="181">
        <f t="shared" si="37"/>
        <v>0</v>
      </c>
      <c r="S271" s="181">
        <v>0</v>
      </c>
      <c r="T271" s="182">
        <f t="shared" si="38"/>
        <v>0</v>
      </c>
      <c r="U271" s="35"/>
      <c r="V271" s="35"/>
      <c r="W271" s="35"/>
      <c r="X271" s="35"/>
      <c r="Y271" s="35"/>
      <c r="Z271" s="35"/>
      <c r="AA271" s="35"/>
      <c r="AB271" s="35"/>
      <c r="AC271" s="35"/>
      <c r="AD271" s="35"/>
      <c r="AE271" s="35"/>
      <c r="AR271" s="183" t="s">
        <v>359</v>
      </c>
      <c r="AT271" s="183" t="s">
        <v>419</v>
      </c>
      <c r="AU271" s="183" t="s">
        <v>82</v>
      </c>
      <c r="AY271" s="18" t="s">
        <v>317</v>
      </c>
      <c r="BE271" s="105">
        <f t="shared" si="39"/>
        <v>0</v>
      </c>
      <c r="BF271" s="105">
        <f t="shared" si="40"/>
        <v>0</v>
      </c>
      <c r="BG271" s="105">
        <f t="shared" si="41"/>
        <v>0</v>
      </c>
      <c r="BH271" s="105">
        <f t="shared" si="42"/>
        <v>0</v>
      </c>
      <c r="BI271" s="105">
        <f t="shared" si="43"/>
        <v>0</v>
      </c>
      <c r="BJ271" s="18" t="s">
        <v>88</v>
      </c>
      <c r="BK271" s="105">
        <f t="shared" si="44"/>
        <v>0</v>
      </c>
      <c r="BL271" s="18" t="s">
        <v>321</v>
      </c>
      <c r="BM271" s="183" t="s">
        <v>3748</v>
      </c>
    </row>
    <row r="272" spans="1:65" s="2" customFormat="1" ht="24.2" customHeight="1">
      <c r="A272" s="35"/>
      <c r="B272" s="141"/>
      <c r="C272" s="218" t="s">
        <v>989</v>
      </c>
      <c r="D272" s="218" t="s">
        <v>419</v>
      </c>
      <c r="E272" s="219" t="s">
        <v>3749</v>
      </c>
      <c r="F272" s="220" t="s">
        <v>3750</v>
      </c>
      <c r="G272" s="221" t="s">
        <v>47</v>
      </c>
      <c r="H272" s="222">
        <v>1</v>
      </c>
      <c r="I272" s="223"/>
      <c r="J272" s="224">
        <f t="shared" si="35"/>
        <v>0</v>
      </c>
      <c r="K272" s="225"/>
      <c r="L272" s="226"/>
      <c r="M272" s="227" t="s">
        <v>1</v>
      </c>
      <c r="N272" s="228" t="s">
        <v>41</v>
      </c>
      <c r="O272" s="61"/>
      <c r="P272" s="181">
        <f t="shared" si="36"/>
        <v>0</v>
      </c>
      <c r="Q272" s="181">
        <v>0</v>
      </c>
      <c r="R272" s="181">
        <f t="shared" si="37"/>
        <v>0</v>
      </c>
      <c r="S272" s="181">
        <v>0</v>
      </c>
      <c r="T272" s="182">
        <f t="shared" si="38"/>
        <v>0</v>
      </c>
      <c r="U272" s="35"/>
      <c r="V272" s="35"/>
      <c r="W272" s="35"/>
      <c r="X272" s="35"/>
      <c r="Y272" s="35"/>
      <c r="Z272" s="35"/>
      <c r="AA272" s="35"/>
      <c r="AB272" s="35"/>
      <c r="AC272" s="35"/>
      <c r="AD272" s="35"/>
      <c r="AE272" s="35"/>
      <c r="AR272" s="183" t="s">
        <v>359</v>
      </c>
      <c r="AT272" s="183" t="s">
        <v>419</v>
      </c>
      <c r="AU272" s="183" t="s">
        <v>82</v>
      </c>
      <c r="AY272" s="18" t="s">
        <v>317</v>
      </c>
      <c r="BE272" s="105">
        <f t="shared" si="39"/>
        <v>0</v>
      </c>
      <c r="BF272" s="105">
        <f t="shared" si="40"/>
        <v>0</v>
      </c>
      <c r="BG272" s="105">
        <f t="shared" si="41"/>
        <v>0</v>
      </c>
      <c r="BH272" s="105">
        <f t="shared" si="42"/>
        <v>0</v>
      </c>
      <c r="BI272" s="105">
        <f t="shared" si="43"/>
        <v>0</v>
      </c>
      <c r="BJ272" s="18" t="s">
        <v>88</v>
      </c>
      <c r="BK272" s="105">
        <f t="shared" si="44"/>
        <v>0</v>
      </c>
      <c r="BL272" s="18" t="s">
        <v>321</v>
      </c>
      <c r="BM272" s="183" t="s">
        <v>3751</v>
      </c>
    </row>
    <row r="273" spans="1:65" s="2" customFormat="1" ht="14.45" customHeight="1">
      <c r="A273" s="35"/>
      <c r="B273" s="141"/>
      <c r="C273" s="218" t="s">
        <v>993</v>
      </c>
      <c r="D273" s="218" t="s">
        <v>419</v>
      </c>
      <c r="E273" s="219" t="s">
        <v>3752</v>
      </c>
      <c r="F273" s="220" t="s">
        <v>3753</v>
      </c>
      <c r="G273" s="221" t="s">
        <v>3657</v>
      </c>
      <c r="H273" s="222">
        <v>1</v>
      </c>
      <c r="I273" s="223"/>
      <c r="J273" s="224">
        <f t="shared" si="35"/>
        <v>0</v>
      </c>
      <c r="K273" s="225"/>
      <c r="L273" s="226"/>
      <c r="M273" s="227" t="s">
        <v>1</v>
      </c>
      <c r="N273" s="228" t="s">
        <v>41</v>
      </c>
      <c r="O273" s="61"/>
      <c r="P273" s="181">
        <f t="shared" si="36"/>
        <v>0</v>
      </c>
      <c r="Q273" s="181">
        <v>0</v>
      </c>
      <c r="R273" s="181">
        <f t="shared" si="37"/>
        <v>0</v>
      </c>
      <c r="S273" s="181">
        <v>0</v>
      </c>
      <c r="T273" s="182">
        <f t="shared" si="38"/>
        <v>0</v>
      </c>
      <c r="U273" s="35"/>
      <c r="V273" s="35"/>
      <c r="W273" s="35"/>
      <c r="X273" s="35"/>
      <c r="Y273" s="35"/>
      <c r="Z273" s="35"/>
      <c r="AA273" s="35"/>
      <c r="AB273" s="35"/>
      <c r="AC273" s="35"/>
      <c r="AD273" s="35"/>
      <c r="AE273" s="35"/>
      <c r="AR273" s="183" t="s">
        <v>359</v>
      </c>
      <c r="AT273" s="183" t="s">
        <v>419</v>
      </c>
      <c r="AU273" s="183" t="s">
        <v>82</v>
      </c>
      <c r="AY273" s="18" t="s">
        <v>317</v>
      </c>
      <c r="BE273" s="105">
        <f t="shared" si="39"/>
        <v>0</v>
      </c>
      <c r="BF273" s="105">
        <f t="shared" si="40"/>
        <v>0</v>
      </c>
      <c r="BG273" s="105">
        <f t="shared" si="41"/>
        <v>0</v>
      </c>
      <c r="BH273" s="105">
        <f t="shared" si="42"/>
        <v>0</v>
      </c>
      <c r="BI273" s="105">
        <f t="shared" si="43"/>
        <v>0</v>
      </c>
      <c r="BJ273" s="18" t="s">
        <v>88</v>
      </c>
      <c r="BK273" s="105">
        <f t="shared" si="44"/>
        <v>0</v>
      </c>
      <c r="BL273" s="18" t="s">
        <v>321</v>
      </c>
      <c r="BM273" s="183" t="s">
        <v>3754</v>
      </c>
    </row>
    <row r="274" spans="1:65" s="2" customFormat="1" ht="14.45" customHeight="1">
      <c r="A274" s="35"/>
      <c r="B274" s="141"/>
      <c r="C274" s="218" t="s">
        <v>998</v>
      </c>
      <c r="D274" s="218" t="s">
        <v>419</v>
      </c>
      <c r="E274" s="219" t="s">
        <v>3755</v>
      </c>
      <c r="F274" s="220" t="s">
        <v>3756</v>
      </c>
      <c r="G274" s="221" t="s">
        <v>3657</v>
      </c>
      <c r="H274" s="222">
        <v>1</v>
      </c>
      <c r="I274" s="223"/>
      <c r="J274" s="224">
        <f t="shared" si="35"/>
        <v>0</v>
      </c>
      <c r="K274" s="225"/>
      <c r="L274" s="226"/>
      <c r="M274" s="227" t="s">
        <v>1</v>
      </c>
      <c r="N274" s="228" t="s">
        <v>41</v>
      </c>
      <c r="O274" s="61"/>
      <c r="P274" s="181">
        <f t="shared" si="36"/>
        <v>0</v>
      </c>
      <c r="Q274" s="181">
        <v>0</v>
      </c>
      <c r="R274" s="181">
        <f t="shared" si="37"/>
        <v>0</v>
      </c>
      <c r="S274" s="181">
        <v>0</v>
      </c>
      <c r="T274" s="182">
        <f t="shared" si="38"/>
        <v>0</v>
      </c>
      <c r="U274" s="35"/>
      <c r="V274" s="35"/>
      <c r="W274" s="35"/>
      <c r="X274" s="35"/>
      <c r="Y274" s="35"/>
      <c r="Z274" s="35"/>
      <c r="AA274" s="35"/>
      <c r="AB274" s="35"/>
      <c r="AC274" s="35"/>
      <c r="AD274" s="35"/>
      <c r="AE274" s="35"/>
      <c r="AR274" s="183" t="s">
        <v>359</v>
      </c>
      <c r="AT274" s="183" t="s">
        <v>419</v>
      </c>
      <c r="AU274" s="183" t="s">
        <v>82</v>
      </c>
      <c r="AY274" s="18" t="s">
        <v>317</v>
      </c>
      <c r="BE274" s="105">
        <f t="shared" si="39"/>
        <v>0</v>
      </c>
      <c r="BF274" s="105">
        <f t="shared" si="40"/>
        <v>0</v>
      </c>
      <c r="BG274" s="105">
        <f t="shared" si="41"/>
        <v>0</v>
      </c>
      <c r="BH274" s="105">
        <f t="shared" si="42"/>
        <v>0</v>
      </c>
      <c r="BI274" s="105">
        <f t="shared" si="43"/>
        <v>0</v>
      </c>
      <c r="BJ274" s="18" t="s">
        <v>88</v>
      </c>
      <c r="BK274" s="105">
        <f t="shared" si="44"/>
        <v>0</v>
      </c>
      <c r="BL274" s="18" t="s">
        <v>321</v>
      </c>
      <c r="BM274" s="183" t="s">
        <v>3757</v>
      </c>
    </row>
    <row r="275" spans="1:65" s="2" customFormat="1" ht="24.2" customHeight="1">
      <c r="A275" s="35"/>
      <c r="B275" s="141"/>
      <c r="C275" s="218" t="s">
        <v>1003</v>
      </c>
      <c r="D275" s="218" t="s">
        <v>419</v>
      </c>
      <c r="E275" s="219" t="s">
        <v>3758</v>
      </c>
      <c r="F275" s="220" t="s">
        <v>3759</v>
      </c>
      <c r="G275" s="221" t="s">
        <v>388</v>
      </c>
      <c r="H275" s="222">
        <v>3</v>
      </c>
      <c r="I275" s="223"/>
      <c r="J275" s="224">
        <f t="shared" si="35"/>
        <v>0</v>
      </c>
      <c r="K275" s="225"/>
      <c r="L275" s="226"/>
      <c r="M275" s="227" t="s">
        <v>1</v>
      </c>
      <c r="N275" s="228" t="s">
        <v>41</v>
      </c>
      <c r="O275" s="61"/>
      <c r="P275" s="181">
        <f t="shared" si="36"/>
        <v>0</v>
      </c>
      <c r="Q275" s="181">
        <v>0</v>
      </c>
      <c r="R275" s="181">
        <f t="shared" si="37"/>
        <v>0</v>
      </c>
      <c r="S275" s="181">
        <v>0</v>
      </c>
      <c r="T275" s="182">
        <f t="shared" si="38"/>
        <v>0</v>
      </c>
      <c r="U275" s="35"/>
      <c r="V275" s="35"/>
      <c r="W275" s="35"/>
      <c r="X275" s="35"/>
      <c r="Y275" s="35"/>
      <c r="Z275" s="35"/>
      <c r="AA275" s="35"/>
      <c r="AB275" s="35"/>
      <c r="AC275" s="35"/>
      <c r="AD275" s="35"/>
      <c r="AE275" s="35"/>
      <c r="AR275" s="183" t="s">
        <v>359</v>
      </c>
      <c r="AT275" s="183" t="s">
        <v>419</v>
      </c>
      <c r="AU275" s="183" t="s">
        <v>82</v>
      </c>
      <c r="AY275" s="18" t="s">
        <v>317</v>
      </c>
      <c r="BE275" s="105">
        <f t="shared" si="39"/>
        <v>0</v>
      </c>
      <c r="BF275" s="105">
        <f t="shared" si="40"/>
        <v>0</v>
      </c>
      <c r="BG275" s="105">
        <f t="shared" si="41"/>
        <v>0</v>
      </c>
      <c r="BH275" s="105">
        <f t="shared" si="42"/>
        <v>0</v>
      </c>
      <c r="BI275" s="105">
        <f t="shared" si="43"/>
        <v>0</v>
      </c>
      <c r="BJ275" s="18" t="s">
        <v>88</v>
      </c>
      <c r="BK275" s="105">
        <f t="shared" si="44"/>
        <v>0</v>
      </c>
      <c r="BL275" s="18" t="s">
        <v>321</v>
      </c>
      <c r="BM275" s="183" t="s">
        <v>3760</v>
      </c>
    </row>
    <row r="276" spans="1:65" s="2" customFormat="1" ht="14.45" customHeight="1">
      <c r="A276" s="35"/>
      <c r="B276" s="141"/>
      <c r="C276" s="218" t="s">
        <v>1010</v>
      </c>
      <c r="D276" s="218" t="s">
        <v>419</v>
      </c>
      <c r="E276" s="219" t="s">
        <v>3761</v>
      </c>
      <c r="F276" s="220" t="s">
        <v>3762</v>
      </c>
      <c r="G276" s="221" t="s">
        <v>388</v>
      </c>
      <c r="H276" s="222">
        <v>1</v>
      </c>
      <c r="I276" s="223"/>
      <c r="J276" s="224">
        <f t="shared" si="35"/>
        <v>0</v>
      </c>
      <c r="K276" s="225"/>
      <c r="L276" s="226"/>
      <c r="M276" s="227" t="s">
        <v>1</v>
      </c>
      <c r="N276" s="228" t="s">
        <v>41</v>
      </c>
      <c r="O276" s="61"/>
      <c r="P276" s="181">
        <f t="shared" si="36"/>
        <v>0</v>
      </c>
      <c r="Q276" s="181">
        <v>0</v>
      </c>
      <c r="R276" s="181">
        <f t="shared" si="37"/>
        <v>0</v>
      </c>
      <c r="S276" s="181">
        <v>0</v>
      </c>
      <c r="T276" s="182">
        <f t="shared" si="38"/>
        <v>0</v>
      </c>
      <c r="U276" s="35"/>
      <c r="V276" s="35"/>
      <c r="W276" s="35"/>
      <c r="X276" s="35"/>
      <c r="Y276" s="35"/>
      <c r="Z276" s="35"/>
      <c r="AA276" s="35"/>
      <c r="AB276" s="35"/>
      <c r="AC276" s="35"/>
      <c r="AD276" s="35"/>
      <c r="AE276" s="35"/>
      <c r="AR276" s="183" t="s">
        <v>359</v>
      </c>
      <c r="AT276" s="183" t="s">
        <v>419</v>
      </c>
      <c r="AU276" s="183" t="s">
        <v>82</v>
      </c>
      <c r="AY276" s="18" t="s">
        <v>317</v>
      </c>
      <c r="BE276" s="105">
        <f t="shared" si="39"/>
        <v>0</v>
      </c>
      <c r="BF276" s="105">
        <f t="shared" si="40"/>
        <v>0</v>
      </c>
      <c r="BG276" s="105">
        <f t="shared" si="41"/>
        <v>0</v>
      </c>
      <c r="BH276" s="105">
        <f t="shared" si="42"/>
        <v>0</v>
      </c>
      <c r="BI276" s="105">
        <f t="shared" si="43"/>
        <v>0</v>
      </c>
      <c r="BJ276" s="18" t="s">
        <v>88</v>
      </c>
      <c r="BK276" s="105">
        <f t="shared" si="44"/>
        <v>0</v>
      </c>
      <c r="BL276" s="18" t="s">
        <v>321</v>
      </c>
      <c r="BM276" s="183" t="s">
        <v>3763</v>
      </c>
    </row>
    <row r="277" spans="1:65" s="2" customFormat="1" ht="24.2" customHeight="1">
      <c r="A277" s="35"/>
      <c r="B277" s="141"/>
      <c r="C277" s="218" t="s">
        <v>1015</v>
      </c>
      <c r="D277" s="218" t="s">
        <v>419</v>
      </c>
      <c r="E277" s="219" t="s">
        <v>3764</v>
      </c>
      <c r="F277" s="220" t="s">
        <v>3765</v>
      </c>
      <c r="G277" s="221" t="s">
        <v>388</v>
      </c>
      <c r="H277" s="222">
        <v>1</v>
      </c>
      <c r="I277" s="223"/>
      <c r="J277" s="224">
        <f t="shared" ref="J277" si="45">ROUND(I277*H277,2)</f>
        <v>0</v>
      </c>
      <c r="K277" s="225"/>
      <c r="L277" s="226"/>
      <c r="M277" s="227" t="s">
        <v>1</v>
      </c>
      <c r="N277" s="228" t="s">
        <v>41</v>
      </c>
      <c r="O277" s="61"/>
      <c r="P277" s="181">
        <f t="shared" ref="P277" si="46">O277*H277</f>
        <v>0</v>
      </c>
      <c r="Q277" s="181">
        <v>0</v>
      </c>
      <c r="R277" s="181">
        <f t="shared" ref="R277" si="47">Q277*H277</f>
        <v>0</v>
      </c>
      <c r="S277" s="181">
        <v>0</v>
      </c>
      <c r="T277" s="182">
        <f t="shared" ref="T277" si="48">S277*H277</f>
        <v>0</v>
      </c>
      <c r="U277" s="35"/>
      <c r="V277" s="35"/>
      <c r="W277" s="35"/>
      <c r="X277" s="35"/>
      <c r="Y277" s="35"/>
      <c r="Z277" s="35"/>
      <c r="AA277" s="35"/>
      <c r="AB277" s="35"/>
      <c r="AC277" s="35"/>
      <c r="AD277" s="35"/>
      <c r="AE277" s="35"/>
      <c r="AR277" s="183" t="s">
        <v>359</v>
      </c>
      <c r="AT277" s="183" t="s">
        <v>419</v>
      </c>
      <c r="AU277" s="183" t="s">
        <v>82</v>
      </c>
      <c r="AY277" s="18" t="s">
        <v>317</v>
      </c>
      <c r="BE277" s="105">
        <f t="shared" si="39"/>
        <v>0</v>
      </c>
      <c r="BF277" s="105">
        <f t="shared" si="40"/>
        <v>0</v>
      </c>
      <c r="BG277" s="105">
        <f t="shared" si="41"/>
        <v>0</v>
      </c>
      <c r="BH277" s="105">
        <f t="shared" si="42"/>
        <v>0</v>
      </c>
      <c r="BI277" s="105">
        <f t="shared" si="43"/>
        <v>0</v>
      </c>
      <c r="BJ277" s="18" t="s">
        <v>88</v>
      </c>
      <c r="BK277" s="105">
        <f t="shared" si="44"/>
        <v>0</v>
      </c>
      <c r="BL277" s="18" t="s">
        <v>321</v>
      </c>
      <c r="BM277" s="183" t="s">
        <v>3766</v>
      </c>
    </row>
    <row r="278" spans="1:65" s="12" customFormat="1" ht="25.9" customHeight="1">
      <c r="B278" s="160"/>
      <c r="D278" s="161" t="s">
        <v>74</v>
      </c>
      <c r="E278" s="162" t="s">
        <v>3009</v>
      </c>
      <c r="F278" s="162" t="s">
        <v>3767</v>
      </c>
      <c r="I278" s="163"/>
      <c r="J278" s="164">
        <f>BK278</f>
        <v>0</v>
      </c>
      <c r="L278" s="160"/>
      <c r="M278" s="165"/>
      <c r="N278" s="166"/>
      <c r="O278" s="166"/>
      <c r="P278" s="167">
        <f>SUM(P279:P369)</f>
        <v>0</v>
      </c>
      <c r="Q278" s="166"/>
      <c r="R278" s="167">
        <f>SUM(R279:R369)</f>
        <v>0</v>
      </c>
      <c r="S278" s="166"/>
      <c r="T278" s="168">
        <f>SUM(T279:T369)</f>
        <v>0</v>
      </c>
      <c r="AR278" s="161" t="s">
        <v>82</v>
      </c>
      <c r="AT278" s="169" t="s">
        <v>74</v>
      </c>
      <c r="AU278" s="169" t="s">
        <v>75</v>
      </c>
      <c r="AY278" s="161" t="s">
        <v>317</v>
      </c>
      <c r="BK278" s="170">
        <f>SUM(BK279:BK369)</f>
        <v>0</v>
      </c>
    </row>
    <row r="279" spans="1:65" s="2" customFormat="1" ht="24.2" customHeight="1">
      <c r="A279" s="35"/>
      <c r="B279" s="141"/>
      <c r="C279" s="171" t="s">
        <v>1020</v>
      </c>
      <c r="D279" s="171" t="s">
        <v>318</v>
      </c>
      <c r="E279" s="172" t="s">
        <v>3768</v>
      </c>
      <c r="F279" s="173" t="s">
        <v>3769</v>
      </c>
      <c r="G279" s="174" t="s">
        <v>441</v>
      </c>
      <c r="H279" s="175">
        <v>100</v>
      </c>
      <c r="I279" s="176"/>
      <c r="J279" s="177">
        <f t="shared" ref="J279:J310" si="49">ROUND(I279*H279,2)</f>
        <v>0</v>
      </c>
      <c r="K279" s="178"/>
      <c r="L279" s="36"/>
      <c r="M279" s="179" t="s">
        <v>1</v>
      </c>
      <c r="N279" s="180" t="s">
        <v>41</v>
      </c>
      <c r="O279" s="61"/>
      <c r="P279" s="181">
        <f t="shared" ref="P279:P310" si="50">O279*H279</f>
        <v>0</v>
      </c>
      <c r="Q279" s="181">
        <v>0</v>
      </c>
      <c r="R279" s="181">
        <f t="shared" ref="R279:R310" si="51">Q279*H279</f>
        <v>0</v>
      </c>
      <c r="S279" s="181">
        <v>0</v>
      </c>
      <c r="T279" s="182">
        <f t="shared" ref="T279:T310" si="52">S279*H279</f>
        <v>0</v>
      </c>
      <c r="U279" s="35"/>
      <c r="V279" s="35"/>
      <c r="W279" s="35"/>
      <c r="X279" s="35"/>
      <c r="Y279" s="35"/>
      <c r="Z279" s="35"/>
      <c r="AA279" s="35"/>
      <c r="AB279" s="35"/>
      <c r="AC279" s="35"/>
      <c r="AD279" s="35"/>
      <c r="AE279" s="35"/>
      <c r="AR279" s="183" t="s">
        <v>321</v>
      </c>
      <c r="AT279" s="183" t="s">
        <v>318</v>
      </c>
      <c r="AU279" s="183" t="s">
        <v>82</v>
      </c>
      <c r="AY279" s="18" t="s">
        <v>317</v>
      </c>
      <c r="BE279" s="105">
        <f t="shared" ref="BE279:BE310" si="53">IF(N279="základná",J279,0)</f>
        <v>0</v>
      </c>
      <c r="BF279" s="105">
        <f t="shared" ref="BF279:BF310" si="54">IF(N279="znížená",J279,0)</f>
        <v>0</v>
      </c>
      <c r="BG279" s="105">
        <f t="shared" ref="BG279:BG310" si="55">IF(N279="zákl. prenesená",J279,0)</f>
        <v>0</v>
      </c>
      <c r="BH279" s="105">
        <f t="shared" ref="BH279:BH310" si="56">IF(N279="zníž. prenesená",J279,0)</f>
        <v>0</v>
      </c>
      <c r="BI279" s="105">
        <f t="shared" ref="BI279:BI310" si="57">IF(N279="nulová",J279,0)</f>
        <v>0</v>
      </c>
      <c r="BJ279" s="18" t="s">
        <v>88</v>
      </c>
      <c r="BK279" s="105">
        <f t="shared" ref="BK279:BK310" si="58">ROUND(I279*H279,2)</f>
        <v>0</v>
      </c>
      <c r="BL279" s="18" t="s">
        <v>321</v>
      </c>
      <c r="BM279" s="183" t="s">
        <v>3770</v>
      </c>
    </row>
    <row r="280" spans="1:65" s="2" customFormat="1" ht="24.2" customHeight="1">
      <c r="A280" s="35"/>
      <c r="B280" s="141"/>
      <c r="C280" s="171" t="s">
        <v>1025</v>
      </c>
      <c r="D280" s="171" t="s">
        <v>318</v>
      </c>
      <c r="E280" s="172" t="s">
        <v>3771</v>
      </c>
      <c r="F280" s="173" t="s">
        <v>3772</v>
      </c>
      <c r="G280" s="174" t="s">
        <v>441</v>
      </c>
      <c r="H280" s="175">
        <v>44</v>
      </c>
      <c r="I280" s="176"/>
      <c r="J280" s="177">
        <f t="shared" si="49"/>
        <v>0</v>
      </c>
      <c r="K280" s="178"/>
      <c r="L280" s="36"/>
      <c r="M280" s="179" t="s">
        <v>1</v>
      </c>
      <c r="N280" s="180" t="s">
        <v>41</v>
      </c>
      <c r="O280" s="61"/>
      <c r="P280" s="181">
        <f t="shared" si="50"/>
        <v>0</v>
      </c>
      <c r="Q280" s="181">
        <v>0</v>
      </c>
      <c r="R280" s="181">
        <f t="shared" si="51"/>
        <v>0</v>
      </c>
      <c r="S280" s="181">
        <v>0</v>
      </c>
      <c r="T280" s="182">
        <f t="shared" si="52"/>
        <v>0</v>
      </c>
      <c r="U280" s="35"/>
      <c r="V280" s="35"/>
      <c r="W280" s="35"/>
      <c r="X280" s="35"/>
      <c r="Y280" s="35"/>
      <c r="Z280" s="35"/>
      <c r="AA280" s="35"/>
      <c r="AB280" s="35"/>
      <c r="AC280" s="35"/>
      <c r="AD280" s="35"/>
      <c r="AE280" s="35"/>
      <c r="AR280" s="183" t="s">
        <v>321</v>
      </c>
      <c r="AT280" s="183" t="s">
        <v>318</v>
      </c>
      <c r="AU280" s="183" t="s">
        <v>82</v>
      </c>
      <c r="AY280" s="18" t="s">
        <v>317</v>
      </c>
      <c r="BE280" s="105">
        <f t="shared" si="53"/>
        <v>0</v>
      </c>
      <c r="BF280" s="105">
        <f t="shared" si="54"/>
        <v>0</v>
      </c>
      <c r="BG280" s="105">
        <f t="shared" si="55"/>
        <v>0</v>
      </c>
      <c r="BH280" s="105">
        <f t="shared" si="56"/>
        <v>0</v>
      </c>
      <c r="BI280" s="105">
        <f t="shared" si="57"/>
        <v>0</v>
      </c>
      <c r="BJ280" s="18" t="s">
        <v>88</v>
      </c>
      <c r="BK280" s="105">
        <f t="shared" si="58"/>
        <v>0</v>
      </c>
      <c r="BL280" s="18" t="s">
        <v>321</v>
      </c>
      <c r="BM280" s="183" t="s">
        <v>3773</v>
      </c>
    </row>
    <row r="281" spans="1:65" s="2" customFormat="1" ht="24.2" customHeight="1">
      <c r="A281" s="35"/>
      <c r="B281" s="141"/>
      <c r="C281" s="171" t="s">
        <v>1032</v>
      </c>
      <c r="D281" s="171" t="s">
        <v>318</v>
      </c>
      <c r="E281" s="172" t="s">
        <v>3774</v>
      </c>
      <c r="F281" s="173" t="s">
        <v>3775</v>
      </c>
      <c r="G281" s="174" t="s">
        <v>441</v>
      </c>
      <c r="H281" s="175">
        <v>69</v>
      </c>
      <c r="I281" s="176"/>
      <c r="J281" s="177">
        <f t="shared" si="49"/>
        <v>0</v>
      </c>
      <c r="K281" s="178"/>
      <c r="L281" s="36"/>
      <c r="M281" s="179" t="s">
        <v>1</v>
      </c>
      <c r="N281" s="180" t="s">
        <v>41</v>
      </c>
      <c r="O281" s="61"/>
      <c r="P281" s="181">
        <f t="shared" si="50"/>
        <v>0</v>
      </c>
      <c r="Q281" s="181">
        <v>0</v>
      </c>
      <c r="R281" s="181">
        <f t="shared" si="51"/>
        <v>0</v>
      </c>
      <c r="S281" s="181">
        <v>0</v>
      </c>
      <c r="T281" s="182">
        <f t="shared" si="52"/>
        <v>0</v>
      </c>
      <c r="U281" s="35"/>
      <c r="V281" s="35"/>
      <c r="W281" s="35"/>
      <c r="X281" s="35"/>
      <c r="Y281" s="35"/>
      <c r="Z281" s="35"/>
      <c r="AA281" s="35"/>
      <c r="AB281" s="35"/>
      <c r="AC281" s="35"/>
      <c r="AD281" s="35"/>
      <c r="AE281" s="35"/>
      <c r="AR281" s="183" t="s">
        <v>321</v>
      </c>
      <c r="AT281" s="183" t="s">
        <v>318</v>
      </c>
      <c r="AU281" s="183" t="s">
        <v>82</v>
      </c>
      <c r="AY281" s="18" t="s">
        <v>317</v>
      </c>
      <c r="BE281" s="105">
        <f t="shared" si="53"/>
        <v>0</v>
      </c>
      <c r="BF281" s="105">
        <f t="shared" si="54"/>
        <v>0</v>
      </c>
      <c r="BG281" s="105">
        <f t="shared" si="55"/>
        <v>0</v>
      </c>
      <c r="BH281" s="105">
        <f t="shared" si="56"/>
        <v>0</v>
      </c>
      <c r="BI281" s="105">
        <f t="shared" si="57"/>
        <v>0</v>
      </c>
      <c r="BJ281" s="18" t="s">
        <v>88</v>
      </c>
      <c r="BK281" s="105">
        <f t="shared" si="58"/>
        <v>0</v>
      </c>
      <c r="BL281" s="18" t="s">
        <v>321</v>
      </c>
      <c r="BM281" s="183" t="s">
        <v>3776</v>
      </c>
    </row>
    <row r="282" spans="1:65" s="2" customFormat="1" ht="24.2" customHeight="1">
      <c r="A282" s="35"/>
      <c r="B282" s="141"/>
      <c r="C282" s="171" t="s">
        <v>1037</v>
      </c>
      <c r="D282" s="171" t="s">
        <v>318</v>
      </c>
      <c r="E282" s="172" t="s">
        <v>3777</v>
      </c>
      <c r="F282" s="173" t="s">
        <v>3778</v>
      </c>
      <c r="G282" s="174" t="s">
        <v>441</v>
      </c>
      <c r="H282" s="175">
        <v>591</v>
      </c>
      <c r="I282" s="176"/>
      <c r="J282" s="177">
        <f t="shared" si="49"/>
        <v>0</v>
      </c>
      <c r="K282" s="178"/>
      <c r="L282" s="36"/>
      <c r="M282" s="179" t="s">
        <v>1</v>
      </c>
      <c r="N282" s="180" t="s">
        <v>41</v>
      </c>
      <c r="O282" s="61"/>
      <c r="P282" s="181">
        <f t="shared" si="50"/>
        <v>0</v>
      </c>
      <c r="Q282" s="181">
        <v>0</v>
      </c>
      <c r="R282" s="181">
        <f t="shared" si="51"/>
        <v>0</v>
      </c>
      <c r="S282" s="181">
        <v>0</v>
      </c>
      <c r="T282" s="182">
        <f t="shared" si="52"/>
        <v>0</v>
      </c>
      <c r="U282" s="35"/>
      <c r="V282" s="35"/>
      <c r="W282" s="35"/>
      <c r="X282" s="35"/>
      <c r="Y282" s="35"/>
      <c r="Z282" s="35"/>
      <c r="AA282" s="35"/>
      <c r="AB282" s="35"/>
      <c r="AC282" s="35"/>
      <c r="AD282" s="35"/>
      <c r="AE282" s="35"/>
      <c r="AR282" s="183" t="s">
        <v>321</v>
      </c>
      <c r="AT282" s="183" t="s">
        <v>318</v>
      </c>
      <c r="AU282" s="183" t="s">
        <v>82</v>
      </c>
      <c r="AY282" s="18" t="s">
        <v>317</v>
      </c>
      <c r="BE282" s="105">
        <f t="shared" si="53"/>
        <v>0</v>
      </c>
      <c r="BF282" s="105">
        <f t="shared" si="54"/>
        <v>0</v>
      </c>
      <c r="BG282" s="105">
        <f t="shared" si="55"/>
        <v>0</v>
      </c>
      <c r="BH282" s="105">
        <f t="shared" si="56"/>
        <v>0</v>
      </c>
      <c r="BI282" s="105">
        <f t="shared" si="57"/>
        <v>0</v>
      </c>
      <c r="BJ282" s="18" t="s">
        <v>88</v>
      </c>
      <c r="BK282" s="105">
        <f t="shared" si="58"/>
        <v>0</v>
      </c>
      <c r="BL282" s="18" t="s">
        <v>321</v>
      </c>
      <c r="BM282" s="183" t="s">
        <v>3779</v>
      </c>
    </row>
    <row r="283" spans="1:65" s="2" customFormat="1" ht="24.2" customHeight="1">
      <c r="A283" s="35"/>
      <c r="B283" s="141"/>
      <c r="C283" s="171" t="s">
        <v>1041</v>
      </c>
      <c r="D283" s="171" t="s">
        <v>318</v>
      </c>
      <c r="E283" s="172" t="s">
        <v>3780</v>
      </c>
      <c r="F283" s="173" t="s">
        <v>3781</v>
      </c>
      <c r="G283" s="174" t="s">
        <v>891</v>
      </c>
      <c r="H283" s="175">
        <v>79</v>
      </c>
      <c r="I283" s="176"/>
      <c r="J283" s="177">
        <f t="shared" si="49"/>
        <v>0</v>
      </c>
      <c r="K283" s="178"/>
      <c r="L283" s="36"/>
      <c r="M283" s="179" t="s">
        <v>1</v>
      </c>
      <c r="N283" s="180" t="s">
        <v>41</v>
      </c>
      <c r="O283" s="61"/>
      <c r="P283" s="181">
        <f t="shared" si="50"/>
        <v>0</v>
      </c>
      <c r="Q283" s="181">
        <v>0</v>
      </c>
      <c r="R283" s="181">
        <f t="shared" si="51"/>
        <v>0</v>
      </c>
      <c r="S283" s="181">
        <v>0</v>
      </c>
      <c r="T283" s="182">
        <f t="shared" si="52"/>
        <v>0</v>
      </c>
      <c r="U283" s="35"/>
      <c r="V283" s="35"/>
      <c r="W283" s="35"/>
      <c r="X283" s="35"/>
      <c r="Y283" s="35"/>
      <c r="Z283" s="35"/>
      <c r="AA283" s="35"/>
      <c r="AB283" s="35"/>
      <c r="AC283" s="35"/>
      <c r="AD283" s="35"/>
      <c r="AE283" s="35"/>
      <c r="AR283" s="183" t="s">
        <v>321</v>
      </c>
      <c r="AT283" s="183" t="s">
        <v>318</v>
      </c>
      <c r="AU283" s="183" t="s">
        <v>82</v>
      </c>
      <c r="AY283" s="18" t="s">
        <v>317</v>
      </c>
      <c r="BE283" s="105">
        <f t="shared" si="53"/>
        <v>0</v>
      </c>
      <c r="BF283" s="105">
        <f t="shared" si="54"/>
        <v>0</v>
      </c>
      <c r="BG283" s="105">
        <f t="shared" si="55"/>
        <v>0</v>
      </c>
      <c r="BH283" s="105">
        <f t="shared" si="56"/>
        <v>0</v>
      </c>
      <c r="BI283" s="105">
        <f t="shared" si="57"/>
        <v>0</v>
      </c>
      <c r="BJ283" s="18" t="s">
        <v>88</v>
      </c>
      <c r="BK283" s="105">
        <f t="shared" si="58"/>
        <v>0</v>
      </c>
      <c r="BL283" s="18" t="s">
        <v>321</v>
      </c>
      <c r="BM283" s="183" t="s">
        <v>3782</v>
      </c>
    </row>
    <row r="284" spans="1:65" s="2" customFormat="1" ht="24.2" customHeight="1">
      <c r="A284" s="35"/>
      <c r="B284" s="141"/>
      <c r="C284" s="171" t="s">
        <v>1046</v>
      </c>
      <c r="D284" s="171" t="s">
        <v>318</v>
      </c>
      <c r="E284" s="172" t="s">
        <v>3783</v>
      </c>
      <c r="F284" s="173" t="s">
        <v>3784</v>
      </c>
      <c r="G284" s="174" t="s">
        <v>891</v>
      </c>
      <c r="H284" s="175">
        <v>44</v>
      </c>
      <c r="I284" s="176"/>
      <c r="J284" s="177">
        <f t="shared" si="49"/>
        <v>0</v>
      </c>
      <c r="K284" s="178"/>
      <c r="L284" s="36"/>
      <c r="M284" s="179" t="s">
        <v>1</v>
      </c>
      <c r="N284" s="180" t="s">
        <v>41</v>
      </c>
      <c r="O284" s="61"/>
      <c r="P284" s="181">
        <f t="shared" si="50"/>
        <v>0</v>
      </c>
      <c r="Q284" s="181">
        <v>0</v>
      </c>
      <c r="R284" s="181">
        <f t="shared" si="51"/>
        <v>0</v>
      </c>
      <c r="S284" s="181">
        <v>0</v>
      </c>
      <c r="T284" s="182">
        <f t="shared" si="52"/>
        <v>0</v>
      </c>
      <c r="U284" s="35"/>
      <c r="V284" s="35"/>
      <c r="W284" s="35"/>
      <c r="X284" s="35"/>
      <c r="Y284" s="35"/>
      <c r="Z284" s="35"/>
      <c r="AA284" s="35"/>
      <c r="AB284" s="35"/>
      <c r="AC284" s="35"/>
      <c r="AD284" s="35"/>
      <c r="AE284" s="35"/>
      <c r="AR284" s="183" t="s">
        <v>321</v>
      </c>
      <c r="AT284" s="183" t="s">
        <v>318</v>
      </c>
      <c r="AU284" s="183" t="s">
        <v>82</v>
      </c>
      <c r="AY284" s="18" t="s">
        <v>317</v>
      </c>
      <c r="BE284" s="105">
        <f t="shared" si="53"/>
        <v>0</v>
      </c>
      <c r="BF284" s="105">
        <f t="shared" si="54"/>
        <v>0</v>
      </c>
      <c r="BG284" s="105">
        <f t="shared" si="55"/>
        <v>0</v>
      </c>
      <c r="BH284" s="105">
        <f t="shared" si="56"/>
        <v>0</v>
      </c>
      <c r="BI284" s="105">
        <f t="shared" si="57"/>
        <v>0</v>
      </c>
      <c r="BJ284" s="18" t="s">
        <v>88</v>
      </c>
      <c r="BK284" s="105">
        <f t="shared" si="58"/>
        <v>0</v>
      </c>
      <c r="BL284" s="18" t="s">
        <v>321</v>
      </c>
      <c r="BM284" s="183" t="s">
        <v>3785</v>
      </c>
    </row>
    <row r="285" spans="1:65" s="2" customFormat="1" ht="24.2" customHeight="1">
      <c r="A285" s="35"/>
      <c r="B285" s="141"/>
      <c r="C285" s="171" t="s">
        <v>1051</v>
      </c>
      <c r="D285" s="171" t="s">
        <v>318</v>
      </c>
      <c r="E285" s="172" t="s">
        <v>3786</v>
      </c>
      <c r="F285" s="173" t="s">
        <v>3787</v>
      </c>
      <c r="G285" s="174" t="s">
        <v>891</v>
      </c>
      <c r="H285" s="175">
        <v>9</v>
      </c>
      <c r="I285" s="176"/>
      <c r="J285" s="177">
        <f t="shared" si="49"/>
        <v>0</v>
      </c>
      <c r="K285" s="178"/>
      <c r="L285" s="36"/>
      <c r="M285" s="179" t="s">
        <v>1</v>
      </c>
      <c r="N285" s="180" t="s">
        <v>41</v>
      </c>
      <c r="O285" s="61"/>
      <c r="P285" s="181">
        <f t="shared" si="50"/>
        <v>0</v>
      </c>
      <c r="Q285" s="181">
        <v>0</v>
      </c>
      <c r="R285" s="181">
        <f t="shared" si="51"/>
        <v>0</v>
      </c>
      <c r="S285" s="181">
        <v>0</v>
      </c>
      <c r="T285" s="182">
        <f t="shared" si="52"/>
        <v>0</v>
      </c>
      <c r="U285" s="35"/>
      <c r="V285" s="35"/>
      <c r="W285" s="35"/>
      <c r="X285" s="35"/>
      <c r="Y285" s="35"/>
      <c r="Z285" s="35"/>
      <c r="AA285" s="35"/>
      <c r="AB285" s="35"/>
      <c r="AC285" s="35"/>
      <c r="AD285" s="35"/>
      <c r="AE285" s="35"/>
      <c r="AR285" s="183" t="s">
        <v>321</v>
      </c>
      <c r="AT285" s="183" t="s">
        <v>318</v>
      </c>
      <c r="AU285" s="183" t="s">
        <v>82</v>
      </c>
      <c r="AY285" s="18" t="s">
        <v>317</v>
      </c>
      <c r="BE285" s="105">
        <f t="shared" si="53"/>
        <v>0</v>
      </c>
      <c r="BF285" s="105">
        <f t="shared" si="54"/>
        <v>0</v>
      </c>
      <c r="BG285" s="105">
        <f t="shared" si="55"/>
        <v>0</v>
      </c>
      <c r="BH285" s="105">
        <f t="shared" si="56"/>
        <v>0</v>
      </c>
      <c r="BI285" s="105">
        <f t="shared" si="57"/>
        <v>0</v>
      </c>
      <c r="BJ285" s="18" t="s">
        <v>88</v>
      </c>
      <c r="BK285" s="105">
        <f t="shared" si="58"/>
        <v>0</v>
      </c>
      <c r="BL285" s="18" t="s">
        <v>321</v>
      </c>
      <c r="BM285" s="183" t="s">
        <v>3788</v>
      </c>
    </row>
    <row r="286" spans="1:65" s="2" customFormat="1" ht="24.2" customHeight="1">
      <c r="A286" s="35"/>
      <c r="B286" s="141"/>
      <c r="C286" s="171" t="s">
        <v>1055</v>
      </c>
      <c r="D286" s="171" t="s">
        <v>318</v>
      </c>
      <c r="E286" s="172" t="s">
        <v>3789</v>
      </c>
      <c r="F286" s="173" t="s">
        <v>3790</v>
      </c>
      <c r="G286" s="174" t="s">
        <v>891</v>
      </c>
      <c r="H286" s="175">
        <v>35</v>
      </c>
      <c r="I286" s="176"/>
      <c r="J286" s="177">
        <f t="shared" si="49"/>
        <v>0</v>
      </c>
      <c r="K286" s="178"/>
      <c r="L286" s="36"/>
      <c r="M286" s="179" t="s">
        <v>1</v>
      </c>
      <c r="N286" s="180" t="s">
        <v>41</v>
      </c>
      <c r="O286" s="61"/>
      <c r="P286" s="181">
        <f t="shared" si="50"/>
        <v>0</v>
      </c>
      <c r="Q286" s="181">
        <v>0</v>
      </c>
      <c r="R286" s="181">
        <f t="shared" si="51"/>
        <v>0</v>
      </c>
      <c r="S286" s="181">
        <v>0</v>
      </c>
      <c r="T286" s="182">
        <f t="shared" si="52"/>
        <v>0</v>
      </c>
      <c r="U286" s="35"/>
      <c r="V286" s="35"/>
      <c r="W286" s="35"/>
      <c r="X286" s="35"/>
      <c r="Y286" s="35"/>
      <c r="Z286" s="35"/>
      <c r="AA286" s="35"/>
      <c r="AB286" s="35"/>
      <c r="AC286" s="35"/>
      <c r="AD286" s="35"/>
      <c r="AE286" s="35"/>
      <c r="AR286" s="183" t="s">
        <v>321</v>
      </c>
      <c r="AT286" s="183" t="s">
        <v>318</v>
      </c>
      <c r="AU286" s="183" t="s">
        <v>82</v>
      </c>
      <c r="AY286" s="18" t="s">
        <v>317</v>
      </c>
      <c r="BE286" s="105">
        <f t="shared" si="53"/>
        <v>0</v>
      </c>
      <c r="BF286" s="105">
        <f t="shared" si="54"/>
        <v>0</v>
      </c>
      <c r="BG286" s="105">
        <f t="shared" si="55"/>
        <v>0</v>
      </c>
      <c r="BH286" s="105">
        <f t="shared" si="56"/>
        <v>0</v>
      </c>
      <c r="BI286" s="105">
        <f t="shared" si="57"/>
        <v>0</v>
      </c>
      <c r="BJ286" s="18" t="s">
        <v>88</v>
      </c>
      <c r="BK286" s="105">
        <f t="shared" si="58"/>
        <v>0</v>
      </c>
      <c r="BL286" s="18" t="s">
        <v>321</v>
      </c>
      <c r="BM286" s="183" t="s">
        <v>3791</v>
      </c>
    </row>
    <row r="287" spans="1:65" s="2" customFormat="1" ht="24.2" customHeight="1">
      <c r="A287" s="35"/>
      <c r="B287" s="141"/>
      <c r="C287" s="171" t="s">
        <v>1061</v>
      </c>
      <c r="D287" s="171" t="s">
        <v>318</v>
      </c>
      <c r="E287" s="172" t="s">
        <v>3792</v>
      </c>
      <c r="F287" s="173" t="s">
        <v>3793</v>
      </c>
      <c r="G287" s="174" t="s">
        <v>891</v>
      </c>
      <c r="H287" s="175">
        <v>211</v>
      </c>
      <c r="I287" s="176"/>
      <c r="J287" s="177">
        <f t="shared" si="49"/>
        <v>0</v>
      </c>
      <c r="K287" s="178"/>
      <c r="L287" s="36"/>
      <c r="M287" s="179" t="s">
        <v>1</v>
      </c>
      <c r="N287" s="180" t="s">
        <v>41</v>
      </c>
      <c r="O287" s="61"/>
      <c r="P287" s="181">
        <f t="shared" si="50"/>
        <v>0</v>
      </c>
      <c r="Q287" s="181">
        <v>0</v>
      </c>
      <c r="R287" s="181">
        <f t="shared" si="51"/>
        <v>0</v>
      </c>
      <c r="S287" s="181">
        <v>0</v>
      </c>
      <c r="T287" s="182">
        <f t="shared" si="52"/>
        <v>0</v>
      </c>
      <c r="U287" s="35"/>
      <c r="V287" s="35"/>
      <c r="W287" s="35"/>
      <c r="X287" s="35"/>
      <c r="Y287" s="35"/>
      <c r="Z287" s="35"/>
      <c r="AA287" s="35"/>
      <c r="AB287" s="35"/>
      <c r="AC287" s="35"/>
      <c r="AD287" s="35"/>
      <c r="AE287" s="35"/>
      <c r="AR287" s="183" t="s">
        <v>321</v>
      </c>
      <c r="AT287" s="183" t="s">
        <v>318</v>
      </c>
      <c r="AU287" s="183" t="s">
        <v>82</v>
      </c>
      <c r="AY287" s="18" t="s">
        <v>317</v>
      </c>
      <c r="BE287" s="105">
        <f t="shared" si="53"/>
        <v>0</v>
      </c>
      <c r="BF287" s="105">
        <f t="shared" si="54"/>
        <v>0</v>
      </c>
      <c r="BG287" s="105">
        <f t="shared" si="55"/>
        <v>0</v>
      </c>
      <c r="BH287" s="105">
        <f t="shared" si="56"/>
        <v>0</v>
      </c>
      <c r="BI287" s="105">
        <f t="shared" si="57"/>
        <v>0</v>
      </c>
      <c r="BJ287" s="18" t="s">
        <v>88</v>
      </c>
      <c r="BK287" s="105">
        <f t="shared" si="58"/>
        <v>0</v>
      </c>
      <c r="BL287" s="18" t="s">
        <v>321</v>
      </c>
      <c r="BM287" s="183" t="s">
        <v>3794</v>
      </c>
    </row>
    <row r="288" spans="1:65" s="2" customFormat="1" ht="37.9" customHeight="1">
      <c r="A288" s="35"/>
      <c r="B288" s="141"/>
      <c r="C288" s="171" t="s">
        <v>1065</v>
      </c>
      <c r="D288" s="171" t="s">
        <v>318</v>
      </c>
      <c r="E288" s="172" t="s">
        <v>3795</v>
      </c>
      <c r="F288" s="173" t="s">
        <v>3796</v>
      </c>
      <c r="G288" s="174" t="s">
        <v>891</v>
      </c>
      <c r="H288" s="175">
        <v>4</v>
      </c>
      <c r="I288" s="176"/>
      <c r="J288" s="177">
        <f t="shared" si="49"/>
        <v>0</v>
      </c>
      <c r="K288" s="178"/>
      <c r="L288" s="36"/>
      <c r="M288" s="179" t="s">
        <v>1</v>
      </c>
      <c r="N288" s="180" t="s">
        <v>41</v>
      </c>
      <c r="O288" s="61"/>
      <c r="P288" s="181">
        <f t="shared" si="50"/>
        <v>0</v>
      </c>
      <c r="Q288" s="181">
        <v>0</v>
      </c>
      <c r="R288" s="181">
        <f t="shared" si="51"/>
        <v>0</v>
      </c>
      <c r="S288" s="181">
        <v>0</v>
      </c>
      <c r="T288" s="182">
        <f t="shared" si="52"/>
        <v>0</v>
      </c>
      <c r="U288" s="35"/>
      <c r="V288" s="35"/>
      <c r="W288" s="35"/>
      <c r="X288" s="35"/>
      <c r="Y288" s="35"/>
      <c r="Z288" s="35"/>
      <c r="AA288" s="35"/>
      <c r="AB288" s="35"/>
      <c r="AC288" s="35"/>
      <c r="AD288" s="35"/>
      <c r="AE288" s="35"/>
      <c r="AR288" s="183" t="s">
        <v>321</v>
      </c>
      <c r="AT288" s="183" t="s">
        <v>318</v>
      </c>
      <c r="AU288" s="183" t="s">
        <v>82</v>
      </c>
      <c r="AY288" s="18" t="s">
        <v>317</v>
      </c>
      <c r="BE288" s="105">
        <f t="shared" si="53"/>
        <v>0</v>
      </c>
      <c r="BF288" s="105">
        <f t="shared" si="54"/>
        <v>0</v>
      </c>
      <c r="BG288" s="105">
        <f t="shared" si="55"/>
        <v>0</v>
      </c>
      <c r="BH288" s="105">
        <f t="shared" si="56"/>
        <v>0</v>
      </c>
      <c r="BI288" s="105">
        <f t="shared" si="57"/>
        <v>0</v>
      </c>
      <c r="BJ288" s="18" t="s">
        <v>88</v>
      </c>
      <c r="BK288" s="105">
        <f t="shared" si="58"/>
        <v>0</v>
      </c>
      <c r="BL288" s="18" t="s">
        <v>321</v>
      </c>
      <c r="BM288" s="183" t="s">
        <v>3797</v>
      </c>
    </row>
    <row r="289" spans="1:65" s="2" customFormat="1" ht="37.9" customHeight="1">
      <c r="A289" s="35"/>
      <c r="B289" s="141"/>
      <c r="C289" s="171" t="s">
        <v>1070</v>
      </c>
      <c r="D289" s="171" t="s">
        <v>318</v>
      </c>
      <c r="E289" s="172" t="s">
        <v>3798</v>
      </c>
      <c r="F289" s="173" t="s">
        <v>3799</v>
      </c>
      <c r="G289" s="174" t="s">
        <v>891</v>
      </c>
      <c r="H289" s="175">
        <v>4</v>
      </c>
      <c r="I289" s="176"/>
      <c r="J289" s="177">
        <f t="shared" si="49"/>
        <v>0</v>
      </c>
      <c r="K289" s="178"/>
      <c r="L289" s="36"/>
      <c r="M289" s="179" t="s">
        <v>1</v>
      </c>
      <c r="N289" s="180" t="s">
        <v>41</v>
      </c>
      <c r="O289" s="61"/>
      <c r="P289" s="181">
        <f t="shared" si="50"/>
        <v>0</v>
      </c>
      <c r="Q289" s="181">
        <v>0</v>
      </c>
      <c r="R289" s="181">
        <f t="shared" si="51"/>
        <v>0</v>
      </c>
      <c r="S289" s="181">
        <v>0</v>
      </c>
      <c r="T289" s="182">
        <f t="shared" si="52"/>
        <v>0</v>
      </c>
      <c r="U289" s="35"/>
      <c r="V289" s="35"/>
      <c r="W289" s="35"/>
      <c r="X289" s="35"/>
      <c r="Y289" s="35"/>
      <c r="Z289" s="35"/>
      <c r="AA289" s="35"/>
      <c r="AB289" s="35"/>
      <c r="AC289" s="35"/>
      <c r="AD289" s="35"/>
      <c r="AE289" s="35"/>
      <c r="AR289" s="183" t="s">
        <v>321</v>
      </c>
      <c r="AT289" s="183" t="s">
        <v>318</v>
      </c>
      <c r="AU289" s="183" t="s">
        <v>82</v>
      </c>
      <c r="AY289" s="18" t="s">
        <v>317</v>
      </c>
      <c r="BE289" s="105">
        <f t="shared" si="53"/>
        <v>0</v>
      </c>
      <c r="BF289" s="105">
        <f t="shared" si="54"/>
        <v>0</v>
      </c>
      <c r="BG289" s="105">
        <f t="shared" si="55"/>
        <v>0</v>
      </c>
      <c r="BH289" s="105">
        <f t="shared" si="56"/>
        <v>0</v>
      </c>
      <c r="BI289" s="105">
        <f t="shared" si="57"/>
        <v>0</v>
      </c>
      <c r="BJ289" s="18" t="s">
        <v>88</v>
      </c>
      <c r="BK289" s="105">
        <f t="shared" si="58"/>
        <v>0</v>
      </c>
      <c r="BL289" s="18" t="s">
        <v>321</v>
      </c>
      <c r="BM289" s="183" t="s">
        <v>3800</v>
      </c>
    </row>
    <row r="290" spans="1:65" s="2" customFormat="1" ht="14.45" customHeight="1">
      <c r="A290" s="35"/>
      <c r="B290" s="141"/>
      <c r="C290" s="171" t="s">
        <v>1076</v>
      </c>
      <c r="D290" s="171" t="s">
        <v>318</v>
      </c>
      <c r="E290" s="172" t="s">
        <v>3801</v>
      </c>
      <c r="F290" s="173" t="s">
        <v>3802</v>
      </c>
      <c r="G290" s="174" t="s">
        <v>891</v>
      </c>
      <c r="H290" s="175">
        <v>35</v>
      </c>
      <c r="I290" s="176"/>
      <c r="J290" s="177">
        <f t="shared" si="49"/>
        <v>0</v>
      </c>
      <c r="K290" s="178"/>
      <c r="L290" s="36"/>
      <c r="M290" s="179" t="s">
        <v>1</v>
      </c>
      <c r="N290" s="180" t="s">
        <v>41</v>
      </c>
      <c r="O290" s="61"/>
      <c r="P290" s="181">
        <f t="shared" si="50"/>
        <v>0</v>
      </c>
      <c r="Q290" s="181">
        <v>0</v>
      </c>
      <c r="R290" s="181">
        <f t="shared" si="51"/>
        <v>0</v>
      </c>
      <c r="S290" s="181">
        <v>0</v>
      </c>
      <c r="T290" s="182">
        <f t="shared" si="52"/>
        <v>0</v>
      </c>
      <c r="U290" s="35"/>
      <c r="V290" s="35"/>
      <c r="W290" s="35"/>
      <c r="X290" s="35"/>
      <c r="Y290" s="35"/>
      <c r="Z290" s="35"/>
      <c r="AA290" s="35"/>
      <c r="AB290" s="35"/>
      <c r="AC290" s="35"/>
      <c r="AD290" s="35"/>
      <c r="AE290" s="35"/>
      <c r="AR290" s="183" t="s">
        <v>321</v>
      </c>
      <c r="AT290" s="183" t="s">
        <v>318</v>
      </c>
      <c r="AU290" s="183" t="s">
        <v>82</v>
      </c>
      <c r="AY290" s="18" t="s">
        <v>317</v>
      </c>
      <c r="BE290" s="105">
        <f t="shared" si="53"/>
        <v>0</v>
      </c>
      <c r="BF290" s="105">
        <f t="shared" si="54"/>
        <v>0</v>
      </c>
      <c r="BG290" s="105">
        <f t="shared" si="55"/>
        <v>0</v>
      </c>
      <c r="BH290" s="105">
        <f t="shared" si="56"/>
        <v>0</v>
      </c>
      <c r="BI290" s="105">
        <f t="shared" si="57"/>
        <v>0</v>
      </c>
      <c r="BJ290" s="18" t="s">
        <v>88</v>
      </c>
      <c r="BK290" s="105">
        <f t="shared" si="58"/>
        <v>0</v>
      </c>
      <c r="BL290" s="18" t="s">
        <v>321</v>
      </c>
      <c r="BM290" s="183" t="s">
        <v>3803</v>
      </c>
    </row>
    <row r="291" spans="1:65" s="2" customFormat="1" ht="24.2" customHeight="1">
      <c r="A291" s="35"/>
      <c r="B291" s="141"/>
      <c r="C291" s="171" t="s">
        <v>1082</v>
      </c>
      <c r="D291" s="171" t="s">
        <v>318</v>
      </c>
      <c r="E291" s="172" t="s">
        <v>3804</v>
      </c>
      <c r="F291" s="173" t="s">
        <v>3805</v>
      </c>
      <c r="G291" s="174" t="s">
        <v>891</v>
      </c>
      <c r="H291" s="175">
        <v>211</v>
      </c>
      <c r="I291" s="176"/>
      <c r="J291" s="177">
        <f t="shared" si="49"/>
        <v>0</v>
      </c>
      <c r="K291" s="178"/>
      <c r="L291" s="36"/>
      <c r="M291" s="179" t="s">
        <v>1</v>
      </c>
      <c r="N291" s="180" t="s">
        <v>41</v>
      </c>
      <c r="O291" s="61"/>
      <c r="P291" s="181">
        <f t="shared" si="50"/>
        <v>0</v>
      </c>
      <c r="Q291" s="181">
        <v>0</v>
      </c>
      <c r="R291" s="181">
        <f t="shared" si="51"/>
        <v>0</v>
      </c>
      <c r="S291" s="181">
        <v>0</v>
      </c>
      <c r="T291" s="182">
        <f t="shared" si="52"/>
        <v>0</v>
      </c>
      <c r="U291" s="35"/>
      <c r="V291" s="35"/>
      <c r="W291" s="35"/>
      <c r="X291" s="35"/>
      <c r="Y291" s="35"/>
      <c r="Z291" s="35"/>
      <c r="AA291" s="35"/>
      <c r="AB291" s="35"/>
      <c r="AC291" s="35"/>
      <c r="AD291" s="35"/>
      <c r="AE291" s="35"/>
      <c r="AR291" s="183" t="s">
        <v>321</v>
      </c>
      <c r="AT291" s="183" t="s">
        <v>318</v>
      </c>
      <c r="AU291" s="183" t="s">
        <v>82</v>
      </c>
      <c r="AY291" s="18" t="s">
        <v>317</v>
      </c>
      <c r="BE291" s="105">
        <f t="shared" si="53"/>
        <v>0</v>
      </c>
      <c r="BF291" s="105">
        <f t="shared" si="54"/>
        <v>0</v>
      </c>
      <c r="BG291" s="105">
        <f t="shared" si="55"/>
        <v>0</v>
      </c>
      <c r="BH291" s="105">
        <f t="shared" si="56"/>
        <v>0</v>
      </c>
      <c r="BI291" s="105">
        <f t="shared" si="57"/>
        <v>0</v>
      </c>
      <c r="BJ291" s="18" t="s">
        <v>88</v>
      </c>
      <c r="BK291" s="105">
        <f t="shared" si="58"/>
        <v>0</v>
      </c>
      <c r="BL291" s="18" t="s">
        <v>321</v>
      </c>
      <c r="BM291" s="183" t="s">
        <v>3806</v>
      </c>
    </row>
    <row r="292" spans="1:65" s="2" customFormat="1" ht="14.45" customHeight="1">
      <c r="A292" s="35"/>
      <c r="B292" s="141"/>
      <c r="C292" s="171" t="s">
        <v>1087</v>
      </c>
      <c r="D292" s="171" t="s">
        <v>318</v>
      </c>
      <c r="E292" s="172" t="s">
        <v>3807</v>
      </c>
      <c r="F292" s="173" t="s">
        <v>3808</v>
      </c>
      <c r="G292" s="174" t="s">
        <v>891</v>
      </c>
      <c r="H292" s="175">
        <v>10</v>
      </c>
      <c r="I292" s="176"/>
      <c r="J292" s="177">
        <f t="shared" si="49"/>
        <v>0</v>
      </c>
      <c r="K292" s="178"/>
      <c r="L292" s="36"/>
      <c r="M292" s="179" t="s">
        <v>1</v>
      </c>
      <c r="N292" s="180" t="s">
        <v>41</v>
      </c>
      <c r="O292" s="61"/>
      <c r="P292" s="181">
        <f t="shared" si="50"/>
        <v>0</v>
      </c>
      <c r="Q292" s="181">
        <v>0</v>
      </c>
      <c r="R292" s="181">
        <f t="shared" si="51"/>
        <v>0</v>
      </c>
      <c r="S292" s="181">
        <v>0</v>
      </c>
      <c r="T292" s="182">
        <f t="shared" si="52"/>
        <v>0</v>
      </c>
      <c r="U292" s="35"/>
      <c r="V292" s="35"/>
      <c r="W292" s="35"/>
      <c r="X292" s="35"/>
      <c r="Y292" s="35"/>
      <c r="Z292" s="35"/>
      <c r="AA292" s="35"/>
      <c r="AB292" s="35"/>
      <c r="AC292" s="35"/>
      <c r="AD292" s="35"/>
      <c r="AE292" s="35"/>
      <c r="AR292" s="183" t="s">
        <v>321</v>
      </c>
      <c r="AT292" s="183" t="s">
        <v>318</v>
      </c>
      <c r="AU292" s="183" t="s">
        <v>82</v>
      </c>
      <c r="AY292" s="18" t="s">
        <v>317</v>
      </c>
      <c r="BE292" s="105">
        <f t="shared" si="53"/>
        <v>0</v>
      </c>
      <c r="BF292" s="105">
        <f t="shared" si="54"/>
        <v>0</v>
      </c>
      <c r="BG292" s="105">
        <f t="shared" si="55"/>
        <v>0</v>
      </c>
      <c r="BH292" s="105">
        <f t="shared" si="56"/>
        <v>0</v>
      </c>
      <c r="BI292" s="105">
        <f t="shared" si="57"/>
        <v>0</v>
      </c>
      <c r="BJ292" s="18" t="s">
        <v>88</v>
      </c>
      <c r="BK292" s="105">
        <f t="shared" si="58"/>
        <v>0</v>
      </c>
      <c r="BL292" s="18" t="s">
        <v>321</v>
      </c>
      <c r="BM292" s="183" t="s">
        <v>3809</v>
      </c>
    </row>
    <row r="293" spans="1:65" s="2" customFormat="1" ht="14.45" customHeight="1">
      <c r="A293" s="35"/>
      <c r="B293" s="141"/>
      <c r="C293" s="171" t="s">
        <v>1092</v>
      </c>
      <c r="D293" s="171" t="s">
        <v>318</v>
      </c>
      <c r="E293" s="172" t="s">
        <v>3810</v>
      </c>
      <c r="F293" s="173" t="s">
        <v>3811</v>
      </c>
      <c r="G293" s="174" t="s">
        <v>891</v>
      </c>
      <c r="H293" s="175">
        <v>46</v>
      </c>
      <c r="I293" s="176"/>
      <c r="J293" s="177">
        <f t="shared" si="49"/>
        <v>0</v>
      </c>
      <c r="K293" s="178"/>
      <c r="L293" s="36"/>
      <c r="M293" s="179" t="s">
        <v>1</v>
      </c>
      <c r="N293" s="180" t="s">
        <v>41</v>
      </c>
      <c r="O293" s="61"/>
      <c r="P293" s="181">
        <f t="shared" si="50"/>
        <v>0</v>
      </c>
      <c r="Q293" s="181">
        <v>0</v>
      </c>
      <c r="R293" s="181">
        <f t="shared" si="51"/>
        <v>0</v>
      </c>
      <c r="S293" s="181">
        <v>0</v>
      </c>
      <c r="T293" s="182">
        <f t="shared" si="52"/>
        <v>0</v>
      </c>
      <c r="U293" s="35"/>
      <c r="V293" s="35"/>
      <c r="W293" s="35"/>
      <c r="X293" s="35"/>
      <c r="Y293" s="35"/>
      <c r="Z293" s="35"/>
      <c r="AA293" s="35"/>
      <c r="AB293" s="35"/>
      <c r="AC293" s="35"/>
      <c r="AD293" s="35"/>
      <c r="AE293" s="35"/>
      <c r="AR293" s="183" t="s">
        <v>321</v>
      </c>
      <c r="AT293" s="183" t="s">
        <v>318</v>
      </c>
      <c r="AU293" s="183" t="s">
        <v>82</v>
      </c>
      <c r="AY293" s="18" t="s">
        <v>317</v>
      </c>
      <c r="BE293" s="105">
        <f t="shared" si="53"/>
        <v>0</v>
      </c>
      <c r="BF293" s="105">
        <f t="shared" si="54"/>
        <v>0</v>
      </c>
      <c r="BG293" s="105">
        <f t="shared" si="55"/>
        <v>0</v>
      </c>
      <c r="BH293" s="105">
        <f t="shared" si="56"/>
        <v>0</v>
      </c>
      <c r="BI293" s="105">
        <f t="shared" si="57"/>
        <v>0</v>
      </c>
      <c r="BJ293" s="18" t="s">
        <v>88</v>
      </c>
      <c r="BK293" s="105">
        <f t="shared" si="58"/>
        <v>0</v>
      </c>
      <c r="BL293" s="18" t="s">
        <v>321</v>
      </c>
      <c r="BM293" s="183" t="s">
        <v>3812</v>
      </c>
    </row>
    <row r="294" spans="1:65" s="2" customFormat="1" ht="14.45" customHeight="1">
      <c r="A294" s="35"/>
      <c r="B294" s="141"/>
      <c r="C294" s="171" t="s">
        <v>1096</v>
      </c>
      <c r="D294" s="171" t="s">
        <v>318</v>
      </c>
      <c r="E294" s="172" t="s">
        <v>3813</v>
      </c>
      <c r="F294" s="173" t="s">
        <v>3814</v>
      </c>
      <c r="G294" s="174" t="s">
        <v>891</v>
      </c>
      <c r="H294" s="175">
        <v>2</v>
      </c>
      <c r="I294" s="176"/>
      <c r="J294" s="177">
        <f t="shared" si="49"/>
        <v>0</v>
      </c>
      <c r="K294" s="178"/>
      <c r="L294" s="36"/>
      <c r="M294" s="179" t="s">
        <v>1</v>
      </c>
      <c r="N294" s="180" t="s">
        <v>41</v>
      </c>
      <c r="O294" s="61"/>
      <c r="P294" s="181">
        <f t="shared" si="50"/>
        <v>0</v>
      </c>
      <c r="Q294" s="181">
        <v>0</v>
      </c>
      <c r="R294" s="181">
        <f t="shared" si="51"/>
        <v>0</v>
      </c>
      <c r="S294" s="181">
        <v>0</v>
      </c>
      <c r="T294" s="182">
        <f t="shared" si="52"/>
        <v>0</v>
      </c>
      <c r="U294" s="35"/>
      <c r="V294" s="35"/>
      <c r="W294" s="35"/>
      <c r="X294" s="35"/>
      <c r="Y294" s="35"/>
      <c r="Z294" s="35"/>
      <c r="AA294" s="35"/>
      <c r="AB294" s="35"/>
      <c r="AC294" s="35"/>
      <c r="AD294" s="35"/>
      <c r="AE294" s="35"/>
      <c r="AR294" s="183" t="s">
        <v>321</v>
      </c>
      <c r="AT294" s="183" t="s">
        <v>318</v>
      </c>
      <c r="AU294" s="183" t="s">
        <v>82</v>
      </c>
      <c r="AY294" s="18" t="s">
        <v>317</v>
      </c>
      <c r="BE294" s="105">
        <f t="shared" si="53"/>
        <v>0</v>
      </c>
      <c r="BF294" s="105">
        <f t="shared" si="54"/>
        <v>0</v>
      </c>
      <c r="BG294" s="105">
        <f t="shared" si="55"/>
        <v>0</v>
      </c>
      <c r="BH294" s="105">
        <f t="shared" si="56"/>
        <v>0</v>
      </c>
      <c r="BI294" s="105">
        <f t="shared" si="57"/>
        <v>0</v>
      </c>
      <c r="BJ294" s="18" t="s">
        <v>88</v>
      </c>
      <c r="BK294" s="105">
        <f t="shared" si="58"/>
        <v>0</v>
      </c>
      <c r="BL294" s="18" t="s">
        <v>321</v>
      </c>
      <c r="BM294" s="183" t="s">
        <v>3815</v>
      </c>
    </row>
    <row r="295" spans="1:65" s="2" customFormat="1" ht="14.45" customHeight="1">
      <c r="A295" s="35"/>
      <c r="B295" s="141"/>
      <c r="C295" s="171" t="s">
        <v>1101</v>
      </c>
      <c r="D295" s="171" t="s">
        <v>318</v>
      </c>
      <c r="E295" s="172" t="s">
        <v>3816</v>
      </c>
      <c r="F295" s="173" t="s">
        <v>3817</v>
      </c>
      <c r="G295" s="174" t="s">
        <v>891</v>
      </c>
      <c r="H295" s="175">
        <v>2</v>
      </c>
      <c r="I295" s="176"/>
      <c r="J295" s="177">
        <f t="shared" si="49"/>
        <v>0</v>
      </c>
      <c r="K295" s="178"/>
      <c r="L295" s="36"/>
      <c r="M295" s="179" t="s">
        <v>1</v>
      </c>
      <c r="N295" s="180" t="s">
        <v>41</v>
      </c>
      <c r="O295" s="61"/>
      <c r="P295" s="181">
        <f t="shared" si="50"/>
        <v>0</v>
      </c>
      <c r="Q295" s="181">
        <v>0</v>
      </c>
      <c r="R295" s="181">
        <f t="shared" si="51"/>
        <v>0</v>
      </c>
      <c r="S295" s="181">
        <v>0</v>
      </c>
      <c r="T295" s="182">
        <f t="shared" si="52"/>
        <v>0</v>
      </c>
      <c r="U295" s="35"/>
      <c r="V295" s="35"/>
      <c r="W295" s="35"/>
      <c r="X295" s="35"/>
      <c r="Y295" s="35"/>
      <c r="Z295" s="35"/>
      <c r="AA295" s="35"/>
      <c r="AB295" s="35"/>
      <c r="AC295" s="35"/>
      <c r="AD295" s="35"/>
      <c r="AE295" s="35"/>
      <c r="AR295" s="183" t="s">
        <v>321</v>
      </c>
      <c r="AT295" s="183" t="s">
        <v>318</v>
      </c>
      <c r="AU295" s="183" t="s">
        <v>82</v>
      </c>
      <c r="AY295" s="18" t="s">
        <v>317</v>
      </c>
      <c r="BE295" s="105">
        <f t="shared" si="53"/>
        <v>0</v>
      </c>
      <c r="BF295" s="105">
        <f t="shared" si="54"/>
        <v>0</v>
      </c>
      <c r="BG295" s="105">
        <f t="shared" si="55"/>
        <v>0</v>
      </c>
      <c r="BH295" s="105">
        <f t="shared" si="56"/>
        <v>0</v>
      </c>
      <c r="BI295" s="105">
        <f t="shared" si="57"/>
        <v>0</v>
      </c>
      <c r="BJ295" s="18" t="s">
        <v>88</v>
      </c>
      <c r="BK295" s="105">
        <f t="shared" si="58"/>
        <v>0</v>
      </c>
      <c r="BL295" s="18" t="s">
        <v>321</v>
      </c>
      <c r="BM295" s="183" t="s">
        <v>3818</v>
      </c>
    </row>
    <row r="296" spans="1:65" s="2" customFormat="1" ht="14.45" customHeight="1">
      <c r="A296" s="35"/>
      <c r="B296" s="141"/>
      <c r="C296" s="171" t="s">
        <v>1107</v>
      </c>
      <c r="D296" s="171" t="s">
        <v>318</v>
      </c>
      <c r="E296" s="172" t="s">
        <v>3819</v>
      </c>
      <c r="F296" s="173" t="s">
        <v>3820</v>
      </c>
      <c r="G296" s="174" t="s">
        <v>891</v>
      </c>
      <c r="H296" s="175">
        <v>2</v>
      </c>
      <c r="I296" s="176"/>
      <c r="J296" s="177">
        <f t="shared" si="49"/>
        <v>0</v>
      </c>
      <c r="K296" s="178"/>
      <c r="L296" s="36"/>
      <c r="M296" s="179" t="s">
        <v>1</v>
      </c>
      <c r="N296" s="180" t="s">
        <v>41</v>
      </c>
      <c r="O296" s="61"/>
      <c r="P296" s="181">
        <f t="shared" si="50"/>
        <v>0</v>
      </c>
      <c r="Q296" s="181">
        <v>0</v>
      </c>
      <c r="R296" s="181">
        <f t="shared" si="51"/>
        <v>0</v>
      </c>
      <c r="S296" s="181">
        <v>0</v>
      </c>
      <c r="T296" s="182">
        <f t="shared" si="52"/>
        <v>0</v>
      </c>
      <c r="U296" s="35"/>
      <c r="V296" s="35"/>
      <c r="W296" s="35"/>
      <c r="X296" s="35"/>
      <c r="Y296" s="35"/>
      <c r="Z296" s="35"/>
      <c r="AA296" s="35"/>
      <c r="AB296" s="35"/>
      <c r="AC296" s="35"/>
      <c r="AD296" s="35"/>
      <c r="AE296" s="35"/>
      <c r="AR296" s="183" t="s">
        <v>321</v>
      </c>
      <c r="AT296" s="183" t="s">
        <v>318</v>
      </c>
      <c r="AU296" s="183" t="s">
        <v>82</v>
      </c>
      <c r="AY296" s="18" t="s">
        <v>317</v>
      </c>
      <c r="BE296" s="105">
        <f t="shared" si="53"/>
        <v>0</v>
      </c>
      <c r="BF296" s="105">
        <f t="shared" si="54"/>
        <v>0</v>
      </c>
      <c r="BG296" s="105">
        <f t="shared" si="55"/>
        <v>0</v>
      </c>
      <c r="BH296" s="105">
        <f t="shared" si="56"/>
        <v>0</v>
      </c>
      <c r="BI296" s="105">
        <f t="shared" si="57"/>
        <v>0</v>
      </c>
      <c r="BJ296" s="18" t="s">
        <v>88</v>
      </c>
      <c r="BK296" s="105">
        <f t="shared" si="58"/>
        <v>0</v>
      </c>
      <c r="BL296" s="18" t="s">
        <v>321</v>
      </c>
      <c r="BM296" s="183" t="s">
        <v>3821</v>
      </c>
    </row>
    <row r="297" spans="1:65" s="2" customFormat="1" ht="24.2" customHeight="1">
      <c r="A297" s="35"/>
      <c r="B297" s="141"/>
      <c r="C297" s="171" t="s">
        <v>1111</v>
      </c>
      <c r="D297" s="171" t="s">
        <v>318</v>
      </c>
      <c r="E297" s="172" t="s">
        <v>3822</v>
      </c>
      <c r="F297" s="173" t="s">
        <v>3823</v>
      </c>
      <c r="G297" s="174" t="s">
        <v>891</v>
      </c>
      <c r="H297" s="175">
        <v>197</v>
      </c>
      <c r="I297" s="176"/>
      <c r="J297" s="177">
        <f t="shared" si="49"/>
        <v>0</v>
      </c>
      <c r="K297" s="178"/>
      <c r="L297" s="36"/>
      <c r="M297" s="179" t="s">
        <v>1</v>
      </c>
      <c r="N297" s="180" t="s">
        <v>41</v>
      </c>
      <c r="O297" s="61"/>
      <c r="P297" s="181">
        <f t="shared" si="50"/>
        <v>0</v>
      </c>
      <c r="Q297" s="181">
        <v>0</v>
      </c>
      <c r="R297" s="181">
        <f t="shared" si="51"/>
        <v>0</v>
      </c>
      <c r="S297" s="181">
        <v>0</v>
      </c>
      <c r="T297" s="182">
        <f t="shared" si="52"/>
        <v>0</v>
      </c>
      <c r="U297" s="35"/>
      <c r="V297" s="35"/>
      <c r="W297" s="35"/>
      <c r="X297" s="35"/>
      <c r="Y297" s="35"/>
      <c r="Z297" s="35"/>
      <c r="AA297" s="35"/>
      <c r="AB297" s="35"/>
      <c r="AC297" s="35"/>
      <c r="AD297" s="35"/>
      <c r="AE297" s="35"/>
      <c r="AR297" s="183" t="s">
        <v>321</v>
      </c>
      <c r="AT297" s="183" t="s">
        <v>318</v>
      </c>
      <c r="AU297" s="183" t="s">
        <v>82</v>
      </c>
      <c r="AY297" s="18" t="s">
        <v>317</v>
      </c>
      <c r="BE297" s="105">
        <f t="shared" si="53"/>
        <v>0</v>
      </c>
      <c r="BF297" s="105">
        <f t="shared" si="54"/>
        <v>0</v>
      </c>
      <c r="BG297" s="105">
        <f t="shared" si="55"/>
        <v>0</v>
      </c>
      <c r="BH297" s="105">
        <f t="shared" si="56"/>
        <v>0</v>
      </c>
      <c r="BI297" s="105">
        <f t="shared" si="57"/>
        <v>0</v>
      </c>
      <c r="BJ297" s="18" t="s">
        <v>88</v>
      </c>
      <c r="BK297" s="105">
        <f t="shared" si="58"/>
        <v>0</v>
      </c>
      <c r="BL297" s="18" t="s">
        <v>321</v>
      </c>
      <c r="BM297" s="183" t="s">
        <v>3824</v>
      </c>
    </row>
    <row r="298" spans="1:65" s="2" customFormat="1" ht="24.2" customHeight="1">
      <c r="A298" s="35"/>
      <c r="B298" s="141"/>
      <c r="C298" s="171" t="s">
        <v>1115</v>
      </c>
      <c r="D298" s="171" t="s">
        <v>318</v>
      </c>
      <c r="E298" s="172" t="s">
        <v>3825</v>
      </c>
      <c r="F298" s="173" t="s">
        <v>3826</v>
      </c>
      <c r="G298" s="174" t="s">
        <v>891</v>
      </c>
      <c r="H298" s="175">
        <v>2</v>
      </c>
      <c r="I298" s="176"/>
      <c r="J298" s="177">
        <f t="shared" si="49"/>
        <v>0</v>
      </c>
      <c r="K298" s="178"/>
      <c r="L298" s="36"/>
      <c r="M298" s="179" t="s">
        <v>1</v>
      </c>
      <c r="N298" s="180" t="s">
        <v>41</v>
      </c>
      <c r="O298" s="61"/>
      <c r="P298" s="181">
        <f t="shared" si="50"/>
        <v>0</v>
      </c>
      <c r="Q298" s="181">
        <v>0</v>
      </c>
      <c r="R298" s="181">
        <f t="shared" si="51"/>
        <v>0</v>
      </c>
      <c r="S298" s="181">
        <v>0</v>
      </c>
      <c r="T298" s="182">
        <f t="shared" si="52"/>
        <v>0</v>
      </c>
      <c r="U298" s="35"/>
      <c r="V298" s="35"/>
      <c r="W298" s="35"/>
      <c r="X298" s="35"/>
      <c r="Y298" s="35"/>
      <c r="Z298" s="35"/>
      <c r="AA298" s="35"/>
      <c r="AB298" s="35"/>
      <c r="AC298" s="35"/>
      <c r="AD298" s="35"/>
      <c r="AE298" s="35"/>
      <c r="AR298" s="183" t="s">
        <v>321</v>
      </c>
      <c r="AT298" s="183" t="s">
        <v>318</v>
      </c>
      <c r="AU298" s="183" t="s">
        <v>82</v>
      </c>
      <c r="AY298" s="18" t="s">
        <v>317</v>
      </c>
      <c r="BE298" s="105">
        <f t="shared" si="53"/>
        <v>0</v>
      </c>
      <c r="BF298" s="105">
        <f t="shared" si="54"/>
        <v>0</v>
      </c>
      <c r="BG298" s="105">
        <f t="shared" si="55"/>
        <v>0</v>
      </c>
      <c r="BH298" s="105">
        <f t="shared" si="56"/>
        <v>0</v>
      </c>
      <c r="BI298" s="105">
        <f t="shared" si="57"/>
        <v>0</v>
      </c>
      <c r="BJ298" s="18" t="s">
        <v>88</v>
      </c>
      <c r="BK298" s="105">
        <f t="shared" si="58"/>
        <v>0</v>
      </c>
      <c r="BL298" s="18" t="s">
        <v>321</v>
      </c>
      <c r="BM298" s="183" t="s">
        <v>3827</v>
      </c>
    </row>
    <row r="299" spans="1:65" s="2" customFormat="1" ht="24.2" customHeight="1">
      <c r="A299" s="35"/>
      <c r="B299" s="141"/>
      <c r="C299" s="171" t="s">
        <v>1119</v>
      </c>
      <c r="D299" s="171" t="s">
        <v>318</v>
      </c>
      <c r="E299" s="172" t="s">
        <v>3828</v>
      </c>
      <c r="F299" s="173" t="s">
        <v>3829</v>
      </c>
      <c r="G299" s="174" t="s">
        <v>891</v>
      </c>
      <c r="H299" s="175">
        <v>2</v>
      </c>
      <c r="I299" s="176"/>
      <c r="J299" s="177">
        <f t="shared" si="49"/>
        <v>0</v>
      </c>
      <c r="K299" s="178"/>
      <c r="L299" s="36"/>
      <c r="M299" s="179" t="s">
        <v>1</v>
      </c>
      <c r="N299" s="180" t="s">
        <v>41</v>
      </c>
      <c r="O299" s="61"/>
      <c r="P299" s="181">
        <f t="shared" si="50"/>
        <v>0</v>
      </c>
      <c r="Q299" s="181">
        <v>0</v>
      </c>
      <c r="R299" s="181">
        <f t="shared" si="51"/>
        <v>0</v>
      </c>
      <c r="S299" s="181">
        <v>0</v>
      </c>
      <c r="T299" s="182">
        <f t="shared" si="52"/>
        <v>0</v>
      </c>
      <c r="U299" s="35"/>
      <c r="V299" s="35"/>
      <c r="W299" s="35"/>
      <c r="X299" s="35"/>
      <c r="Y299" s="35"/>
      <c r="Z299" s="35"/>
      <c r="AA299" s="35"/>
      <c r="AB299" s="35"/>
      <c r="AC299" s="35"/>
      <c r="AD299" s="35"/>
      <c r="AE299" s="35"/>
      <c r="AR299" s="183" t="s">
        <v>321</v>
      </c>
      <c r="AT299" s="183" t="s">
        <v>318</v>
      </c>
      <c r="AU299" s="183" t="s">
        <v>82</v>
      </c>
      <c r="AY299" s="18" t="s">
        <v>317</v>
      </c>
      <c r="BE299" s="105">
        <f t="shared" si="53"/>
        <v>0</v>
      </c>
      <c r="BF299" s="105">
        <f t="shared" si="54"/>
        <v>0</v>
      </c>
      <c r="BG299" s="105">
        <f t="shared" si="55"/>
        <v>0</v>
      </c>
      <c r="BH299" s="105">
        <f t="shared" si="56"/>
        <v>0</v>
      </c>
      <c r="BI299" s="105">
        <f t="shared" si="57"/>
        <v>0</v>
      </c>
      <c r="BJ299" s="18" t="s">
        <v>88</v>
      </c>
      <c r="BK299" s="105">
        <f t="shared" si="58"/>
        <v>0</v>
      </c>
      <c r="BL299" s="18" t="s">
        <v>321</v>
      </c>
      <c r="BM299" s="183" t="s">
        <v>3830</v>
      </c>
    </row>
    <row r="300" spans="1:65" s="2" customFormat="1" ht="24.2" customHeight="1">
      <c r="A300" s="35"/>
      <c r="B300" s="141"/>
      <c r="C300" s="171" t="s">
        <v>1125</v>
      </c>
      <c r="D300" s="171" t="s">
        <v>318</v>
      </c>
      <c r="E300" s="172" t="s">
        <v>3831</v>
      </c>
      <c r="F300" s="173" t="s">
        <v>3832</v>
      </c>
      <c r="G300" s="174" t="s">
        <v>891</v>
      </c>
      <c r="H300" s="175">
        <v>21</v>
      </c>
      <c r="I300" s="176"/>
      <c r="J300" s="177">
        <f t="shared" si="49"/>
        <v>0</v>
      </c>
      <c r="K300" s="178"/>
      <c r="L300" s="36"/>
      <c r="M300" s="179" t="s">
        <v>1</v>
      </c>
      <c r="N300" s="180" t="s">
        <v>41</v>
      </c>
      <c r="O300" s="61"/>
      <c r="P300" s="181">
        <f t="shared" si="50"/>
        <v>0</v>
      </c>
      <c r="Q300" s="181">
        <v>0</v>
      </c>
      <c r="R300" s="181">
        <f t="shared" si="51"/>
        <v>0</v>
      </c>
      <c r="S300" s="181">
        <v>0</v>
      </c>
      <c r="T300" s="182">
        <f t="shared" si="52"/>
        <v>0</v>
      </c>
      <c r="U300" s="35"/>
      <c r="V300" s="35"/>
      <c r="W300" s="35"/>
      <c r="X300" s="35"/>
      <c r="Y300" s="35"/>
      <c r="Z300" s="35"/>
      <c r="AA300" s="35"/>
      <c r="AB300" s="35"/>
      <c r="AC300" s="35"/>
      <c r="AD300" s="35"/>
      <c r="AE300" s="35"/>
      <c r="AR300" s="183" t="s">
        <v>321</v>
      </c>
      <c r="AT300" s="183" t="s">
        <v>318</v>
      </c>
      <c r="AU300" s="183" t="s">
        <v>82</v>
      </c>
      <c r="AY300" s="18" t="s">
        <v>317</v>
      </c>
      <c r="BE300" s="105">
        <f t="shared" si="53"/>
        <v>0</v>
      </c>
      <c r="BF300" s="105">
        <f t="shared" si="54"/>
        <v>0</v>
      </c>
      <c r="BG300" s="105">
        <f t="shared" si="55"/>
        <v>0</v>
      </c>
      <c r="BH300" s="105">
        <f t="shared" si="56"/>
        <v>0</v>
      </c>
      <c r="BI300" s="105">
        <f t="shared" si="57"/>
        <v>0</v>
      </c>
      <c r="BJ300" s="18" t="s">
        <v>88</v>
      </c>
      <c r="BK300" s="105">
        <f t="shared" si="58"/>
        <v>0</v>
      </c>
      <c r="BL300" s="18" t="s">
        <v>321</v>
      </c>
      <c r="BM300" s="183" t="s">
        <v>3833</v>
      </c>
    </row>
    <row r="301" spans="1:65" s="2" customFormat="1" ht="24.2" customHeight="1">
      <c r="A301" s="35"/>
      <c r="B301" s="141"/>
      <c r="C301" s="171" t="s">
        <v>1130</v>
      </c>
      <c r="D301" s="171" t="s">
        <v>318</v>
      </c>
      <c r="E301" s="172" t="s">
        <v>3834</v>
      </c>
      <c r="F301" s="173" t="s">
        <v>3835</v>
      </c>
      <c r="G301" s="174" t="s">
        <v>891</v>
      </c>
      <c r="H301" s="175">
        <v>21</v>
      </c>
      <c r="I301" s="176"/>
      <c r="J301" s="177">
        <f t="shared" si="49"/>
        <v>0</v>
      </c>
      <c r="K301" s="178"/>
      <c r="L301" s="36"/>
      <c r="M301" s="179" t="s">
        <v>1</v>
      </c>
      <c r="N301" s="180" t="s">
        <v>41</v>
      </c>
      <c r="O301" s="61"/>
      <c r="P301" s="181">
        <f t="shared" si="50"/>
        <v>0</v>
      </c>
      <c r="Q301" s="181">
        <v>0</v>
      </c>
      <c r="R301" s="181">
        <f t="shared" si="51"/>
        <v>0</v>
      </c>
      <c r="S301" s="181">
        <v>0</v>
      </c>
      <c r="T301" s="182">
        <f t="shared" si="52"/>
        <v>0</v>
      </c>
      <c r="U301" s="35"/>
      <c r="V301" s="35"/>
      <c r="W301" s="35"/>
      <c r="X301" s="35"/>
      <c r="Y301" s="35"/>
      <c r="Z301" s="35"/>
      <c r="AA301" s="35"/>
      <c r="AB301" s="35"/>
      <c r="AC301" s="35"/>
      <c r="AD301" s="35"/>
      <c r="AE301" s="35"/>
      <c r="AR301" s="183" t="s">
        <v>321</v>
      </c>
      <c r="AT301" s="183" t="s">
        <v>318</v>
      </c>
      <c r="AU301" s="183" t="s">
        <v>82</v>
      </c>
      <c r="AY301" s="18" t="s">
        <v>317</v>
      </c>
      <c r="BE301" s="105">
        <f t="shared" si="53"/>
        <v>0</v>
      </c>
      <c r="BF301" s="105">
        <f t="shared" si="54"/>
        <v>0</v>
      </c>
      <c r="BG301" s="105">
        <f t="shared" si="55"/>
        <v>0</v>
      </c>
      <c r="BH301" s="105">
        <f t="shared" si="56"/>
        <v>0</v>
      </c>
      <c r="BI301" s="105">
        <f t="shared" si="57"/>
        <v>0</v>
      </c>
      <c r="BJ301" s="18" t="s">
        <v>88</v>
      </c>
      <c r="BK301" s="105">
        <f t="shared" si="58"/>
        <v>0</v>
      </c>
      <c r="BL301" s="18" t="s">
        <v>321</v>
      </c>
      <c r="BM301" s="183" t="s">
        <v>3836</v>
      </c>
    </row>
    <row r="302" spans="1:65" s="2" customFormat="1" ht="24.2" customHeight="1">
      <c r="A302" s="35"/>
      <c r="B302" s="141"/>
      <c r="C302" s="171" t="s">
        <v>1133</v>
      </c>
      <c r="D302" s="171" t="s">
        <v>318</v>
      </c>
      <c r="E302" s="172" t="s">
        <v>3837</v>
      </c>
      <c r="F302" s="173" t="s">
        <v>3838</v>
      </c>
      <c r="G302" s="174" t="s">
        <v>891</v>
      </c>
      <c r="H302" s="175">
        <v>4</v>
      </c>
      <c r="I302" s="176"/>
      <c r="J302" s="177">
        <f t="shared" si="49"/>
        <v>0</v>
      </c>
      <c r="K302" s="178"/>
      <c r="L302" s="36"/>
      <c r="M302" s="179" t="s">
        <v>1</v>
      </c>
      <c r="N302" s="180" t="s">
        <v>41</v>
      </c>
      <c r="O302" s="61"/>
      <c r="P302" s="181">
        <f t="shared" si="50"/>
        <v>0</v>
      </c>
      <c r="Q302" s="181">
        <v>0</v>
      </c>
      <c r="R302" s="181">
        <f t="shared" si="51"/>
        <v>0</v>
      </c>
      <c r="S302" s="181">
        <v>0</v>
      </c>
      <c r="T302" s="182">
        <f t="shared" si="52"/>
        <v>0</v>
      </c>
      <c r="U302" s="35"/>
      <c r="V302" s="35"/>
      <c r="W302" s="35"/>
      <c r="X302" s="35"/>
      <c r="Y302" s="35"/>
      <c r="Z302" s="35"/>
      <c r="AA302" s="35"/>
      <c r="AB302" s="35"/>
      <c r="AC302" s="35"/>
      <c r="AD302" s="35"/>
      <c r="AE302" s="35"/>
      <c r="AR302" s="183" t="s">
        <v>321</v>
      </c>
      <c r="AT302" s="183" t="s">
        <v>318</v>
      </c>
      <c r="AU302" s="183" t="s">
        <v>82</v>
      </c>
      <c r="AY302" s="18" t="s">
        <v>317</v>
      </c>
      <c r="BE302" s="105">
        <f t="shared" si="53"/>
        <v>0</v>
      </c>
      <c r="BF302" s="105">
        <f t="shared" si="54"/>
        <v>0</v>
      </c>
      <c r="BG302" s="105">
        <f t="shared" si="55"/>
        <v>0</v>
      </c>
      <c r="BH302" s="105">
        <f t="shared" si="56"/>
        <v>0</v>
      </c>
      <c r="BI302" s="105">
        <f t="shared" si="57"/>
        <v>0</v>
      </c>
      <c r="BJ302" s="18" t="s">
        <v>88</v>
      </c>
      <c r="BK302" s="105">
        <f t="shared" si="58"/>
        <v>0</v>
      </c>
      <c r="BL302" s="18" t="s">
        <v>321</v>
      </c>
      <c r="BM302" s="183" t="s">
        <v>3839</v>
      </c>
    </row>
    <row r="303" spans="1:65" s="2" customFormat="1" ht="24.2" customHeight="1">
      <c r="A303" s="35"/>
      <c r="B303" s="141"/>
      <c r="C303" s="171" t="s">
        <v>1138</v>
      </c>
      <c r="D303" s="171" t="s">
        <v>318</v>
      </c>
      <c r="E303" s="172" t="s">
        <v>3840</v>
      </c>
      <c r="F303" s="173" t="s">
        <v>3841</v>
      </c>
      <c r="G303" s="174" t="s">
        <v>891</v>
      </c>
      <c r="H303" s="175">
        <v>6</v>
      </c>
      <c r="I303" s="176"/>
      <c r="J303" s="177">
        <f t="shared" si="49"/>
        <v>0</v>
      </c>
      <c r="K303" s="178"/>
      <c r="L303" s="36"/>
      <c r="M303" s="179" t="s">
        <v>1</v>
      </c>
      <c r="N303" s="180" t="s">
        <v>41</v>
      </c>
      <c r="O303" s="61"/>
      <c r="P303" s="181">
        <f t="shared" si="50"/>
        <v>0</v>
      </c>
      <c r="Q303" s="181">
        <v>0</v>
      </c>
      <c r="R303" s="181">
        <f t="shared" si="51"/>
        <v>0</v>
      </c>
      <c r="S303" s="181">
        <v>0</v>
      </c>
      <c r="T303" s="182">
        <f t="shared" si="52"/>
        <v>0</v>
      </c>
      <c r="U303" s="35"/>
      <c r="V303" s="35"/>
      <c r="W303" s="35"/>
      <c r="X303" s="35"/>
      <c r="Y303" s="35"/>
      <c r="Z303" s="35"/>
      <c r="AA303" s="35"/>
      <c r="AB303" s="35"/>
      <c r="AC303" s="35"/>
      <c r="AD303" s="35"/>
      <c r="AE303" s="35"/>
      <c r="AR303" s="183" t="s">
        <v>321</v>
      </c>
      <c r="AT303" s="183" t="s">
        <v>318</v>
      </c>
      <c r="AU303" s="183" t="s">
        <v>82</v>
      </c>
      <c r="AY303" s="18" t="s">
        <v>317</v>
      </c>
      <c r="BE303" s="105">
        <f t="shared" si="53"/>
        <v>0</v>
      </c>
      <c r="BF303" s="105">
        <f t="shared" si="54"/>
        <v>0</v>
      </c>
      <c r="BG303" s="105">
        <f t="shared" si="55"/>
        <v>0</v>
      </c>
      <c r="BH303" s="105">
        <f t="shared" si="56"/>
        <v>0</v>
      </c>
      <c r="BI303" s="105">
        <f t="shared" si="57"/>
        <v>0</v>
      </c>
      <c r="BJ303" s="18" t="s">
        <v>88</v>
      </c>
      <c r="BK303" s="105">
        <f t="shared" si="58"/>
        <v>0</v>
      </c>
      <c r="BL303" s="18" t="s">
        <v>321</v>
      </c>
      <c r="BM303" s="183" t="s">
        <v>3842</v>
      </c>
    </row>
    <row r="304" spans="1:65" s="2" customFormat="1" ht="14.45" customHeight="1">
      <c r="A304" s="35"/>
      <c r="B304" s="141"/>
      <c r="C304" s="171" t="s">
        <v>1143</v>
      </c>
      <c r="D304" s="171" t="s">
        <v>318</v>
      </c>
      <c r="E304" s="172" t="s">
        <v>3843</v>
      </c>
      <c r="F304" s="173" t="s">
        <v>3844</v>
      </c>
      <c r="G304" s="174" t="s">
        <v>891</v>
      </c>
      <c r="H304" s="175">
        <v>1</v>
      </c>
      <c r="I304" s="176"/>
      <c r="J304" s="177">
        <f t="shared" si="49"/>
        <v>0</v>
      </c>
      <c r="K304" s="178"/>
      <c r="L304" s="36"/>
      <c r="M304" s="179" t="s">
        <v>1</v>
      </c>
      <c r="N304" s="180" t="s">
        <v>41</v>
      </c>
      <c r="O304" s="61"/>
      <c r="P304" s="181">
        <f t="shared" si="50"/>
        <v>0</v>
      </c>
      <c r="Q304" s="181">
        <v>0</v>
      </c>
      <c r="R304" s="181">
        <f t="shared" si="51"/>
        <v>0</v>
      </c>
      <c r="S304" s="181">
        <v>0</v>
      </c>
      <c r="T304" s="182">
        <f t="shared" si="52"/>
        <v>0</v>
      </c>
      <c r="U304" s="35"/>
      <c r="V304" s="35"/>
      <c r="W304" s="35"/>
      <c r="X304" s="35"/>
      <c r="Y304" s="35"/>
      <c r="Z304" s="35"/>
      <c r="AA304" s="35"/>
      <c r="AB304" s="35"/>
      <c r="AC304" s="35"/>
      <c r="AD304" s="35"/>
      <c r="AE304" s="35"/>
      <c r="AR304" s="183" t="s">
        <v>321</v>
      </c>
      <c r="AT304" s="183" t="s">
        <v>318</v>
      </c>
      <c r="AU304" s="183" t="s">
        <v>82</v>
      </c>
      <c r="AY304" s="18" t="s">
        <v>317</v>
      </c>
      <c r="BE304" s="105">
        <f t="shared" si="53"/>
        <v>0</v>
      </c>
      <c r="BF304" s="105">
        <f t="shared" si="54"/>
        <v>0</v>
      </c>
      <c r="BG304" s="105">
        <f t="shared" si="55"/>
        <v>0</v>
      </c>
      <c r="BH304" s="105">
        <f t="shared" si="56"/>
        <v>0</v>
      </c>
      <c r="BI304" s="105">
        <f t="shared" si="57"/>
        <v>0</v>
      </c>
      <c r="BJ304" s="18" t="s">
        <v>88</v>
      </c>
      <c r="BK304" s="105">
        <f t="shared" si="58"/>
        <v>0</v>
      </c>
      <c r="BL304" s="18" t="s">
        <v>321</v>
      </c>
      <c r="BM304" s="183" t="s">
        <v>3845</v>
      </c>
    </row>
    <row r="305" spans="1:65" s="2" customFormat="1" ht="14.45" customHeight="1">
      <c r="A305" s="35"/>
      <c r="B305" s="141"/>
      <c r="C305" s="171" t="s">
        <v>1149</v>
      </c>
      <c r="D305" s="171" t="s">
        <v>318</v>
      </c>
      <c r="E305" s="172" t="s">
        <v>3846</v>
      </c>
      <c r="F305" s="173" t="s">
        <v>3847</v>
      </c>
      <c r="G305" s="174" t="s">
        <v>891</v>
      </c>
      <c r="H305" s="175">
        <v>23</v>
      </c>
      <c r="I305" s="176"/>
      <c r="J305" s="177">
        <f t="shared" si="49"/>
        <v>0</v>
      </c>
      <c r="K305" s="178"/>
      <c r="L305" s="36"/>
      <c r="M305" s="179" t="s">
        <v>1</v>
      </c>
      <c r="N305" s="180" t="s">
        <v>41</v>
      </c>
      <c r="O305" s="61"/>
      <c r="P305" s="181">
        <f t="shared" si="50"/>
        <v>0</v>
      </c>
      <c r="Q305" s="181">
        <v>0</v>
      </c>
      <c r="R305" s="181">
        <f t="shared" si="51"/>
        <v>0</v>
      </c>
      <c r="S305" s="181">
        <v>0</v>
      </c>
      <c r="T305" s="182">
        <f t="shared" si="52"/>
        <v>0</v>
      </c>
      <c r="U305" s="35"/>
      <c r="V305" s="35"/>
      <c r="W305" s="35"/>
      <c r="X305" s="35"/>
      <c r="Y305" s="35"/>
      <c r="Z305" s="35"/>
      <c r="AA305" s="35"/>
      <c r="AB305" s="35"/>
      <c r="AC305" s="35"/>
      <c r="AD305" s="35"/>
      <c r="AE305" s="35"/>
      <c r="AR305" s="183" t="s">
        <v>321</v>
      </c>
      <c r="AT305" s="183" t="s">
        <v>318</v>
      </c>
      <c r="AU305" s="183" t="s">
        <v>82</v>
      </c>
      <c r="AY305" s="18" t="s">
        <v>317</v>
      </c>
      <c r="BE305" s="105">
        <f t="shared" si="53"/>
        <v>0</v>
      </c>
      <c r="BF305" s="105">
        <f t="shared" si="54"/>
        <v>0</v>
      </c>
      <c r="BG305" s="105">
        <f t="shared" si="55"/>
        <v>0</v>
      </c>
      <c r="BH305" s="105">
        <f t="shared" si="56"/>
        <v>0</v>
      </c>
      <c r="BI305" s="105">
        <f t="shared" si="57"/>
        <v>0</v>
      </c>
      <c r="BJ305" s="18" t="s">
        <v>88</v>
      </c>
      <c r="BK305" s="105">
        <f t="shared" si="58"/>
        <v>0</v>
      </c>
      <c r="BL305" s="18" t="s">
        <v>321</v>
      </c>
      <c r="BM305" s="183" t="s">
        <v>3848</v>
      </c>
    </row>
    <row r="306" spans="1:65" s="2" customFormat="1" ht="14.45" customHeight="1">
      <c r="A306" s="35"/>
      <c r="B306" s="141"/>
      <c r="C306" s="171" t="s">
        <v>1153</v>
      </c>
      <c r="D306" s="171" t="s">
        <v>318</v>
      </c>
      <c r="E306" s="172" t="s">
        <v>3849</v>
      </c>
      <c r="F306" s="173" t="s">
        <v>3850</v>
      </c>
      <c r="G306" s="174" t="s">
        <v>891</v>
      </c>
      <c r="H306" s="175">
        <v>6</v>
      </c>
      <c r="I306" s="176"/>
      <c r="J306" s="177">
        <f t="shared" si="49"/>
        <v>0</v>
      </c>
      <c r="K306" s="178"/>
      <c r="L306" s="36"/>
      <c r="M306" s="179" t="s">
        <v>1</v>
      </c>
      <c r="N306" s="180" t="s">
        <v>41</v>
      </c>
      <c r="O306" s="61"/>
      <c r="P306" s="181">
        <f t="shared" si="50"/>
        <v>0</v>
      </c>
      <c r="Q306" s="181">
        <v>0</v>
      </c>
      <c r="R306" s="181">
        <f t="shared" si="51"/>
        <v>0</v>
      </c>
      <c r="S306" s="181">
        <v>0</v>
      </c>
      <c r="T306" s="182">
        <f t="shared" si="52"/>
        <v>0</v>
      </c>
      <c r="U306" s="35"/>
      <c r="V306" s="35"/>
      <c r="W306" s="35"/>
      <c r="X306" s="35"/>
      <c r="Y306" s="35"/>
      <c r="Z306" s="35"/>
      <c r="AA306" s="35"/>
      <c r="AB306" s="35"/>
      <c r="AC306" s="35"/>
      <c r="AD306" s="35"/>
      <c r="AE306" s="35"/>
      <c r="AR306" s="183" t="s">
        <v>321</v>
      </c>
      <c r="AT306" s="183" t="s">
        <v>318</v>
      </c>
      <c r="AU306" s="183" t="s">
        <v>82</v>
      </c>
      <c r="AY306" s="18" t="s">
        <v>317</v>
      </c>
      <c r="BE306" s="105">
        <f t="shared" si="53"/>
        <v>0</v>
      </c>
      <c r="BF306" s="105">
        <f t="shared" si="54"/>
        <v>0</v>
      </c>
      <c r="BG306" s="105">
        <f t="shared" si="55"/>
        <v>0</v>
      </c>
      <c r="BH306" s="105">
        <f t="shared" si="56"/>
        <v>0</v>
      </c>
      <c r="BI306" s="105">
        <f t="shared" si="57"/>
        <v>0</v>
      </c>
      <c r="BJ306" s="18" t="s">
        <v>88</v>
      </c>
      <c r="BK306" s="105">
        <f t="shared" si="58"/>
        <v>0</v>
      </c>
      <c r="BL306" s="18" t="s">
        <v>321</v>
      </c>
      <c r="BM306" s="183" t="s">
        <v>3851</v>
      </c>
    </row>
    <row r="307" spans="1:65" s="2" customFormat="1" ht="14.45" customHeight="1">
      <c r="A307" s="35"/>
      <c r="B307" s="141"/>
      <c r="C307" s="171" t="s">
        <v>1158</v>
      </c>
      <c r="D307" s="171" t="s">
        <v>318</v>
      </c>
      <c r="E307" s="172" t="s">
        <v>3852</v>
      </c>
      <c r="F307" s="173" t="s">
        <v>3853</v>
      </c>
      <c r="G307" s="174" t="s">
        <v>891</v>
      </c>
      <c r="H307" s="175">
        <v>7</v>
      </c>
      <c r="I307" s="176"/>
      <c r="J307" s="177">
        <f t="shared" si="49"/>
        <v>0</v>
      </c>
      <c r="K307" s="178"/>
      <c r="L307" s="36"/>
      <c r="M307" s="179" t="s">
        <v>1</v>
      </c>
      <c r="N307" s="180" t="s">
        <v>41</v>
      </c>
      <c r="O307" s="61"/>
      <c r="P307" s="181">
        <f t="shared" si="50"/>
        <v>0</v>
      </c>
      <c r="Q307" s="181">
        <v>0</v>
      </c>
      <c r="R307" s="181">
        <f t="shared" si="51"/>
        <v>0</v>
      </c>
      <c r="S307" s="181">
        <v>0</v>
      </c>
      <c r="T307" s="182">
        <f t="shared" si="52"/>
        <v>0</v>
      </c>
      <c r="U307" s="35"/>
      <c r="V307" s="35"/>
      <c r="W307" s="35"/>
      <c r="X307" s="35"/>
      <c r="Y307" s="35"/>
      <c r="Z307" s="35"/>
      <c r="AA307" s="35"/>
      <c r="AB307" s="35"/>
      <c r="AC307" s="35"/>
      <c r="AD307" s="35"/>
      <c r="AE307" s="35"/>
      <c r="AR307" s="183" t="s">
        <v>321</v>
      </c>
      <c r="AT307" s="183" t="s">
        <v>318</v>
      </c>
      <c r="AU307" s="183" t="s">
        <v>82</v>
      </c>
      <c r="AY307" s="18" t="s">
        <v>317</v>
      </c>
      <c r="BE307" s="105">
        <f t="shared" si="53"/>
        <v>0</v>
      </c>
      <c r="BF307" s="105">
        <f t="shared" si="54"/>
        <v>0</v>
      </c>
      <c r="BG307" s="105">
        <f t="shared" si="55"/>
        <v>0</v>
      </c>
      <c r="BH307" s="105">
        <f t="shared" si="56"/>
        <v>0</v>
      </c>
      <c r="BI307" s="105">
        <f t="shared" si="57"/>
        <v>0</v>
      </c>
      <c r="BJ307" s="18" t="s">
        <v>88</v>
      </c>
      <c r="BK307" s="105">
        <f t="shared" si="58"/>
        <v>0</v>
      </c>
      <c r="BL307" s="18" t="s">
        <v>321</v>
      </c>
      <c r="BM307" s="183" t="s">
        <v>3854</v>
      </c>
    </row>
    <row r="308" spans="1:65" s="2" customFormat="1" ht="24.2" customHeight="1">
      <c r="A308" s="35"/>
      <c r="B308" s="141"/>
      <c r="C308" s="171" t="s">
        <v>1163</v>
      </c>
      <c r="D308" s="171" t="s">
        <v>318</v>
      </c>
      <c r="E308" s="172" t="s">
        <v>3855</v>
      </c>
      <c r="F308" s="173" t="s">
        <v>3856</v>
      </c>
      <c r="G308" s="174" t="s">
        <v>891</v>
      </c>
      <c r="H308" s="175">
        <v>16</v>
      </c>
      <c r="I308" s="176"/>
      <c r="J308" s="177">
        <f t="shared" si="49"/>
        <v>0</v>
      </c>
      <c r="K308" s="178"/>
      <c r="L308" s="36"/>
      <c r="M308" s="179" t="s">
        <v>1</v>
      </c>
      <c r="N308" s="180" t="s">
        <v>41</v>
      </c>
      <c r="O308" s="61"/>
      <c r="P308" s="181">
        <f t="shared" si="50"/>
        <v>0</v>
      </c>
      <c r="Q308" s="181">
        <v>0</v>
      </c>
      <c r="R308" s="181">
        <f t="shared" si="51"/>
        <v>0</v>
      </c>
      <c r="S308" s="181">
        <v>0</v>
      </c>
      <c r="T308" s="182">
        <f t="shared" si="52"/>
        <v>0</v>
      </c>
      <c r="U308" s="35"/>
      <c r="V308" s="35"/>
      <c r="W308" s="35"/>
      <c r="X308" s="35"/>
      <c r="Y308" s="35"/>
      <c r="Z308" s="35"/>
      <c r="AA308" s="35"/>
      <c r="AB308" s="35"/>
      <c r="AC308" s="35"/>
      <c r="AD308" s="35"/>
      <c r="AE308" s="35"/>
      <c r="AR308" s="183" t="s">
        <v>321</v>
      </c>
      <c r="AT308" s="183" t="s">
        <v>318</v>
      </c>
      <c r="AU308" s="183" t="s">
        <v>82</v>
      </c>
      <c r="AY308" s="18" t="s">
        <v>317</v>
      </c>
      <c r="BE308" s="105">
        <f t="shared" si="53"/>
        <v>0</v>
      </c>
      <c r="BF308" s="105">
        <f t="shared" si="54"/>
        <v>0</v>
      </c>
      <c r="BG308" s="105">
        <f t="shared" si="55"/>
        <v>0</v>
      </c>
      <c r="BH308" s="105">
        <f t="shared" si="56"/>
        <v>0</v>
      </c>
      <c r="BI308" s="105">
        <f t="shared" si="57"/>
        <v>0</v>
      </c>
      <c r="BJ308" s="18" t="s">
        <v>88</v>
      </c>
      <c r="BK308" s="105">
        <f t="shared" si="58"/>
        <v>0</v>
      </c>
      <c r="BL308" s="18" t="s">
        <v>321</v>
      </c>
      <c r="BM308" s="183" t="s">
        <v>3857</v>
      </c>
    </row>
    <row r="309" spans="1:65" s="2" customFormat="1" ht="14.45" customHeight="1">
      <c r="A309" s="35"/>
      <c r="B309" s="141"/>
      <c r="C309" s="171" t="s">
        <v>1169</v>
      </c>
      <c r="D309" s="171" t="s">
        <v>318</v>
      </c>
      <c r="E309" s="172" t="s">
        <v>3858</v>
      </c>
      <c r="F309" s="173" t="s">
        <v>3859</v>
      </c>
      <c r="G309" s="174" t="s">
        <v>891</v>
      </c>
      <c r="H309" s="175">
        <v>1</v>
      </c>
      <c r="I309" s="176"/>
      <c r="J309" s="177">
        <f t="shared" si="49"/>
        <v>0</v>
      </c>
      <c r="K309" s="178"/>
      <c r="L309" s="36"/>
      <c r="M309" s="179" t="s">
        <v>1</v>
      </c>
      <c r="N309" s="180" t="s">
        <v>41</v>
      </c>
      <c r="O309" s="61"/>
      <c r="P309" s="181">
        <f t="shared" si="50"/>
        <v>0</v>
      </c>
      <c r="Q309" s="181">
        <v>0</v>
      </c>
      <c r="R309" s="181">
        <f t="shared" si="51"/>
        <v>0</v>
      </c>
      <c r="S309" s="181">
        <v>0</v>
      </c>
      <c r="T309" s="182">
        <f t="shared" si="52"/>
        <v>0</v>
      </c>
      <c r="U309" s="35"/>
      <c r="V309" s="35"/>
      <c r="W309" s="35"/>
      <c r="X309" s="35"/>
      <c r="Y309" s="35"/>
      <c r="Z309" s="35"/>
      <c r="AA309" s="35"/>
      <c r="AB309" s="35"/>
      <c r="AC309" s="35"/>
      <c r="AD309" s="35"/>
      <c r="AE309" s="35"/>
      <c r="AR309" s="183" t="s">
        <v>321</v>
      </c>
      <c r="AT309" s="183" t="s">
        <v>318</v>
      </c>
      <c r="AU309" s="183" t="s">
        <v>82</v>
      </c>
      <c r="AY309" s="18" t="s">
        <v>317</v>
      </c>
      <c r="BE309" s="105">
        <f t="shared" si="53"/>
        <v>0</v>
      </c>
      <c r="BF309" s="105">
        <f t="shared" si="54"/>
        <v>0</v>
      </c>
      <c r="BG309" s="105">
        <f t="shared" si="55"/>
        <v>0</v>
      </c>
      <c r="BH309" s="105">
        <f t="shared" si="56"/>
        <v>0</v>
      </c>
      <c r="BI309" s="105">
        <f t="shared" si="57"/>
        <v>0</v>
      </c>
      <c r="BJ309" s="18" t="s">
        <v>88</v>
      </c>
      <c r="BK309" s="105">
        <f t="shared" si="58"/>
        <v>0</v>
      </c>
      <c r="BL309" s="18" t="s">
        <v>321</v>
      </c>
      <c r="BM309" s="183" t="s">
        <v>3860</v>
      </c>
    </row>
    <row r="310" spans="1:65" s="2" customFormat="1" ht="14.45" customHeight="1">
      <c r="A310" s="35"/>
      <c r="B310" s="141"/>
      <c r="C310" s="171" t="s">
        <v>1175</v>
      </c>
      <c r="D310" s="171" t="s">
        <v>318</v>
      </c>
      <c r="E310" s="172" t="s">
        <v>3861</v>
      </c>
      <c r="F310" s="173" t="s">
        <v>3862</v>
      </c>
      <c r="G310" s="174" t="s">
        <v>891</v>
      </c>
      <c r="H310" s="175">
        <v>912</v>
      </c>
      <c r="I310" s="176"/>
      <c r="J310" s="177">
        <f t="shared" si="49"/>
        <v>0</v>
      </c>
      <c r="K310" s="178"/>
      <c r="L310" s="36"/>
      <c r="M310" s="179" t="s">
        <v>1</v>
      </c>
      <c r="N310" s="180" t="s">
        <v>41</v>
      </c>
      <c r="O310" s="61"/>
      <c r="P310" s="181">
        <f t="shared" si="50"/>
        <v>0</v>
      </c>
      <c r="Q310" s="181">
        <v>0</v>
      </c>
      <c r="R310" s="181">
        <f t="shared" si="51"/>
        <v>0</v>
      </c>
      <c r="S310" s="181">
        <v>0</v>
      </c>
      <c r="T310" s="182">
        <f t="shared" si="52"/>
        <v>0</v>
      </c>
      <c r="U310" s="35"/>
      <c r="V310" s="35"/>
      <c r="W310" s="35"/>
      <c r="X310" s="35"/>
      <c r="Y310" s="35"/>
      <c r="Z310" s="35"/>
      <c r="AA310" s="35"/>
      <c r="AB310" s="35"/>
      <c r="AC310" s="35"/>
      <c r="AD310" s="35"/>
      <c r="AE310" s="35"/>
      <c r="AR310" s="183" t="s">
        <v>321</v>
      </c>
      <c r="AT310" s="183" t="s">
        <v>318</v>
      </c>
      <c r="AU310" s="183" t="s">
        <v>82</v>
      </c>
      <c r="AY310" s="18" t="s">
        <v>317</v>
      </c>
      <c r="BE310" s="105">
        <f t="shared" si="53"/>
        <v>0</v>
      </c>
      <c r="BF310" s="105">
        <f t="shared" si="54"/>
        <v>0</v>
      </c>
      <c r="BG310" s="105">
        <f t="shared" si="55"/>
        <v>0</v>
      </c>
      <c r="BH310" s="105">
        <f t="shared" si="56"/>
        <v>0</v>
      </c>
      <c r="BI310" s="105">
        <f t="shared" si="57"/>
        <v>0</v>
      </c>
      <c r="BJ310" s="18" t="s">
        <v>88</v>
      </c>
      <c r="BK310" s="105">
        <f t="shared" si="58"/>
        <v>0</v>
      </c>
      <c r="BL310" s="18" t="s">
        <v>321</v>
      </c>
      <c r="BM310" s="183" t="s">
        <v>3863</v>
      </c>
    </row>
    <row r="311" spans="1:65" s="2" customFormat="1" ht="24.2" customHeight="1">
      <c r="A311" s="35"/>
      <c r="B311" s="141"/>
      <c r="C311" s="171" t="s">
        <v>1179</v>
      </c>
      <c r="D311" s="171" t="s">
        <v>318</v>
      </c>
      <c r="E311" s="172" t="s">
        <v>3864</v>
      </c>
      <c r="F311" s="173" t="s">
        <v>3865</v>
      </c>
      <c r="G311" s="174" t="s">
        <v>891</v>
      </c>
      <c r="H311" s="175">
        <v>206</v>
      </c>
      <c r="I311" s="176"/>
      <c r="J311" s="177">
        <f t="shared" ref="J311:J342" si="59">ROUND(I311*H311,2)</f>
        <v>0</v>
      </c>
      <c r="K311" s="178"/>
      <c r="L311" s="36"/>
      <c r="M311" s="179" t="s">
        <v>1</v>
      </c>
      <c r="N311" s="180" t="s">
        <v>41</v>
      </c>
      <c r="O311" s="61"/>
      <c r="P311" s="181">
        <f t="shared" ref="P311:P342" si="60">O311*H311</f>
        <v>0</v>
      </c>
      <c r="Q311" s="181">
        <v>0</v>
      </c>
      <c r="R311" s="181">
        <f t="shared" ref="R311:R342" si="61">Q311*H311</f>
        <v>0</v>
      </c>
      <c r="S311" s="181">
        <v>0</v>
      </c>
      <c r="T311" s="182">
        <f t="shared" ref="T311:T342" si="62">S311*H311</f>
        <v>0</v>
      </c>
      <c r="U311" s="35"/>
      <c r="V311" s="35"/>
      <c r="W311" s="35"/>
      <c r="X311" s="35"/>
      <c r="Y311" s="35"/>
      <c r="Z311" s="35"/>
      <c r="AA311" s="35"/>
      <c r="AB311" s="35"/>
      <c r="AC311" s="35"/>
      <c r="AD311" s="35"/>
      <c r="AE311" s="35"/>
      <c r="AR311" s="183" t="s">
        <v>321</v>
      </c>
      <c r="AT311" s="183" t="s">
        <v>318</v>
      </c>
      <c r="AU311" s="183" t="s">
        <v>82</v>
      </c>
      <c r="AY311" s="18" t="s">
        <v>317</v>
      </c>
      <c r="BE311" s="105">
        <f t="shared" ref="BE311:BE342" si="63">IF(N311="základná",J311,0)</f>
        <v>0</v>
      </c>
      <c r="BF311" s="105">
        <f t="shared" ref="BF311:BF342" si="64">IF(N311="znížená",J311,0)</f>
        <v>0</v>
      </c>
      <c r="BG311" s="105">
        <f t="shared" ref="BG311:BG342" si="65">IF(N311="zákl. prenesená",J311,0)</f>
        <v>0</v>
      </c>
      <c r="BH311" s="105">
        <f t="shared" ref="BH311:BH342" si="66">IF(N311="zníž. prenesená",J311,0)</f>
        <v>0</v>
      </c>
      <c r="BI311" s="105">
        <f t="shared" ref="BI311:BI342" si="67">IF(N311="nulová",J311,0)</f>
        <v>0</v>
      </c>
      <c r="BJ311" s="18" t="s">
        <v>88</v>
      </c>
      <c r="BK311" s="105">
        <f t="shared" ref="BK311:BK342" si="68">ROUND(I311*H311,2)</f>
        <v>0</v>
      </c>
      <c r="BL311" s="18" t="s">
        <v>321</v>
      </c>
      <c r="BM311" s="183" t="s">
        <v>3866</v>
      </c>
    </row>
    <row r="312" spans="1:65" s="2" customFormat="1" ht="24.2" customHeight="1">
      <c r="A312" s="35"/>
      <c r="B312" s="141"/>
      <c r="C312" s="171" t="s">
        <v>1184</v>
      </c>
      <c r="D312" s="171" t="s">
        <v>318</v>
      </c>
      <c r="E312" s="172" t="s">
        <v>3867</v>
      </c>
      <c r="F312" s="173" t="s">
        <v>3868</v>
      </c>
      <c r="G312" s="174" t="s">
        <v>891</v>
      </c>
      <c r="H312" s="175">
        <v>2</v>
      </c>
      <c r="I312" s="176"/>
      <c r="J312" s="177">
        <f t="shared" si="59"/>
        <v>0</v>
      </c>
      <c r="K312" s="178"/>
      <c r="L312" s="36"/>
      <c r="M312" s="179" t="s">
        <v>1</v>
      </c>
      <c r="N312" s="180" t="s">
        <v>41</v>
      </c>
      <c r="O312" s="61"/>
      <c r="P312" s="181">
        <f t="shared" si="60"/>
        <v>0</v>
      </c>
      <c r="Q312" s="181">
        <v>0</v>
      </c>
      <c r="R312" s="181">
        <f t="shared" si="61"/>
        <v>0</v>
      </c>
      <c r="S312" s="181">
        <v>0</v>
      </c>
      <c r="T312" s="182">
        <f t="shared" si="62"/>
        <v>0</v>
      </c>
      <c r="U312" s="35"/>
      <c r="V312" s="35"/>
      <c r="W312" s="35"/>
      <c r="X312" s="35"/>
      <c r="Y312" s="35"/>
      <c r="Z312" s="35"/>
      <c r="AA312" s="35"/>
      <c r="AB312" s="35"/>
      <c r="AC312" s="35"/>
      <c r="AD312" s="35"/>
      <c r="AE312" s="35"/>
      <c r="AR312" s="183" t="s">
        <v>321</v>
      </c>
      <c r="AT312" s="183" t="s">
        <v>318</v>
      </c>
      <c r="AU312" s="183" t="s">
        <v>82</v>
      </c>
      <c r="AY312" s="18" t="s">
        <v>317</v>
      </c>
      <c r="BE312" s="105">
        <f t="shared" si="63"/>
        <v>0</v>
      </c>
      <c r="BF312" s="105">
        <f t="shared" si="64"/>
        <v>0</v>
      </c>
      <c r="BG312" s="105">
        <f t="shared" si="65"/>
        <v>0</v>
      </c>
      <c r="BH312" s="105">
        <f t="shared" si="66"/>
        <v>0</v>
      </c>
      <c r="BI312" s="105">
        <f t="shared" si="67"/>
        <v>0</v>
      </c>
      <c r="BJ312" s="18" t="s">
        <v>88</v>
      </c>
      <c r="BK312" s="105">
        <f t="shared" si="68"/>
        <v>0</v>
      </c>
      <c r="BL312" s="18" t="s">
        <v>321</v>
      </c>
      <c r="BM312" s="183" t="s">
        <v>3869</v>
      </c>
    </row>
    <row r="313" spans="1:65" s="2" customFormat="1" ht="24.2" customHeight="1">
      <c r="A313" s="35"/>
      <c r="B313" s="141"/>
      <c r="C313" s="171" t="s">
        <v>1188</v>
      </c>
      <c r="D313" s="171" t="s">
        <v>318</v>
      </c>
      <c r="E313" s="172" t="s">
        <v>3870</v>
      </c>
      <c r="F313" s="173" t="s">
        <v>3871</v>
      </c>
      <c r="G313" s="174" t="s">
        <v>891</v>
      </c>
      <c r="H313" s="175">
        <v>3</v>
      </c>
      <c r="I313" s="176"/>
      <c r="J313" s="177">
        <f t="shared" si="59"/>
        <v>0</v>
      </c>
      <c r="K313" s="178"/>
      <c r="L313" s="36"/>
      <c r="M313" s="179" t="s">
        <v>1</v>
      </c>
      <c r="N313" s="180" t="s">
        <v>41</v>
      </c>
      <c r="O313" s="61"/>
      <c r="P313" s="181">
        <f t="shared" si="60"/>
        <v>0</v>
      </c>
      <c r="Q313" s="181">
        <v>0</v>
      </c>
      <c r="R313" s="181">
        <f t="shared" si="61"/>
        <v>0</v>
      </c>
      <c r="S313" s="181">
        <v>0</v>
      </c>
      <c r="T313" s="182">
        <f t="shared" si="62"/>
        <v>0</v>
      </c>
      <c r="U313" s="35"/>
      <c r="V313" s="35"/>
      <c r="W313" s="35"/>
      <c r="X313" s="35"/>
      <c r="Y313" s="35"/>
      <c r="Z313" s="35"/>
      <c r="AA313" s="35"/>
      <c r="AB313" s="35"/>
      <c r="AC313" s="35"/>
      <c r="AD313" s="35"/>
      <c r="AE313" s="35"/>
      <c r="AR313" s="183" t="s">
        <v>321</v>
      </c>
      <c r="AT313" s="183" t="s">
        <v>318</v>
      </c>
      <c r="AU313" s="183" t="s">
        <v>82</v>
      </c>
      <c r="AY313" s="18" t="s">
        <v>317</v>
      </c>
      <c r="BE313" s="105">
        <f t="shared" si="63"/>
        <v>0</v>
      </c>
      <c r="BF313" s="105">
        <f t="shared" si="64"/>
        <v>0</v>
      </c>
      <c r="BG313" s="105">
        <f t="shared" si="65"/>
        <v>0</v>
      </c>
      <c r="BH313" s="105">
        <f t="shared" si="66"/>
        <v>0</v>
      </c>
      <c r="BI313" s="105">
        <f t="shared" si="67"/>
        <v>0</v>
      </c>
      <c r="BJ313" s="18" t="s">
        <v>88</v>
      </c>
      <c r="BK313" s="105">
        <f t="shared" si="68"/>
        <v>0</v>
      </c>
      <c r="BL313" s="18" t="s">
        <v>321</v>
      </c>
      <c r="BM313" s="183" t="s">
        <v>3872</v>
      </c>
    </row>
    <row r="314" spans="1:65" s="2" customFormat="1" ht="24.2" customHeight="1">
      <c r="A314" s="35"/>
      <c r="B314" s="141"/>
      <c r="C314" s="171" t="s">
        <v>1193</v>
      </c>
      <c r="D314" s="171" t="s">
        <v>318</v>
      </c>
      <c r="E314" s="172" t="s">
        <v>3873</v>
      </c>
      <c r="F314" s="173" t="s">
        <v>3874</v>
      </c>
      <c r="G314" s="174" t="s">
        <v>891</v>
      </c>
      <c r="H314" s="175">
        <v>2</v>
      </c>
      <c r="I314" s="176"/>
      <c r="J314" s="177">
        <f t="shared" si="59"/>
        <v>0</v>
      </c>
      <c r="K314" s="178"/>
      <c r="L314" s="36"/>
      <c r="M314" s="179" t="s">
        <v>1</v>
      </c>
      <c r="N314" s="180" t="s">
        <v>41</v>
      </c>
      <c r="O314" s="61"/>
      <c r="P314" s="181">
        <f t="shared" si="60"/>
        <v>0</v>
      </c>
      <c r="Q314" s="181">
        <v>0</v>
      </c>
      <c r="R314" s="181">
        <f t="shared" si="61"/>
        <v>0</v>
      </c>
      <c r="S314" s="181">
        <v>0</v>
      </c>
      <c r="T314" s="182">
        <f t="shared" si="62"/>
        <v>0</v>
      </c>
      <c r="U314" s="35"/>
      <c r="V314" s="35"/>
      <c r="W314" s="35"/>
      <c r="X314" s="35"/>
      <c r="Y314" s="35"/>
      <c r="Z314" s="35"/>
      <c r="AA314" s="35"/>
      <c r="AB314" s="35"/>
      <c r="AC314" s="35"/>
      <c r="AD314" s="35"/>
      <c r="AE314" s="35"/>
      <c r="AR314" s="183" t="s">
        <v>321</v>
      </c>
      <c r="AT314" s="183" t="s">
        <v>318</v>
      </c>
      <c r="AU314" s="183" t="s">
        <v>82</v>
      </c>
      <c r="AY314" s="18" t="s">
        <v>317</v>
      </c>
      <c r="BE314" s="105">
        <f t="shared" si="63"/>
        <v>0</v>
      </c>
      <c r="BF314" s="105">
        <f t="shared" si="64"/>
        <v>0</v>
      </c>
      <c r="BG314" s="105">
        <f t="shared" si="65"/>
        <v>0</v>
      </c>
      <c r="BH314" s="105">
        <f t="shared" si="66"/>
        <v>0</v>
      </c>
      <c r="BI314" s="105">
        <f t="shared" si="67"/>
        <v>0</v>
      </c>
      <c r="BJ314" s="18" t="s">
        <v>88</v>
      </c>
      <c r="BK314" s="105">
        <f t="shared" si="68"/>
        <v>0</v>
      </c>
      <c r="BL314" s="18" t="s">
        <v>321</v>
      </c>
      <c r="BM314" s="183" t="s">
        <v>3875</v>
      </c>
    </row>
    <row r="315" spans="1:65" s="2" customFormat="1" ht="24.2" customHeight="1">
      <c r="A315" s="35"/>
      <c r="B315" s="141"/>
      <c r="C315" s="171" t="s">
        <v>1198</v>
      </c>
      <c r="D315" s="171" t="s">
        <v>318</v>
      </c>
      <c r="E315" s="172" t="s">
        <v>3876</v>
      </c>
      <c r="F315" s="173" t="s">
        <v>3877</v>
      </c>
      <c r="G315" s="174" t="s">
        <v>891</v>
      </c>
      <c r="H315" s="175">
        <v>3</v>
      </c>
      <c r="I315" s="176"/>
      <c r="J315" s="177">
        <f t="shared" si="59"/>
        <v>0</v>
      </c>
      <c r="K315" s="178"/>
      <c r="L315" s="36"/>
      <c r="M315" s="179" t="s">
        <v>1</v>
      </c>
      <c r="N315" s="180" t="s">
        <v>41</v>
      </c>
      <c r="O315" s="61"/>
      <c r="P315" s="181">
        <f t="shared" si="60"/>
        <v>0</v>
      </c>
      <c r="Q315" s="181">
        <v>0</v>
      </c>
      <c r="R315" s="181">
        <f t="shared" si="61"/>
        <v>0</v>
      </c>
      <c r="S315" s="181">
        <v>0</v>
      </c>
      <c r="T315" s="182">
        <f t="shared" si="62"/>
        <v>0</v>
      </c>
      <c r="U315" s="35"/>
      <c r="V315" s="35"/>
      <c r="W315" s="35"/>
      <c r="X315" s="35"/>
      <c r="Y315" s="35"/>
      <c r="Z315" s="35"/>
      <c r="AA315" s="35"/>
      <c r="AB315" s="35"/>
      <c r="AC315" s="35"/>
      <c r="AD315" s="35"/>
      <c r="AE315" s="35"/>
      <c r="AR315" s="183" t="s">
        <v>321</v>
      </c>
      <c r="AT315" s="183" t="s">
        <v>318</v>
      </c>
      <c r="AU315" s="183" t="s">
        <v>82</v>
      </c>
      <c r="AY315" s="18" t="s">
        <v>317</v>
      </c>
      <c r="BE315" s="105">
        <f t="shared" si="63"/>
        <v>0</v>
      </c>
      <c r="BF315" s="105">
        <f t="shared" si="64"/>
        <v>0</v>
      </c>
      <c r="BG315" s="105">
        <f t="shared" si="65"/>
        <v>0</v>
      </c>
      <c r="BH315" s="105">
        <f t="shared" si="66"/>
        <v>0</v>
      </c>
      <c r="BI315" s="105">
        <f t="shared" si="67"/>
        <v>0</v>
      </c>
      <c r="BJ315" s="18" t="s">
        <v>88</v>
      </c>
      <c r="BK315" s="105">
        <f t="shared" si="68"/>
        <v>0</v>
      </c>
      <c r="BL315" s="18" t="s">
        <v>321</v>
      </c>
      <c r="BM315" s="183" t="s">
        <v>3878</v>
      </c>
    </row>
    <row r="316" spans="1:65" s="2" customFormat="1" ht="14.45" customHeight="1">
      <c r="A316" s="35"/>
      <c r="B316" s="141"/>
      <c r="C316" s="171" t="s">
        <v>1202</v>
      </c>
      <c r="D316" s="171" t="s">
        <v>318</v>
      </c>
      <c r="E316" s="172" t="s">
        <v>3879</v>
      </c>
      <c r="F316" s="173" t="s">
        <v>3880</v>
      </c>
      <c r="G316" s="174" t="s">
        <v>891</v>
      </c>
      <c r="H316" s="175">
        <v>1</v>
      </c>
      <c r="I316" s="176"/>
      <c r="J316" s="177">
        <f t="shared" si="59"/>
        <v>0</v>
      </c>
      <c r="K316" s="178"/>
      <c r="L316" s="36"/>
      <c r="M316" s="179" t="s">
        <v>1</v>
      </c>
      <c r="N316" s="180" t="s">
        <v>41</v>
      </c>
      <c r="O316" s="61"/>
      <c r="P316" s="181">
        <f t="shared" si="60"/>
        <v>0</v>
      </c>
      <c r="Q316" s="181">
        <v>0</v>
      </c>
      <c r="R316" s="181">
        <f t="shared" si="61"/>
        <v>0</v>
      </c>
      <c r="S316" s="181">
        <v>0</v>
      </c>
      <c r="T316" s="182">
        <f t="shared" si="62"/>
        <v>0</v>
      </c>
      <c r="U316" s="35"/>
      <c r="V316" s="35"/>
      <c r="W316" s="35"/>
      <c r="X316" s="35"/>
      <c r="Y316" s="35"/>
      <c r="Z316" s="35"/>
      <c r="AA316" s="35"/>
      <c r="AB316" s="35"/>
      <c r="AC316" s="35"/>
      <c r="AD316" s="35"/>
      <c r="AE316" s="35"/>
      <c r="AR316" s="183" t="s">
        <v>321</v>
      </c>
      <c r="AT316" s="183" t="s">
        <v>318</v>
      </c>
      <c r="AU316" s="183" t="s">
        <v>82</v>
      </c>
      <c r="AY316" s="18" t="s">
        <v>317</v>
      </c>
      <c r="BE316" s="105">
        <f t="shared" si="63"/>
        <v>0</v>
      </c>
      <c r="BF316" s="105">
        <f t="shared" si="64"/>
        <v>0</v>
      </c>
      <c r="BG316" s="105">
        <f t="shared" si="65"/>
        <v>0</v>
      </c>
      <c r="BH316" s="105">
        <f t="shared" si="66"/>
        <v>0</v>
      </c>
      <c r="BI316" s="105">
        <f t="shared" si="67"/>
        <v>0</v>
      </c>
      <c r="BJ316" s="18" t="s">
        <v>88</v>
      </c>
      <c r="BK316" s="105">
        <f t="shared" si="68"/>
        <v>0</v>
      </c>
      <c r="BL316" s="18" t="s">
        <v>321</v>
      </c>
      <c r="BM316" s="183" t="s">
        <v>3881</v>
      </c>
    </row>
    <row r="317" spans="1:65" s="2" customFormat="1" ht="14.45" customHeight="1">
      <c r="A317" s="35"/>
      <c r="B317" s="141"/>
      <c r="C317" s="171" t="s">
        <v>1206</v>
      </c>
      <c r="D317" s="171" t="s">
        <v>318</v>
      </c>
      <c r="E317" s="172" t="s">
        <v>3882</v>
      </c>
      <c r="F317" s="173" t="s">
        <v>3883</v>
      </c>
      <c r="G317" s="174" t="s">
        <v>891</v>
      </c>
      <c r="H317" s="175">
        <v>4</v>
      </c>
      <c r="I317" s="176"/>
      <c r="J317" s="177">
        <f t="shared" si="59"/>
        <v>0</v>
      </c>
      <c r="K317" s="178"/>
      <c r="L317" s="36"/>
      <c r="M317" s="179" t="s">
        <v>1</v>
      </c>
      <c r="N317" s="180" t="s">
        <v>41</v>
      </c>
      <c r="O317" s="61"/>
      <c r="P317" s="181">
        <f t="shared" si="60"/>
        <v>0</v>
      </c>
      <c r="Q317" s="181">
        <v>0</v>
      </c>
      <c r="R317" s="181">
        <f t="shared" si="61"/>
        <v>0</v>
      </c>
      <c r="S317" s="181">
        <v>0</v>
      </c>
      <c r="T317" s="182">
        <f t="shared" si="62"/>
        <v>0</v>
      </c>
      <c r="U317" s="35"/>
      <c r="V317" s="35"/>
      <c r="W317" s="35"/>
      <c r="X317" s="35"/>
      <c r="Y317" s="35"/>
      <c r="Z317" s="35"/>
      <c r="AA317" s="35"/>
      <c r="AB317" s="35"/>
      <c r="AC317" s="35"/>
      <c r="AD317" s="35"/>
      <c r="AE317" s="35"/>
      <c r="AR317" s="183" t="s">
        <v>321</v>
      </c>
      <c r="AT317" s="183" t="s">
        <v>318</v>
      </c>
      <c r="AU317" s="183" t="s">
        <v>82</v>
      </c>
      <c r="AY317" s="18" t="s">
        <v>317</v>
      </c>
      <c r="BE317" s="105">
        <f t="shared" si="63"/>
        <v>0</v>
      </c>
      <c r="BF317" s="105">
        <f t="shared" si="64"/>
        <v>0</v>
      </c>
      <c r="BG317" s="105">
        <f t="shared" si="65"/>
        <v>0</v>
      </c>
      <c r="BH317" s="105">
        <f t="shared" si="66"/>
        <v>0</v>
      </c>
      <c r="BI317" s="105">
        <f t="shared" si="67"/>
        <v>0</v>
      </c>
      <c r="BJ317" s="18" t="s">
        <v>88</v>
      </c>
      <c r="BK317" s="105">
        <f t="shared" si="68"/>
        <v>0</v>
      </c>
      <c r="BL317" s="18" t="s">
        <v>321</v>
      </c>
      <c r="BM317" s="183" t="s">
        <v>3884</v>
      </c>
    </row>
    <row r="318" spans="1:65" s="2" customFormat="1" ht="14.45" customHeight="1">
      <c r="A318" s="35"/>
      <c r="B318" s="141"/>
      <c r="C318" s="171" t="s">
        <v>1215</v>
      </c>
      <c r="D318" s="171" t="s">
        <v>318</v>
      </c>
      <c r="E318" s="172" t="s">
        <v>3885</v>
      </c>
      <c r="F318" s="173" t="s">
        <v>3886</v>
      </c>
      <c r="G318" s="174" t="s">
        <v>891</v>
      </c>
      <c r="H318" s="175">
        <v>3</v>
      </c>
      <c r="I318" s="176"/>
      <c r="J318" s="177">
        <f t="shared" si="59"/>
        <v>0</v>
      </c>
      <c r="K318" s="178"/>
      <c r="L318" s="36"/>
      <c r="M318" s="179" t="s">
        <v>1</v>
      </c>
      <c r="N318" s="180" t="s">
        <v>41</v>
      </c>
      <c r="O318" s="61"/>
      <c r="P318" s="181">
        <f t="shared" si="60"/>
        <v>0</v>
      </c>
      <c r="Q318" s="181">
        <v>0</v>
      </c>
      <c r="R318" s="181">
        <f t="shared" si="61"/>
        <v>0</v>
      </c>
      <c r="S318" s="181">
        <v>0</v>
      </c>
      <c r="T318" s="182">
        <f t="shared" si="62"/>
        <v>0</v>
      </c>
      <c r="U318" s="35"/>
      <c r="V318" s="35"/>
      <c r="W318" s="35"/>
      <c r="X318" s="35"/>
      <c r="Y318" s="35"/>
      <c r="Z318" s="35"/>
      <c r="AA318" s="35"/>
      <c r="AB318" s="35"/>
      <c r="AC318" s="35"/>
      <c r="AD318" s="35"/>
      <c r="AE318" s="35"/>
      <c r="AR318" s="183" t="s">
        <v>321</v>
      </c>
      <c r="AT318" s="183" t="s">
        <v>318</v>
      </c>
      <c r="AU318" s="183" t="s">
        <v>82</v>
      </c>
      <c r="AY318" s="18" t="s">
        <v>317</v>
      </c>
      <c r="BE318" s="105">
        <f t="shared" si="63"/>
        <v>0</v>
      </c>
      <c r="BF318" s="105">
        <f t="shared" si="64"/>
        <v>0</v>
      </c>
      <c r="BG318" s="105">
        <f t="shared" si="65"/>
        <v>0</v>
      </c>
      <c r="BH318" s="105">
        <f t="shared" si="66"/>
        <v>0</v>
      </c>
      <c r="BI318" s="105">
        <f t="shared" si="67"/>
        <v>0</v>
      </c>
      <c r="BJ318" s="18" t="s">
        <v>88</v>
      </c>
      <c r="BK318" s="105">
        <f t="shared" si="68"/>
        <v>0</v>
      </c>
      <c r="BL318" s="18" t="s">
        <v>321</v>
      </c>
      <c r="BM318" s="183" t="s">
        <v>3887</v>
      </c>
    </row>
    <row r="319" spans="1:65" s="2" customFormat="1" ht="14.45" customHeight="1">
      <c r="A319" s="35"/>
      <c r="B319" s="141"/>
      <c r="C319" s="171" t="s">
        <v>1223</v>
      </c>
      <c r="D319" s="171" t="s">
        <v>318</v>
      </c>
      <c r="E319" s="172" t="s">
        <v>3888</v>
      </c>
      <c r="F319" s="173" t="s">
        <v>3889</v>
      </c>
      <c r="G319" s="174" t="s">
        <v>891</v>
      </c>
      <c r="H319" s="175">
        <v>1</v>
      </c>
      <c r="I319" s="176"/>
      <c r="J319" s="177">
        <f t="shared" si="59"/>
        <v>0</v>
      </c>
      <c r="K319" s="178"/>
      <c r="L319" s="36"/>
      <c r="M319" s="179" t="s">
        <v>1</v>
      </c>
      <c r="N319" s="180" t="s">
        <v>41</v>
      </c>
      <c r="O319" s="61"/>
      <c r="P319" s="181">
        <f t="shared" si="60"/>
        <v>0</v>
      </c>
      <c r="Q319" s="181">
        <v>0</v>
      </c>
      <c r="R319" s="181">
        <f t="shared" si="61"/>
        <v>0</v>
      </c>
      <c r="S319" s="181">
        <v>0</v>
      </c>
      <c r="T319" s="182">
        <f t="shared" si="62"/>
        <v>0</v>
      </c>
      <c r="U319" s="35"/>
      <c r="V319" s="35"/>
      <c r="W319" s="35"/>
      <c r="X319" s="35"/>
      <c r="Y319" s="35"/>
      <c r="Z319" s="35"/>
      <c r="AA319" s="35"/>
      <c r="AB319" s="35"/>
      <c r="AC319" s="35"/>
      <c r="AD319" s="35"/>
      <c r="AE319" s="35"/>
      <c r="AR319" s="183" t="s">
        <v>321</v>
      </c>
      <c r="AT319" s="183" t="s">
        <v>318</v>
      </c>
      <c r="AU319" s="183" t="s">
        <v>82</v>
      </c>
      <c r="AY319" s="18" t="s">
        <v>317</v>
      </c>
      <c r="BE319" s="105">
        <f t="shared" si="63"/>
        <v>0</v>
      </c>
      <c r="BF319" s="105">
        <f t="shared" si="64"/>
        <v>0</v>
      </c>
      <c r="BG319" s="105">
        <f t="shared" si="65"/>
        <v>0</v>
      </c>
      <c r="BH319" s="105">
        <f t="shared" si="66"/>
        <v>0</v>
      </c>
      <c r="BI319" s="105">
        <f t="shared" si="67"/>
        <v>0</v>
      </c>
      <c r="BJ319" s="18" t="s">
        <v>88</v>
      </c>
      <c r="BK319" s="105">
        <f t="shared" si="68"/>
        <v>0</v>
      </c>
      <c r="BL319" s="18" t="s">
        <v>321</v>
      </c>
      <c r="BM319" s="183" t="s">
        <v>3890</v>
      </c>
    </row>
    <row r="320" spans="1:65" s="2" customFormat="1" ht="24.2" customHeight="1">
      <c r="A320" s="35"/>
      <c r="B320" s="141"/>
      <c r="C320" s="171" t="s">
        <v>1225</v>
      </c>
      <c r="D320" s="171" t="s">
        <v>318</v>
      </c>
      <c r="E320" s="172" t="s">
        <v>3891</v>
      </c>
      <c r="F320" s="173" t="s">
        <v>3892</v>
      </c>
      <c r="G320" s="174" t="s">
        <v>891</v>
      </c>
      <c r="H320" s="175">
        <v>44</v>
      </c>
      <c r="I320" s="176"/>
      <c r="J320" s="177">
        <f t="shared" si="59"/>
        <v>0</v>
      </c>
      <c r="K320" s="178"/>
      <c r="L320" s="36"/>
      <c r="M320" s="179" t="s">
        <v>1</v>
      </c>
      <c r="N320" s="180" t="s">
        <v>41</v>
      </c>
      <c r="O320" s="61"/>
      <c r="P320" s="181">
        <f t="shared" si="60"/>
        <v>0</v>
      </c>
      <c r="Q320" s="181">
        <v>0</v>
      </c>
      <c r="R320" s="181">
        <f t="shared" si="61"/>
        <v>0</v>
      </c>
      <c r="S320" s="181">
        <v>0</v>
      </c>
      <c r="T320" s="182">
        <f t="shared" si="62"/>
        <v>0</v>
      </c>
      <c r="U320" s="35"/>
      <c r="V320" s="35"/>
      <c r="W320" s="35"/>
      <c r="X320" s="35"/>
      <c r="Y320" s="35"/>
      <c r="Z320" s="35"/>
      <c r="AA320" s="35"/>
      <c r="AB320" s="35"/>
      <c r="AC320" s="35"/>
      <c r="AD320" s="35"/>
      <c r="AE320" s="35"/>
      <c r="AR320" s="183" t="s">
        <v>321</v>
      </c>
      <c r="AT320" s="183" t="s">
        <v>318</v>
      </c>
      <c r="AU320" s="183" t="s">
        <v>82</v>
      </c>
      <c r="AY320" s="18" t="s">
        <v>317</v>
      </c>
      <c r="BE320" s="105">
        <f t="shared" si="63"/>
        <v>0</v>
      </c>
      <c r="BF320" s="105">
        <f t="shared" si="64"/>
        <v>0</v>
      </c>
      <c r="BG320" s="105">
        <f t="shared" si="65"/>
        <v>0</v>
      </c>
      <c r="BH320" s="105">
        <f t="shared" si="66"/>
        <v>0</v>
      </c>
      <c r="BI320" s="105">
        <f t="shared" si="67"/>
        <v>0</v>
      </c>
      <c r="BJ320" s="18" t="s">
        <v>88</v>
      </c>
      <c r="BK320" s="105">
        <f t="shared" si="68"/>
        <v>0</v>
      </c>
      <c r="BL320" s="18" t="s">
        <v>321</v>
      </c>
      <c r="BM320" s="183" t="s">
        <v>3893</v>
      </c>
    </row>
    <row r="321" spans="1:65" s="2" customFormat="1" ht="24.2" customHeight="1">
      <c r="A321" s="35"/>
      <c r="B321" s="141"/>
      <c r="C321" s="171" t="s">
        <v>1231</v>
      </c>
      <c r="D321" s="171" t="s">
        <v>318</v>
      </c>
      <c r="E321" s="172" t="s">
        <v>3894</v>
      </c>
      <c r="F321" s="173" t="s">
        <v>3895</v>
      </c>
      <c r="G321" s="174" t="s">
        <v>891</v>
      </c>
      <c r="H321" s="175">
        <v>2</v>
      </c>
      <c r="I321" s="176"/>
      <c r="J321" s="177">
        <f t="shared" si="59"/>
        <v>0</v>
      </c>
      <c r="K321" s="178"/>
      <c r="L321" s="36"/>
      <c r="M321" s="179" t="s">
        <v>1</v>
      </c>
      <c r="N321" s="180" t="s">
        <v>41</v>
      </c>
      <c r="O321" s="61"/>
      <c r="P321" s="181">
        <f t="shared" si="60"/>
        <v>0</v>
      </c>
      <c r="Q321" s="181">
        <v>0</v>
      </c>
      <c r="R321" s="181">
        <f t="shared" si="61"/>
        <v>0</v>
      </c>
      <c r="S321" s="181">
        <v>0</v>
      </c>
      <c r="T321" s="182">
        <f t="shared" si="62"/>
        <v>0</v>
      </c>
      <c r="U321" s="35"/>
      <c r="V321" s="35"/>
      <c r="W321" s="35"/>
      <c r="X321" s="35"/>
      <c r="Y321" s="35"/>
      <c r="Z321" s="35"/>
      <c r="AA321" s="35"/>
      <c r="AB321" s="35"/>
      <c r="AC321" s="35"/>
      <c r="AD321" s="35"/>
      <c r="AE321" s="35"/>
      <c r="AR321" s="183" t="s">
        <v>321</v>
      </c>
      <c r="AT321" s="183" t="s">
        <v>318</v>
      </c>
      <c r="AU321" s="183" t="s">
        <v>82</v>
      </c>
      <c r="AY321" s="18" t="s">
        <v>317</v>
      </c>
      <c r="BE321" s="105">
        <f t="shared" si="63"/>
        <v>0</v>
      </c>
      <c r="BF321" s="105">
        <f t="shared" si="64"/>
        <v>0</v>
      </c>
      <c r="BG321" s="105">
        <f t="shared" si="65"/>
        <v>0</v>
      </c>
      <c r="BH321" s="105">
        <f t="shared" si="66"/>
        <v>0</v>
      </c>
      <c r="BI321" s="105">
        <f t="shared" si="67"/>
        <v>0</v>
      </c>
      <c r="BJ321" s="18" t="s">
        <v>88</v>
      </c>
      <c r="BK321" s="105">
        <f t="shared" si="68"/>
        <v>0</v>
      </c>
      <c r="BL321" s="18" t="s">
        <v>321</v>
      </c>
      <c r="BM321" s="183" t="s">
        <v>3896</v>
      </c>
    </row>
    <row r="322" spans="1:65" s="2" customFormat="1" ht="24.2" customHeight="1">
      <c r="A322" s="35"/>
      <c r="B322" s="141"/>
      <c r="C322" s="171" t="s">
        <v>1235</v>
      </c>
      <c r="D322" s="171" t="s">
        <v>318</v>
      </c>
      <c r="E322" s="172" t="s">
        <v>3897</v>
      </c>
      <c r="F322" s="173" t="s">
        <v>3892</v>
      </c>
      <c r="G322" s="174" t="s">
        <v>891</v>
      </c>
      <c r="H322" s="175">
        <v>1</v>
      </c>
      <c r="I322" s="176"/>
      <c r="J322" s="177">
        <f t="shared" si="59"/>
        <v>0</v>
      </c>
      <c r="K322" s="178"/>
      <c r="L322" s="36"/>
      <c r="M322" s="179" t="s">
        <v>1</v>
      </c>
      <c r="N322" s="180" t="s">
        <v>41</v>
      </c>
      <c r="O322" s="61"/>
      <c r="P322" s="181">
        <f t="shared" si="60"/>
        <v>0</v>
      </c>
      <c r="Q322" s="181">
        <v>0</v>
      </c>
      <c r="R322" s="181">
        <f t="shared" si="61"/>
        <v>0</v>
      </c>
      <c r="S322" s="181">
        <v>0</v>
      </c>
      <c r="T322" s="182">
        <f t="shared" si="62"/>
        <v>0</v>
      </c>
      <c r="U322" s="35"/>
      <c r="V322" s="35"/>
      <c r="W322" s="35"/>
      <c r="X322" s="35"/>
      <c r="Y322" s="35"/>
      <c r="Z322" s="35"/>
      <c r="AA322" s="35"/>
      <c r="AB322" s="35"/>
      <c r="AC322" s="35"/>
      <c r="AD322" s="35"/>
      <c r="AE322" s="35"/>
      <c r="AR322" s="183" t="s">
        <v>321</v>
      </c>
      <c r="AT322" s="183" t="s">
        <v>318</v>
      </c>
      <c r="AU322" s="183" t="s">
        <v>82</v>
      </c>
      <c r="AY322" s="18" t="s">
        <v>317</v>
      </c>
      <c r="BE322" s="105">
        <f t="shared" si="63"/>
        <v>0</v>
      </c>
      <c r="BF322" s="105">
        <f t="shared" si="64"/>
        <v>0</v>
      </c>
      <c r="BG322" s="105">
        <f t="shared" si="65"/>
        <v>0</v>
      </c>
      <c r="BH322" s="105">
        <f t="shared" si="66"/>
        <v>0</v>
      </c>
      <c r="BI322" s="105">
        <f t="shared" si="67"/>
        <v>0</v>
      </c>
      <c r="BJ322" s="18" t="s">
        <v>88</v>
      </c>
      <c r="BK322" s="105">
        <f t="shared" si="68"/>
        <v>0</v>
      </c>
      <c r="BL322" s="18" t="s">
        <v>321</v>
      </c>
      <c r="BM322" s="183" t="s">
        <v>3898</v>
      </c>
    </row>
    <row r="323" spans="1:65" s="2" customFormat="1" ht="24.2" customHeight="1">
      <c r="A323" s="35"/>
      <c r="B323" s="141"/>
      <c r="C323" s="171" t="s">
        <v>1241</v>
      </c>
      <c r="D323" s="171" t="s">
        <v>318</v>
      </c>
      <c r="E323" s="172" t="s">
        <v>3899</v>
      </c>
      <c r="F323" s="173" t="s">
        <v>3900</v>
      </c>
      <c r="G323" s="174" t="s">
        <v>891</v>
      </c>
      <c r="H323" s="175">
        <v>39</v>
      </c>
      <c r="I323" s="176"/>
      <c r="J323" s="177">
        <f t="shared" si="59"/>
        <v>0</v>
      </c>
      <c r="K323" s="178"/>
      <c r="L323" s="36"/>
      <c r="M323" s="179" t="s">
        <v>1</v>
      </c>
      <c r="N323" s="180" t="s">
        <v>41</v>
      </c>
      <c r="O323" s="61"/>
      <c r="P323" s="181">
        <f t="shared" si="60"/>
        <v>0</v>
      </c>
      <c r="Q323" s="181">
        <v>0</v>
      </c>
      <c r="R323" s="181">
        <f t="shared" si="61"/>
        <v>0</v>
      </c>
      <c r="S323" s="181">
        <v>0</v>
      </c>
      <c r="T323" s="182">
        <f t="shared" si="62"/>
        <v>0</v>
      </c>
      <c r="U323" s="35"/>
      <c r="V323" s="35"/>
      <c r="W323" s="35"/>
      <c r="X323" s="35"/>
      <c r="Y323" s="35"/>
      <c r="Z323" s="35"/>
      <c r="AA323" s="35"/>
      <c r="AB323" s="35"/>
      <c r="AC323" s="35"/>
      <c r="AD323" s="35"/>
      <c r="AE323" s="35"/>
      <c r="AR323" s="183" t="s">
        <v>321</v>
      </c>
      <c r="AT323" s="183" t="s">
        <v>318</v>
      </c>
      <c r="AU323" s="183" t="s">
        <v>82</v>
      </c>
      <c r="AY323" s="18" t="s">
        <v>317</v>
      </c>
      <c r="BE323" s="105">
        <f t="shared" si="63"/>
        <v>0</v>
      </c>
      <c r="BF323" s="105">
        <f t="shared" si="64"/>
        <v>0</v>
      </c>
      <c r="BG323" s="105">
        <f t="shared" si="65"/>
        <v>0</v>
      </c>
      <c r="BH323" s="105">
        <f t="shared" si="66"/>
        <v>0</v>
      </c>
      <c r="BI323" s="105">
        <f t="shared" si="67"/>
        <v>0</v>
      </c>
      <c r="BJ323" s="18" t="s">
        <v>88</v>
      </c>
      <c r="BK323" s="105">
        <f t="shared" si="68"/>
        <v>0</v>
      </c>
      <c r="BL323" s="18" t="s">
        <v>321</v>
      </c>
      <c r="BM323" s="183" t="s">
        <v>3901</v>
      </c>
    </row>
    <row r="324" spans="1:65" s="2" customFormat="1" ht="14.45" customHeight="1">
      <c r="A324" s="35"/>
      <c r="B324" s="141"/>
      <c r="C324" s="171" t="s">
        <v>1246</v>
      </c>
      <c r="D324" s="171" t="s">
        <v>318</v>
      </c>
      <c r="E324" s="172" t="s">
        <v>3902</v>
      </c>
      <c r="F324" s="173" t="s">
        <v>3903</v>
      </c>
      <c r="G324" s="174" t="s">
        <v>891</v>
      </c>
      <c r="H324" s="175">
        <v>1</v>
      </c>
      <c r="I324" s="176"/>
      <c r="J324" s="177">
        <f t="shared" si="59"/>
        <v>0</v>
      </c>
      <c r="K324" s="178"/>
      <c r="L324" s="36"/>
      <c r="M324" s="179" t="s">
        <v>1</v>
      </c>
      <c r="N324" s="180" t="s">
        <v>41</v>
      </c>
      <c r="O324" s="61"/>
      <c r="P324" s="181">
        <f t="shared" si="60"/>
        <v>0</v>
      </c>
      <c r="Q324" s="181">
        <v>0</v>
      </c>
      <c r="R324" s="181">
        <f t="shared" si="61"/>
        <v>0</v>
      </c>
      <c r="S324" s="181">
        <v>0</v>
      </c>
      <c r="T324" s="182">
        <f t="shared" si="62"/>
        <v>0</v>
      </c>
      <c r="U324" s="35"/>
      <c r="V324" s="35"/>
      <c r="W324" s="35"/>
      <c r="X324" s="35"/>
      <c r="Y324" s="35"/>
      <c r="Z324" s="35"/>
      <c r="AA324" s="35"/>
      <c r="AB324" s="35"/>
      <c r="AC324" s="35"/>
      <c r="AD324" s="35"/>
      <c r="AE324" s="35"/>
      <c r="AR324" s="183" t="s">
        <v>321</v>
      </c>
      <c r="AT324" s="183" t="s">
        <v>318</v>
      </c>
      <c r="AU324" s="183" t="s">
        <v>82</v>
      </c>
      <c r="AY324" s="18" t="s">
        <v>317</v>
      </c>
      <c r="BE324" s="105">
        <f t="shared" si="63"/>
        <v>0</v>
      </c>
      <c r="BF324" s="105">
        <f t="shared" si="64"/>
        <v>0</v>
      </c>
      <c r="BG324" s="105">
        <f t="shared" si="65"/>
        <v>0</v>
      </c>
      <c r="BH324" s="105">
        <f t="shared" si="66"/>
        <v>0</v>
      </c>
      <c r="BI324" s="105">
        <f t="shared" si="67"/>
        <v>0</v>
      </c>
      <c r="BJ324" s="18" t="s">
        <v>88</v>
      </c>
      <c r="BK324" s="105">
        <f t="shared" si="68"/>
        <v>0</v>
      </c>
      <c r="BL324" s="18" t="s">
        <v>321</v>
      </c>
      <c r="BM324" s="183" t="s">
        <v>3904</v>
      </c>
    </row>
    <row r="325" spans="1:65" s="2" customFormat="1" ht="24.2" customHeight="1">
      <c r="A325" s="35"/>
      <c r="B325" s="141"/>
      <c r="C325" s="171" t="s">
        <v>1251</v>
      </c>
      <c r="D325" s="171" t="s">
        <v>318</v>
      </c>
      <c r="E325" s="172" t="s">
        <v>3905</v>
      </c>
      <c r="F325" s="173" t="s">
        <v>3906</v>
      </c>
      <c r="G325" s="174" t="s">
        <v>441</v>
      </c>
      <c r="H325" s="175">
        <v>27</v>
      </c>
      <c r="I325" s="176"/>
      <c r="J325" s="177">
        <f t="shared" si="59"/>
        <v>0</v>
      </c>
      <c r="K325" s="178"/>
      <c r="L325" s="36"/>
      <c r="M325" s="179" t="s">
        <v>1</v>
      </c>
      <c r="N325" s="180" t="s">
        <v>41</v>
      </c>
      <c r="O325" s="61"/>
      <c r="P325" s="181">
        <f t="shared" si="60"/>
        <v>0</v>
      </c>
      <c r="Q325" s="181">
        <v>0</v>
      </c>
      <c r="R325" s="181">
        <f t="shared" si="61"/>
        <v>0</v>
      </c>
      <c r="S325" s="181">
        <v>0</v>
      </c>
      <c r="T325" s="182">
        <f t="shared" si="62"/>
        <v>0</v>
      </c>
      <c r="U325" s="35"/>
      <c r="V325" s="35"/>
      <c r="W325" s="35"/>
      <c r="X325" s="35"/>
      <c r="Y325" s="35"/>
      <c r="Z325" s="35"/>
      <c r="AA325" s="35"/>
      <c r="AB325" s="35"/>
      <c r="AC325" s="35"/>
      <c r="AD325" s="35"/>
      <c r="AE325" s="35"/>
      <c r="AR325" s="183" t="s">
        <v>321</v>
      </c>
      <c r="AT325" s="183" t="s">
        <v>318</v>
      </c>
      <c r="AU325" s="183" t="s">
        <v>82</v>
      </c>
      <c r="AY325" s="18" t="s">
        <v>317</v>
      </c>
      <c r="BE325" s="105">
        <f t="shared" si="63"/>
        <v>0</v>
      </c>
      <c r="BF325" s="105">
        <f t="shared" si="64"/>
        <v>0</v>
      </c>
      <c r="BG325" s="105">
        <f t="shared" si="65"/>
        <v>0</v>
      </c>
      <c r="BH325" s="105">
        <f t="shared" si="66"/>
        <v>0</v>
      </c>
      <c r="BI325" s="105">
        <f t="shared" si="67"/>
        <v>0</v>
      </c>
      <c r="BJ325" s="18" t="s">
        <v>88</v>
      </c>
      <c r="BK325" s="105">
        <f t="shared" si="68"/>
        <v>0</v>
      </c>
      <c r="BL325" s="18" t="s">
        <v>321</v>
      </c>
      <c r="BM325" s="183" t="s">
        <v>3907</v>
      </c>
    </row>
    <row r="326" spans="1:65" s="2" customFormat="1" ht="24.2" customHeight="1">
      <c r="A326" s="35"/>
      <c r="B326" s="141"/>
      <c r="C326" s="171" t="s">
        <v>1263</v>
      </c>
      <c r="D326" s="171" t="s">
        <v>318</v>
      </c>
      <c r="E326" s="172" t="s">
        <v>3908</v>
      </c>
      <c r="F326" s="173" t="s">
        <v>3909</v>
      </c>
      <c r="G326" s="174" t="s">
        <v>441</v>
      </c>
      <c r="H326" s="175">
        <v>27</v>
      </c>
      <c r="I326" s="176"/>
      <c r="J326" s="177">
        <f t="shared" si="59"/>
        <v>0</v>
      </c>
      <c r="K326" s="178"/>
      <c r="L326" s="36"/>
      <c r="M326" s="179" t="s">
        <v>1</v>
      </c>
      <c r="N326" s="180" t="s">
        <v>41</v>
      </c>
      <c r="O326" s="61"/>
      <c r="P326" s="181">
        <f t="shared" si="60"/>
        <v>0</v>
      </c>
      <c r="Q326" s="181">
        <v>0</v>
      </c>
      <c r="R326" s="181">
        <f t="shared" si="61"/>
        <v>0</v>
      </c>
      <c r="S326" s="181">
        <v>0</v>
      </c>
      <c r="T326" s="182">
        <f t="shared" si="62"/>
        <v>0</v>
      </c>
      <c r="U326" s="35"/>
      <c r="V326" s="35"/>
      <c r="W326" s="35"/>
      <c r="X326" s="35"/>
      <c r="Y326" s="35"/>
      <c r="Z326" s="35"/>
      <c r="AA326" s="35"/>
      <c r="AB326" s="35"/>
      <c r="AC326" s="35"/>
      <c r="AD326" s="35"/>
      <c r="AE326" s="35"/>
      <c r="AR326" s="183" t="s">
        <v>321</v>
      </c>
      <c r="AT326" s="183" t="s">
        <v>318</v>
      </c>
      <c r="AU326" s="183" t="s">
        <v>82</v>
      </c>
      <c r="AY326" s="18" t="s">
        <v>317</v>
      </c>
      <c r="BE326" s="105">
        <f t="shared" si="63"/>
        <v>0</v>
      </c>
      <c r="BF326" s="105">
        <f t="shared" si="64"/>
        <v>0</v>
      </c>
      <c r="BG326" s="105">
        <f t="shared" si="65"/>
        <v>0</v>
      </c>
      <c r="BH326" s="105">
        <f t="shared" si="66"/>
        <v>0</v>
      </c>
      <c r="BI326" s="105">
        <f t="shared" si="67"/>
        <v>0</v>
      </c>
      <c r="BJ326" s="18" t="s">
        <v>88</v>
      </c>
      <c r="BK326" s="105">
        <f t="shared" si="68"/>
        <v>0</v>
      </c>
      <c r="BL326" s="18" t="s">
        <v>321</v>
      </c>
      <c r="BM326" s="183" t="s">
        <v>3910</v>
      </c>
    </row>
    <row r="327" spans="1:65" s="2" customFormat="1" ht="24.2" customHeight="1">
      <c r="A327" s="35"/>
      <c r="B327" s="141"/>
      <c r="C327" s="171" t="s">
        <v>1272</v>
      </c>
      <c r="D327" s="171" t="s">
        <v>318</v>
      </c>
      <c r="E327" s="172" t="s">
        <v>3911</v>
      </c>
      <c r="F327" s="173" t="s">
        <v>3912</v>
      </c>
      <c r="G327" s="174" t="s">
        <v>891</v>
      </c>
      <c r="H327" s="175">
        <v>3</v>
      </c>
      <c r="I327" s="176"/>
      <c r="J327" s="177">
        <f t="shared" si="59"/>
        <v>0</v>
      </c>
      <c r="K327" s="178"/>
      <c r="L327" s="36"/>
      <c r="M327" s="179" t="s">
        <v>1</v>
      </c>
      <c r="N327" s="180" t="s">
        <v>41</v>
      </c>
      <c r="O327" s="61"/>
      <c r="P327" s="181">
        <f t="shared" si="60"/>
        <v>0</v>
      </c>
      <c r="Q327" s="181">
        <v>0</v>
      </c>
      <c r="R327" s="181">
        <f t="shared" si="61"/>
        <v>0</v>
      </c>
      <c r="S327" s="181">
        <v>0</v>
      </c>
      <c r="T327" s="182">
        <f t="shared" si="62"/>
        <v>0</v>
      </c>
      <c r="U327" s="35"/>
      <c r="V327" s="35"/>
      <c r="W327" s="35"/>
      <c r="X327" s="35"/>
      <c r="Y327" s="35"/>
      <c r="Z327" s="35"/>
      <c r="AA327" s="35"/>
      <c r="AB327" s="35"/>
      <c r="AC327" s="35"/>
      <c r="AD327" s="35"/>
      <c r="AE327" s="35"/>
      <c r="AR327" s="183" t="s">
        <v>321</v>
      </c>
      <c r="AT327" s="183" t="s">
        <v>318</v>
      </c>
      <c r="AU327" s="183" t="s">
        <v>82</v>
      </c>
      <c r="AY327" s="18" t="s">
        <v>317</v>
      </c>
      <c r="BE327" s="105">
        <f t="shared" si="63"/>
        <v>0</v>
      </c>
      <c r="BF327" s="105">
        <f t="shared" si="64"/>
        <v>0</v>
      </c>
      <c r="BG327" s="105">
        <f t="shared" si="65"/>
        <v>0</v>
      </c>
      <c r="BH327" s="105">
        <f t="shared" si="66"/>
        <v>0</v>
      </c>
      <c r="BI327" s="105">
        <f t="shared" si="67"/>
        <v>0</v>
      </c>
      <c r="BJ327" s="18" t="s">
        <v>88</v>
      </c>
      <c r="BK327" s="105">
        <f t="shared" si="68"/>
        <v>0</v>
      </c>
      <c r="BL327" s="18" t="s">
        <v>321</v>
      </c>
      <c r="BM327" s="183" t="s">
        <v>3913</v>
      </c>
    </row>
    <row r="328" spans="1:65" s="2" customFormat="1" ht="24.2" customHeight="1">
      <c r="A328" s="35"/>
      <c r="B328" s="141"/>
      <c r="C328" s="171" t="s">
        <v>1300</v>
      </c>
      <c r="D328" s="171" t="s">
        <v>318</v>
      </c>
      <c r="E328" s="172" t="s">
        <v>3914</v>
      </c>
      <c r="F328" s="173" t="s">
        <v>3915</v>
      </c>
      <c r="G328" s="174" t="s">
        <v>891</v>
      </c>
      <c r="H328" s="175">
        <v>108</v>
      </c>
      <c r="I328" s="176"/>
      <c r="J328" s="177">
        <f t="shared" si="59"/>
        <v>0</v>
      </c>
      <c r="K328" s="178"/>
      <c r="L328" s="36"/>
      <c r="M328" s="179" t="s">
        <v>1</v>
      </c>
      <c r="N328" s="180" t="s">
        <v>41</v>
      </c>
      <c r="O328" s="61"/>
      <c r="P328" s="181">
        <f t="shared" si="60"/>
        <v>0</v>
      </c>
      <c r="Q328" s="181">
        <v>0</v>
      </c>
      <c r="R328" s="181">
        <f t="shared" si="61"/>
        <v>0</v>
      </c>
      <c r="S328" s="181">
        <v>0</v>
      </c>
      <c r="T328" s="182">
        <f t="shared" si="62"/>
        <v>0</v>
      </c>
      <c r="U328" s="35"/>
      <c r="V328" s="35"/>
      <c r="W328" s="35"/>
      <c r="X328" s="35"/>
      <c r="Y328" s="35"/>
      <c r="Z328" s="35"/>
      <c r="AA328" s="35"/>
      <c r="AB328" s="35"/>
      <c r="AC328" s="35"/>
      <c r="AD328" s="35"/>
      <c r="AE328" s="35"/>
      <c r="AR328" s="183" t="s">
        <v>321</v>
      </c>
      <c r="AT328" s="183" t="s">
        <v>318</v>
      </c>
      <c r="AU328" s="183" t="s">
        <v>82</v>
      </c>
      <c r="AY328" s="18" t="s">
        <v>317</v>
      </c>
      <c r="BE328" s="105">
        <f t="shared" si="63"/>
        <v>0</v>
      </c>
      <c r="BF328" s="105">
        <f t="shared" si="64"/>
        <v>0</v>
      </c>
      <c r="BG328" s="105">
        <f t="shared" si="65"/>
        <v>0</v>
      </c>
      <c r="BH328" s="105">
        <f t="shared" si="66"/>
        <v>0</v>
      </c>
      <c r="BI328" s="105">
        <f t="shared" si="67"/>
        <v>0</v>
      </c>
      <c r="BJ328" s="18" t="s">
        <v>88</v>
      </c>
      <c r="BK328" s="105">
        <f t="shared" si="68"/>
        <v>0</v>
      </c>
      <c r="BL328" s="18" t="s">
        <v>321</v>
      </c>
      <c r="BM328" s="183" t="s">
        <v>3916</v>
      </c>
    </row>
    <row r="329" spans="1:65" s="2" customFormat="1" ht="24.2" customHeight="1">
      <c r="A329" s="35"/>
      <c r="B329" s="141"/>
      <c r="C329" s="171" t="s">
        <v>1308</v>
      </c>
      <c r="D329" s="171" t="s">
        <v>318</v>
      </c>
      <c r="E329" s="172" t="s">
        <v>3917</v>
      </c>
      <c r="F329" s="173" t="s">
        <v>3918</v>
      </c>
      <c r="G329" s="174" t="s">
        <v>891</v>
      </c>
      <c r="H329" s="175">
        <v>22</v>
      </c>
      <c r="I329" s="176"/>
      <c r="J329" s="177">
        <f t="shared" si="59"/>
        <v>0</v>
      </c>
      <c r="K329" s="178"/>
      <c r="L329" s="36"/>
      <c r="M329" s="179" t="s">
        <v>1</v>
      </c>
      <c r="N329" s="180" t="s">
        <v>41</v>
      </c>
      <c r="O329" s="61"/>
      <c r="P329" s="181">
        <f t="shared" si="60"/>
        <v>0</v>
      </c>
      <c r="Q329" s="181">
        <v>0</v>
      </c>
      <c r="R329" s="181">
        <f t="shared" si="61"/>
        <v>0</v>
      </c>
      <c r="S329" s="181">
        <v>0</v>
      </c>
      <c r="T329" s="182">
        <f t="shared" si="62"/>
        <v>0</v>
      </c>
      <c r="U329" s="35"/>
      <c r="V329" s="35"/>
      <c r="W329" s="35"/>
      <c r="X329" s="35"/>
      <c r="Y329" s="35"/>
      <c r="Z329" s="35"/>
      <c r="AA329" s="35"/>
      <c r="AB329" s="35"/>
      <c r="AC329" s="35"/>
      <c r="AD329" s="35"/>
      <c r="AE329" s="35"/>
      <c r="AR329" s="183" t="s">
        <v>321</v>
      </c>
      <c r="AT329" s="183" t="s">
        <v>318</v>
      </c>
      <c r="AU329" s="183" t="s">
        <v>82</v>
      </c>
      <c r="AY329" s="18" t="s">
        <v>317</v>
      </c>
      <c r="BE329" s="105">
        <f t="shared" si="63"/>
        <v>0</v>
      </c>
      <c r="BF329" s="105">
        <f t="shared" si="64"/>
        <v>0</v>
      </c>
      <c r="BG329" s="105">
        <f t="shared" si="65"/>
        <v>0</v>
      </c>
      <c r="BH329" s="105">
        <f t="shared" si="66"/>
        <v>0</v>
      </c>
      <c r="BI329" s="105">
        <f t="shared" si="67"/>
        <v>0</v>
      </c>
      <c r="BJ329" s="18" t="s">
        <v>88</v>
      </c>
      <c r="BK329" s="105">
        <f t="shared" si="68"/>
        <v>0</v>
      </c>
      <c r="BL329" s="18" t="s">
        <v>321</v>
      </c>
      <c r="BM329" s="183" t="s">
        <v>3919</v>
      </c>
    </row>
    <row r="330" spans="1:65" s="2" customFormat="1" ht="24.2" customHeight="1">
      <c r="A330" s="35"/>
      <c r="B330" s="141"/>
      <c r="C330" s="171" t="s">
        <v>1321</v>
      </c>
      <c r="D330" s="171" t="s">
        <v>318</v>
      </c>
      <c r="E330" s="172" t="s">
        <v>3920</v>
      </c>
      <c r="F330" s="173" t="s">
        <v>3921</v>
      </c>
      <c r="G330" s="174" t="s">
        <v>441</v>
      </c>
      <c r="H330" s="175">
        <v>171</v>
      </c>
      <c r="I330" s="176"/>
      <c r="J330" s="177">
        <f t="shared" si="59"/>
        <v>0</v>
      </c>
      <c r="K330" s="178"/>
      <c r="L330" s="36"/>
      <c r="M330" s="179" t="s">
        <v>1</v>
      </c>
      <c r="N330" s="180" t="s">
        <v>41</v>
      </c>
      <c r="O330" s="61"/>
      <c r="P330" s="181">
        <f t="shared" si="60"/>
        <v>0</v>
      </c>
      <c r="Q330" s="181">
        <v>0</v>
      </c>
      <c r="R330" s="181">
        <f t="shared" si="61"/>
        <v>0</v>
      </c>
      <c r="S330" s="181">
        <v>0</v>
      </c>
      <c r="T330" s="182">
        <f t="shared" si="62"/>
        <v>0</v>
      </c>
      <c r="U330" s="35"/>
      <c r="V330" s="35"/>
      <c r="W330" s="35"/>
      <c r="X330" s="35"/>
      <c r="Y330" s="35"/>
      <c r="Z330" s="35"/>
      <c r="AA330" s="35"/>
      <c r="AB330" s="35"/>
      <c r="AC330" s="35"/>
      <c r="AD330" s="35"/>
      <c r="AE330" s="35"/>
      <c r="AR330" s="183" t="s">
        <v>321</v>
      </c>
      <c r="AT330" s="183" t="s">
        <v>318</v>
      </c>
      <c r="AU330" s="183" t="s">
        <v>82</v>
      </c>
      <c r="AY330" s="18" t="s">
        <v>317</v>
      </c>
      <c r="BE330" s="105">
        <f t="shared" si="63"/>
        <v>0</v>
      </c>
      <c r="BF330" s="105">
        <f t="shared" si="64"/>
        <v>0</v>
      </c>
      <c r="BG330" s="105">
        <f t="shared" si="65"/>
        <v>0</v>
      </c>
      <c r="BH330" s="105">
        <f t="shared" si="66"/>
        <v>0</v>
      </c>
      <c r="BI330" s="105">
        <f t="shared" si="67"/>
        <v>0</v>
      </c>
      <c r="BJ330" s="18" t="s">
        <v>88</v>
      </c>
      <c r="BK330" s="105">
        <f t="shared" si="68"/>
        <v>0</v>
      </c>
      <c r="BL330" s="18" t="s">
        <v>321</v>
      </c>
      <c r="BM330" s="183" t="s">
        <v>3922</v>
      </c>
    </row>
    <row r="331" spans="1:65" s="2" customFormat="1" ht="24.2" customHeight="1">
      <c r="A331" s="35"/>
      <c r="B331" s="141"/>
      <c r="C331" s="171" t="s">
        <v>1331</v>
      </c>
      <c r="D331" s="171" t="s">
        <v>318</v>
      </c>
      <c r="E331" s="172" t="s">
        <v>3923</v>
      </c>
      <c r="F331" s="173" t="s">
        <v>3924</v>
      </c>
      <c r="G331" s="174" t="s">
        <v>441</v>
      </c>
      <c r="H331" s="175">
        <v>397</v>
      </c>
      <c r="I331" s="176"/>
      <c r="J331" s="177">
        <f t="shared" si="59"/>
        <v>0</v>
      </c>
      <c r="K331" s="178"/>
      <c r="L331" s="36"/>
      <c r="M331" s="179" t="s">
        <v>1</v>
      </c>
      <c r="N331" s="180" t="s">
        <v>41</v>
      </c>
      <c r="O331" s="61"/>
      <c r="P331" s="181">
        <f t="shared" si="60"/>
        <v>0</v>
      </c>
      <c r="Q331" s="181">
        <v>0</v>
      </c>
      <c r="R331" s="181">
        <f t="shared" si="61"/>
        <v>0</v>
      </c>
      <c r="S331" s="181">
        <v>0</v>
      </c>
      <c r="T331" s="182">
        <f t="shared" si="62"/>
        <v>0</v>
      </c>
      <c r="U331" s="35"/>
      <c r="V331" s="35"/>
      <c r="W331" s="35"/>
      <c r="X331" s="35"/>
      <c r="Y331" s="35"/>
      <c r="Z331" s="35"/>
      <c r="AA331" s="35"/>
      <c r="AB331" s="35"/>
      <c r="AC331" s="35"/>
      <c r="AD331" s="35"/>
      <c r="AE331" s="35"/>
      <c r="AR331" s="183" t="s">
        <v>321</v>
      </c>
      <c r="AT331" s="183" t="s">
        <v>318</v>
      </c>
      <c r="AU331" s="183" t="s">
        <v>82</v>
      </c>
      <c r="AY331" s="18" t="s">
        <v>317</v>
      </c>
      <c r="BE331" s="105">
        <f t="shared" si="63"/>
        <v>0</v>
      </c>
      <c r="BF331" s="105">
        <f t="shared" si="64"/>
        <v>0</v>
      </c>
      <c r="BG331" s="105">
        <f t="shared" si="65"/>
        <v>0</v>
      </c>
      <c r="BH331" s="105">
        <f t="shared" si="66"/>
        <v>0</v>
      </c>
      <c r="BI331" s="105">
        <f t="shared" si="67"/>
        <v>0</v>
      </c>
      <c r="BJ331" s="18" t="s">
        <v>88</v>
      </c>
      <c r="BK331" s="105">
        <f t="shared" si="68"/>
        <v>0</v>
      </c>
      <c r="BL331" s="18" t="s">
        <v>321</v>
      </c>
      <c r="BM331" s="183" t="s">
        <v>3925</v>
      </c>
    </row>
    <row r="332" spans="1:65" s="2" customFormat="1" ht="24.2" customHeight="1">
      <c r="A332" s="35"/>
      <c r="B332" s="141"/>
      <c r="C332" s="171" t="s">
        <v>1340</v>
      </c>
      <c r="D332" s="171" t="s">
        <v>318</v>
      </c>
      <c r="E332" s="172" t="s">
        <v>3926</v>
      </c>
      <c r="F332" s="173" t="s">
        <v>3927</v>
      </c>
      <c r="G332" s="174" t="s">
        <v>441</v>
      </c>
      <c r="H332" s="175">
        <v>33</v>
      </c>
      <c r="I332" s="176"/>
      <c r="J332" s="177">
        <f t="shared" si="59"/>
        <v>0</v>
      </c>
      <c r="K332" s="178"/>
      <c r="L332" s="36"/>
      <c r="M332" s="179" t="s">
        <v>1</v>
      </c>
      <c r="N332" s="180" t="s">
        <v>41</v>
      </c>
      <c r="O332" s="61"/>
      <c r="P332" s="181">
        <f t="shared" si="60"/>
        <v>0</v>
      </c>
      <c r="Q332" s="181">
        <v>0</v>
      </c>
      <c r="R332" s="181">
        <f t="shared" si="61"/>
        <v>0</v>
      </c>
      <c r="S332" s="181">
        <v>0</v>
      </c>
      <c r="T332" s="182">
        <f t="shared" si="62"/>
        <v>0</v>
      </c>
      <c r="U332" s="35"/>
      <c r="V332" s="35"/>
      <c r="W332" s="35"/>
      <c r="X332" s="35"/>
      <c r="Y332" s="35"/>
      <c r="Z332" s="35"/>
      <c r="AA332" s="35"/>
      <c r="AB332" s="35"/>
      <c r="AC332" s="35"/>
      <c r="AD332" s="35"/>
      <c r="AE332" s="35"/>
      <c r="AR332" s="183" t="s">
        <v>321</v>
      </c>
      <c r="AT332" s="183" t="s">
        <v>318</v>
      </c>
      <c r="AU332" s="183" t="s">
        <v>82</v>
      </c>
      <c r="AY332" s="18" t="s">
        <v>317</v>
      </c>
      <c r="BE332" s="105">
        <f t="shared" si="63"/>
        <v>0</v>
      </c>
      <c r="BF332" s="105">
        <f t="shared" si="64"/>
        <v>0</v>
      </c>
      <c r="BG332" s="105">
        <f t="shared" si="65"/>
        <v>0</v>
      </c>
      <c r="BH332" s="105">
        <f t="shared" si="66"/>
        <v>0</v>
      </c>
      <c r="BI332" s="105">
        <f t="shared" si="67"/>
        <v>0</v>
      </c>
      <c r="BJ332" s="18" t="s">
        <v>88</v>
      </c>
      <c r="BK332" s="105">
        <f t="shared" si="68"/>
        <v>0</v>
      </c>
      <c r="BL332" s="18" t="s">
        <v>321</v>
      </c>
      <c r="BM332" s="183" t="s">
        <v>3928</v>
      </c>
    </row>
    <row r="333" spans="1:65" s="2" customFormat="1" ht="24.2" customHeight="1">
      <c r="A333" s="35"/>
      <c r="B333" s="141"/>
      <c r="C333" s="171" t="s">
        <v>1350</v>
      </c>
      <c r="D333" s="171" t="s">
        <v>318</v>
      </c>
      <c r="E333" s="172" t="s">
        <v>3929</v>
      </c>
      <c r="F333" s="173" t="s">
        <v>3930</v>
      </c>
      <c r="G333" s="174" t="s">
        <v>891</v>
      </c>
      <c r="H333" s="175">
        <v>5</v>
      </c>
      <c r="I333" s="176"/>
      <c r="J333" s="177">
        <f t="shared" si="59"/>
        <v>0</v>
      </c>
      <c r="K333" s="178"/>
      <c r="L333" s="36"/>
      <c r="M333" s="179" t="s">
        <v>1</v>
      </c>
      <c r="N333" s="180" t="s">
        <v>41</v>
      </c>
      <c r="O333" s="61"/>
      <c r="P333" s="181">
        <f t="shared" si="60"/>
        <v>0</v>
      </c>
      <c r="Q333" s="181">
        <v>0</v>
      </c>
      <c r="R333" s="181">
        <f t="shared" si="61"/>
        <v>0</v>
      </c>
      <c r="S333" s="181">
        <v>0</v>
      </c>
      <c r="T333" s="182">
        <f t="shared" si="62"/>
        <v>0</v>
      </c>
      <c r="U333" s="35"/>
      <c r="V333" s="35"/>
      <c r="W333" s="35"/>
      <c r="X333" s="35"/>
      <c r="Y333" s="35"/>
      <c r="Z333" s="35"/>
      <c r="AA333" s="35"/>
      <c r="AB333" s="35"/>
      <c r="AC333" s="35"/>
      <c r="AD333" s="35"/>
      <c r="AE333" s="35"/>
      <c r="AR333" s="183" t="s">
        <v>321</v>
      </c>
      <c r="AT333" s="183" t="s">
        <v>318</v>
      </c>
      <c r="AU333" s="183" t="s">
        <v>82</v>
      </c>
      <c r="AY333" s="18" t="s">
        <v>317</v>
      </c>
      <c r="BE333" s="105">
        <f t="shared" si="63"/>
        <v>0</v>
      </c>
      <c r="BF333" s="105">
        <f t="shared" si="64"/>
        <v>0</v>
      </c>
      <c r="BG333" s="105">
        <f t="shared" si="65"/>
        <v>0</v>
      </c>
      <c r="BH333" s="105">
        <f t="shared" si="66"/>
        <v>0</v>
      </c>
      <c r="BI333" s="105">
        <f t="shared" si="67"/>
        <v>0</v>
      </c>
      <c r="BJ333" s="18" t="s">
        <v>88</v>
      </c>
      <c r="BK333" s="105">
        <f t="shared" si="68"/>
        <v>0</v>
      </c>
      <c r="BL333" s="18" t="s">
        <v>321</v>
      </c>
      <c r="BM333" s="183" t="s">
        <v>3931</v>
      </c>
    </row>
    <row r="334" spans="1:65" s="2" customFormat="1" ht="24.2" customHeight="1">
      <c r="A334" s="35"/>
      <c r="B334" s="141"/>
      <c r="C334" s="171" t="s">
        <v>1363</v>
      </c>
      <c r="D334" s="171" t="s">
        <v>318</v>
      </c>
      <c r="E334" s="172" t="s">
        <v>3932</v>
      </c>
      <c r="F334" s="173" t="s">
        <v>3933</v>
      </c>
      <c r="G334" s="174" t="s">
        <v>891</v>
      </c>
      <c r="H334" s="175">
        <v>105</v>
      </c>
      <c r="I334" s="176"/>
      <c r="J334" s="177">
        <f t="shared" si="59"/>
        <v>0</v>
      </c>
      <c r="K334" s="178"/>
      <c r="L334" s="36"/>
      <c r="M334" s="179" t="s">
        <v>1</v>
      </c>
      <c r="N334" s="180" t="s">
        <v>41</v>
      </c>
      <c r="O334" s="61"/>
      <c r="P334" s="181">
        <f t="shared" si="60"/>
        <v>0</v>
      </c>
      <c r="Q334" s="181">
        <v>0</v>
      </c>
      <c r="R334" s="181">
        <f t="shared" si="61"/>
        <v>0</v>
      </c>
      <c r="S334" s="181">
        <v>0</v>
      </c>
      <c r="T334" s="182">
        <f t="shared" si="62"/>
        <v>0</v>
      </c>
      <c r="U334" s="35"/>
      <c r="V334" s="35"/>
      <c r="W334" s="35"/>
      <c r="X334" s="35"/>
      <c r="Y334" s="35"/>
      <c r="Z334" s="35"/>
      <c r="AA334" s="35"/>
      <c r="AB334" s="35"/>
      <c r="AC334" s="35"/>
      <c r="AD334" s="35"/>
      <c r="AE334" s="35"/>
      <c r="AR334" s="183" t="s">
        <v>321</v>
      </c>
      <c r="AT334" s="183" t="s">
        <v>318</v>
      </c>
      <c r="AU334" s="183" t="s">
        <v>82</v>
      </c>
      <c r="AY334" s="18" t="s">
        <v>317</v>
      </c>
      <c r="BE334" s="105">
        <f t="shared" si="63"/>
        <v>0</v>
      </c>
      <c r="BF334" s="105">
        <f t="shared" si="64"/>
        <v>0</v>
      </c>
      <c r="BG334" s="105">
        <f t="shared" si="65"/>
        <v>0</v>
      </c>
      <c r="BH334" s="105">
        <f t="shared" si="66"/>
        <v>0</v>
      </c>
      <c r="BI334" s="105">
        <f t="shared" si="67"/>
        <v>0</v>
      </c>
      <c r="BJ334" s="18" t="s">
        <v>88</v>
      </c>
      <c r="BK334" s="105">
        <f t="shared" si="68"/>
        <v>0</v>
      </c>
      <c r="BL334" s="18" t="s">
        <v>321</v>
      </c>
      <c r="BM334" s="183" t="s">
        <v>3934</v>
      </c>
    </row>
    <row r="335" spans="1:65" s="2" customFormat="1" ht="24.2" customHeight="1">
      <c r="A335" s="35"/>
      <c r="B335" s="141"/>
      <c r="C335" s="171" t="s">
        <v>1372</v>
      </c>
      <c r="D335" s="171" t="s">
        <v>318</v>
      </c>
      <c r="E335" s="172" t="s">
        <v>3935</v>
      </c>
      <c r="F335" s="173" t="s">
        <v>3936</v>
      </c>
      <c r="G335" s="174" t="s">
        <v>891</v>
      </c>
      <c r="H335" s="175">
        <v>71</v>
      </c>
      <c r="I335" s="176"/>
      <c r="J335" s="177">
        <f t="shared" si="59"/>
        <v>0</v>
      </c>
      <c r="K335" s="178"/>
      <c r="L335" s="36"/>
      <c r="M335" s="179" t="s">
        <v>1</v>
      </c>
      <c r="N335" s="180" t="s">
        <v>41</v>
      </c>
      <c r="O335" s="61"/>
      <c r="P335" s="181">
        <f t="shared" si="60"/>
        <v>0</v>
      </c>
      <c r="Q335" s="181">
        <v>0</v>
      </c>
      <c r="R335" s="181">
        <f t="shared" si="61"/>
        <v>0</v>
      </c>
      <c r="S335" s="181">
        <v>0</v>
      </c>
      <c r="T335" s="182">
        <f t="shared" si="62"/>
        <v>0</v>
      </c>
      <c r="U335" s="35"/>
      <c r="V335" s="35"/>
      <c r="W335" s="35"/>
      <c r="X335" s="35"/>
      <c r="Y335" s="35"/>
      <c r="Z335" s="35"/>
      <c r="AA335" s="35"/>
      <c r="AB335" s="35"/>
      <c r="AC335" s="35"/>
      <c r="AD335" s="35"/>
      <c r="AE335" s="35"/>
      <c r="AR335" s="183" t="s">
        <v>321</v>
      </c>
      <c r="AT335" s="183" t="s">
        <v>318</v>
      </c>
      <c r="AU335" s="183" t="s">
        <v>82</v>
      </c>
      <c r="AY335" s="18" t="s">
        <v>317</v>
      </c>
      <c r="BE335" s="105">
        <f t="shared" si="63"/>
        <v>0</v>
      </c>
      <c r="BF335" s="105">
        <f t="shared" si="64"/>
        <v>0</v>
      </c>
      <c r="BG335" s="105">
        <f t="shared" si="65"/>
        <v>0</v>
      </c>
      <c r="BH335" s="105">
        <f t="shared" si="66"/>
        <v>0</v>
      </c>
      <c r="BI335" s="105">
        <f t="shared" si="67"/>
        <v>0</v>
      </c>
      <c r="BJ335" s="18" t="s">
        <v>88</v>
      </c>
      <c r="BK335" s="105">
        <f t="shared" si="68"/>
        <v>0</v>
      </c>
      <c r="BL335" s="18" t="s">
        <v>321</v>
      </c>
      <c r="BM335" s="183" t="s">
        <v>3937</v>
      </c>
    </row>
    <row r="336" spans="1:65" s="2" customFormat="1" ht="14.45" customHeight="1">
      <c r="A336" s="35"/>
      <c r="B336" s="141"/>
      <c r="C336" s="171" t="s">
        <v>1382</v>
      </c>
      <c r="D336" s="171" t="s">
        <v>318</v>
      </c>
      <c r="E336" s="172" t="s">
        <v>3938</v>
      </c>
      <c r="F336" s="173" t="s">
        <v>3939</v>
      </c>
      <c r="G336" s="174" t="s">
        <v>891</v>
      </c>
      <c r="H336" s="175">
        <v>30</v>
      </c>
      <c r="I336" s="176"/>
      <c r="J336" s="177">
        <f t="shared" si="59"/>
        <v>0</v>
      </c>
      <c r="K336" s="178"/>
      <c r="L336" s="36"/>
      <c r="M336" s="179" t="s">
        <v>1</v>
      </c>
      <c r="N336" s="180" t="s">
        <v>41</v>
      </c>
      <c r="O336" s="61"/>
      <c r="P336" s="181">
        <f t="shared" si="60"/>
        <v>0</v>
      </c>
      <c r="Q336" s="181">
        <v>0</v>
      </c>
      <c r="R336" s="181">
        <f t="shared" si="61"/>
        <v>0</v>
      </c>
      <c r="S336" s="181">
        <v>0</v>
      </c>
      <c r="T336" s="182">
        <f t="shared" si="62"/>
        <v>0</v>
      </c>
      <c r="U336" s="35"/>
      <c r="V336" s="35"/>
      <c r="W336" s="35"/>
      <c r="X336" s="35"/>
      <c r="Y336" s="35"/>
      <c r="Z336" s="35"/>
      <c r="AA336" s="35"/>
      <c r="AB336" s="35"/>
      <c r="AC336" s="35"/>
      <c r="AD336" s="35"/>
      <c r="AE336" s="35"/>
      <c r="AR336" s="183" t="s">
        <v>321</v>
      </c>
      <c r="AT336" s="183" t="s">
        <v>318</v>
      </c>
      <c r="AU336" s="183" t="s">
        <v>82</v>
      </c>
      <c r="AY336" s="18" t="s">
        <v>317</v>
      </c>
      <c r="BE336" s="105">
        <f t="shared" si="63"/>
        <v>0</v>
      </c>
      <c r="BF336" s="105">
        <f t="shared" si="64"/>
        <v>0</v>
      </c>
      <c r="BG336" s="105">
        <f t="shared" si="65"/>
        <v>0</v>
      </c>
      <c r="BH336" s="105">
        <f t="shared" si="66"/>
        <v>0</v>
      </c>
      <c r="BI336" s="105">
        <f t="shared" si="67"/>
        <v>0</v>
      </c>
      <c r="BJ336" s="18" t="s">
        <v>88</v>
      </c>
      <c r="BK336" s="105">
        <f t="shared" si="68"/>
        <v>0</v>
      </c>
      <c r="BL336" s="18" t="s">
        <v>321</v>
      </c>
      <c r="BM336" s="183" t="s">
        <v>3940</v>
      </c>
    </row>
    <row r="337" spans="1:65" s="2" customFormat="1" ht="14.45" customHeight="1">
      <c r="A337" s="35"/>
      <c r="B337" s="141"/>
      <c r="C337" s="171" t="s">
        <v>1392</v>
      </c>
      <c r="D337" s="171" t="s">
        <v>318</v>
      </c>
      <c r="E337" s="172" t="s">
        <v>3941</v>
      </c>
      <c r="F337" s="173" t="s">
        <v>3942</v>
      </c>
      <c r="G337" s="174" t="s">
        <v>891</v>
      </c>
      <c r="H337" s="175">
        <v>3</v>
      </c>
      <c r="I337" s="176"/>
      <c r="J337" s="177">
        <f t="shared" si="59"/>
        <v>0</v>
      </c>
      <c r="K337" s="178"/>
      <c r="L337" s="36"/>
      <c r="M337" s="179" t="s">
        <v>1</v>
      </c>
      <c r="N337" s="180" t="s">
        <v>41</v>
      </c>
      <c r="O337" s="61"/>
      <c r="P337" s="181">
        <f t="shared" si="60"/>
        <v>0</v>
      </c>
      <c r="Q337" s="181">
        <v>0</v>
      </c>
      <c r="R337" s="181">
        <f t="shared" si="61"/>
        <v>0</v>
      </c>
      <c r="S337" s="181">
        <v>0</v>
      </c>
      <c r="T337" s="182">
        <f t="shared" si="62"/>
        <v>0</v>
      </c>
      <c r="U337" s="35"/>
      <c r="V337" s="35"/>
      <c r="W337" s="35"/>
      <c r="X337" s="35"/>
      <c r="Y337" s="35"/>
      <c r="Z337" s="35"/>
      <c r="AA337" s="35"/>
      <c r="AB337" s="35"/>
      <c r="AC337" s="35"/>
      <c r="AD337" s="35"/>
      <c r="AE337" s="35"/>
      <c r="AR337" s="183" t="s">
        <v>321</v>
      </c>
      <c r="AT337" s="183" t="s">
        <v>318</v>
      </c>
      <c r="AU337" s="183" t="s">
        <v>82</v>
      </c>
      <c r="AY337" s="18" t="s">
        <v>317</v>
      </c>
      <c r="BE337" s="105">
        <f t="shared" si="63"/>
        <v>0</v>
      </c>
      <c r="BF337" s="105">
        <f t="shared" si="64"/>
        <v>0</v>
      </c>
      <c r="BG337" s="105">
        <f t="shared" si="65"/>
        <v>0</v>
      </c>
      <c r="BH337" s="105">
        <f t="shared" si="66"/>
        <v>0</v>
      </c>
      <c r="BI337" s="105">
        <f t="shared" si="67"/>
        <v>0</v>
      </c>
      <c r="BJ337" s="18" t="s">
        <v>88</v>
      </c>
      <c r="BK337" s="105">
        <f t="shared" si="68"/>
        <v>0</v>
      </c>
      <c r="BL337" s="18" t="s">
        <v>321</v>
      </c>
      <c r="BM337" s="183" t="s">
        <v>3943</v>
      </c>
    </row>
    <row r="338" spans="1:65" s="2" customFormat="1" ht="24.2" customHeight="1">
      <c r="A338" s="35"/>
      <c r="B338" s="141"/>
      <c r="C338" s="171" t="s">
        <v>1399</v>
      </c>
      <c r="D338" s="171" t="s">
        <v>318</v>
      </c>
      <c r="E338" s="172" t="s">
        <v>3944</v>
      </c>
      <c r="F338" s="173" t="s">
        <v>3945</v>
      </c>
      <c r="G338" s="174" t="s">
        <v>891</v>
      </c>
      <c r="H338" s="175">
        <v>11</v>
      </c>
      <c r="I338" s="176"/>
      <c r="J338" s="177">
        <f t="shared" si="59"/>
        <v>0</v>
      </c>
      <c r="K338" s="178"/>
      <c r="L338" s="36"/>
      <c r="M338" s="179" t="s">
        <v>1</v>
      </c>
      <c r="N338" s="180" t="s">
        <v>41</v>
      </c>
      <c r="O338" s="61"/>
      <c r="P338" s="181">
        <f t="shared" si="60"/>
        <v>0</v>
      </c>
      <c r="Q338" s="181">
        <v>0</v>
      </c>
      <c r="R338" s="181">
        <f t="shared" si="61"/>
        <v>0</v>
      </c>
      <c r="S338" s="181">
        <v>0</v>
      </c>
      <c r="T338" s="182">
        <f t="shared" si="62"/>
        <v>0</v>
      </c>
      <c r="U338" s="35"/>
      <c r="V338" s="35"/>
      <c r="W338" s="35"/>
      <c r="X338" s="35"/>
      <c r="Y338" s="35"/>
      <c r="Z338" s="35"/>
      <c r="AA338" s="35"/>
      <c r="AB338" s="35"/>
      <c r="AC338" s="35"/>
      <c r="AD338" s="35"/>
      <c r="AE338" s="35"/>
      <c r="AR338" s="183" t="s">
        <v>321</v>
      </c>
      <c r="AT338" s="183" t="s">
        <v>318</v>
      </c>
      <c r="AU338" s="183" t="s">
        <v>82</v>
      </c>
      <c r="AY338" s="18" t="s">
        <v>317</v>
      </c>
      <c r="BE338" s="105">
        <f t="shared" si="63"/>
        <v>0</v>
      </c>
      <c r="BF338" s="105">
        <f t="shared" si="64"/>
        <v>0</v>
      </c>
      <c r="BG338" s="105">
        <f t="shared" si="65"/>
        <v>0</v>
      </c>
      <c r="BH338" s="105">
        <f t="shared" si="66"/>
        <v>0</v>
      </c>
      <c r="BI338" s="105">
        <f t="shared" si="67"/>
        <v>0</v>
      </c>
      <c r="BJ338" s="18" t="s">
        <v>88</v>
      </c>
      <c r="BK338" s="105">
        <f t="shared" si="68"/>
        <v>0</v>
      </c>
      <c r="BL338" s="18" t="s">
        <v>321</v>
      </c>
      <c r="BM338" s="183" t="s">
        <v>3946</v>
      </c>
    </row>
    <row r="339" spans="1:65" s="2" customFormat="1" ht="24.2" customHeight="1">
      <c r="A339" s="35"/>
      <c r="B339" s="141"/>
      <c r="C339" s="171" t="s">
        <v>1403</v>
      </c>
      <c r="D339" s="171" t="s">
        <v>318</v>
      </c>
      <c r="E339" s="172" t="s">
        <v>3947</v>
      </c>
      <c r="F339" s="173" t="s">
        <v>3948</v>
      </c>
      <c r="G339" s="174" t="s">
        <v>891</v>
      </c>
      <c r="H339" s="175">
        <v>11</v>
      </c>
      <c r="I339" s="176"/>
      <c r="J339" s="177">
        <f t="shared" si="59"/>
        <v>0</v>
      </c>
      <c r="K339" s="178"/>
      <c r="L339" s="36"/>
      <c r="M339" s="179" t="s">
        <v>1</v>
      </c>
      <c r="N339" s="180" t="s">
        <v>41</v>
      </c>
      <c r="O339" s="61"/>
      <c r="P339" s="181">
        <f t="shared" si="60"/>
        <v>0</v>
      </c>
      <c r="Q339" s="181">
        <v>0</v>
      </c>
      <c r="R339" s="181">
        <f t="shared" si="61"/>
        <v>0</v>
      </c>
      <c r="S339" s="181">
        <v>0</v>
      </c>
      <c r="T339" s="182">
        <f t="shared" si="62"/>
        <v>0</v>
      </c>
      <c r="U339" s="35"/>
      <c r="V339" s="35"/>
      <c r="W339" s="35"/>
      <c r="X339" s="35"/>
      <c r="Y339" s="35"/>
      <c r="Z339" s="35"/>
      <c r="AA339" s="35"/>
      <c r="AB339" s="35"/>
      <c r="AC339" s="35"/>
      <c r="AD339" s="35"/>
      <c r="AE339" s="35"/>
      <c r="AR339" s="183" t="s">
        <v>321</v>
      </c>
      <c r="AT339" s="183" t="s">
        <v>318</v>
      </c>
      <c r="AU339" s="183" t="s">
        <v>82</v>
      </c>
      <c r="AY339" s="18" t="s">
        <v>317</v>
      </c>
      <c r="BE339" s="105">
        <f t="shared" si="63"/>
        <v>0</v>
      </c>
      <c r="BF339" s="105">
        <f t="shared" si="64"/>
        <v>0</v>
      </c>
      <c r="BG339" s="105">
        <f t="shared" si="65"/>
        <v>0</v>
      </c>
      <c r="BH339" s="105">
        <f t="shared" si="66"/>
        <v>0</v>
      </c>
      <c r="BI339" s="105">
        <f t="shared" si="67"/>
        <v>0</v>
      </c>
      <c r="BJ339" s="18" t="s">
        <v>88</v>
      </c>
      <c r="BK339" s="105">
        <f t="shared" si="68"/>
        <v>0</v>
      </c>
      <c r="BL339" s="18" t="s">
        <v>321</v>
      </c>
      <c r="BM339" s="183" t="s">
        <v>3949</v>
      </c>
    </row>
    <row r="340" spans="1:65" s="2" customFormat="1" ht="14.45" customHeight="1">
      <c r="A340" s="35"/>
      <c r="B340" s="141"/>
      <c r="C340" s="171" t="s">
        <v>1413</v>
      </c>
      <c r="D340" s="171" t="s">
        <v>318</v>
      </c>
      <c r="E340" s="172" t="s">
        <v>3950</v>
      </c>
      <c r="F340" s="173" t="s">
        <v>3951</v>
      </c>
      <c r="G340" s="174" t="s">
        <v>891</v>
      </c>
      <c r="H340" s="175">
        <v>11</v>
      </c>
      <c r="I340" s="176"/>
      <c r="J340" s="177">
        <f t="shared" si="59"/>
        <v>0</v>
      </c>
      <c r="K340" s="178"/>
      <c r="L340" s="36"/>
      <c r="M340" s="179" t="s">
        <v>1</v>
      </c>
      <c r="N340" s="180" t="s">
        <v>41</v>
      </c>
      <c r="O340" s="61"/>
      <c r="P340" s="181">
        <f t="shared" si="60"/>
        <v>0</v>
      </c>
      <c r="Q340" s="181">
        <v>0</v>
      </c>
      <c r="R340" s="181">
        <f t="shared" si="61"/>
        <v>0</v>
      </c>
      <c r="S340" s="181">
        <v>0</v>
      </c>
      <c r="T340" s="182">
        <f t="shared" si="62"/>
        <v>0</v>
      </c>
      <c r="U340" s="35"/>
      <c r="V340" s="35"/>
      <c r="W340" s="35"/>
      <c r="X340" s="35"/>
      <c r="Y340" s="35"/>
      <c r="Z340" s="35"/>
      <c r="AA340" s="35"/>
      <c r="AB340" s="35"/>
      <c r="AC340" s="35"/>
      <c r="AD340" s="35"/>
      <c r="AE340" s="35"/>
      <c r="AR340" s="183" t="s">
        <v>321</v>
      </c>
      <c r="AT340" s="183" t="s">
        <v>318</v>
      </c>
      <c r="AU340" s="183" t="s">
        <v>82</v>
      </c>
      <c r="AY340" s="18" t="s">
        <v>317</v>
      </c>
      <c r="BE340" s="105">
        <f t="shared" si="63"/>
        <v>0</v>
      </c>
      <c r="BF340" s="105">
        <f t="shared" si="64"/>
        <v>0</v>
      </c>
      <c r="BG340" s="105">
        <f t="shared" si="65"/>
        <v>0</v>
      </c>
      <c r="BH340" s="105">
        <f t="shared" si="66"/>
        <v>0</v>
      </c>
      <c r="BI340" s="105">
        <f t="shared" si="67"/>
        <v>0</v>
      </c>
      <c r="BJ340" s="18" t="s">
        <v>88</v>
      </c>
      <c r="BK340" s="105">
        <f t="shared" si="68"/>
        <v>0</v>
      </c>
      <c r="BL340" s="18" t="s">
        <v>321</v>
      </c>
      <c r="BM340" s="183" t="s">
        <v>3952</v>
      </c>
    </row>
    <row r="341" spans="1:65" s="2" customFormat="1" ht="24.2" customHeight="1">
      <c r="A341" s="35"/>
      <c r="B341" s="141"/>
      <c r="C341" s="171" t="s">
        <v>1420</v>
      </c>
      <c r="D341" s="171" t="s">
        <v>318</v>
      </c>
      <c r="E341" s="172" t="s">
        <v>3953</v>
      </c>
      <c r="F341" s="173" t="s">
        <v>3954</v>
      </c>
      <c r="G341" s="174" t="s">
        <v>891</v>
      </c>
      <c r="H341" s="175">
        <v>2</v>
      </c>
      <c r="I341" s="176"/>
      <c r="J341" s="177">
        <f t="shared" si="59"/>
        <v>0</v>
      </c>
      <c r="K341" s="178"/>
      <c r="L341" s="36"/>
      <c r="M341" s="179" t="s">
        <v>1</v>
      </c>
      <c r="N341" s="180" t="s">
        <v>41</v>
      </c>
      <c r="O341" s="61"/>
      <c r="P341" s="181">
        <f t="shared" si="60"/>
        <v>0</v>
      </c>
      <c r="Q341" s="181">
        <v>0</v>
      </c>
      <c r="R341" s="181">
        <f t="shared" si="61"/>
        <v>0</v>
      </c>
      <c r="S341" s="181">
        <v>0</v>
      </c>
      <c r="T341" s="182">
        <f t="shared" si="62"/>
        <v>0</v>
      </c>
      <c r="U341" s="35"/>
      <c r="V341" s="35"/>
      <c r="W341" s="35"/>
      <c r="X341" s="35"/>
      <c r="Y341" s="35"/>
      <c r="Z341" s="35"/>
      <c r="AA341" s="35"/>
      <c r="AB341" s="35"/>
      <c r="AC341" s="35"/>
      <c r="AD341" s="35"/>
      <c r="AE341" s="35"/>
      <c r="AR341" s="183" t="s">
        <v>321</v>
      </c>
      <c r="AT341" s="183" t="s">
        <v>318</v>
      </c>
      <c r="AU341" s="183" t="s">
        <v>82</v>
      </c>
      <c r="AY341" s="18" t="s">
        <v>317</v>
      </c>
      <c r="BE341" s="105">
        <f t="shared" si="63"/>
        <v>0</v>
      </c>
      <c r="BF341" s="105">
        <f t="shared" si="64"/>
        <v>0</v>
      </c>
      <c r="BG341" s="105">
        <f t="shared" si="65"/>
        <v>0</v>
      </c>
      <c r="BH341" s="105">
        <f t="shared" si="66"/>
        <v>0</v>
      </c>
      <c r="BI341" s="105">
        <f t="shared" si="67"/>
        <v>0</v>
      </c>
      <c r="BJ341" s="18" t="s">
        <v>88</v>
      </c>
      <c r="BK341" s="105">
        <f t="shared" si="68"/>
        <v>0</v>
      </c>
      <c r="BL341" s="18" t="s">
        <v>321</v>
      </c>
      <c r="BM341" s="183" t="s">
        <v>3955</v>
      </c>
    </row>
    <row r="342" spans="1:65" s="2" customFormat="1" ht="24.2" customHeight="1">
      <c r="A342" s="35"/>
      <c r="B342" s="141"/>
      <c r="C342" s="171" t="s">
        <v>1425</v>
      </c>
      <c r="D342" s="171" t="s">
        <v>318</v>
      </c>
      <c r="E342" s="172" t="s">
        <v>3956</v>
      </c>
      <c r="F342" s="173" t="s">
        <v>3957</v>
      </c>
      <c r="G342" s="174" t="s">
        <v>441</v>
      </c>
      <c r="H342" s="175">
        <v>840</v>
      </c>
      <c r="I342" s="176"/>
      <c r="J342" s="177">
        <f t="shared" si="59"/>
        <v>0</v>
      </c>
      <c r="K342" s="178"/>
      <c r="L342" s="36"/>
      <c r="M342" s="179" t="s">
        <v>1</v>
      </c>
      <c r="N342" s="180" t="s">
        <v>41</v>
      </c>
      <c r="O342" s="61"/>
      <c r="P342" s="181">
        <f t="shared" si="60"/>
        <v>0</v>
      </c>
      <c r="Q342" s="181">
        <v>0</v>
      </c>
      <c r="R342" s="181">
        <f t="shared" si="61"/>
        <v>0</v>
      </c>
      <c r="S342" s="181">
        <v>0</v>
      </c>
      <c r="T342" s="182">
        <f t="shared" si="62"/>
        <v>0</v>
      </c>
      <c r="U342" s="35"/>
      <c r="V342" s="35"/>
      <c r="W342" s="35"/>
      <c r="X342" s="35"/>
      <c r="Y342" s="35"/>
      <c r="Z342" s="35"/>
      <c r="AA342" s="35"/>
      <c r="AB342" s="35"/>
      <c r="AC342" s="35"/>
      <c r="AD342" s="35"/>
      <c r="AE342" s="35"/>
      <c r="AR342" s="183" t="s">
        <v>321</v>
      </c>
      <c r="AT342" s="183" t="s">
        <v>318</v>
      </c>
      <c r="AU342" s="183" t="s">
        <v>82</v>
      </c>
      <c r="AY342" s="18" t="s">
        <v>317</v>
      </c>
      <c r="BE342" s="105">
        <f t="shared" si="63"/>
        <v>0</v>
      </c>
      <c r="BF342" s="105">
        <f t="shared" si="64"/>
        <v>0</v>
      </c>
      <c r="BG342" s="105">
        <f t="shared" si="65"/>
        <v>0</v>
      </c>
      <c r="BH342" s="105">
        <f t="shared" si="66"/>
        <v>0</v>
      </c>
      <c r="BI342" s="105">
        <f t="shared" si="67"/>
        <v>0</v>
      </c>
      <c r="BJ342" s="18" t="s">
        <v>88</v>
      </c>
      <c r="BK342" s="105">
        <f t="shared" si="68"/>
        <v>0</v>
      </c>
      <c r="BL342" s="18" t="s">
        <v>321</v>
      </c>
      <c r="BM342" s="183" t="s">
        <v>3958</v>
      </c>
    </row>
    <row r="343" spans="1:65" s="2" customFormat="1" ht="24.2" customHeight="1">
      <c r="A343" s="35"/>
      <c r="B343" s="141"/>
      <c r="C343" s="171" t="s">
        <v>1431</v>
      </c>
      <c r="D343" s="171" t="s">
        <v>318</v>
      </c>
      <c r="E343" s="172" t="s">
        <v>3959</v>
      </c>
      <c r="F343" s="173" t="s">
        <v>3960</v>
      </c>
      <c r="G343" s="174" t="s">
        <v>441</v>
      </c>
      <c r="H343" s="175">
        <v>62</v>
      </c>
      <c r="I343" s="176"/>
      <c r="J343" s="177">
        <f t="shared" ref="J343:J369" si="69">ROUND(I343*H343,2)</f>
        <v>0</v>
      </c>
      <c r="K343" s="178"/>
      <c r="L343" s="36"/>
      <c r="M343" s="179" t="s">
        <v>1</v>
      </c>
      <c r="N343" s="180" t="s">
        <v>41</v>
      </c>
      <c r="O343" s="61"/>
      <c r="P343" s="181">
        <f t="shared" ref="P343:P369" si="70">O343*H343</f>
        <v>0</v>
      </c>
      <c r="Q343" s="181">
        <v>0</v>
      </c>
      <c r="R343" s="181">
        <f t="shared" ref="R343:R369" si="71">Q343*H343</f>
        <v>0</v>
      </c>
      <c r="S343" s="181">
        <v>0</v>
      </c>
      <c r="T343" s="182">
        <f t="shared" ref="T343:T369" si="72">S343*H343</f>
        <v>0</v>
      </c>
      <c r="U343" s="35"/>
      <c r="V343" s="35"/>
      <c r="W343" s="35"/>
      <c r="X343" s="35"/>
      <c r="Y343" s="35"/>
      <c r="Z343" s="35"/>
      <c r="AA343" s="35"/>
      <c r="AB343" s="35"/>
      <c r="AC343" s="35"/>
      <c r="AD343" s="35"/>
      <c r="AE343" s="35"/>
      <c r="AR343" s="183" t="s">
        <v>321</v>
      </c>
      <c r="AT343" s="183" t="s">
        <v>318</v>
      </c>
      <c r="AU343" s="183" t="s">
        <v>82</v>
      </c>
      <c r="AY343" s="18" t="s">
        <v>317</v>
      </c>
      <c r="BE343" s="105">
        <f t="shared" ref="BE343:BE369" si="73">IF(N343="základná",J343,0)</f>
        <v>0</v>
      </c>
      <c r="BF343" s="105">
        <f t="shared" ref="BF343:BF369" si="74">IF(N343="znížená",J343,0)</f>
        <v>0</v>
      </c>
      <c r="BG343" s="105">
        <f t="shared" ref="BG343:BG369" si="75">IF(N343="zákl. prenesená",J343,0)</f>
        <v>0</v>
      </c>
      <c r="BH343" s="105">
        <f t="shared" ref="BH343:BH369" si="76">IF(N343="zníž. prenesená",J343,0)</f>
        <v>0</v>
      </c>
      <c r="BI343" s="105">
        <f t="shared" ref="BI343:BI369" si="77">IF(N343="nulová",J343,0)</f>
        <v>0</v>
      </c>
      <c r="BJ343" s="18" t="s">
        <v>88</v>
      </c>
      <c r="BK343" s="105">
        <f t="shared" ref="BK343:BK369" si="78">ROUND(I343*H343,2)</f>
        <v>0</v>
      </c>
      <c r="BL343" s="18" t="s">
        <v>321</v>
      </c>
      <c r="BM343" s="183" t="s">
        <v>3961</v>
      </c>
    </row>
    <row r="344" spans="1:65" s="2" customFormat="1" ht="24.2" customHeight="1">
      <c r="A344" s="35"/>
      <c r="B344" s="141"/>
      <c r="C344" s="171" t="s">
        <v>1439</v>
      </c>
      <c r="D344" s="171" t="s">
        <v>318</v>
      </c>
      <c r="E344" s="172" t="s">
        <v>3962</v>
      </c>
      <c r="F344" s="173" t="s">
        <v>3963</v>
      </c>
      <c r="G344" s="174" t="s">
        <v>441</v>
      </c>
      <c r="H344" s="175">
        <v>100</v>
      </c>
      <c r="I344" s="176"/>
      <c r="J344" s="177">
        <f t="shared" si="69"/>
        <v>0</v>
      </c>
      <c r="K344" s="178"/>
      <c r="L344" s="36"/>
      <c r="M344" s="179" t="s">
        <v>1</v>
      </c>
      <c r="N344" s="180" t="s">
        <v>41</v>
      </c>
      <c r="O344" s="61"/>
      <c r="P344" s="181">
        <f t="shared" si="70"/>
        <v>0</v>
      </c>
      <c r="Q344" s="181">
        <v>0</v>
      </c>
      <c r="R344" s="181">
        <f t="shared" si="71"/>
        <v>0</v>
      </c>
      <c r="S344" s="181">
        <v>0</v>
      </c>
      <c r="T344" s="182">
        <f t="shared" si="72"/>
        <v>0</v>
      </c>
      <c r="U344" s="35"/>
      <c r="V344" s="35"/>
      <c r="W344" s="35"/>
      <c r="X344" s="35"/>
      <c r="Y344" s="35"/>
      <c r="Z344" s="35"/>
      <c r="AA344" s="35"/>
      <c r="AB344" s="35"/>
      <c r="AC344" s="35"/>
      <c r="AD344" s="35"/>
      <c r="AE344" s="35"/>
      <c r="AR344" s="183" t="s">
        <v>321</v>
      </c>
      <c r="AT344" s="183" t="s">
        <v>318</v>
      </c>
      <c r="AU344" s="183" t="s">
        <v>82</v>
      </c>
      <c r="AY344" s="18" t="s">
        <v>317</v>
      </c>
      <c r="BE344" s="105">
        <f t="shared" si="73"/>
        <v>0</v>
      </c>
      <c r="BF344" s="105">
        <f t="shared" si="74"/>
        <v>0</v>
      </c>
      <c r="BG344" s="105">
        <f t="shared" si="75"/>
        <v>0</v>
      </c>
      <c r="BH344" s="105">
        <f t="shared" si="76"/>
        <v>0</v>
      </c>
      <c r="BI344" s="105">
        <f t="shared" si="77"/>
        <v>0</v>
      </c>
      <c r="BJ344" s="18" t="s">
        <v>88</v>
      </c>
      <c r="BK344" s="105">
        <f t="shared" si="78"/>
        <v>0</v>
      </c>
      <c r="BL344" s="18" t="s">
        <v>321</v>
      </c>
      <c r="BM344" s="183" t="s">
        <v>3964</v>
      </c>
    </row>
    <row r="345" spans="1:65" s="2" customFormat="1" ht="14.45" customHeight="1">
      <c r="A345" s="35"/>
      <c r="B345" s="141"/>
      <c r="C345" s="171" t="s">
        <v>1443</v>
      </c>
      <c r="D345" s="171" t="s">
        <v>318</v>
      </c>
      <c r="E345" s="172" t="s">
        <v>3965</v>
      </c>
      <c r="F345" s="173" t="s">
        <v>3966</v>
      </c>
      <c r="G345" s="174" t="s">
        <v>441</v>
      </c>
      <c r="H345" s="175">
        <v>280</v>
      </c>
      <c r="I345" s="176"/>
      <c r="J345" s="177">
        <f t="shared" si="69"/>
        <v>0</v>
      </c>
      <c r="K345" s="178"/>
      <c r="L345" s="36"/>
      <c r="M345" s="179" t="s">
        <v>1</v>
      </c>
      <c r="N345" s="180" t="s">
        <v>41</v>
      </c>
      <c r="O345" s="61"/>
      <c r="P345" s="181">
        <f t="shared" si="70"/>
        <v>0</v>
      </c>
      <c r="Q345" s="181">
        <v>0</v>
      </c>
      <c r="R345" s="181">
        <f t="shared" si="71"/>
        <v>0</v>
      </c>
      <c r="S345" s="181">
        <v>0</v>
      </c>
      <c r="T345" s="182">
        <f t="shared" si="72"/>
        <v>0</v>
      </c>
      <c r="U345" s="35"/>
      <c r="V345" s="35"/>
      <c r="W345" s="35"/>
      <c r="X345" s="35"/>
      <c r="Y345" s="35"/>
      <c r="Z345" s="35"/>
      <c r="AA345" s="35"/>
      <c r="AB345" s="35"/>
      <c r="AC345" s="35"/>
      <c r="AD345" s="35"/>
      <c r="AE345" s="35"/>
      <c r="AR345" s="183" t="s">
        <v>321</v>
      </c>
      <c r="AT345" s="183" t="s">
        <v>318</v>
      </c>
      <c r="AU345" s="183" t="s">
        <v>82</v>
      </c>
      <c r="AY345" s="18" t="s">
        <v>317</v>
      </c>
      <c r="BE345" s="105">
        <f t="shared" si="73"/>
        <v>0</v>
      </c>
      <c r="BF345" s="105">
        <f t="shared" si="74"/>
        <v>0</v>
      </c>
      <c r="BG345" s="105">
        <f t="shared" si="75"/>
        <v>0</v>
      </c>
      <c r="BH345" s="105">
        <f t="shared" si="76"/>
        <v>0</v>
      </c>
      <c r="BI345" s="105">
        <f t="shared" si="77"/>
        <v>0</v>
      </c>
      <c r="BJ345" s="18" t="s">
        <v>88</v>
      </c>
      <c r="BK345" s="105">
        <f t="shared" si="78"/>
        <v>0</v>
      </c>
      <c r="BL345" s="18" t="s">
        <v>321</v>
      </c>
      <c r="BM345" s="183" t="s">
        <v>3967</v>
      </c>
    </row>
    <row r="346" spans="1:65" s="2" customFormat="1" ht="14.45" customHeight="1">
      <c r="A346" s="35"/>
      <c r="B346" s="141"/>
      <c r="C346" s="171" t="s">
        <v>1449</v>
      </c>
      <c r="D346" s="171" t="s">
        <v>318</v>
      </c>
      <c r="E346" s="172" t="s">
        <v>3968</v>
      </c>
      <c r="F346" s="173" t="s">
        <v>3969</v>
      </c>
      <c r="G346" s="174" t="s">
        <v>441</v>
      </c>
      <c r="H346" s="175">
        <v>70</v>
      </c>
      <c r="I346" s="176"/>
      <c r="J346" s="177">
        <f t="shared" si="69"/>
        <v>0</v>
      </c>
      <c r="K346" s="178"/>
      <c r="L346" s="36"/>
      <c r="M346" s="179" t="s">
        <v>1</v>
      </c>
      <c r="N346" s="180" t="s">
        <v>41</v>
      </c>
      <c r="O346" s="61"/>
      <c r="P346" s="181">
        <f t="shared" si="70"/>
        <v>0</v>
      </c>
      <c r="Q346" s="181">
        <v>0</v>
      </c>
      <c r="R346" s="181">
        <f t="shared" si="71"/>
        <v>0</v>
      </c>
      <c r="S346" s="181">
        <v>0</v>
      </c>
      <c r="T346" s="182">
        <f t="shared" si="72"/>
        <v>0</v>
      </c>
      <c r="U346" s="35"/>
      <c r="V346" s="35"/>
      <c r="W346" s="35"/>
      <c r="X346" s="35"/>
      <c r="Y346" s="35"/>
      <c r="Z346" s="35"/>
      <c r="AA346" s="35"/>
      <c r="AB346" s="35"/>
      <c r="AC346" s="35"/>
      <c r="AD346" s="35"/>
      <c r="AE346" s="35"/>
      <c r="AR346" s="183" t="s">
        <v>321</v>
      </c>
      <c r="AT346" s="183" t="s">
        <v>318</v>
      </c>
      <c r="AU346" s="183" t="s">
        <v>82</v>
      </c>
      <c r="AY346" s="18" t="s">
        <v>317</v>
      </c>
      <c r="BE346" s="105">
        <f t="shared" si="73"/>
        <v>0</v>
      </c>
      <c r="BF346" s="105">
        <f t="shared" si="74"/>
        <v>0</v>
      </c>
      <c r="BG346" s="105">
        <f t="shared" si="75"/>
        <v>0</v>
      </c>
      <c r="BH346" s="105">
        <f t="shared" si="76"/>
        <v>0</v>
      </c>
      <c r="BI346" s="105">
        <f t="shared" si="77"/>
        <v>0</v>
      </c>
      <c r="BJ346" s="18" t="s">
        <v>88</v>
      </c>
      <c r="BK346" s="105">
        <f t="shared" si="78"/>
        <v>0</v>
      </c>
      <c r="BL346" s="18" t="s">
        <v>321</v>
      </c>
      <c r="BM346" s="183" t="s">
        <v>3970</v>
      </c>
    </row>
    <row r="347" spans="1:65" s="2" customFormat="1" ht="14.45" customHeight="1">
      <c r="A347" s="35"/>
      <c r="B347" s="141"/>
      <c r="C347" s="171" t="s">
        <v>1454</v>
      </c>
      <c r="D347" s="171" t="s">
        <v>318</v>
      </c>
      <c r="E347" s="172" t="s">
        <v>3971</v>
      </c>
      <c r="F347" s="173" t="s">
        <v>3972</v>
      </c>
      <c r="G347" s="174" t="s">
        <v>441</v>
      </c>
      <c r="H347" s="175">
        <v>1924</v>
      </c>
      <c r="I347" s="176"/>
      <c r="J347" s="177">
        <f t="shared" si="69"/>
        <v>0</v>
      </c>
      <c r="K347" s="178"/>
      <c r="L347" s="36"/>
      <c r="M347" s="179" t="s">
        <v>1</v>
      </c>
      <c r="N347" s="180" t="s">
        <v>41</v>
      </c>
      <c r="O347" s="61"/>
      <c r="P347" s="181">
        <f t="shared" si="70"/>
        <v>0</v>
      </c>
      <c r="Q347" s="181">
        <v>0</v>
      </c>
      <c r="R347" s="181">
        <f t="shared" si="71"/>
        <v>0</v>
      </c>
      <c r="S347" s="181">
        <v>0</v>
      </c>
      <c r="T347" s="182">
        <f t="shared" si="72"/>
        <v>0</v>
      </c>
      <c r="U347" s="35"/>
      <c r="V347" s="35"/>
      <c r="W347" s="35"/>
      <c r="X347" s="35"/>
      <c r="Y347" s="35"/>
      <c r="Z347" s="35"/>
      <c r="AA347" s="35"/>
      <c r="AB347" s="35"/>
      <c r="AC347" s="35"/>
      <c r="AD347" s="35"/>
      <c r="AE347" s="35"/>
      <c r="AR347" s="183" t="s">
        <v>321</v>
      </c>
      <c r="AT347" s="183" t="s">
        <v>318</v>
      </c>
      <c r="AU347" s="183" t="s">
        <v>82</v>
      </c>
      <c r="AY347" s="18" t="s">
        <v>317</v>
      </c>
      <c r="BE347" s="105">
        <f t="shared" si="73"/>
        <v>0</v>
      </c>
      <c r="BF347" s="105">
        <f t="shared" si="74"/>
        <v>0</v>
      </c>
      <c r="BG347" s="105">
        <f t="shared" si="75"/>
        <v>0</v>
      </c>
      <c r="BH347" s="105">
        <f t="shared" si="76"/>
        <v>0</v>
      </c>
      <c r="BI347" s="105">
        <f t="shared" si="77"/>
        <v>0</v>
      </c>
      <c r="BJ347" s="18" t="s">
        <v>88</v>
      </c>
      <c r="BK347" s="105">
        <f t="shared" si="78"/>
        <v>0</v>
      </c>
      <c r="BL347" s="18" t="s">
        <v>321</v>
      </c>
      <c r="BM347" s="183" t="s">
        <v>3973</v>
      </c>
    </row>
    <row r="348" spans="1:65" s="2" customFormat="1" ht="14.45" customHeight="1">
      <c r="A348" s="35"/>
      <c r="B348" s="141"/>
      <c r="C348" s="171" t="s">
        <v>1458</v>
      </c>
      <c r="D348" s="171" t="s">
        <v>318</v>
      </c>
      <c r="E348" s="172" t="s">
        <v>3974</v>
      </c>
      <c r="F348" s="173" t="s">
        <v>3975</v>
      </c>
      <c r="G348" s="174" t="s">
        <v>441</v>
      </c>
      <c r="H348" s="175">
        <v>4387</v>
      </c>
      <c r="I348" s="176"/>
      <c r="J348" s="177">
        <f t="shared" si="69"/>
        <v>0</v>
      </c>
      <c r="K348" s="178"/>
      <c r="L348" s="36"/>
      <c r="M348" s="179" t="s">
        <v>1</v>
      </c>
      <c r="N348" s="180" t="s">
        <v>41</v>
      </c>
      <c r="O348" s="61"/>
      <c r="P348" s="181">
        <f t="shared" si="70"/>
        <v>0</v>
      </c>
      <c r="Q348" s="181">
        <v>0</v>
      </c>
      <c r="R348" s="181">
        <f t="shared" si="71"/>
        <v>0</v>
      </c>
      <c r="S348" s="181">
        <v>0</v>
      </c>
      <c r="T348" s="182">
        <f t="shared" si="72"/>
        <v>0</v>
      </c>
      <c r="U348" s="35"/>
      <c r="V348" s="35"/>
      <c r="W348" s="35"/>
      <c r="X348" s="35"/>
      <c r="Y348" s="35"/>
      <c r="Z348" s="35"/>
      <c r="AA348" s="35"/>
      <c r="AB348" s="35"/>
      <c r="AC348" s="35"/>
      <c r="AD348" s="35"/>
      <c r="AE348" s="35"/>
      <c r="AR348" s="183" t="s">
        <v>321</v>
      </c>
      <c r="AT348" s="183" t="s">
        <v>318</v>
      </c>
      <c r="AU348" s="183" t="s">
        <v>82</v>
      </c>
      <c r="AY348" s="18" t="s">
        <v>317</v>
      </c>
      <c r="BE348" s="105">
        <f t="shared" si="73"/>
        <v>0</v>
      </c>
      <c r="BF348" s="105">
        <f t="shared" si="74"/>
        <v>0</v>
      </c>
      <c r="BG348" s="105">
        <f t="shared" si="75"/>
        <v>0</v>
      </c>
      <c r="BH348" s="105">
        <f t="shared" si="76"/>
        <v>0</v>
      </c>
      <c r="BI348" s="105">
        <f t="shared" si="77"/>
        <v>0</v>
      </c>
      <c r="BJ348" s="18" t="s">
        <v>88</v>
      </c>
      <c r="BK348" s="105">
        <f t="shared" si="78"/>
        <v>0</v>
      </c>
      <c r="BL348" s="18" t="s">
        <v>321</v>
      </c>
      <c r="BM348" s="183" t="s">
        <v>3976</v>
      </c>
    </row>
    <row r="349" spans="1:65" s="2" customFormat="1" ht="14.45" customHeight="1">
      <c r="A349" s="35"/>
      <c r="B349" s="141"/>
      <c r="C349" s="171" t="s">
        <v>1462</v>
      </c>
      <c r="D349" s="171" t="s">
        <v>318</v>
      </c>
      <c r="E349" s="172" t="s">
        <v>3977</v>
      </c>
      <c r="F349" s="173" t="s">
        <v>3978</v>
      </c>
      <c r="G349" s="174" t="s">
        <v>441</v>
      </c>
      <c r="H349" s="175">
        <v>314</v>
      </c>
      <c r="I349" s="176"/>
      <c r="J349" s="177">
        <f t="shared" si="69"/>
        <v>0</v>
      </c>
      <c r="K349" s="178"/>
      <c r="L349" s="36"/>
      <c r="M349" s="179" t="s">
        <v>1</v>
      </c>
      <c r="N349" s="180" t="s">
        <v>41</v>
      </c>
      <c r="O349" s="61"/>
      <c r="P349" s="181">
        <f t="shared" si="70"/>
        <v>0</v>
      </c>
      <c r="Q349" s="181">
        <v>0</v>
      </c>
      <c r="R349" s="181">
        <f t="shared" si="71"/>
        <v>0</v>
      </c>
      <c r="S349" s="181">
        <v>0</v>
      </c>
      <c r="T349" s="182">
        <f t="shared" si="72"/>
        <v>0</v>
      </c>
      <c r="U349" s="35"/>
      <c r="V349" s="35"/>
      <c r="W349" s="35"/>
      <c r="X349" s="35"/>
      <c r="Y349" s="35"/>
      <c r="Z349" s="35"/>
      <c r="AA349" s="35"/>
      <c r="AB349" s="35"/>
      <c r="AC349" s="35"/>
      <c r="AD349" s="35"/>
      <c r="AE349" s="35"/>
      <c r="AR349" s="183" t="s">
        <v>321</v>
      </c>
      <c r="AT349" s="183" t="s">
        <v>318</v>
      </c>
      <c r="AU349" s="183" t="s">
        <v>82</v>
      </c>
      <c r="AY349" s="18" t="s">
        <v>317</v>
      </c>
      <c r="BE349" s="105">
        <f t="shared" si="73"/>
        <v>0</v>
      </c>
      <c r="BF349" s="105">
        <f t="shared" si="74"/>
        <v>0</v>
      </c>
      <c r="BG349" s="105">
        <f t="shared" si="75"/>
        <v>0</v>
      </c>
      <c r="BH349" s="105">
        <f t="shared" si="76"/>
        <v>0</v>
      </c>
      <c r="BI349" s="105">
        <f t="shared" si="77"/>
        <v>0</v>
      </c>
      <c r="BJ349" s="18" t="s">
        <v>88</v>
      </c>
      <c r="BK349" s="105">
        <f t="shared" si="78"/>
        <v>0</v>
      </c>
      <c r="BL349" s="18" t="s">
        <v>321</v>
      </c>
      <c r="BM349" s="183" t="s">
        <v>3979</v>
      </c>
    </row>
    <row r="350" spans="1:65" s="2" customFormat="1" ht="14.45" customHeight="1">
      <c r="A350" s="35"/>
      <c r="B350" s="141"/>
      <c r="C350" s="171" t="s">
        <v>1466</v>
      </c>
      <c r="D350" s="171" t="s">
        <v>318</v>
      </c>
      <c r="E350" s="172" t="s">
        <v>3980</v>
      </c>
      <c r="F350" s="173" t="s">
        <v>3981</v>
      </c>
      <c r="G350" s="174" t="s">
        <v>441</v>
      </c>
      <c r="H350" s="175">
        <v>645</v>
      </c>
      <c r="I350" s="176"/>
      <c r="J350" s="177">
        <f t="shared" si="69"/>
        <v>0</v>
      </c>
      <c r="K350" s="178"/>
      <c r="L350" s="36"/>
      <c r="M350" s="179" t="s">
        <v>1</v>
      </c>
      <c r="N350" s="180" t="s">
        <v>41</v>
      </c>
      <c r="O350" s="61"/>
      <c r="P350" s="181">
        <f t="shared" si="70"/>
        <v>0</v>
      </c>
      <c r="Q350" s="181">
        <v>0</v>
      </c>
      <c r="R350" s="181">
        <f t="shared" si="71"/>
        <v>0</v>
      </c>
      <c r="S350" s="181">
        <v>0</v>
      </c>
      <c r="T350" s="182">
        <f t="shared" si="72"/>
        <v>0</v>
      </c>
      <c r="U350" s="35"/>
      <c r="V350" s="35"/>
      <c r="W350" s="35"/>
      <c r="X350" s="35"/>
      <c r="Y350" s="35"/>
      <c r="Z350" s="35"/>
      <c r="AA350" s="35"/>
      <c r="AB350" s="35"/>
      <c r="AC350" s="35"/>
      <c r="AD350" s="35"/>
      <c r="AE350" s="35"/>
      <c r="AR350" s="183" t="s">
        <v>321</v>
      </c>
      <c r="AT350" s="183" t="s">
        <v>318</v>
      </c>
      <c r="AU350" s="183" t="s">
        <v>82</v>
      </c>
      <c r="AY350" s="18" t="s">
        <v>317</v>
      </c>
      <c r="BE350" s="105">
        <f t="shared" si="73"/>
        <v>0</v>
      </c>
      <c r="BF350" s="105">
        <f t="shared" si="74"/>
        <v>0</v>
      </c>
      <c r="BG350" s="105">
        <f t="shared" si="75"/>
        <v>0</v>
      </c>
      <c r="BH350" s="105">
        <f t="shared" si="76"/>
        <v>0</v>
      </c>
      <c r="BI350" s="105">
        <f t="shared" si="77"/>
        <v>0</v>
      </c>
      <c r="BJ350" s="18" t="s">
        <v>88</v>
      </c>
      <c r="BK350" s="105">
        <f t="shared" si="78"/>
        <v>0</v>
      </c>
      <c r="BL350" s="18" t="s">
        <v>321</v>
      </c>
      <c r="BM350" s="183" t="s">
        <v>3982</v>
      </c>
    </row>
    <row r="351" spans="1:65" s="2" customFormat="1" ht="14.45" customHeight="1">
      <c r="A351" s="35"/>
      <c r="B351" s="141"/>
      <c r="C351" s="171" t="s">
        <v>1470</v>
      </c>
      <c r="D351" s="171" t="s">
        <v>318</v>
      </c>
      <c r="E351" s="172" t="s">
        <v>3983</v>
      </c>
      <c r="F351" s="173" t="s">
        <v>3984</v>
      </c>
      <c r="G351" s="174" t="s">
        <v>441</v>
      </c>
      <c r="H351" s="175">
        <v>54</v>
      </c>
      <c r="I351" s="176"/>
      <c r="J351" s="177">
        <f t="shared" si="69"/>
        <v>0</v>
      </c>
      <c r="K351" s="178"/>
      <c r="L351" s="36"/>
      <c r="M351" s="179" t="s">
        <v>1</v>
      </c>
      <c r="N351" s="180" t="s">
        <v>41</v>
      </c>
      <c r="O351" s="61"/>
      <c r="P351" s="181">
        <f t="shared" si="70"/>
        <v>0</v>
      </c>
      <c r="Q351" s="181">
        <v>0</v>
      </c>
      <c r="R351" s="181">
        <f t="shared" si="71"/>
        <v>0</v>
      </c>
      <c r="S351" s="181">
        <v>0</v>
      </c>
      <c r="T351" s="182">
        <f t="shared" si="72"/>
        <v>0</v>
      </c>
      <c r="U351" s="35"/>
      <c r="V351" s="35"/>
      <c r="W351" s="35"/>
      <c r="X351" s="35"/>
      <c r="Y351" s="35"/>
      <c r="Z351" s="35"/>
      <c r="AA351" s="35"/>
      <c r="AB351" s="35"/>
      <c r="AC351" s="35"/>
      <c r="AD351" s="35"/>
      <c r="AE351" s="35"/>
      <c r="AR351" s="183" t="s">
        <v>321</v>
      </c>
      <c r="AT351" s="183" t="s">
        <v>318</v>
      </c>
      <c r="AU351" s="183" t="s">
        <v>82</v>
      </c>
      <c r="AY351" s="18" t="s">
        <v>317</v>
      </c>
      <c r="BE351" s="105">
        <f t="shared" si="73"/>
        <v>0</v>
      </c>
      <c r="BF351" s="105">
        <f t="shared" si="74"/>
        <v>0</v>
      </c>
      <c r="BG351" s="105">
        <f t="shared" si="75"/>
        <v>0</v>
      </c>
      <c r="BH351" s="105">
        <f t="shared" si="76"/>
        <v>0</v>
      </c>
      <c r="BI351" s="105">
        <f t="shared" si="77"/>
        <v>0</v>
      </c>
      <c r="BJ351" s="18" t="s">
        <v>88</v>
      </c>
      <c r="BK351" s="105">
        <f t="shared" si="78"/>
        <v>0</v>
      </c>
      <c r="BL351" s="18" t="s">
        <v>321</v>
      </c>
      <c r="BM351" s="183" t="s">
        <v>3985</v>
      </c>
    </row>
    <row r="352" spans="1:65" s="2" customFormat="1" ht="14.45" customHeight="1">
      <c r="A352" s="35"/>
      <c r="B352" s="141"/>
      <c r="C352" s="171" t="s">
        <v>1476</v>
      </c>
      <c r="D352" s="171" t="s">
        <v>318</v>
      </c>
      <c r="E352" s="172" t="s">
        <v>3986</v>
      </c>
      <c r="F352" s="173" t="s">
        <v>3987</v>
      </c>
      <c r="G352" s="174" t="s">
        <v>441</v>
      </c>
      <c r="H352" s="175">
        <v>465</v>
      </c>
      <c r="I352" s="176"/>
      <c r="J352" s="177">
        <f t="shared" si="69"/>
        <v>0</v>
      </c>
      <c r="K352" s="178"/>
      <c r="L352" s="36"/>
      <c r="M352" s="179" t="s">
        <v>1</v>
      </c>
      <c r="N352" s="180" t="s">
        <v>41</v>
      </c>
      <c r="O352" s="61"/>
      <c r="P352" s="181">
        <f t="shared" si="70"/>
        <v>0</v>
      </c>
      <c r="Q352" s="181">
        <v>0</v>
      </c>
      <c r="R352" s="181">
        <f t="shared" si="71"/>
        <v>0</v>
      </c>
      <c r="S352" s="181">
        <v>0</v>
      </c>
      <c r="T352" s="182">
        <f t="shared" si="72"/>
        <v>0</v>
      </c>
      <c r="U352" s="35"/>
      <c r="V352" s="35"/>
      <c r="W352" s="35"/>
      <c r="X352" s="35"/>
      <c r="Y352" s="35"/>
      <c r="Z352" s="35"/>
      <c r="AA352" s="35"/>
      <c r="AB352" s="35"/>
      <c r="AC352" s="35"/>
      <c r="AD352" s="35"/>
      <c r="AE352" s="35"/>
      <c r="AR352" s="183" t="s">
        <v>321</v>
      </c>
      <c r="AT352" s="183" t="s">
        <v>318</v>
      </c>
      <c r="AU352" s="183" t="s">
        <v>82</v>
      </c>
      <c r="AY352" s="18" t="s">
        <v>317</v>
      </c>
      <c r="BE352" s="105">
        <f t="shared" si="73"/>
        <v>0</v>
      </c>
      <c r="BF352" s="105">
        <f t="shared" si="74"/>
        <v>0</v>
      </c>
      <c r="BG352" s="105">
        <f t="shared" si="75"/>
        <v>0</v>
      </c>
      <c r="BH352" s="105">
        <f t="shared" si="76"/>
        <v>0</v>
      </c>
      <c r="BI352" s="105">
        <f t="shared" si="77"/>
        <v>0</v>
      </c>
      <c r="BJ352" s="18" t="s">
        <v>88</v>
      </c>
      <c r="BK352" s="105">
        <f t="shared" si="78"/>
        <v>0</v>
      </c>
      <c r="BL352" s="18" t="s">
        <v>321</v>
      </c>
      <c r="BM352" s="183" t="s">
        <v>3988</v>
      </c>
    </row>
    <row r="353" spans="1:65" s="2" customFormat="1" ht="24.2" customHeight="1">
      <c r="A353" s="35"/>
      <c r="B353" s="141"/>
      <c r="C353" s="171" t="s">
        <v>1481</v>
      </c>
      <c r="D353" s="171" t="s">
        <v>318</v>
      </c>
      <c r="E353" s="172" t="s">
        <v>3989</v>
      </c>
      <c r="F353" s="173" t="s">
        <v>3990</v>
      </c>
      <c r="G353" s="174" t="s">
        <v>441</v>
      </c>
      <c r="H353" s="175">
        <v>65</v>
      </c>
      <c r="I353" s="176"/>
      <c r="J353" s="177">
        <f t="shared" si="69"/>
        <v>0</v>
      </c>
      <c r="K353" s="178"/>
      <c r="L353" s="36"/>
      <c r="M353" s="179" t="s">
        <v>1</v>
      </c>
      <c r="N353" s="180" t="s">
        <v>41</v>
      </c>
      <c r="O353" s="61"/>
      <c r="P353" s="181">
        <f t="shared" si="70"/>
        <v>0</v>
      </c>
      <c r="Q353" s="181">
        <v>0</v>
      </c>
      <c r="R353" s="181">
        <f t="shared" si="71"/>
        <v>0</v>
      </c>
      <c r="S353" s="181">
        <v>0</v>
      </c>
      <c r="T353" s="182">
        <f t="shared" si="72"/>
        <v>0</v>
      </c>
      <c r="U353" s="35"/>
      <c r="V353" s="35"/>
      <c r="W353" s="35"/>
      <c r="X353" s="35"/>
      <c r="Y353" s="35"/>
      <c r="Z353" s="35"/>
      <c r="AA353" s="35"/>
      <c r="AB353" s="35"/>
      <c r="AC353" s="35"/>
      <c r="AD353" s="35"/>
      <c r="AE353" s="35"/>
      <c r="AR353" s="183" t="s">
        <v>321</v>
      </c>
      <c r="AT353" s="183" t="s">
        <v>318</v>
      </c>
      <c r="AU353" s="183" t="s">
        <v>82</v>
      </c>
      <c r="AY353" s="18" t="s">
        <v>317</v>
      </c>
      <c r="BE353" s="105">
        <f t="shared" si="73"/>
        <v>0</v>
      </c>
      <c r="BF353" s="105">
        <f t="shared" si="74"/>
        <v>0</v>
      </c>
      <c r="BG353" s="105">
        <f t="shared" si="75"/>
        <v>0</v>
      </c>
      <c r="BH353" s="105">
        <f t="shared" si="76"/>
        <v>0</v>
      </c>
      <c r="BI353" s="105">
        <f t="shared" si="77"/>
        <v>0</v>
      </c>
      <c r="BJ353" s="18" t="s">
        <v>88</v>
      </c>
      <c r="BK353" s="105">
        <f t="shared" si="78"/>
        <v>0</v>
      </c>
      <c r="BL353" s="18" t="s">
        <v>321</v>
      </c>
      <c r="BM353" s="183" t="s">
        <v>3991</v>
      </c>
    </row>
    <row r="354" spans="1:65" s="2" customFormat="1" ht="24.2" customHeight="1">
      <c r="A354" s="35"/>
      <c r="B354" s="141"/>
      <c r="C354" s="171" t="s">
        <v>1486</v>
      </c>
      <c r="D354" s="171" t="s">
        <v>318</v>
      </c>
      <c r="E354" s="172" t="s">
        <v>3992</v>
      </c>
      <c r="F354" s="173" t="s">
        <v>3993</v>
      </c>
      <c r="G354" s="174" t="s">
        <v>441</v>
      </c>
      <c r="H354" s="175">
        <v>10</v>
      </c>
      <c r="I354" s="176"/>
      <c r="J354" s="177">
        <f t="shared" si="69"/>
        <v>0</v>
      </c>
      <c r="K354" s="178"/>
      <c r="L354" s="36"/>
      <c r="M354" s="179" t="s">
        <v>1</v>
      </c>
      <c r="N354" s="180" t="s">
        <v>41</v>
      </c>
      <c r="O354" s="61"/>
      <c r="P354" s="181">
        <f t="shared" si="70"/>
        <v>0</v>
      </c>
      <c r="Q354" s="181">
        <v>0</v>
      </c>
      <c r="R354" s="181">
        <f t="shared" si="71"/>
        <v>0</v>
      </c>
      <c r="S354" s="181">
        <v>0</v>
      </c>
      <c r="T354" s="182">
        <f t="shared" si="72"/>
        <v>0</v>
      </c>
      <c r="U354" s="35"/>
      <c r="V354" s="35"/>
      <c r="W354" s="35"/>
      <c r="X354" s="35"/>
      <c r="Y354" s="35"/>
      <c r="Z354" s="35"/>
      <c r="AA354" s="35"/>
      <c r="AB354" s="35"/>
      <c r="AC354" s="35"/>
      <c r="AD354" s="35"/>
      <c r="AE354" s="35"/>
      <c r="AR354" s="183" t="s">
        <v>321</v>
      </c>
      <c r="AT354" s="183" t="s">
        <v>318</v>
      </c>
      <c r="AU354" s="183" t="s">
        <v>82</v>
      </c>
      <c r="AY354" s="18" t="s">
        <v>317</v>
      </c>
      <c r="BE354" s="105">
        <f t="shared" si="73"/>
        <v>0</v>
      </c>
      <c r="BF354" s="105">
        <f t="shared" si="74"/>
        <v>0</v>
      </c>
      <c r="BG354" s="105">
        <f t="shared" si="75"/>
        <v>0</v>
      </c>
      <c r="BH354" s="105">
        <f t="shared" si="76"/>
        <v>0</v>
      </c>
      <c r="BI354" s="105">
        <f t="shared" si="77"/>
        <v>0</v>
      </c>
      <c r="BJ354" s="18" t="s">
        <v>88</v>
      </c>
      <c r="BK354" s="105">
        <f t="shared" si="78"/>
        <v>0</v>
      </c>
      <c r="BL354" s="18" t="s">
        <v>321</v>
      </c>
      <c r="BM354" s="183" t="s">
        <v>3994</v>
      </c>
    </row>
    <row r="355" spans="1:65" s="2" customFormat="1" ht="24.2" customHeight="1">
      <c r="A355" s="35"/>
      <c r="B355" s="141"/>
      <c r="C355" s="171" t="s">
        <v>1491</v>
      </c>
      <c r="D355" s="171" t="s">
        <v>318</v>
      </c>
      <c r="E355" s="172" t="s">
        <v>3995</v>
      </c>
      <c r="F355" s="173" t="s">
        <v>3996</v>
      </c>
      <c r="G355" s="174" t="s">
        <v>441</v>
      </c>
      <c r="H355" s="175">
        <v>5</v>
      </c>
      <c r="I355" s="176"/>
      <c r="J355" s="177">
        <f t="shared" si="69"/>
        <v>0</v>
      </c>
      <c r="K355" s="178"/>
      <c r="L355" s="36"/>
      <c r="M355" s="179" t="s">
        <v>1</v>
      </c>
      <c r="N355" s="180" t="s">
        <v>41</v>
      </c>
      <c r="O355" s="61"/>
      <c r="P355" s="181">
        <f t="shared" si="70"/>
        <v>0</v>
      </c>
      <c r="Q355" s="181">
        <v>0</v>
      </c>
      <c r="R355" s="181">
        <f t="shared" si="71"/>
        <v>0</v>
      </c>
      <c r="S355" s="181">
        <v>0</v>
      </c>
      <c r="T355" s="182">
        <f t="shared" si="72"/>
        <v>0</v>
      </c>
      <c r="U355" s="35"/>
      <c r="V355" s="35"/>
      <c r="W355" s="35"/>
      <c r="X355" s="35"/>
      <c r="Y355" s="35"/>
      <c r="Z355" s="35"/>
      <c r="AA355" s="35"/>
      <c r="AB355" s="35"/>
      <c r="AC355" s="35"/>
      <c r="AD355" s="35"/>
      <c r="AE355" s="35"/>
      <c r="AR355" s="183" t="s">
        <v>321</v>
      </c>
      <c r="AT355" s="183" t="s">
        <v>318</v>
      </c>
      <c r="AU355" s="183" t="s">
        <v>82</v>
      </c>
      <c r="AY355" s="18" t="s">
        <v>317</v>
      </c>
      <c r="BE355" s="105">
        <f t="shared" si="73"/>
        <v>0</v>
      </c>
      <c r="BF355" s="105">
        <f t="shared" si="74"/>
        <v>0</v>
      </c>
      <c r="BG355" s="105">
        <f t="shared" si="75"/>
        <v>0</v>
      </c>
      <c r="BH355" s="105">
        <f t="shared" si="76"/>
        <v>0</v>
      </c>
      <c r="BI355" s="105">
        <f t="shared" si="77"/>
        <v>0</v>
      </c>
      <c r="BJ355" s="18" t="s">
        <v>88</v>
      </c>
      <c r="BK355" s="105">
        <f t="shared" si="78"/>
        <v>0</v>
      </c>
      <c r="BL355" s="18" t="s">
        <v>321</v>
      </c>
      <c r="BM355" s="183" t="s">
        <v>3997</v>
      </c>
    </row>
    <row r="356" spans="1:65" s="2" customFormat="1" ht="24.2" customHeight="1">
      <c r="A356" s="35"/>
      <c r="B356" s="141"/>
      <c r="C356" s="171" t="s">
        <v>1498</v>
      </c>
      <c r="D356" s="171" t="s">
        <v>318</v>
      </c>
      <c r="E356" s="172" t="s">
        <v>3998</v>
      </c>
      <c r="F356" s="173" t="s">
        <v>3999</v>
      </c>
      <c r="G356" s="174" t="s">
        <v>441</v>
      </c>
      <c r="H356" s="175">
        <v>46</v>
      </c>
      <c r="I356" s="176"/>
      <c r="J356" s="177">
        <f t="shared" si="69"/>
        <v>0</v>
      </c>
      <c r="K356" s="178"/>
      <c r="L356" s="36"/>
      <c r="M356" s="179" t="s">
        <v>1</v>
      </c>
      <c r="N356" s="180" t="s">
        <v>41</v>
      </c>
      <c r="O356" s="61"/>
      <c r="P356" s="181">
        <f t="shared" si="70"/>
        <v>0</v>
      </c>
      <c r="Q356" s="181">
        <v>0</v>
      </c>
      <c r="R356" s="181">
        <f t="shared" si="71"/>
        <v>0</v>
      </c>
      <c r="S356" s="181">
        <v>0</v>
      </c>
      <c r="T356" s="182">
        <f t="shared" si="72"/>
        <v>0</v>
      </c>
      <c r="U356" s="35"/>
      <c r="V356" s="35"/>
      <c r="W356" s="35"/>
      <c r="X356" s="35"/>
      <c r="Y356" s="35"/>
      <c r="Z356" s="35"/>
      <c r="AA356" s="35"/>
      <c r="AB356" s="35"/>
      <c r="AC356" s="35"/>
      <c r="AD356" s="35"/>
      <c r="AE356" s="35"/>
      <c r="AR356" s="183" t="s">
        <v>321</v>
      </c>
      <c r="AT356" s="183" t="s">
        <v>318</v>
      </c>
      <c r="AU356" s="183" t="s">
        <v>82</v>
      </c>
      <c r="AY356" s="18" t="s">
        <v>317</v>
      </c>
      <c r="BE356" s="105">
        <f t="shared" si="73"/>
        <v>0</v>
      </c>
      <c r="BF356" s="105">
        <f t="shared" si="74"/>
        <v>0</v>
      </c>
      <c r="BG356" s="105">
        <f t="shared" si="75"/>
        <v>0</v>
      </c>
      <c r="BH356" s="105">
        <f t="shared" si="76"/>
        <v>0</v>
      </c>
      <c r="BI356" s="105">
        <f t="shared" si="77"/>
        <v>0</v>
      </c>
      <c r="BJ356" s="18" t="s">
        <v>88</v>
      </c>
      <c r="BK356" s="105">
        <f t="shared" si="78"/>
        <v>0</v>
      </c>
      <c r="BL356" s="18" t="s">
        <v>321</v>
      </c>
      <c r="BM356" s="183" t="s">
        <v>4000</v>
      </c>
    </row>
    <row r="357" spans="1:65" s="2" customFormat="1" ht="14.45" customHeight="1">
      <c r="A357" s="35"/>
      <c r="B357" s="141"/>
      <c r="C357" s="171" t="s">
        <v>1503</v>
      </c>
      <c r="D357" s="171" t="s">
        <v>318</v>
      </c>
      <c r="E357" s="172" t="s">
        <v>4001</v>
      </c>
      <c r="F357" s="173" t="s">
        <v>4002</v>
      </c>
      <c r="G357" s="174" t="s">
        <v>810</v>
      </c>
      <c r="H357" s="229"/>
      <c r="I357" s="176"/>
      <c r="J357" s="177">
        <f t="shared" si="69"/>
        <v>0</v>
      </c>
      <c r="K357" s="178"/>
      <c r="L357" s="36"/>
      <c r="M357" s="179" t="s">
        <v>1</v>
      </c>
      <c r="N357" s="180" t="s">
        <v>41</v>
      </c>
      <c r="O357" s="61"/>
      <c r="P357" s="181">
        <f t="shared" si="70"/>
        <v>0</v>
      </c>
      <c r="Q357" s="181">
        <v>0</v>
      </c>
      <c r="R357" s="181">
        <f t="shared" si="71"/>
        <v>0</v>
      </c>
      <c r="S357" s="181">
        <v>0</v>
      </c>
      <c r="T357" s="182">
        <f t="shared" si="72"/>
        <v>0</v>
      </c>
      <c r="U357" s="35"/>
      <c r="V357" s="35"/>
      <c r="W357" s="35"/>
      <c r="X357" s="35"/>
      <c r="Y357" s="35"/>
      <c r="Z357" s="35"/>
      <c r="AA357" s="35"/>
      <c r="AB357" s="35"/>
      <c r="AC357" s="35"/>
      <c r="AD357" s="35"/>
      <c r="AE357" s="35"/>
      <c r="AR357" s="183" t="s">
        <v>321</v>
      </c>
      <c r="AT357" s="183" t="s">
        <v>318</v>
      </c>
      <c r="AU357" s="183" t="s">
        <v>82</v>
      </c>
      <c r="AY357" s="18" t="s">
        <v>317</v>
      </c>
      <c r="BE357" s="105">
        <f t="shared" si="73"/>
        <v>0</v>
      </c>
      <c r="BF357" s="105">
        <f t="shared" si="74"/>
        <v>0</v>
      </c>
      <c r="BG357" s="105">
        <f t="shared" si="75"/>
        <v>0</v>
      </c>
      <c r="BH357" s="105">
        <f t="shared" si="76"/>
        <v>0</v>
      </c>
      <c r="BI357" s="105">
        <f t="shared" si="77"/>
        <v>0</v>
      </c>
      <c r="BJ357" s="18" t="s">
        <v>88</v>
      </c>
      <c r="BK357" s="105">
        <f t="shared" si="78"/>
        <v>0</v>
      </c>
      <c r="BL357" s="18" t="s">
        <v>321</v>
      </c>
      <c r="BM357" s="183" t="s">
        <v>4003</v>
      </c>
    </row>
    <row r="358" spans="1:65" s="2" customFormat="1" ht="14.45" customHeight="1">
      <c r="A358" s="35"/>
      <c r="B358" s="141"/>
      <c r="C358" s="171" t="s">
        <v>1507</v>
      </c>
      <c r="D358" s="171" t="s">
        <v>318</v>
      </c>
      <c r="E358" s="172" t="s">
        <v>4004</v>
      </c>
      <c r="F358" s="173" t="s">
        <v>4005</v>
      </c>
      <c r="G358" s="174" t="s">
        <v>810</v>
      </c>
      <c r="H358" s="229"/>
      <c r="I358" s="176"/>
      <c r="J358" s="177">
        <f t="shared" si="69"/>
        <v>0</v>
      </c>
      <c r="K358" s="178"/>
      <c r="L358" s="36"/>
      <c r="M358" s="179" t="s">
        <v>1</v>
      </c>
      <c r="N358" s="180" t="s">
        <v>41</v>
      </c>
      <c r="O358" s="61"/>
      <c r="P358" s="181">
        <f t="shared" si="70"/>
        <v>0</v>
      </c>
      <c r="Q358" s="181">
        <v>0</v>
      </c>
      <c r="R358" s="181">
        <f t="shared" si="71"/>
        <v>0</v>
      </c>
      <c r="S358" s="181">
        <v>0</v>
      </c>
      <c r="T358" s="182">
        <f t="shared" si="72"/>
        <v>0</v>
      </c>
      <c r="U358" s="35"/>
      <c r="V358" s="35"/>
      <c r="W358" s="35"/>
      <c r="X358" s="35"/>
      <c r="Y358" s="35"/>
      <c r="Z358" s="35"/>
      <c r="AA358" s="35"/>
      <c r="AB358" s="35"/>
      <c r="AC358" s="35"/>
      <c r="AD358" s="35"/>
      <c r="AE358" s="35"/>
      <c r="AR358" s="183" t="s">
        <v>321</v>
      </c>
      <c r="AT358" s="183" t="s">
        <v>318</v>
      </c>
      <c r="AU358" s="183" t="s">
        <v>82</v>
      </c>
      <c r="AY358" s="18" t="s">
        <v>317</v>
      </c>
      <c r="BE358" s="105">
        <f t="shared" si="73"/>
        <v>0</v>
      </c>
      <c r="BF358" s="105">
        <f t="shared" si="74"/>
        <v>0</v>
      </c>
      <c r="BG358" s="105">
        <f t="shared" si="75"/>
        <v>0</v>
      </c>
      <c r="BH358" s="105">
        <f t="shared" si="76"/>
        <v>0</v>
      </c>
      <c r="BI358" s="105">
        <f t="shared" si="77"/>
        <v>0</v>
      </c>
      <c r="BJ358" s="18" t="s">
        <v>88</v>
      </c>
      <c r="BK358" s="105">
        <f t="shared" si="78"/>
        <v>0</v>
      </c>
      <c r="BL358" s="18" t="s">
        <v>321</v>
      </c>
      <c r="BM358" s="183" t="s">
        <v>4006</v>
      </c>
    </row>
    <row r="359" spans="1:65" s="2" customFormat="1" ht="14.45" customHeight="1">
      <c r="A359" s="35"/>
      <c r="B359" s="141"/>
      <c r="C359" s="171" t="s">
        <v>1512</v>
      </c>
      <c r="D359" s="171" t="s">
        <v>318</v>
      </c>
      <c r="E359" s="172" t="s">
        <v>4007</v>
      </c>
      <c r="F359" s="173" t="s">
        <v>4008</v>
      </c>
      <c r="G359" s="174" t="s">
        <v>810</v>
      </c>
      <c r="H359" s="229"/>
      <c r="I359" s="176"/>
      <c r="J359" s="177">
        <f t="shared" si="69"/>
        <v>0</v>
      </c>
      <c r="K359" s="178"/>
      <c r="L359" s="36"/>
      <c r="M359" s="179" t="s">
        <v>1</v>
      </c>
      <c r="N359" s="180" t="s">
        <v>41</v>
      </c>
      <c r="O359" s="61"/>
      <c r="P359" s="181">
        <f t="shared" si="70"/>
        <v>0</v>
      </c>
      <c r="Q359" s="181">
        <v>0</v>
      </c>
      <c r="R359" s="181">
        <f t="shared" si="71"/>
        <v>0</v>
      </c>
      <c r="S359" s="181">
        <v>0</v>
      </c>
      <c r="T359" s="182">
        <f t="shared" si="72"/>
        <v>0</v>
      </c>
      <c r="U359" s="35"/>
      <c r="V359" s="35"/>
      <c r="W359" s="35"/>
      <c r="X359" s="35"/>
      <c r="Y359" s="35"/>
      <c r="Z359" s="35"/>
      <c r="AA359" s="35"/>
      <c r="AB359" s="35"/>
      <c r="AC359" s="35"/>
      <c r="AD359" s="35"/>
      <c r="AE359" s="35"/>
      <c r="AR359" s="183" t="s">
        <v>321</v>
      </c>
      <c r="AT359" s="183" t="s">
        <v>318</v>
      </c>
      <c r="AU359" s="183" t="s">
        <v>82</v>
      </c>
      <c r="AY359" s="18" t="s">
        <v>317</v>
      </c>
      <c r="BE359" s="105">
        <f t="shared" si="73"/>
        <v>0</v>
      </c>
      <c r="BF359" s="105">
        <f t="shared" si="74"/>
        <v>0</v>
      </c>
      <c r="BG359" s="105">
        <f t="shared" si="75"/>
        <v>0</v>
      </c>
      <c r="BH359" s="105">
        <f t="shared" si="76"/>
        <v>0</v>
      </c>
      <c r="BI359" s="105">
        <f t="shared" si="77"/>
        <v>0</v>
      </c>
      <c r="BJ359" s="18" t="s">
        <v>88</v>
      </c>
      <c r="BK359" s="105">
        <f t="shared" si="78"/>
        <v>0</v>
      </c>
      <c r="BL359" s="18" t="s">
        <v>321</v>
      </c>
      <c r="BM359" s="183" t="s">
        <v>4009</v>
      </c>
    </row>
    <row r="360" spans="1:65" s="2" customFormat="1" ht="14.45" customHeight="1">
      <c r="A360" s="35"/>
      <c r="B360" s="141"/>
      <c r="C360" s="171" t="s">
        <v>1516</v>
      </c>
      <c r="D360" s="171" t="s">
        <v>318</v>
      </c>
      <c r="E360" s="172" t="s">
        <v>4010</v>
      </c>
      <c r="F360" s="173" t="s">
        <v>4011</v>
      </c>
      <c r="G360" s="174" t="s">
        <v>810</v>
      </c>
      <c r="H360" s="229"/>
      <c r="I360" s="176"/>
      <c r="J360" s="177">
        <f t="shared" si="69"/>
        <v>0</v>
      </c>
      <c r="K360" s="178"/>
      <c r="L360" s="36"/>
      <c r="M360" s="179" t="s">
        <v>1</v>
      </c>
      <c r="N360" s="180" t="s">
        <v>41</v>
      </c>
      <c r="O360" s="61"/>
      <c r="P360" s="181">
        <f t="shared" si="70"/>
        <v>0</v>
      </c>
      <c r="Q360" s="181">
        <v>0</v>
      </c>
      <c r="R360" s="181">
        <f t="shared" si="71"/>
        <v>0</v>
      </c>
      <c r="S360" s="181">
        <v>0</v>
      </c>
      <c r="T360" s="182">
        <f t="shared" si="72"/>
        <v>0</v>
      </c>
      <c r="U360" s="35"/>
      <c r="V360" s="35"/>
      <c r="W360" s="35"/>
      <c r="X360" s="35"/>
      <c r="Y360" s="35"/>
      <c r="Z360" s="35"/>
      <c r="AA360" s="35"/>
      <c r="AB360" s="35"/>
      <c r="AC360" s="35"/>
      <c r="AD360" s="35"/>
      <c r="AE360" s="35"/>
      <c r="AR360" s="183" t="s">
        <v>321</v>
      </c>
      <c r="AT360" s="183" t="s">
        <v>318</v>
      </c>
      <c r="AU360" s="183" t="s">
        <v>82</v>
      </c>
      <c r="AY360" s="18" t="s">
        <v>317</v>
      </c>
      <c r="BE360" s="105">
        <f t="shared" si="73"/>
        <v>0</v>
      </c>
      <c r="BF360" s="105">
        <f t="shared" si="74"/>
        <v>0</v>
      </c>
      <c r="BG360" s="105">
        <f t="shared" si="75"/>
        <v>0</v>
      </c>
      <c r="BH360" s="105">
        <f t="shared" si="76"/>
        <v>0</v>
      </c>
      <c r="BI360" s="105">
        <f t="shared" si="77"/>
        <v>0</v>
      </c>
      <c r="BJ360" s="18" t="s">
        <v>88</v>
      </c>
      <c r="BK360" s="105">
        <f t="shared" si="78"/>
        <v>0</v>
      </c>
      <c r="BL360" s="18" t="s">
        <v>321</v>
      </c>
      <c r="BM360" s="183" t="s">
        <v>4012</v>
      </c>
    </row>
    <row r="361" spans="1:65" s="2" customFormat="1" ht="14.45" customHeight="1">
      <c r="A361" s="35"/>
      <c r="B361" s="141"/>
      <c r="C361" s="171" t="s">
        <v>1521</v>
      </c>
      <c r="D361" s="171" t="s">
        <v>318</v>
      </c>
      <c r="E361" s="172" t="s">
        <v>4013</v>
      </c>
      <c r="F361" s="173" t="s">
        <v>4014</v>
      </c>
      <c r="G361" s="174" t="s">
        <v>810</v>
      </c>
      <c r="H361" s="229"/>
      <c r="I361" s="176"/>
      <c r="J361" s="177">
        <f t="shared" si="69"/>
        <v>0</v>
      </c>
      <c r="K361" s="178"/>
      <c r="L361" s="36"/>
      <c r="M361" s="179" t="s">
        <v>1</v>
      </c>
      <c r="N361" s="180" t="s">
        <v>41</v>
      </c>
      <c r="O361" s="61"/>
      <c r="P361" s="181">
        <f t="shared" si="70"/>
        <v>0</v>
      </c>
      <c r="Q361" s="181">
        <v>0</v>
      </c>
      <c r="R361" s="181">
        <f t="shared" si="71"/>
        <v>0</v>
      </c>
      <c r="S361" s="181">
        <v>0</v>
      </c>
      <c r="T361" s="182">
        <f t="shared" si="72"/>
        <v>0</v>
      </c>
      <c r="U361" s="35"/>
      <c r="V361" s="35"/>
      <c r="W361" s="35"/>
      <c r="X361" s="35"/>
      <c r="Y361" s="35"/>
      <c r="Z361" s="35"/>
      <c r="AA361" s="35"/>
      <c r="AB361" s="35"/>
      <c r="AC361" s="35"/>
      <c r="AD361" s="35"/>
      <c r="AE361" s="35"/>
      <c r="AR361" s="183" t="s">
        <v>321</v>
      </c>
      <c r="AT361" s="183" t="s">
        <v>318</v>
      </c>
      <c r="AU361" s="183" t="s">
        <v>82</v>
      </c>
      <c r="AY361" s="18" t="s">
        <v>317</v>
      </c>
      <c r="BE361" s="105">
        <f t="shared" si="73"/>
        <v>0</v>
      </c>
      <c r="BF361" s="105">
        <f t="shared" si="74"/>
        <v>0</v>
      </c>
      <c r="BG361" s="105">
        <f t="shared" si="75"/>
        <v>0</v>
      </c>
      <c r="BH361" s="105">
        <f t="shared" si="76"/>
        <v>0</v>
      </c>
      <c r="BI361" s="105">
        <f t="shared" si="77"/>
        <v>0</v>
      </c>
      <c r="BJ361" s="18" t="s">
        <v>88</v>
      </c>
      <c r="BK361" s="105">
        <f t="shared" si="78"/>
        <v>0</v>
      </c>
      <c r="BL361" s="18" t="s">
        <v>321</v>
      </c>
      <c r="BM361" s="183" t="s">
        <v>4015</v>
      </c>
    </row>
    <row r="362" spans="1:65" s="2" customFormat="1" ht="14.45" customHeight="1">
      <c r="A362" s="35"/>
      <c r="B362" s="141"/>
      <c r="C362" s="171" t="s">
        <v>1526</v>
      </c>
      <c r="D362" s="171" t="s">
        <v>318</v>
      </c>
      <c r="E362" s="172" t="s">
        <v>4016</v>
      </c>
      <c r="F362" s="173" t="s">
        <v>4017</v>
      </c>
      <c r="G362" s="174" t="s">
        <v>810</v>
      </c>
      <c r="H362" s="229"/>
      <c r="I362" s="176"/>
      <c r="J362" s="177">
        <f t="shared" si="69"/>
        <v>0</v>
      </c>
      <c r="K362" s="178"/>
      <c r="L362" s="36"/>
      <c r="M362" s="179" t="s">
        <v>1</v>
      </c>
      <c r="N362" s="180" t="s">
        <v>41</v>
      </c>
      <c r="O362" s="61"/>
      <c r="P362" s="181">
        <f t="shared" si="70"/>
        <v>0</v>
      </c>
      <c r="Q362" s="181">
        <v>0</v>
      </c>
      <c r="R362" s="181">
        <f t="shared" si="71"/>
        <v>0</v>
      </c>
      <c r="S362" s="181">
        <v>0</v>
      </c>
      <c r="T362" s="182">
        <f t="shared" si="72"/>
        <v>0</v>
      </c>
      <c r="U362" s="35"/>
      <c r="V362" s="35"/>
      <c r="W362" s="35"/>
      <c r="X362" s="35"/>
      <c r="Y362" s="35"/>
      <c r="Z362" s="35"/>
      <c r="AA362" s="35"/>
      <c r="AB362" s="35"/>
      <c r="AC362" s="35"/>
      <c r="AD362" s="35"/>
      <c r="AE362" s="35"/>
      <c r="AR362" s="183" t="s">
        <v>321</v>
      </c>
      <c r="AT362" s="183" t="s">
        <v>318</v>
      </c>
      <c r="AU362" s="183" t="s">
        <v>82</v>
      </c>
      <c r="AY362" s="18" t="s">
        <v>317</v>
      </c>
      <c r="BE362" s="105">
        <f t="shared" si="73"/>
        <v>0</v>
      </c>
      <c r="BF362" s="105">
        <f t="shared" si="74"/>
        <v>0</v>
      </c>
      <c r="BG362" s="105">
        <f t="shared" si="75"/>
        <v>0</v>
      </c>
      <c r="BH362" s="105">
        <f t="shared" si="76"/>
        <v>0</v>
      </c>
      <c r="BI362" s="105">
        <f t="shared" si="77"/>
        <v>0</v>
      </c>
      <c r="BJ362" s="18" t="s">
        <v>88</v>
      </c>
      <c r="BK362" s="105">
        <f t="shared" si="78"/>
        <v>0</v>
      </c>
      <c r="BL362" s="18" t="s">
        <v>321</v>
      </c>
      <c r="BM362" s="183" t="s">
        <v>4018</v>
      </c>
    </row>
    <row r="363" spans="1:65" s="2" customFormat="1" ht="14.45" customHeight="1">
      <c r="A363" s="35"/>
      <c r="B363" s="141"/>
      <c r="C363" s="171" t="s">
        <v>1531</v>
      </c>
      <c r="D363" s="171" t="s">
        <v>318</v>
      </c>
      <c r="E363" s="172" t="s">
        <v>4019</v>
      </c>
      <c r="F363" s="173" t="s">
        <v>4020</v>
      </c>
      <c r="G363" s="174" t="s">
        <v>3014</v>
      </c>
      <c r="H363" s="175">
        <v>40</v>
      </c>
      <c r="I363" s="176"/>
      <c r="J363" s="177">
        <f t="shared" si="69"/>
        <v>0</v>
      </c>
      <c r="K363" s="178"/>
      <c r="L363" s="36"/>
      <c r="M363" s="179" t="s">
        <v>1</v>
      </c>
      <c r="N363" s="180" t="s">
        <v>41</v>
      </c>
      <c r="O363" s="61"/>
      <c r="P363" s="181">
        <f t="shared" si="70"/>
        <v>0</v>
      </c>
      <c r="Q363" s="181">
        <v>0</v>
      </c>
      <c r="R363" s="181">
        <f t="shared" si="71"/>
        <v>0</v>
      </c>
      <c r="S363" s="181">
        <v>0</v>
      </c>
      <c r="T363" s="182">
        <f t="shared" si="72"/>
        <v>0</v>
      </c>
      <c r="U363" s="35"/>
      <c r="V363" s="35"/>
      <c r="W363" s="35"/>
      <c r="X363" s="35"/>
      <c r="Y363" s="35"/>
      <c r="Z363" s="35"/>
      <c r="AA363" s="35"/>
      <c r="AB363" s="35"/>
      <c r="AC363" s="35"/>
      <c r="AD363" s="35"/>
      <c r="AE363" s="35"/>
      <c r="AR363" s="183" t="s">
        <v>321</v>
      </c>
      <c r="AT363" s="183" t="s">
        <v>318</v>
      </c>
      <c r="AU363" s="183" t="s">
        <v>82</v>
      </c>
      <c r="AY363" s="18" t="s">
        <v>317</v>
      </c>
      <c r="BE363" s="105">
        <f t="shared" si="73"/>
        <v>0</v>
      </c>
      <c r="BF363" s="105">
        <f t="shared" si="74"/>
        <v>0</v>
      </c>
      <c r="BG363" s="105">
        <f t="shared" si="75"/>
        <v>0</v>
      </c>
      <c r="BH363" s="105">
        <f t="shared" si="76"/>
        <v>0</v>
      </c>
      <c r="BI363" s="105">
        <f t="shared" si="77"/>
        <v>0</v>
      </c>
      <c r="BJ363" s="18" t="s">
        <v>88</v>
      </c>
      <c r="BK363" s="105">
        <f t="shared" si="78"/>
        <v>0</v>
      </c>
      <c r="BL363" s="18" t="s">
        <v>321</v>
      </c>
      <c r="BM363" s="183" t="s">
        <v>4021</v>
      </c>
    </row>
    <row r="364" spans="1:65" s="2" customFormat="1" ht="14.45" customHeight="1">
      <c r="A364" s="35"/>
      <c r="B364" s="141"/>
      <c r="C364" s="171" t="s">
        <v>1536</v>
      </c>
      <c r="D364" s="171" t="s">
        <v>318</v>
      </c>
      <c r="E364" s="172" t="s">
        <v>4022</v>
      </c>
      <c r="F364" s="173" t="s">
        <v>4023</v>
      </c>
      <c r="G364" s="174" t="s">
        <v>3014</v>
      </c>
      <c r="H364" s="175">
        <v>30</v>
      </c>
      <c r="I364" s="176"/>
      <c r="J364" s="177">
        <f t="shared" si="69"/>
        <v>0</v>
      </c>
      <c r="K364" s="178"/>
      <c r="L364" s="36"/>
      <c r="M364" s="179" t="s">
        <v>1</v>
      </c>
      <c r="N364" s="180" t="s">
        <v>41</v>
      </c>
      <c r="O364" s="61"/>
      <c r="P364" s="181">
        <f t="shared" si="70"/>
        <v>0</v>
      </c>
      <c r="Q364" s="181">
        <v>0</v>
      </c>
      <c r="R364" s="181">
        <f t="shared" si="71"/>
        <v>0</v>
      </c>
      <c r="S364" s="181">
        <v>0</v>
      </c>
      <c r="T364" s="182">
        <f t="shared" si="72"/>
        <v>0</v>
      </c>
      <c r="U364" s="35"/>
      <c r="V364" s="35"/>
      <c r="W364" s="35"/>
      <c r="X364" s="35"/>
      <c r="Y364" s="35"/>
      <c r="Z364" s="35"/>
      <c r="AA364" s="35"/>
      <c r="AB364" s="35"/>
      <c r="AC364" s="35"/>
      <c r="AD364" s="35"/>
      <c r="AE364" s="35"/>
      <c r="AR364" s="183" t="s">
        <v>321</v>
      </c>
      <c r="AT364" s="183" t="s">
        <v>318</v>
      </c>
      <c r="AU364" s="183" t="s">
        <v>82</v>
      </c>
      <c r="AY364" s="18" t="s">
        <v>317</v>
      </c>
      <c r="BE364" s="105">
        <f t="shared" si="73"/>
        <v>0</v>
      </c>
      <c r="BF364" s="105">
        <f t="shared" si="74"/>
        <v>0</v>
      </c>
      <c r="BG364" s="105">
        <f t="shared" si="75"/>
        <v>0</v>
      </c>
      <c r="BH364" s="105">
        <f t="shared" si="76"/>
        <v>0</v>
      </c>
      <c r="BI364" s="105">
        <f t="shared" si="77"/>
        <v>0</v>
      </c>
      <c r="BJ364" s="18" t="s">
        <v>88</v>
      </c>
      <c r="BK364" s="105">
        <f t="shared" si="78"/>
        <v>0</v>
      </c>
      <c r="BL364" s="18" t="s">
        <v>321</v>
      </c>
      <c r="BM364" s="183" t="s">
        <v>4024</v>
      </c>
    </row>
    <row r="365" spans="1:65" s="2" customFormat="1" ht="14.45" customHeight="1">
      <c r="A365" s="35"/>
      <c r="B365" s="141"/>
      <c r="C365" s="171" t="s">
        <v>1541</v>
      </c>
      <c r="D365" s="171" t="s">
        <v>318</v>
      </c>
      <c r="E365" s="172" t="s">
        <v>4025</v>
      </c>
      <c r="F365" s="173" t="s">
        <v>4026</v>
      </c>
      <c r="G365" s="174" t="s">
        <v>3014</v>
      </c>
      <c r="H365" s="175">
        <v>120</v>
      </c>
      <c r="I365" s="176"/>
      <c r="J365" s="177">
        <f t="shared" si="69"/>
        <v>0</v>
      </c>
      <c r="K365" s="178"/>
      <c r="L365" s="36"/>
      <c r="M365" s="179" t="s">
        <v>1</v>
      </c>
      <c r="N365" s="180" t="s">
        <v>41</v>
      </c>
      <c r="O365" s="61"/>
      <c r="P365" s="181">
        <f t="shared" si="70"/>
        <v>0</v>
      </c>
      <c r="Q365" s="181">
        <v>0</v>
      </c>
      <c r="R365" s="181">
        <f t="shared" si="71"/>
        <v>0</v>
      </c>
      <c r="S365" s="181">
        <v>0</v>
      </c>
      <c r="T365" s="182">
        <f t="shared" si="72"/>
        <v>0</v>
      </c>
      <c r="U365" s="35"/>
      <c r="V365" s="35"/>
      <c r="W365" s="35"/>
      <c r="X365" s="35"/>
      <c r="Y365" s="35"/>
      <c r="Z365" s="35"/>
      <c r="AA365" s="35"/>
      <c r="AB365" s="35"/>
      <c r="AC365" s="35"/>
      <c r="AD365" s="35"/>
      <c r="AE365" s="35"/>
      <c r="AR365" s="183" t="s">
        <v>321</v>
      </c>
      <c r="AT365" s="183" t="s">
        <v>318</v>
      </c>
      <c r="AU365" s="183" t="s">
        <v>82</v>
      </c>
      <c r="AY365" s="18" t="s">
        <v>317</v>
      </c>
      <c r="BE365" s="105">
        <f t="shared" si="73"/>
        <v>0</v>
      </c>
      <c r="BF365" s="105">
        <f t="shared" si="74"/>
        <v>0</v>
      </c>
      <c r="BG365" s="105">
        <f t="shared" si="75"/>
        <v>0</v>
      </c>
      <c r="BH365" s="105">
        <f t="shared" si="76"/>
        <v>0</v>
      </c>
      <c r="BI365" s="105">
        <f t="shared" si="77"/>
        <v>0</v>
      </c>
      <c r="BJ365" s="18" t="s">
        <v>88</v>
      </c>
      <c r="BK365" s="105">
        <f t="shared" si="78"/>
        <v>0</v>
      </c>
      <c r="BL365" s="18" t="s">
        <v>321</v>
      </c>
      <c r="BM365" s="183" t="s">
        <v>4027</v>
      </c>
    </row>
    <row r="366" spans="1:65" s="2" customFormat="1" ht="24.2" customHeight="1">
      <c r="A366" s="35"/>
      <c r="B366" s="141"/>
      <c r="C366" s="171" t="s">
        <v>1546</v>
      </c>
      <c r="D366" s="171" t="s">
        <v>318</v>
      </c>
      <c r="E366" s="172" t="s">
        <v>4028</v>
      </c>
      <c r="F366" s="173" t="s">
        <v>4029</v>
      </c>
      <c r="G366" s="174" t="s">
        <v>3014</v>
      </c>
      <c r="H366" s="175">
        <v>80</v>
      </c>
      <c r="I366" s="176"/>
      <c r="J366" s="177">
        <f t="shared" si="69"/>
        <v>0</v>
      </c>
      <c r="K366" s="178"/>
      <c r="L366" s="36"/>
      <c r="M366" s="179" t="s">
        <v>1</v>
      </c>
      <c r="N366" s="180" t="s">
        <v>41</v>
      </c>
      <c r="O366" s="61"/>
      <c r="P366" s="181">
        <f t="shared" si="70"/>
        <v>0</v>
      </c>
      <c r="Q366" s="181">
        <v>0</v>
      </c>
      <c r="R366" s="181">
        <f t="shared" si="71"/>
        <v>0</v>
      </c>
      <c r="S366" s="181">
        <v>0</v>
      </c>
      <c r="T366" s="182">
        <f t="shared" si="72"/>
        <v>0</v>
      </c>
      <c r="U366" s="35"/>
      <c r="V366" s="35"/>
      <c r="W366" s="35"/>
      <c r="X366" s="35"/>
      <c r="Y366" s="35"/>
      <c r="Z366" s="35"/>
      <c r="AA366" s="35"/>
      <c r="AB366" s="35"/>
      <c r="AC366" s="35"/>
      <c r="AD366" s="35"/>
      <c r="AE366" s="35"/>
      <c r="AR366" s="183" t="s">
        <v>321</v>
      </c>
      <c r="AT366" s="183" t="s">
        <v>318</v>
      </c>
      <c r="AU366" s="183" t="s">
        <v>82</v>
      </c>
      <c r="AY366" s="18" t="s">
        <v>317</v>
      </c>
      <c r="BE366" s="105">
        <f t="shared" si="73"/>
        <v>0</v>
      </c>
      <c r="BF366" s="105">
        <f t="shared" si="74"/>
        <v>0</v>
      </c>
      <c r="BG366" s="105">
        <f t="shared" si="75"/>
        <v>0</v>
      </c>
      <c r="BH366" s="105">
        <f t="shared" si="76"/>
        <v>0</v>
      </c>
      <c r="BI366" s="105">
        <f t="shared" si="77"/>
        <v>0</v>
      </c>
      <c r="BJ366" s="18" t="s">
        <v>88</v>
      </c>
      <c r="BK366" s="105">
        <f t="shared" si="78"/>
        <v>0</v>
      </c>
      <c r="BL366" s="18" t="s">
        <v>321</v>
      </c>
      <c r="BM366" s="183" t="s">
        <v>4030</v>
      </c>
    </row>
    <row r="367" spans="1:65" s="2" customFormat="1" ht="14.45" customHeight="1">
      <c r="A367" s="35"/>
      <c r="B367" s="141"/>
      <c r="C367" s="171" t="s">
        <v>1551</v>
      </c>
      <c r="D367" s="171" t="s">
        <v>318</v>
      </c>
      <c r="E367" s="172" t="s">
        <v>4031</v>
      </c>
      <c r="F367" s="173" t="s">
        <v>4032</v>
      </c>
      <c r="G367" s="174" t="s">
        <v>441</v>
      </c>
      <c r="H367" s="175">
        <v>27</v>
      </c>
      <c r="I367" s="176"/>
      <c r="J367" s="177">
        <f t="shared" si="69"/>
        <v>0</v>
      </c>
      <c r="K367" s="178"/>
      <c r="L367" s="36"/>
      <c r="M367" s="179" t="s">
        <v>1</v>
      </c>
      <c r="N367" s="180" t="s">
        <v>41</v>
      </c>
      <c r="O367" s="61"/>
      <c r="P367" s="181">
        <f t="shared" si="70"/>
        <v>0</v>
      </c>
      <c r="Q367" s="181">
        <v>0</v>
      </c>
      <c r="R367" s="181">
        <f t="shared" si="71"/>
        <v>0</v>
      </c>
      <c r="S367" s="181">
        <v>0</v>
      </c>
      <c r="T367" s="182">
        <f t="shared" si="72"/>
        <v>0</v>
      </c>
      <c r="U367" s="35"/>
      <c r="V367" s="35"/>
      <c r="W367" s="35"/>
      <c r="X367" s="35"/>
      <c r="Y367" s="35"/>
      <c r="Z367" s="35"/>
      <c r="AA367" s="35"/>
      <c r="AB367" s="35"/>
      <c r="AC367" s="35"/>
      <c r="AD367" s="35"/>
      <c r="AE367" s="35"/>
      <c r="AR367" s="183" t="s">
        <v>321</v>
      </c>
      <c r="AT367" s="183" t="s">
        <v>318</v>
      </c>
      <c r="AU367" s="183" t="s">
        <v>82</v>
      </c>
      <c r="AY367" s="18" t="s">
        <v>317</v>
      </c>
      <c r="BE367" s="105">
        <f t="shared" si="73"/>
        <v>0</v>
      </c>
      <c r="BF367" s="105">
        <f t="shared" si="74"/>
        <v>0</v>
      </c>
      <c r="BG367" s="105">
        <f t="shared" si="75"/>
        <v>0</v>
      </c>
      <c r="BH367" s="105">
        <f t="shared" si="76"/>
        <v>0</v>
      </c>
      <c r="BI367" s="105">
        <f t="shared" si="77"/>
        <v>0</v>
      </c>
      <c r="BJ367" s="18" t="s">
        <v>88</v>
      </c>
      <c r="BK367" s="105">
        <f t="shared" si="78"/>
        <v>0</v>
      </c>
      <c r="BL367" s="18" t="s">
        <v>321</v>
      </c>
      <c r="BM367" s="183" t="s">
        <v>4033</v>
      </c>
    </row>
    <row r="368" spans="1:65" s="2" customFormat="1" ht="14.45" customHeight="1">
      <c r="A368" s="35"/>
      <c r="B368" s="141"/>
      <c r="C368" s="171" t="s">
        <v>1555</v>
      </c>
      <c r="D368" s="171" t="s">
        <v>318</v>
      </c>
      <c r="E368" s="172" t="s">
        <v>4034</v>
      </c>
      <c r="F368" s="173" t="s">
        <v>4035</v>
      </c>
      <c r="G368" s="174" t="s">
        <v>388</v>
      </c>
      <c r="H368" s="175">
        <v>3</v>
      </c>
      <c r="I368" s="176"/>
      <c r="J368" s="177">
        <f t="shared" si="69"/>
        <v>0</v>
      </c>
      <c r="K368" s="178"/>
      <c r="L368" s="36"/>
      <c r="M368" s="179" t="s">
        <v>1</v>
      </c>
      <c r="N368" s="180" t="s">
        <v>41</v>
      </c>
      <c r="O368" s="61"/>
      <c r="P368" s="181">
        <f t="shared" si="70"/>
        <v>0</v>
      </c>
      <c r="Q368" s="181">
        <v>0</v>
      </c>
      <c r="R368" s="181">
        <f t="shared" si="71"/>
        <v>0</v>
      </c>
      <c r="S368" s="181">
        <v>0</v>
      </c>
      <c r="T368" s="182">
        <f t="shared" si="72"/>
        <v>0</v>
      </c>
      <c r="U368" s="35"/>
      <c r="V368" s="35"/>
      <c r="W368" s="35"/>
      <c r="X368" s="35"/>
      <c r="Y368" s="35"/>
      <c r="Z368" s="35"/>
      <c r="AA368" s="35"/>
      <c r="AB368" s="35"/>
      <c r="AC368" s="35"/>
      <c r="AD368" s="35"/>
      <c r="AE368" s="35"/>
      <c r="AR368" s="183" t="s">
        <v>321</v>
      </c>
      <c r="AT368" s="183" t="s">
        <v>318</v>
      </c>
      <c r="AU368" s="183" t="s">
        <v>82</v>
      </c>
      <c r="AY368" s="18" t="s">
        <v>317</v>
      </c>
      <c r="BE368" s="105">
        <f t="shared" si="73"/>
        <v>0</v>
      </c>
      <c r="BF368" s="105">
        <f t="shared" si="74"/>
        <v>0</v>
      </c>
      <c r="BG368" s="105">
        <f t="shared" si="75"/>
        <v>0</v>
      </c>
      <c r="BH368" s="105">
        <f t="shared" si="76"/>
        <v>0</v>
      </c>
      <c r="BI368" s="105">
        <f t="shared" si="77"/>
        <v>0</v>
      </c>
      <c r="BJ368" s="18" t="s">
        <v>88</v>
      </c>
      <c r="BK368" s="105">
        <f t="shared" si="78"/>
        <v>0</v>
      </c>
      <c r="BL368" s="18" t="s">
        <v>321</v>
      </c>
      <c r="BM368" s="183" t="s">
        <v>4036</v>
      </c>
    </row>
    <row r="369" spans="1:65" s="2" customFormat="1" ht="14.45" customHeight="1">
      <c r="A369" s="35"/>
      <c r="B369" s="141"/>
      <c r="C369" s="171" t="s">
        <v>1560</v>
      </c>
      <c r="D369" s="171" t="s">
        <v>318</v>
      </c>
      <c r="E369" s="172" t="s">
        <v>4037</v>
      </c>
      <c r="F369" s="173" t="s">
        <v>4038</v>
      </c>
      <c r="G369" s="174" t="s">
        <v>388</v>
      </c>
      <c r="H369" s="175">
        <v>1</v>
      </c>
      <c r="I369" s="176"/>
      <c r="J369" s="177">
        <f t="shared" si="69"/>
        <v>0</v>
      </c>
      <c r="K369" s="178"/>
      <c r="L369" s="36"/>
      <c r="M369" s="179" t="s">
        <v>1</v>
      </c>
      <c r="N369" s="180" t="s">
        <v>41</v>
      </c>
      <c r="O369" s="61"/>
      <c r="P369" s="181">
        <f t="shared" si="70"/>
        <v>0</v>
      </c>
      <c r="Q369" s="181">
        <v>0</v>
      </c>
      <c r="R369" s="181">
        <f t="shared" si="71"/>
        <v>0</v>
      </c>
      <c r="S369" s="181">
        <v>0</v>
      </c>
      <c r="T369" s="182">
        <f t="shared" si="72"/>
        <v>0</v>
      </c>
      <c r="U369" s="35"/>
      <c r="V369" s="35"/>
      <c r="W369" s="35"/>
      <c r="X369" s="35"/>
      <c r="Y369" s="35"/>
      <c r="Z369" s="35"/>
      <c r="AA369" s="35"/>
      <c r="AB369" s="35"/>
      <c r="AC369" s="35"/>
      <c r="AD369" s="35"/>
      <c r="AE369" s="35"/>
      <c r="AR369" s="183" t="s">
        <v>321</v>
      </c>
      <c r="AT369" s="183" t="s">
        <v>318</v>
      </c>
      <c r="AU369" s="183" t="s">
        <v>82</v>
      </c>
      <c r="AY369" s="18" t="s">
        <v>317</v>
      </c>
      <c r="BE369" s="105">
        <f t="shared" si="73"/>
        <v>0</v>
      </c>
      <c r="BF369" s="105">
        <f t="shared" si="74"/>
        <v>0</v>
      </c>
      <c r="BG369" s="105">
        <f t="shared" si="75"/>
        <v>0</v>
      </c>
      <c r="BH369" s="105">
        <f t="shared" si="76"/>
        <v>0</v>
      </c>
      <c r="BI369" s="105">
        <f t="shared" si="77"/>
        <v>0</v>
      </c>
      <c r="BJ369" s="18" t="s">
        <v>88</v>
      </c>
      <c r="BK369" s="105">
        <f t="shared" si="78"/>
        <v>0</v>
      </c>
      <c r="BL369" s="18" t="s">
        <v>321</v>
      </c>
      <c r="BM369" s="183" t="s">
        <v>4039</v>
      </c>
    </row>
    <row r="370" spans="1:65" s="12" customFormat="1" ht="25.9" customHeight="1">
      <c r="B370" s="160"/>
      <c r="D370" s="161" t="s">
        <v>74</v>
      </c>
      <c r="E370" s="162" t="s">
        <v>3110</v>
      </c>
      <c r="F370" s="162" t="s">
        <v>4040</v>
      </c>
      <c r="I370" s="163"/>
      <c r="J370" s="164">
        <f>BK370</f>
        <v>0</v>
      </c>
      <c r="L370" s="160"/>
      <c r="M370" s="165"/>
      <c r="N370" s="166"/>
      <c r="O370" s="166"/>
      <c r="P370" s="167">
        <f>SUM(P371:P373)</f>
        <v>0</v>
      </c>
      <c r="Q370" s="166"/>
      <c r="R370" s="167">
        <f>SUM(R371:R373)</f>
        <v>0</v>
      </c>
      <c r="S370" s="166"/>
      <c r="T370" s="168">
        <f>SUM(T371:T373)</f>
        <v>0</v>
      </c>
      <c r="AR370" s="161" t="s">
        <v>82</v>
      </c>
      <c r="AT370" s="169" t="s">
        <v>74</v>
      </c>
      <c r="AU370" s="169" t="s">
        <v>75</v>
      </c>
      <c r="AY370" s="161" t="s">
        <v>317</v>
      </c>
      <c r="BK370" s="170">
        <f>SUM(BK371:BK373)</f>
        <v>0</v>
      </c>
    </row>
    <row r="371" spans="1:65" s="2" customFormat="1" ht="14.45" customHeight="1">
      <c r="A371" s="35"/>
      <c r="B371" s="141"/>
      <c r="C371" s="171" t="s">
        <v>1564</v>
      </c>
      <c r="D371" s="171" t="s">
        <v>318</v>
      </c>
      <c r="E371" s="172" t="s">
        <v>4041</v>
      </c>
      <c r="F371" s="173" t="s">
        <v>4042</v>
      </c>
      <c r="G371" s="174" t="s">
        <v>891</v>
      </c>
      <c r="H371" s="175">
        <v>1500</v>
      </c>
      <c r="I371" s="176"/>
      <c r="J371" s="177">
        <f>ROUND(I371*H371,2)</f>
        <v>0</v>
      </c>
      <c r="K371" s="178"/>
      <c r="L371" s="36"/>
      <c r="M371" s="179" t="s">
        <v>1</v>
      </c>
      <c r="N371" s="180" t="s">
        <v>41</v>
      </c>
      <c r="O371" s="61"/>
      <c r="P371" s="181">
        <f>O371*H371</f>
        <v>0</v>
      </c>
      <c r="Q371" s="181">
        <v>0</v>
      </c>
      <c r="R371" s="181">
        <f>Q371*H371</f>
        <v>0</v>
      </c>
      <c r="S371" s="181">
        <v>0</v>
      </c>
      <c r="T371" s="182">
        <f>S371*H371</f>
        <v>0</v>
      </c>
      <c r="U371" s="35"/>
      <c r="V371" s="35"/>
      <c r="W371" s="35"/>
      <c r="X371" s="35"/>
      <c r="Y371" s="35"/>
      <c r="Z371" s="35"/>
      <c r="AA371" s="35"/>
      <c r="AB371" s="35"/>
      <c r="AC371" s="35"/>
      <c r="AD371" s="35"/>
      <c r="AE371" s="35"/>
      <c r="AR371" s="183" t="s">
        <v>321</v>
      </c>
      <c r="AT371" s="183" t="s">
        <v>318</v>
      </c>
      <c r="AU371" s="183" t="s">
        <v>82</v>
      </c>
      <c r="AY371" s="18" t="s">
        <v>317</v>
      </c>
      <c r="BE371" s="105">
        <f>IF(N371="základná",J371,0)</f>
        <v>0</v>
      </c>
      <c r="BF371" s="105">
        <f>IF(N371="znížená",J371,0)</f>
        <v>0</v>
      </c>
      <c r="BG371" s="105">
        <f>IF(N371="zákl. prenesená",J371,0)</f>
        <v>0</v>
      </c>
      <c r="BH371" s="105">
        <f>IF(N371="zníž. prenesená",J371,0)</f>
        <v>0</v>
      </c>
      <c r="BI371" s="105">
        <f>IF(N371="nulová",J371,0)</f>
        <v>0</v>
      </c>
      <c r="BJ371" s="18" t="s">
        <v>88</v>
      </c>
      <c r="BK371" s="105">
        <f>ROUND(I371*H371,2)</f>
        <v>0</v>
      </c>
      <c r="BL371" s="18" t="s">
        <v>321</v>
      </c>
      <c r="BM371" s="183" t="s">
        <v>4043</v>
      </c>
    </row>
    <row r="372" spans="1:65" s="2" customFormat="1" ht="14.45" customHeight="1">
      <c r="A372" s="35"/>
      <c r="B372" s="141"/>
      <c r="C372" s="171" t="s">
        <v>1106</v>
      </c>
      <c r="D372" s="171" t="s">
        <v>318</v>
      </c>
      <c r="E372" s="172" t="s">
        <v>4044</v>
      </c>
      <c r="F372" s="173" t="s">
        <v>4045</v>
      </c>
      <c r="G372" s="174" t="s">
        <v>441</v>
      </c>
      <c r="H372" s="175">
        <v>100</v>
      </c>
      <c r="I372" s="176"/>
      <c r="J372" s="177">
        <f>ROUND(I372*H372,2)</f>
        <v>0</v>
      </c>
      <c r="K372" s="178"/>
      <c r="L372" s="36"/>
      <c r="M372" s="179" t="s">
        <v>1</v>
      </c>
      <c r="N372" s="180" t="s">
        <v>41</v>
      </c>
      <c r="O372" s="61"/>
      <c r="P372" s="181">
        <f>O372*H372</f>
        <v>0</v>
      </c>
      <c r="Q372" s="181">
        <v>0</v>
      </c>
      <c r="R372" s="181">
        <f>Q372*H372</f>
        <v>0</v>
      </c>
      <c r="S372" s="181">
        <v>0</v>
      </c>
      <c r="T372" s="182">
        <f>S372*H372</f>
        <v>0</v>
      </c>
      <c r="U372" s="35"/>
      <c r="V372" s="35"/>
      <c r="W372" s="35"/>
      <c r="X372" s="35"/>
      <c r="Y372" s="35"/>
      <c r="Z372" s="35"/>
      <c r="AA372" s="35"/>
      <c r="AB372" s="35"/>
      <c r="AC372" s="35"/>
      <c r="AD372" s="35"/>
      <c r="AE372" s="35"/>
      <c r="AR372" s="183" t="s">
        <v>321</v>
      </c>
      <c r="AT372" s="183" t="s">
        <v>318</v>
      </c>
      <c r="AU372" s="183" t="s">
        <v>82</v>
      </c>
      <c r="AY372" s="18" t="s">
        <v>317</v>
      </c>
      <c r="BE372" s="105">
        <f>IF(N372="základná",J372,0)</f>
        <v>0</v>
      </c>
      <c r="BF372" s="105">
        <f>IF(N372="znížená",J372,0)</f>
        <v>0</v>
      </c>
      <c r="BG372" s="105">
        <f>IF(N372="zákl. prenesená",J372,0)</f>
        <v>0</v>
      </c>
      <c r="BH372" s="105">
        <f>IF(N372="zníž. prenesená",J372,0)</f>
        <v>0</v>
      </c>
      <c r="BI372" s="105">
        <f>IF(N372="nulová",J372,0)</f>
        <v>0</v>
      </c>
      <c r="BJ372" s="18" t="s">
        <v>88</v>
      </c>
      <c r="BK372" s="105">
        <f>ROUND(I372*H372,2)</f>
        <v>0</v>
      </c>
      <c r="BL372" s="18" t="s">
        <v>321</v>
      </c>
      <c r="BM372" s="183" t="s">
        <v>4046</v>
      </c>
    </row>
    <row r="373" spans="1:65" s="2" customFormat="1" ht="14.45" customHeight="1">
      <c r="A373" s="35"/>
      <c r="B373" s="141"/>
      <c r="C373" s="171" t="s">
        <v>1573</v>
      </c>
      <c r="D373" s="171" t="s">
        <v>318</v>
      </c>
      <c r="E373" s="172" t="s">
        <v>4047</v>
      </c>
      <c r="F373" s="173" t="s">
        <v>4048</v>
      </c>
      <c r="G373" s="174" t="s">
        <v>441</v>
      </c>
      <c r="H373" s="175">
        <v>31</v>
      </c>
      <c r="I373" s="176"/>
      <c r="J373" s="177">
        <f>ROUND(I373*H373,2)</f>
        <v>0</v>
      </c>
      <c r="K373" s="178"/>
      <c r="L373" s="36"/>
      <c r="M373" s="179" t="s">
        <v>1</v>
      </c>
      <c r="N373" s="180" t="s">
        <v>41</v>
      </c>
      <c r="O373" s="61"/>
      <c r="P373" s="181">
        <f>O373*H373</f>
        <v>0</v>
      </c>
      <c r="Q373" s="181">
        <v>0</v>
      </c>
      <c r="R373" s="181">
        <f>Q373*H373</f>
        <v>0</v>
      </c>
      <c r="S373" s="181">
        <v>0</v>
      </c>
      <c r="T373" s="182">
        <f>S373*H373</f>
        <v>0</v>
      </c>
      <c r="U373" s="35"/>
      <c r="V373" s="35"/>
      <c r="W373" s="35"/>
      <c r="X373" s="35"/>
      <c r="Y373" s="35"/>
      <c r="Z373" s="35"/>
      <c r="AA373" s="35"/>
      <c r="AB373" s="35"/>
      <c r="AC373" s="35"/>
      <c r="AD373" s="35"/>
      <c r="AE373" s="35"/>
      <c r="AR373" s="183" t="s">
        <v>321</v>
      </c>
      <c r="AT373" s="183" t="s">
        <v>318</v>
      </c>
      <c r="AU373" s="183" t="s">
        <v>82</v>
      </c>
      <c r="AY373" s="18" t="s">
        <v>317</v>
      </c>
      <c r="BE373" s="105">
        <f>IF(N373="základná",J373,0)</f>
        <v>0</v>
      </c>
      <c r="BF373" s="105">
        <f>IF(N373="znížená",J373,0)</f>
        <v>0</v>
      </c>
      <c r="BG373" s="105">
        <f>IF(N373="zákl. prenesená",J373,0)</f>
        <v>0</v>
      </c>
      <c r="BH373" s="105">
        <f>IF(N373="zníž. prenesená",J373,0)</f>
        <v>0</v>
      </c>
      <c r="BI373" s="105">
        <f>IF(N373="nulová",J373,0)</f>
        <v>0</v>
      </c>
      <c r="BJ373" s="18" t="s">
        <v>88</v>
      </c>
      <c r="BK373" s="105">
        <f>ROUND(I373*H373,2)</f>
        <v>0</v>
      </c>
      <c r="BL373" s="18" t="s">
        <v>321</v>
      </c>
      <c r="BM373" s="183" t="s">
        <v>4049</v>
      </c>
    </row>
    <row r="374" spans="1:65" s="12" customFormat="1" ht="25.9" customHeight="1">
      <c r="B374" s="160"/>
      <c r="D374" s="161" t="s">
        <v>74</v>
      </c>
      <c r="E374" s="162" t="s">
        <v>4050</v>
      </c>
      <c r="F374" s="162" t="s">
        <v>4051</v>
      </c>
      <c r="I374" s="163"/>
      <c r="J374" s="164">
        <f>BK374</f>
        <v>0</v>
      </c>
      <c r="L374" s="160"/>
      <c r="M374" s="165"/>
      <c r="N374" s="166"/>
      <c r="O374" s="166"/>
      <c r="P374" s="167">
        <f>SUM(P375:P380)</f>
        <v>0</v>
      </c>
      <c r="Q374" s="166"/>
      <c r="R374" s="167">
        <f>SUM(R375:R380)</f>
        <v>0</v>
      </c>
      <c r="S374" s="166"/>
      <c r="T374" s="168">
        <f>SUM(T375:T380)</f>
        <v>0</v>
      </c>
      <c r="AR374" s="161" t="s">
        <v>82</v>
      </c>
      <c r="AT374" s="169" t="s">
        <v>74</v>
      </c>
      <c r="AU374" s="169" t="s">
        <v>75</v>
      </c>
      <c r="AY374" s="161" t="s">
        <v>317</v>
      </c>
      <c r="BK374" s="170">
        <f>SUM(BK375:BK380)</f>
        <v>0</v>
      </c>
    </row>
    <row r="375" spans="1:65" s="2" customFormat="1" ht="14.45" customHeight="1">
      <c r="A375" s="35"/>
      <c r="B375" s="141"/>
      <c r="C375" s="171" t="s">
        <v>1578</v>
      </c>
      <c r="D375" s="171" t="s">
        <v>318</v>
      </c>
      <c r="E375" s="172" t="s">
        <v>4052</v>
      </c>
      <c r="F375" s="173" t="s">
        <v>4053</v>
      </c>
      <c r="G375" s="174" t="s">
        <v>378</v>
      </c>
      <c r="H375" s="175">
        <v>40.6</v>
      </c>
      <c r="I375" s="176"/>
      <c r="J375" s="177">
        <f t="shared" ref="J375:J380" si="79">ROUND(I375*H375,2)</f>
        <v>0</v>
      </c>
      <c r="K375" s="178"/>
      <c r="L375" s="36"/>
      <c r="M375" s="179" t="s">
        <v>1</v>
      </c>
      <c r="N375" s="180" t="s">
        <v>41</v>
      </c>
      <c r="O375" s="61"/>
      <c r="P375" s="181">
        <f t="shared" ref="P375:P380" si="80">O375*H375</f>
        <v>0</v>
      </c>
      <c r="Q375" s="181">
        <v>0</v>
      </c>
      <c r="R375" s="181">
        <f t="shared" ref="R375:R380" si="81">Q375*H375</f>
        <v>0</v>
      </c>
      <c r="S375" s="181">
        <v>0</v>
      </c>
      <c r="T375" s="182">
        <f t="shared" ref="T375:T380" si="82">S375*H375</f>
        <v>0</v>
      </c>
      <c r="U375" s="35"/>
      <c r="V375" s="35"/>
      <c r="W375" s="35"/>
      <c r="X375" s="35"/>
      <c r="Y375" s="35"/>
      <c r="Z375" s="35"/>
      <c r="AA375" s="35"/>
      <c r="AB375" s="35"/>
      <c r="AC375" s="35"/>
      <c r="AD375" s="35"/>
      <c r="AE375" s="35"/>
      <c r="AR375" s="183" t="s">
        <v>321</v>
      </c>
      <c r="AT375" s="183" t="s">
        <v>318</v>
      </c>
      <c r="AU375" s="183" t="s">
        <v>82</v>
      </c>
      <c r="AY375" s="18" t="s">
        <v>317</v>
      </c>
      <c r="BE375" s="105">
        <f t="shared" ref="BE375:BE380" si="83">IF(N375="základná",J375,0)</f>
        <v>0</v>
      </c>
      <c r="BF375" s="105">
        <f t="shared" ref="BF375:BF380" si="84">IF(N375="znížená",J375,0)</f>
        <v>0</v>
      </c>
      <c r="BG375" s="105">
        <f t="shared" ref="BG375:BG380" si="85">IF(N375="zákl. prenesená",J375,0)</f>
        <v>0</v>
      </c>
      <c r="BH375" s="105">
        <f t="shared" ref="BH375:BH380" si="86">IF(N375="zníž. prenesená",J375,0)</f>
        <v>0</v>
      </c>
      <c r="BI375" s="105">
        <f t="shared" ref="BI375:BI380" si="87">IF(N375="nulová",J375,0)</f>
        <v>0</v>
      </c>
      <c r="BJ375" s="18" t="s">
        <v>88</v>
      </c>
      <c r="BK375" s="105">
        <f t="shared" ref="BK375:BK380" si="88">ROUND(I375*H375,2)</f>
        <v>0</v>
      </c>
      <c r="BL375" s="18" t="s">
        <v>321</v>
      </c>
      <c r="BM375" s="183" t="s">
        <v>4054</v>
      </c>
    </row>
    <row r="376" spans="1:65" s="2" customFormat="1" ht="14.45" customHeight="1">
      <c r="A376" s="35"/>
      <c r="B376" s="141"/>
      <c r="C376" s="171" t="s">
        <v>1583</v>
      </c>
      <c r="D376" s="171" t="s">
        <v>318</v>
      </c>
      <c r="E376" s="172" t="s">
        <v>4055</v>
      </c>
      <c r="F376" s="173" t="s">
        <v>4056</v>
      </c>
      <c r="G376" s="174" t="s">
        <v>441</v>
      </c>
      <c r="H376" s="175">
        <v>116</v>
      </c>
      <c r="I376" s="176"/>
      <c r="J376" s="177">
        <f t="shared" si="79"/>
        <v>0</v>
      </c>
      <c r="K376" s="178"/>
      <c r="L376" s="36"/>
      <c r="M376" s="179" t="s">
        <v>1</v>
      </c>
      <c r="N376" s="180" t="s">
        <v>41</v>
      </c>
      <c r="O376" s="61"/>
      <c r="P376" s="181">
        <f t="shared" si="80"/>
        <v>0</v>
      </c>
      <c r="Q376" s="181">
        <v>0</v>
      </c>
      <c r="R376" s="181">
        <f t="shared" si="81"/>
        <v>0</v>
      </c>
      <c r="S376" s="181">
        <v>0</v>
      </c>
      <c r="T376" s="182">
        <f t="shared" si="82"/>
        <v>0</v>
      </c>
      <c r="U376" s="35"/>
      <c r="V376" s="35"/>
      <c r="W376" s="35"/>
      <c r="X376" s="35"/>
      <c r="Y376" s="35"/>
      <c r="Z376" s="35"/>
      <c r="AA376" s="35"/>
      <c r="AB376" s="35"/>
      <c r="AC376" s="35"/>
      <c r="AD376" s="35"/>
      <c r="AE376" s="35"/>
      <c r="AR376" s="183" t="s">
        <v>321</v>
      </c>
      <c r="AT376" s="183" t="s">
        <v>318</v>
      </c>
      <c r="AU376" s="183" t="s">
        <v>82</v>
      </c>
      <c r="AY376" s="18" t="s">
        <v>317</v>
      </c>
      <c r="BE376" s="105">
        <f t="shared" si="83"/>
        <v>0</v>
      </c>
      <c r="BF376" s="105">
        <f t="shared" si="84"/>
        <v>0</v>
      </c>
      <c r="BG376" s="105">
        <f t="shared" si="85"/>
        <v>0</v>
      </c>
      <c r="BH376" s="105">
        <f t="shared" si="86"/>
        <v>0</v>
      </c>
      <c r="BI376" s="105">
        <f t="shared" si="87"/>
        <v>0</v>
      </c>
      <c r="BJ376" s="18" t="s">
        <v>88</v>
      </c>
      <c r="BK376" s="105">
        <f t="shared" si="88"/>
        <v>0</v>
      </c>
      <c r="BL376" s="18" t="s">
        <v>321</v>
      </c>
      <c r="BM376" s="183" t="s">
        <v>4057</v>
      </c>
    </row>
    <row r="377" spans="1:65" s="2" customFormat="1" ht="14.45" customHeight="1">
      <c r="A377" s="35"/>
      <c r="B377" s="141"/>
      <c r="C377" s="171" t="s">
        <v>1587</v>
      </c>
      <c r="D377" s="171" t="s">
        <v>318</v>
      </c>
      <c r="E377" s="172" t="s">
        <v>4058</v>
      </c>
      <c r="F377" s="173" t="s">
        <v>4059</v>
      </c>
      <c r="G377" s="174" t="s">
        <v>441</v>
      </c>
      <c r="H377" s="175">
        <v>193</v>
      </c>
      <c r="I377" s="176"/>
      <c r="J377" s="177">
        <f t="shared" si="79"/>
        <v>0</v>
      </c>
      <c r="K377" s="178"/>
      <c r="L377" s="36"/>
      <c r="M377" s="179" t="s">
        <v>1</v>
      </c>
      <c r="N377" s="180" t="s">
        <v>41</v>
      </c>
      <c r="O377" s="61"/>
      <c r="P377" s="181">
        <f t="shared" si="80"/>
        <v>0</v>
      </c>
      <c r="Q377" s="181">
        <v>0</v>
      </c>
      <c r="R377" s="181">
        <f t="shared" si="81"/>
        <v>0</v>
      </c>
      <c r="S377" s="181">
        <v>0</v>
      </c>
      <c r="T377" s="182">
        <f t="shared" si="82"/>
        <v>0</v>
      </c>
      <c r="U377" s="35"/>
      <c r="V377" s="35"/>
      <c r="W377" s="35"/>
      <c r="X377" s="35"/>
      <c r="Y377" s="35"/>
      <c r="Z377" s="35"/>
      <c r="AA377" s="35"/>
      <c r="AB377" s="35"/>
      <c r="AC377" s="35"/>
      <c r="AD377" s="35"/>
      <c r="AE377" s="35"/>
      <c r="AR377" s="183" t="s">
        <v>321</v>
      </c>
      <c r="AT377" s="183" t="s">
        <v>318</v>
      </c>
      <c r="AU377" s="183" t="s">
        <v>82</v>
      </c>
      <c r="AY377" s="18" t="s">
        <v>317</v>
      </c>
      <c r="BE377" s="105">
        <f t="shared" si="83"/>
        <v>0</v>
      </c>
      <c r="BF377" s="105">
        <f t="shared" si="84"/>
        <v>0</v>
      </c>
      <c r="BG377" s="105">
        <f t="shared" si="85"/>
        <v>0</v>
      </c>
      <c r="BH377" s="105">
        <f t="shared" si="86"/>
        <v>0</v>
      </c>
      <c r="BI377" s="105">
        <f t="shared" si="87"/>
        <v>0</v>
      </c>
      <c r="BJ377" s="18" t="s">
        <v>88</v>
      </c>
      <c r="BK377" s="105">
        <f t="shared" si="88"/>
        <v>0</v>
      </c>
      <c r="BL377" s="18" t="s">
        <v>321</v>
      </c>
      <c r="BM377" s="183" t="s">
        <v>4060</v>
      </c>
    </row>
    <row r="378" spans="1:65" s="2" customFormat="1" ht="14.45" customHeight="1">
      <c r="A378" s="35"/>
      <c r="B378" s="141"/>
      <c r="C378" s="171" t="s">
        <v>1592</v>
      </c>
      <c r="D378" s="171" t="s">
        <v>318</v>
      </c>
      <c r="E378" s="172" t="s">
        <v>4061</v>
      </c>
      <c r="F378" s="173" t="s">
        <v>4062</v>
      </c>
      <c r="G378" s="174" t="s">
        <v>441</v>
      </c>
      <c r="H378" s="175">
        <v>193</v>
      </c>
      <c r="I378" s="176"/>
      <c r="J378" s="177">
        <f t="shared" si="79"/>
        <v>0</v>
      </c>
      <c r="K378" s="178"/>
      <c r="L378" s="36"/>
      <c r="M378" s="179" t="s">
        <v>1</v>
      </c>
      <c r="N378" s="180" t="s">
        <v>41</v>
      </c>
      <c r="O378" s="61"/>
      <c r="P378" s="181">
        <f t="shared" si="80"/>
        <v>0</v>
      </c>
      <c r="Q378" s="181">
        <v>0</v>
      </c>
      <c r="R378" s="181">
        <f t="shared" si="81"/>
        <v>0</v>
      </c>
      <c r="S378" s="181">
        <v>0</v>
      </c>
      <c r="T378" s="182">
        <f t="shared" si="82"/>
        <v>0</v>
      </c>
      <c r="U378" s="35"/>
      <c r="V378" s="35"/>
      <c r="W378" s="35"/>
      <c r="X378" s="35"/>
      <c r="Y378" s="35"/>
      <c r="Z378" s="35"/>
      <c r="AA378" s="35"/>
      <c r="AB378" s="35"/>
      <c r="AC378" s="35"/>
      <c r="AD378" s="35"/>
      <c r="AE378" s="35"/>
      <c r="AR378" s="183" t="s">
        <v>321</v>
      </c>
      <c r="AT378" s="183" t="s">
        <v>318</v>
      </c>
      <c r="AU378" s="183" t="s">
        <v>82</v>
      </c>
      <c r="AY378" s="18" t="s">
        <v>317</v>
      </c>
      <c r="BE378" s="105">
        <f t="shared" si="83"/>
        <v>0</v>
      </c>
      <c r="BF378" s="105">
        <f t="shared" si="84"/>
        <v>0</v>
      </c>
      <c r="BG378" s="105">
        <f t="shared" si="85"/>
        <v>0</v>
      </c>
      <c r="BH378" s="105">
        <f t="shared" si="86"/>
        <v>0</v>
      </c>
      <c r="BI378" s="105">
        <f t="shared" si="87"/>
        <v>0</v>
      </c>
      <c r="BJ378" s="18" t="s">
        <v>88</v>
      </c>
      <c r="BK378" s="105">
        <f t="shared" si="88"/>
        <v>0</v>
      </c>
      <c r="BL378" s="18" t="s">
        <v>321</v>
      </c>
      <c r="BM378" s="183" t="s">
        <v>4063</v>
      </c>
    </row>
    <row r="379" spans="1:65" s="2" customFormat="1" ht="14.45" customHeight="1">
      <c r="A379" s="35"/>
      <c r="B379" s="141"/>
      <c r="C379" s="171" t="s">
        <v>1597</v>
      </c>
      <c r="D379" s="171" t="s">
        <v>318</v>
      </c>
      <c r="E379" s="172" t="s">
        <v>4064</v>
      </c>
      <c r="F379" s="173" t="s">
        <v>4065</v>
      </c>
      <c r="G379" s="174" t="s">
        <v>378</v>
      </c>
      <c r="H379" s="175">
        <v>67.55</v>
      </c>
      <c r="I379" s="176"/>
      <c r="J379" s="177">
        <f t="shared" si="79"/>
        <v>0</v>
      </c>
      <c r="K379" s="178"/>
      <c r="L379" s="36"/>
      <c r="M379" s="179" t="s">
        <v>1</v>
      </c>
      <c r="N379" s="180" t="s">
        <v>41</v>
      </c>
      <c r="O379" s="61"/>
      <c r="P379" s="181">
        <f t="shared" si="80"/>
        <v>0</v>
      </c>
      <c r="Q379" s="181">
        <v>0</v>
      </c>
      <c r="R379" s="181">
        <f t="shared" si="81"/>
        <v>0</v>
      </c>
      <c r="S379" s="181">
        <v>0</v>
      </c>
      <c r="T379" s="182">
        <f t="shared" si="82"/>
        <v>0</v>
      </c>
      <c r="U379" s="35"/>
      <c r="V379" s="35"/>
      <c r="W379" s="35"/>
      <c r="X379" s="35"/>
      <c r="Y379" s="35"/>
      <c r="Z379" s="35"/>
      <c r="AA379" s="35"/>
      <c r="AB379" s="35"/>
      <c r="AC379" s="35"/>
      <c r="AD379" s="35"/>
      <c r="AE379" s="35"/>
      <c r="AR379" s="183" t="s">
        <v>321</v>
      </c>
      <c r="AT379" s="183" t="s">
        <v>318</v>
      </c>
      <c r="AU379" s="183" t="s">
        <v>82</v>
      </c>
      <c r="AY379" s="18" t="s">
        <v>317</v>
      </c>
      <c r="BE379" s="105">
        <f t="shared" si="83"/>
        <v>0</v>
      </c>
      <c r="BF379" s="105">
        <f t="shared" si="84"/>
        <v>0</v>
      </c>
      <c r="BG379" s="105">
        <f t="shared" si="85"/>
        <v>0</v>
      </c>
      <c r="BH379" s="105">
        <f t="shared" si="86"/>
        <v>0</v>
      </c>
      <c r="BI379" s="105">
        <f t="shared" si="87"/>
        <v>0</v>
      </c>
      <c r="BJ379" s="18" t="s">
        <v>88</v>
      </c>
      <c r="BK379" s="105">
        <f t="shared" si="88"/>
        <v>0</v>
      </c>
      <c r="BL379" s="18" t="s">
        <v>321</v>
      </c>
      <c r="BM379" s="183" t="s">
        <v>4066</v>
      </c>
    </row>
    <row r="380" spans="1:65" s="2" customFormat="1" ht="24.2" customHeight="1">
      <c r="A380" s="35"/>
      <c r="B380" s="141"/>
      <c r="C380" s="171" t="s">
        <v>1602</v>
      </c>
      <c r="D380" s="171" t="s">
        <v>318</v>
      </c>
      <c r="E380" s="172" t="s">
        <v>4067</v>
      </c>
      <c r="F380" s="173" t="s">
        <v>4068</v>
      </c>
      <c r="G380" s="174" t="s">
        <v>378</v>
      </c>
      <c r="H380" s="175">
        <v>40.6</v>
      </c>
      <c r="I380" s="176"/>
      <c r="J380" s="177">
        <f t="shared" si="79"/>
        <v>0</v>
      </c>
      <c r="K380" s="178"/>
      <c r="L380" s="36"/>
      <c r="M380" s="230" t="s">
        <v>1</v>
      </c>
      <c r="N380" s="231" t="s">
        <v>41</v>
      </c>
      <c r="O380" s="232"/>
      <c r="P380" s="233">
        <f t="shared" si="80"/>
        <v>0</v>
      </c>
      <c r="Q380" s="233">
        <v>0</v>
      </c>
      <c r="R380" s="233">
        <f t="shared" si="81"/>
        <v>0</v>
      </c>
      <c r="S380" s="233">
        <v>0</v>
      </c>
      <c r="T380" s="234">
        <f t="shared" si="82"/>
        <v>0</v>
      </c>
      <c r="U380" s="35"/>
      <c r="V380" s="35"/>
      <c r="W380" s="35"/>
      <c r="X380" s="35"/>
      <c r="Y380" s="35"/>
      <c r="Z380" s="35"/>
      <c r="AA380" s="35"/>
      <c r="AB380" s="35"/>
      <c r="AC380" s="35"/>
      <c r="AD380" s="35"/>
      <c r="AE380" s="35"/>
      <c r="AR380" s="183" t="s">
        <v>321</v>
      </c>
      <c r="AT380" s="183" t="s">
        <v>318</v>
      </c>
      <c r="AU380" s="183" t="s">
        <v>82</v>
      </c>
      <c r="AY380" s="18" t="s">
        <v>317</v>
      </c>
      <c r="BE380" s="105">
        <f t="shared" si="83"/>
        <v>0</v>
      </c>
      <c r="BF380" s="105">
        <f t="shared" si="84"/>
        <v>0</v>
      </c>
      <c r="BG380" s="105">
        <f t="shared" si="85"/>
        <v>0</v>
      </c>
      <c r="BH380" s="105">
        <f t="shared" si="86"/>
        <v>0</v>
      </c>
      <c r="BI380" s="105">
        <f t="shared" si="87"/>
        <v>0</v>
      </c>
      <c r="BJ380" s="18" t="s">
        <v>88</v>
      </c>
      <c r="BK380" s="105">
        <f t="shared" si="88"/>
        <v>0</v>
      </c>
      <c r="BL380" s="18" t="s">
        <v>321</v>
      </c>
      <c r="BM380" s="183" t="s">
        <v>4069</v>
      </c>
    </row>
    <row r="381" spans="1:65" s="2" customFormat="1" ht="6.95" customHeight="1">
      <c r="A381" s="35"/>
      <c r="B381" s="50"/>
      <c r="C381" s="51"/>
      <c r="D381" s="51"/>
      <c r="E381" s="51"/>
      <c r="F381" s="51"/>
      <c r="G381" s="51"/>
      <c r="H381" s="51"/>
      <c r="I381" s="51"/>
      <c r="J381" s="51"/>
      <c r="K381" s="51"/>
      <c r="L381" s="36"/>
      <c r="M381" s="35"/>
      <c r="O381" s="35"/>
      <c r="P381" s="35"/>
      <c r="Q381" s="35"/>
      <c r="R381" s="35"/>
      <c r="S381" s="35"/>
      <c r="T381" s="35"/>
      <c r="U381" s="35"/>
      <c r="V381" s="35"/>
      <c r="W381" s="35"/>
      <c r="X381" s="35"/>
      <c r="Y381" s="35"/>
      <c r="Z381" s="35"/>
      <c r="AA381" s="35"/>
      <c r="AB381" s="35"/>
      <c r="AC381" s="35"/>
      <c r="AD381" s="35"/>
      <c r="AE381" s="35"/>
    </row>
  </sheetData>
  <autoFilter ref="C133:K380" xr:uid="{00000000-0009-0000-0000-000006000000}"/>
  <mergeCells count="17">
    <mergeCell ref="E29:H29"/>
    <mergeCell ref="E126:H126"/>
    <mergeCell ref="E124:H124"/>
    <mergeCell ref="L2:V2"/>
    <mergeCell ref="D108:F108"/>
    <mergeCell ref="D109:F109"/>
    <mergeCell ref="D110:F110"/>
    <mergeCell ref="E122:H122"/>
    <mergeCell ref="E85:H85"/>
    <mergeCell ref="E87:H87"/>
    <mergeCell ref="E89:H89"/>
    <mergeCell ref="D106:F106"/>
    <mergeCell ref="D107:F107"/>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371"/>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109</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ht="12.75">
      <c r="B8" s="21"/>
      <c r="D8" s="28" t="s">
        <v>158</v>
      </c>
      <c r="L8" s="21"/>
    </row>
    <row r="9" spans="1:46" s="1" customFormat="1" ht="16.5" customHeight="1">
      <c r="B9" s="21"/>
      <c r="E9" s="344" t="s">
        <v>161</v>
      </c>
      <c r="F9" s="310"/>
      <c r="G9" s="310"/>
      <c r="H9" s="310"/>
      <c r="L9" s="21"/>
    </row>
    <row r="10" spans="1:46" s="1" customFormat="1" ht="12" customHeight="1">
      <c r="B10" s="21"/>
      <c r="D10" s="28" t="s">
        <v>164</v>
      </c>
      <c r="L10" s="21"/>
    </row>
    <row r="11" spans="1:46" s="2" customFormat="1" ht="16.5" customHeight="1">
      <c r="A11" s="35"/>
      <c r="B11" s="36"/>
      <c r="C11" s="35"/>
      <c r="D11" s="35"/>
      <c r="E11" s="348" t="s">
        <v>3375</v>
      </c>
      <c r="F11" s="343"/>
      <c r="G11" s="343"/>
      <c r="H11" s="343"/>
      <c r="I11" s="35"/>
      <c r="J11" s="35"/>
      <c r="K11" s="35"/>
      <c r="L11" s="45"/>
      <c r="S11" s="35"/>
      <c r="T11" s="35"/>
      <c r="U11" s="35"/>
      <c r="V11" s="35"/>
      <c r="W11" s="35"/>
      <c r="X11" s="35"/>
      <c r="Y11" s="35"/>
      <c r="Z11" s="35"/>
      <c r="AA11" s="35"/>
      <c r="AB11" s="35"/>
      <c r="AC11" s="35"/>
      <c r="AD11" s="35"/>
      <c r="AE11" s="35"/>
    </row>
    <row r="12" spans="1:46" s="2" customFormat="1" ht="12" customHeight="1">
      <c r="A12" s="35"/>
      <c r="B12" s="36"/>
      <c r="C12" s="35"/>
      <c r="D12" s="28" t="s">
        <v>4070</v>
      </c>
      <c r="E12" s="35"/>
      <c r="F12" s="35"/>
      <c r="G12" s="35"/>
      <c r="H12" s="35"/>
      <c r="I12" s="35"/>
      <c r="J12" s="35"/>
      <c r="K12" s="35"/>
      <c r="L12" s="45"/>
      <c r="S12" s="35"/>
      <c r="T12" s="35"/>
      <c r="U12" s="35"/>
      <c r="V12" s="35"/>
      <c r="W12" s="35"/>
      <c r="X12" s="35"/>
      <c r="Y12" s="35"/>
      <c r="Z12" s="35"/>
      <c r="AA12" s="35"/>
      <c r="AB12" s="35"/>
      <c r="AC12" s="35"/>
      <c r="AD12" s="35"/>
      <c r="AE12" s="35"/>
    </row>
    <row r="13" spans="1:46" s="2" customFormat="1" ht="16.5" customHeight="1">
      <c r="A13" s="35"/>
      <c r="B13" s="36"/>
      <c r="C13" s="35"/>
      <c r="D13" s="35"/>
      <c r="E13" s="320" t="s">
        <v>4071</v>
      </c>
      <c r="F13" s="343"/>
      <c r="G13" s="343"/>
      <c r="H13" s="343"/>
      <c r="I13" s="35"/>
      <c r="J13" s="35"/>
      <c r="K13" s="35"/>
      <c r="L13" s="45"/>
      <c r="S13" s="35"/>
      <c r="T13" s="35"/>
      <c r="U13" s="35"/>
      <c r="V13" s="35"/>
      <c r="W13" s="35"/>
      <c r="X13" s="35"/>
      <c r="Y13" s="35"/>
      <c r="Z13" s="35"/>
      <c r="AA13" s="35"/>
      <c r="AB13" s="35"/>
      <c r="AC13" s="35"/>
      <c r="AD13" s="35"/>
      <c r="AE13" s="35"/>
    </row>
    <row r="14" spans="1:46" s="2" customFormat="1">
      <c r="A14" s="35"/>
      <c r="B14" s="36"/>
      <c r="C14" s="35"/>
      <c r="D14" s="35"/>
      <c r="E14" s="35"/>
      <c r="F14" s="35"/>
      <c r="G14" s="35"/>
      <c r="H14" s="35"/>
      <c r="I14" s="35"/>
      <c r="J14" s="35"/>
      <c r="K14" s="35"/>
      <c r="L14" s="45"/>
      <c r="S14" s="35"/>
      <c r="T14" s="35"/>
      <c r="U14" s="35"/>
      <c r="V14" s="35"/>
      <c r="W14" s="35"/>
      <c r="X14" s="35"/>
      <c r="Y14" s="35"/>
      <c r="Z14" s="35"/>
      <c r="AA14" s="35"/>
      <c r="AB14" s="35"/>
      <c r="AC14" s="35"/>
      <c r="AD14" s="35"/>
      <c r="AE14" s="35"/>
    </row>
    <row r="15" spans="1:46" s="2" customFormat="1" ht="12" customHeight="1">
      <c r="A15" s="35"/>
      <c r="B15" s="36"/>
      <c r="C15" s="35"/>
      <c r="D15" s="28" t="s">
        <v>17</v>
      </c>
      <c r="E15" s="35"/>
      <c r="F15" s="26" t="s">
        <v>1</v>
      </c>
      <c r="G15" s="35"/>
      <c r="H15" s="35"/>
      <c r="I15" s="28" t="s">
        <v>18</v>
      </c>
      <c r="J15" s="26" t="s">
        <v>1</v>
      </c>
      <c r="K15" s="35"/>
      <c r="L15" s="45"/>
      <c r="S15" s="35"/>
      <c r="T15" s="35"/>
      <c r="U15" s="35"/>
      <c r="V15" s="35"/>
      <c r="W15" s="35"/>
      <c r="X15" s="35"/>
      <c r="Y15" s="35"/>
      <c r="Z15" s="35"/>
      <c r="AA15" s="35"/>
      <c r="AB15" s="35"/>
      <c r="AC15" s="35"/>
      <c r="AD15" s="35"/>
      <c r="AE15" s="35"/>
    </row>
    <row r="16" spans="1:46" s="2" customFormat="1" ht="12" customHeight="1">
      <c r="A16" s="35"/>
      <c r="B16" s="36"/>
      <c r="C16" s="35"/>
      <c r="D16" s="28" t="s">
        <v>19</v>
      </c>
      <c r="E16" s="35"/>
      <c r="F16" s="26" t="s">
        <v>20</v>
      </c>
      <c r="G16" s="35"/>
      <c r="H16" s="35"/>
      <c r="I16" s="28" t="s">
        <v>21</v>
      </c>
      <c r="J16" s="58">
        <f>'Rekapitulácia stavby'!AN8</f>
        <v>44400</v>
      </c>
      <c r="K16" s="35"/>
      <c r="L16" s="45"/>
      <c r="S16" s="35"/>
      <c r="T16" s="35"/>
      <c r="U16" s="35"/>
      <c r="V16" s="35"/>
      <c r="W16" s="35"/>
      <c r="X16" s="35"/>
      <c r="Y16" s="35"/>
      <c r="Z16" s="35"/>
      <c r="AA16" s="35"/>
      <c r="AB16" s="35"/>
      <c r="AC16" s="35"/>
      <c r="AD16" s="35"/>
      <c r="AE16" s="35"/>
    </row>
    <row r="17" spans="1:31" s="2" customFormat="1" ht="10.9" customHeight="1">
      <c r="A17" s="35"/>
      <c r="B17" s="36"/>
      <c r="C17" s="35"/>
      <c r="D17" s="35"/>
      <c r="E17" s="35"/>
      <c r="F17" s="35"/>
      <c r="G17" s="35"/>
      <c r="H17" s="35"/>
      <c r="I17" s="35"/>
      <c r="J17" s="35"/>
      <c r="K17" s="35"/>
      <c r="L17" s="45"/>
      <c r="S17" s="35"/>
      <c r="T17" s="35"/>
      <c r="U17" s="35"/>
      <c r="V17" s="35"/>
      <c r="W17" s="35"/>
      <c r="X17" s="35"/>
      <c r="Y17" s="35"/>
      <c r="Z17" s="35"/>
      <c r="AA17" s="35"/>
      <c r="AB17" s="35"/>
      <c r="AC17" s="35"/>
      <c r="AD17" s="35"/>
      <c r="AE17" s="35"/>
    </row>
    <row r="18" spans="1:31" s="2" customFormat="1" ht="12" customHeight="1">
      <c r="A18" s="35"/>
      <c r="B18" s="36"/>
      <c r="C18" s="35"/>
      <c r="D18" s="28" t="s">
        <v>22</v>
      </c>
      <c r="E18" s="35"/>
      <c r="F18" s="35"/>
      <c r="G18" s="35"/>
      <c r="H18" s="35"/>
      <c r="I18" s="28" t="s">
        <v>23</v>
      </c>
      <c r="J18" s="26" t="s">
        <v>1</v>
      </c>
      <c r="K18" s="35"/>
      <c r="L18" s="45"/>
      <c r="S18" s="35"/>
      <c r="T18" s="35"/>
      <c r="U18" s="35"/>
      <c r="V18" s="35"/>
      <c r="W18" s="35"/>
      <c r="X18" s="35"/>
      <c r="Y18" s="35"/>
      <c r="Z18" s="35"/>
      <c r="AA18" s="35"/>
      <c r="AB18" s="35"/>
      <c r="AC18" s="35"/>
      <c r="AD18" s="35"/>
      <c r="AE18" s="35"/>
    </row>
    <row r="19" spans="1:31" s="2" customFormat="1" ht="18" customHeight="1">
      <c r="A19" s="35"/>
      <c r="B19" s="36"/>
      <c r="C19" s="35"/>
      <c r="D19" s="35"/>
      <c r="E19" s="26" t="s">
        <v>24</v>
      </c>
      <c r="F19" s="35"/>
      <c r="G19" s="35"/>
      <c r="H19" s="35"/>
      <c r="I19" s="28" t="s">
        <v>25</v>
      </c>
      <c r="J19" s="26" t="s">
        <v>1</v>
      </c>
      <c r="K19" s="35"/>
      <c r="L19" s="45"/>
      <c r="S19" s="35"/>
      <c r="T19" s="35"/>
      <c r="U19" s="35"/>
      <c r="V19" s="35"/>
      <c r="W19" s="35"/>
      <c r="X19" s="35"/>
      <c r="Y19" s="35"/>
      <c r="Z19" s="35"/>
      <c r="AA19" s="35"/>
      <c r="AB19" s="35"/>
      <c r="AC19" s="35"/>
      <c r="AD19" s="35"/>
      <c r="AE19" s="35"/>
    </row>
    <row r="20" spans="1:31" s="2" customFormat="1" ht="6.95" customHeight="1">
      <c r="A20" s="35"/>
      <c r="B20" s="36"/>
      <c r="C20" s="35"/>
      <c r="D20" s="35"/>
      <c r="E20" s="35"/>
      <c r="F20" s="35"/>
      <c r="G20" s="35"/>
      <c r="H20" s="35"/>
      <c r="I20" s="35"/>
      <c r="J20" s="35"/>
      <c r="K20" s="35"/>
      <c r="L20" s="45"/>
      <c r="S20" s="35"/>
      <c r="T20" s="35"/>
      <c r="U20" s="35"/>
      <c r="V20" s="35"/>
      <c r="W20" s="35"/>
      <c r="X20" s="35"/>
      <c r="Y20" s="35"/>
      <c r="Z20" s="35"/>
      <c r="AA20" s="35"/>
      <c r="AB20" s="35"/>
      <c r="AC20" s="35"/>
      <c r="AD20" s="35"/>
      <c r="AE20" s="35"/>
    </row>
    <row r="21" spans="1:31" s="2" customFormat="1" ht="12" customHeight="1">
      <c r="A21" s="35"/>
      <c r="B21" s="36"/>
      <c r="C21" s="35"/>
      <c r="D21" s="28" t="s">
        <v>26</v>
      </c>
      <c r="E21" s="35"/>
      <c r="F21" s="35"/>
      <c r="G21" s="35"/>
      <c r="H21" s="35"/>
      <c r="I21" s="28" t="s">
        <v>23</v>
      </c>
      <c r="J21" s="29" t="str">
        <f>'Rekapitulácia stavby'!AN13</f>
        <v>Vyplň údaj</v>
      </c>
      <c r="K21" s="35"/>
      <c r="L21" s="45"/>
      <c r="S21" s="35"/>
      <c r="T21" s="35"/>
      <c r="U21" s="35"/>
      <c r="V21" s="35"/>
      <c r="W21" s="35"/>
      <c r="X21" s="35"/>
      <c r="Y21" s="35"/>
      <c r="Z21" s="35"/>
      <c r="AA21" s="35"/>
      <c r="AB21" s="35"/>
      <c r="AC21" s="35"/>
      <c r="AD21" s="35"/>
      <c r="AE21" s="35"/>
    </row>
    <row r="22" spans="1:31" s="2" customFormat="1" ht="18" customHeight="1">
      <c r="A22" s="35"/>
      <c r="B22" s="36"/>
      <c r="C22" s="35"/>
      <c r="D22" s="35"/>
      <c r="E22" s="347" t="str">
        <f>'Rekapitulácia stavby'!E14</f>
        <v>Vyplň údaj</v>
      </c>
      <c r="F22" s="326"/>
      <c r="G22" s="326"/>
      <c r="H22" s="326"/>
      <c r="I22" s="28" t="s">
        <v>25</v>
      </c>
      <c r="J22" s="29" t="str">
        <f>'Rekapitulácia stavby'!AN14</f>
        <v>Vyplň údaj</v>
      </c>
      <c r="K22" s="35"/>
      <c r="L22" s="45"/>
      <c r="S22" s="35"/>
      <c r="T22" s="35"/>
      <c r="U22" s="35"/>
      <c r="V22" s="35"/>
      <c r="W22" s="35"/>
      <c r="X22" s="35"/>
      <c r="Y22" s="35"/>
      <c r="Z22" s="35"/>
      <c r="AA22" s="35"/>
      <c r="AB22" s="35"/>
      <c r="AC22" s="35"/>
      <c r="AD22" s="35"/>
      <c r="AE22" s="35"/>
    </row>
    <row r="23" spans="1:31" s="2" customFormat="1" ht="6.95" customHeight="1">
      <c r="A23" s="35"/>
      <c r="B23" s="36"/>
      <c r="C23" s="35"/>
      <c r="D23" s="35"/>
      <c r="E23" s="35"/>
      <c r="F23" s="35"/>
      <c r="G23" s="35"/>
      <c r="H23" s="35"/>
      <c r="I23" s="35"/>
      <c r="J23" s="35"/>
      <c r="K23" s="35"/>
      <c r="L23" s="45"/>
      <c r="S23" s="35"/>
      <c r="T23" s="35"/>
      <c r="U23" s="35"/>
      <c r="V23" s="35"/>
      <c r="W23" s="35"/>
      <c r="X23" s="35"/>
      <c r="Y23" s="35"/>
      <c r="Z23" s="35"/>
      <c r="AA23" s="35"/>
      <c r="AB23" s="35"/>
      <c r="AC23" s="35"/>
      <c r="AD23" s="35"/>
      <c r="AE23" s="35"/>
    </row>
    <row r="24" spans="1:31" s="2" customFormat="1" ht="12" customHeight="1">
      <c r="A24" s="35"/>
      <c r="B24" s="36"/>
      <c r="C24" s="35"/>
      <c r="D24" s="28" t="s">
        <v>28</v>
      </c>
      <c r="E24" s="35"/>
      <c r="F24" s="35"/>
      <c r="G24" s="35"/>
      <c r="H24" s="35"/>
      <c r="I24" s="28" t="s">
        <v>23</v>
      </c>
      <c r="J24" s="26" t="s">
        <v>1</v>
      </c>
      <c r="K24" s="35"/>
      <c r="L24" s="45"/>
      <c r="S24" s="35"/>
      <c r="T24" s="35"/>
      <c r="U24" s="35"/>
      <c r="V24" s="35"/>
      <c r="W24" s="35"/>
      <c r="X24" s="35"/>
      <c r="Y24" s="35"/>
      <c r="Z24" s="35"/>
      <c r="AA24" s="35"/>
      <c r="AB24" s="35"/>
      <c r="AC24" s="35"/>
      <c r="AD24" s="35"/>
      <c r="AE24" s="35"/>
    </row>
    <row r="25" spans="1:31" s="2" customFormat="1" ht="18" customHeight="1">
      <c r="A25" s="35"/>
      <c r="B25" s="36"/>
      <c r="C25" s="35"/>
      <c r="D25" s="35"/>
      <c r="E25" s="26" t="s">
        <v>29</v>
      </c>
      <c r="F25" s="35"/>
      <c r="G25" s="35"/>
      <c r="H25" s="35"/>
      <c r="I25" s="28" t="s">
        <v>25</v>
      </c>
      <c r="J25" s="26" t="s">
        <v>1</v>
      </c>
      <c r="K25" s="35"/>
      <c r="L25" s="45"/>
      <c r="S25" s="35"/>
      <c r="T25" s="35"/>
      <c r="U25" s="35"/>
      <c r="V25" s="35"/>
      <c r="W25" s="35"/>
      <c r="X25" s="35"/>
      <c r="Y25" s="35"/>
      <c r="Z25" s="35"/>
      <c r="AA25" s="35"/>
      <c r="AB25" s="35"/>
      <c r="AC25" s="35"/>
      <c r="AD25" s="35"/>
      <c r="AE25" s="35"/>
    </row>
    <row r="26" spans="1:31" s="2" customFormat="1" ht="6.95" customHeight="1">
      <c r="A26" s="35"/>
      <c r="B26" s="36"/>
      <c r="C26" s="35"/>
      <c r="D26" s="35"/>
      <c r="E26" s="35"/>
      <c r="F26" s="35"/>
      <c r="G26" s="35"/>
      <c r="H26" s="35"/>
      <c r="I26" s="35"/>
      <c r="J26" s="35"/>
      <c r="K26" s="35"/>
      <c r="L26" s="45"/>
      <c r="S26" s="35"/>
      <c r="T26" s="35"/>
      <c r="U26" s="35"/>
      <c r="V26" s="35"/>
      <c r="W26" s="35"/>
      <c r="X26" s="35"/>
      <c r="Y26" s="35"/>
      <c r="Z26" s="35"/>
      <c r="AA26" s="35"/>
      <c r="AB26" s="35"/>
      <c r="AC26" s="35"/>
      <c r="AD26" s="35"/>
      <c r="AE26" s="35"/>
    </row>
    <row r="27" spans="1:31" s="2" customFormat="1" ht="12" customHeight="1">
      <c r="A27" s="35"/>
      <c r="B27" s="36"/>
      <c r="C27" s="35"/>
      <c r="D27" s="28" t="s">
        <v>31</v>
      </c>
      <c r="E27" s="35"/>
      <c r="F27" s="35"/>
      <c r="G27" s="35"/>
      <c r="H27" s="35"/>
      <c r="I27" s="28" t="s">
        <v>23</v>
      </c>
      <c r="J27" s="26" t="str">
        <f>IF('Rekapitulácia stavby'!AN19="","",'Rekapitulácia stavby'!AN19)</f>
        <v/>
      </c>
      <c r="K27" s="35"/>
      <c r="L27" s="45"/>
      <c r="S27" s="35"/>
      <c r="T27" s="35"/>
      <c r="U27" s="35"/>
      <c r="V27" s="35"/>
      <c r="W27" s="35"/>
      <c r="X27" s="35"/>
      <c r="Y27" s="35"/>
      <c r="Z27" s="35"/>
      <c r="AA27" s="35"/>
      <c r="AB27" s="35"/>
      <c r="AC27" s="35"/>
      <c r="AD27" s="35"/>
      <c r="AE27" s="35"/>
    </row>
    <row r="28" spans="1:31" s="2" customFormat="1" ht="18" customHeight="1">
      <c r="A28" s="35"/>
      <c r="B28" s="36"/>
      <c r="C28" s="35"/>
      <c r="D28" s="35"/>
      <c r="E28" s="26" t="str">
        <f>IF('Rekapitulácia stavby'!E20="","",'Rekapitulácia stavby'!E20)</f>
        <v xml:space="preserve"> </v>
      </c>
      <c r="F28" s="35"/>
      <c r="G28" s="35"/>
      <c r="H28" s="35"/>
      <c r="I28" s="28" t="s">
        <v>25</v>
      </c>
      <c r="J28" s="26" t="str">
        <f>IF('Rekapitulácia stavby'!AN20="","",'Rekapitulácia stavby'!AN20)</f>
        <v/>
      </c>
      <c r="K28" s="35"/>
      <c r="L28" s="45"/>
      <c r="S28" s="35"/>
      <c r="T28" s="35"/>
      <c r="U28" s="35"/>
      <c r="V28" s="35"/>
      <c r="W28" s="35"/>
      <c r="X28" s="35"/>
      <c r="Y28" s="35"/>
      <c r="Z28" s="35"/>
      <c r="AA28" s="35"/>
      <c r="AB28" s="35"/>
      <c r="AC28" s="35"/>
      <c r="AD28" s="35"/>
      <c r="AE28" s="35"/>
    </row>
    <row r="29" spans="1:31" s="2" customFormat="1" ht="6.95" customHeight="1">
      <c r="A29" s="35"/>
      <c r="B29" s="36"/>
      <c r="C29" s="35"/>
      <c r="D29" s="35"/>
      <c r="E29" s="35"/>
      <c r="F29" s="35"/>
      <c r="G29" s="35"/>
      <c r="H29" s="35"/>
      <c r="I29" s="35"/>
      <c r="J29" s="35"/>
      <c r="K29" s="35"/>
      <c r="L29" s="45"/>
      <c r="S29" s="35"/>
      <c r="T29" s="35"/>
      <c r="U29" s="35"/>
      <c r="V29" s="35"/>
      <c r="W29" s="35"/>
      <c r="X29" s="35"/>
      <c r="Y29" s="35"/>
      <c r="Z29" s="35"/>
      <c r="AA29" s="35"/>
      <c r="AB29" s="35"/>
      <c r="AC29" s="35"/>
      <c r="AD29" s="35"/>
      <c r="AE29" s="35"/>
    </row>
    <row r="30" spans="1:31" s="2" customFormat="1" ht="12" customHeight="1">
      <c r="A30" s="35"/>
      <c r="B30" s="36"/>
      <c r="C30" s="35"/>
      <c r="D30" s="28" t="s">
        <v>32</v>
      </c>
      <c r="E30" s="35"/>
      <c r="F30" s="35"/>
      <c r="G30" s="35"/>
      <c r="H30" s="35"/>
      <c r="I30" s="35"/>
      <c r="J30" s="35"/>
      <c r="K30" s="35"/>
      <c r="L30" s="45"/>
      <c r="S30" s="35"/>
      <c r="T30" s="35"/>
      <c r="U30" s="35"/>
      <c r="V30" s="35"/>
      <c r="W30" s="35"/>
      <c r="X30" s="35"/>
      <c r="Y30" s="35"/>
      <c r="Z30" s="35"/>
      <c r="AA30" s="35"/>
      <c r="AB30" s="35"/>
      <c r="AC30" s="35"/>
      <c r="AD30" s="35"/>
      <c r="AE30" s="35"/>
    </row>
    <row r="31" spans="1:31" s="8" customFormat="1" ht="16.5" customHeight="1">
      <c r="A31" s="113"/>
      <c r="B31" s="114"/>
      <c r="C31" s="113"/>
      <c r="D31" s="113"/>
      <c r="E31" s="330" t="s">
        <v>1</v>
      </c>
      <c r="F31" s="330"/>
      <c r="G31" s="330"/>
      <c r="H31" s="330"/>
      <c r="I31" s="113"/>
      <c r="J31" s="113"/>
      <c r="K31" s="113"/>
      <c r="L31" s="115"/>
      <c r="S31" s="113"/>
      <c r="T31" s="113"/>
      <c r="U31" s="113"/>
      <c r="V31" s="113"/>
      <c r="W31" s="113"/>
      <c r="X31" s="113"/>
      <c r="Y31" s="113"/>
      <c r="Z31" s="113"/>
      <c r="AA31" s="113"/>
      <c r="AB31" s="113"/>
      <c r="AC31" s="113"/>
      <c r="AD31" s="113"/>
      <c r="AE31" s="113"/>
    </row>
    <row r="32" spans="1:31" s="2" customFormat="1" ht="6.95" customHeight="1">
      <c r="A32" s="35"/>
      <c r="B32" s="36"/>
      <c r="C32" s="35"/>
      <c r="D32" s="35"/>
      <c r="E32" s="35"/>
      <c r="F32" s="35"/>
      <c r="G32" s="35"/>
      <c r="H32" s="35"/>
      <c r="I32" s="35"/>
      <c r="J32" s="35"/>
      <c r="K32" s="35"/>
      <c r="L32" s="45"/>
      <c r="S32" s="35"/>
      <c r="T32" s="35"/>
      <c r="U32" s="35"/>
      <c r="V32" s="35"/>
      <c r="W32" s="35"/>
      <c r="X32" s="35"/>
      <c r="Y32" s="35"/>
      <c r="Z32" s="35"/>
      <c r="AA32" s="35"/>
      <c r="AB32" s="35"/>
      <c r="AC32" s="35"/>
      <c r="AD32" s="35"/>
      <c r="AE32" s="35"/>
    </row>
    <row r="33" spans="1:31" s="2" customFormat="1" ht="6.95" customHeight="1">
      <c r="A33" s="35"/>
      <c r="B33" s="36"/>
      <c r="C33" s="35"/>
      <c r="D33" s="69"/>
      <c r="E33" s="69"/>
      <c r="F33" s="69"/>
      <c r="G33" s="69"/>
      <c r="H33" s="69"/>
      <c r="I33" s="69"/>
      <c r="J33" s="69"/>
      <c r="K33" s="69"/>
      <c r="L33" s="45"/>
      <c r="S33" s="35"/>
      <c r="T33" s="35"/>
      <c r="U33" s="35"/>
      <c r="V33" s="35"/>
      <c r="W33" s="35"/>
      <c r="X33" s="35"/>
      <c r="Y33" s="35"/>
      <c r="Z33" s="35"/>
      <c r="AA33" s="35"/>
      <c r="AB33" s="35"/>
      <c r="AC33" s="35"/>
      <c r="AD33" s="35"/>
      <c r="AE33" s="35"/>
    </row>
    <row r="34" spans="1:31" s="2" customFormat="1" ht="14.45" customHeight="1">
      <c r="A34" s="35"/>
      <c r="B34" s="36"/>
      <c r="C34" s="35"/>
      <c r="D34" s="26" t="s">
        <v>208</v>
      </c>
      <c r="E34" s="35"/>
      <c r="F34" s="35"/>
      <c r="G34" s="35"/>
      <c r="H34" s="35"/>
      <c r="I34" s="35"/>
      <c r="J34" s="34">
        <f>J100</f>
        <v>0</v>
      </c>
      <c r="K34" s="35"/>
      <c r="L34" s="45"/>
      <c r="S34" s="35"/>
      <c r="T34" s="35"/>
      <c r="U34" s="35"/>
      <c r="V34" s="35"/>
      <c r="W34" s="35"/>
      <c r="X34" s="35"/>
      <c r="Y34" s="35"/>
      <c r="Z34" s="35"/>
      <c r="AA34" s="35"/>
      <c r="AB34" s="35"/>
      <c r="AC34" s="35"/>
      <c r="AD34" s="35"/>
      <c r="AE34" s="35"/>
    </row>
    <row r="35" spans="1:31" s="2" customFormat="1" ht="14.45" customHeight="1">
      <c r="A35" s="35"/>
      <c r="B35" s="36"/>
      <c r="C35" s="35"/>
      <c r="D35" s="33" t="s">
        <v>139</v>
      </c>
      <c r="E35" s="35"/>
      <c r="F35" s="35"/>
      <c r="G35" s="35"/>
      <c r="H35" s="35"/>
      <c r="I35" s="35"/>
      <c r="J35" s="34">
        <f>J115</f>
        <v>0</v>
      </c>
      <c r="K35" s="35"/>
      <c r="L35" s="45"/>
      <c r="S35" s="35"/>
      <c r="T35" s="35"/>
      <c r="U35" s="35"/>
      <c r="V35" s="35"/>
      <c r="W35" s="35"/>
      <c r="X35" s="35"/>
      <c r="Y35" s="35"/>
      <c r="Z35" s="35"/>
      <c r="AA35" s="35"/>
      <c r="AB35" s="35"/>
      <c r="AC35" s="35"/>
      <c r="AD35" s="35"/>
      <c r="AE35" s="35"/>
    </row>
    <row r="36" spans="1:31" s="2" customFormat="1" ht="25.35" customHeight="1">
      <c r="A36" s="35"/>
      <c r="B36" s="36"/>
      <c r="C36" s="35"/>
      <c r="D36" s="117" t="s">
        <v>35</v>
      </c>
      <c r="E36" s="35"/>
      <c r="F36" s="35"/>
      <c r="G36" s="35"/>
      <c r="H36" s="35"/>
      <c r="I36" s="35"/>
      <c r="J36" s="74">
        <f>ROUND(J34 + J35, 2)</f>
        <v>0</v>
      </c>
      <c r="K36" s="35"/>
      <c r="L36" s="45"/>
      <c r="S36" s="35"/>
      <c r="T36" s="35"/>
      <c r="U36" s="35"/>
      <c r="V36" s="35"/>
      <c r="W36" s="35"/>
      <c r="X36" s="35"/>
      <c r="Y36" s="35"/>
      <c r="Z36" s="35"/>
      <c r="AA36" s="35"/>
      <c r="AB36" s="35"/>
      <c r="AC36" s="35"/>
      <c r="AD36" s="35"/>
      <c r="AE36" s="35"/>
    </row>
    <row r="37" spans="1:31" s="2" customFormat="1" ht="6.95" customHeight="1">
      <c r="A37" s="35"/>
      <c r="B37" s="36"/>
      <c r="C37" s="35"/>
      <c r="D37" s="69"/>
      <c r="E37" s="69"/>
      <c r="F37" s="69"/>
      <c r="G37" s="69"/>
      <c r="H37" s="69"/>
      <c r="I37" s="69"/>
      <c r="J37" s="69"/>
      <c r="K37" s="69"/>
      <c r="L37" s="45"/>
      <c r="S37" s="35"/>
      <c r="T37" s="35"/>
      <c r="U37" s="35"/>
      <c r="V37" s="35"/>
      <c r="W37" s="35"/>
      <c r="X37" s="35"/>
      <c r="Y37" s="35"/>
      <c r="Z37" s="35"/>
      <c r="AA37" s="35"/>
      <c r="AB37" s="35"/>
      <c r="AC37" s="35"/>
      <c r="AD37" s="35"/>
      <c r="AE37" s="35"/>
    </row>
    <row r="38" spans="1:31" s="2" customFormat="1" ht="14.45" customHeight="1">
      <c r="A38" s="35"/>
      <c r="B38" s="36"/>
      <c r="C38" s="35"/>
      <c r="D38" s="35"/>
      <c r="E38" s="35"/>
      <c r="F38" s="39" t="s">
        <v>37</v>
      </c>
      <c r="G38" s="35"/>
      <c r="H38" s="35"/>
      <c r="I38" s="39" t="s">
        <v>36</v>
      </c>
      <c r="J38" s="39" t="s">
        <v>38</v>
      </c>
      <c r="K38" s="35"/>
      <c r="L38" s="45"/>
      <c r="S38" s="35"/>
      <c r="T38" s="35"/>
      <c r="U38" s="35"/>
      <c r="V38" s="35"/>
      <c r="W38" s="35"/>
      <c r="X38" s="35"/>
      <c r="Y38" s="35"/>
      <c r="Z38" s="35"/>
      <c r="AA38" s="35"/>
      <c r="AB38" s="35"/>
      <c r="AC38" s="35"/>
      <c r="AD38" s="35"/>
      <c r="AE38" s="35"/>
    </row>
    <row r="39" spans="1:31" s="2" customFormat="1" ht="14.45" customHeight="1">
      <c r="A39" s="35"/>
      <c r="B39" s="36"/>
      <c r="C39" s="35"/>
      <c r="D39" s="118" t="s">
        <v>39</v>
      </c>
      <c r="E39" s="28" t="s">
        <v>40</v>
      </c>
      <c r="F39" s="119">
        <f>ROUND((SUM(BE115:BE122) + SUM(BE146:BE370)),  2)</f>
        <v>0</v>
      </c>
      <c r="G39" s="35"/>
      <c r="H39" s="35"/>
      <c r="I39" s="120">
        <v>0.2</v>
      </c>
      <c r="J39" s="119">
        <f>ROUND(((SUM(BE115:BE122) + SUM(BE146:BE370))*I39),  2)</f>
        <v>0</v>
      </c>
      <c r="K39" s="35"/>
      <c r="L39" s="45"/>
      <c r="S39" s="35"/>
      <c r="T39" s="35"/>
      <c r="U39" s="35"/>
      <c r="V39" s="35"/>
      <c r="W39" s="35"/>
      <c r="X39" s="35"/>
      <c r="Y39" s="35"/>
      <c r="Z39" s="35"/>
      <c r="AA39" s="35"/>
      <c r="AB39" s="35"/>
      <c r="AC39" s="35"/>
      <c r="AD39" s="35"/>
      <c r="AE39" s="35"/>
    </row>
    <row r="40" spans="1:31" s="2" customFormat="1" ht="14.45" customHeight="1">
      <c r="A40" s="35"/>
      <c r="B40" s="36"/>
      <c r="C40" s="35"/>
      <c r="D40" s="35"/>
      <c r="E40" s="28" t="s">
        <v>41</v>
      </c>
      <c r="F40" s="119">
        <f>ROUND((SUM(BF115:BF122) + SUM(BF146:BF370)),  2)</f>
        <v>0</v>
      </c>
      <c r="G40" s="35"/>
      <c r="H40" s="35"/>
      <c r="I40" s="120">
        <v>0.2</v>
      </c>
      <c r="J40" s="119">
        <f>ROUND(((SUM(BF115:BF122) + SUM(BF146:BF370))*I40),  2)</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42</v>
      </c>
      <c r="F41" s="119">
        <f>ROUND((SUM(BG115:BG122) + SUM(BG146:BG370)),  2)</f>
        <v>0</v>
      </c>
      <c r="G41" s="35"/>
      <c r="H41" s="35"/>
      <c r="I41" s="120">
        <v>0.2</v>
      </c>
      <c r="J41" s="119">
        <f>0</f>
        <v>0</v>
      </c>
      <c r="K41" s="35"/>
      <c r="L41" s="45"/>
      <c r="S41" s="35"/>
      <c r="T41" s="35"/>
      <c r="U41" s="35"/>
      <c r="V41" s="35"/>
      <c r="W41" s="35"/>
      <c r="X41" s="35"/>
      <c r="Y41" s="35"/>
      <c r="Z41" s="35"/>
      <c r="AA41" s="35"/>
      <c r="AB41" s="35"/>
      <c r="AC41" s="35"/>
      <c r="AD41" s="35"/>
      <c r="AE41" s="35"/>
    </row>
    <row r="42" spans="1:31" s="2" customFormat="1" ht="14.45" hidden="1" customHeight="1">
      <c r="A42" s="35"/>
      <c r="B42" s="36"/>
      <c r="C42" s="35"/>
      <c r="D42" s="35"/>
      <c r="E42" s="28" t="s">
        <v>43</v>
      </c>
      <c r="F42" s="119">
        <f>ROUND((SUM(BH115:BH122) + SUM(BH146:BH370)),  2)</f>
        <v>0</v>
      </c>
      <c r="G42" s="35"/>
      <c r="H42" s="35"/>
      <c r="I42" s="120">
        <v>0.2</v>
      </c>
      <c r="J42" s="119">
        <f>0</f>
        <v>0</v>
      </c>
      <c r="K42" s="35"/>
      <c r="L42" s="45"/>
      <c r="S42" s="35"/>
      <c r="T42" s="35"/>
      <c r="U42" s="35"/>
      <c r="V42" s="35"/>
      <c r="W42" s="35"/>
      <c r="X42" s="35"/>
      <c r="Y42" s="35"/>
      <c r="Z42" s="35"/>
      <c r="AA42" s="35"/>
      <c r="AB42" s="35"/>
      <c r="AC42" s="35"/>
      <c r="AD42" s="35"/>
      <c r="AE42" s="35"/>
    </row>
    <row r="43" spans="1:31" s="2" customFormat="1" ht="14.45" hidden="1" customHeight="1">
      <c r="A43" s="35"/>
      <c r="B43" s="36"/>
      <c r="C43" s="35"/>
      <c r="D43" s="35"/>
      <c r="E43" s="28" t="s">
        <v>44</v>
      </c>
      <c r="F43" s="119">
        <f>ROUND((SUM(BI115:BI122) + SUM(BI146:BI370)),  2)</f>
        <v>0</v>
      </c>
      <c r="G43" s="35"/>
      <c r="H43" s="35"/>
      <c r="I43" s="120">
        <v>0</v>
      </c>
      <c r="J43" s="119">
        <f>0</f>
        <v>0</v>
      </c>
      <c r="K43" s="35"/>
      <c r="L43" s="45"/>
      <c r="S43" s="35"/>
      <c r="T43" s="35"/>
      <c r="U43" s="35"/>
      <c r="V43" s="35"/>
      <c r="W43" s="35"/>
      <c r="X43" s="35"/>
      <c r="Y43" s="35"/>
      <c r="Z43" s="35"/>
      <c r="AA43" s="35"/>
      <c r="AB43" s="35"/>
      <c r="AC43" s="35"/>
      <c r="AD43" s="35"/>
      <c r="AE43" s="35"/>
    </row>
    <row r="44" spans="1:31" s="2" customFormat="1" ht="6.9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2" customFormat="1" ht="25.35" customHeight="1">
      <c r="A45" s="35"/>
      <c r="B45" s="36"/>
      <c r="C45" s="109"/>
      <c r="D45" s="121" t="s">
        <v>45</v>
      </c>
      <c r="E45" s="63"/>
      <c r="F45" s="63"/>
      <c r="G45" s="122" t="s">
        <v>46</v>
      </c>
      <c r="H45" s="123" t="s">
        <v>47</v>
      </c>
      <c r="I45" s="63"/>
      <c r="J45" s="124">
        <f>SUM(J36:J43)</f>
        <v>0</v>
      </c>
      <c r="K45" s="125"/>
      <c r="L45" s="45"/>
      <c r="S45" s="35"/>
      <c r="T45" s="35"/>
      <c r="U45" s="35"/>
      <c r="V45" s="35"/>
      <c r="W45" s="35"/>
      <c r="X45" s="35"/>
      <c r="Y45" s="35"/>
      <c r="Z45" s="35"/>
      <c r="AA45" s="35"/>
      <c r="AB45" s="35"/>
      <c r="AC45" s="35"/>
      <c r="AD45" s="35"/>
      <c r="AE45" s="35"/>
    </row>
    <row r="46" spans="1:31" s="2" customFormat="1" ht="14.45" customHeight="1">
      <c r="A46" s="35"/>
      <c r="B46" s="36"/>
      <c r="C46" s="35"/>
      <c r="D46" s="35"/>
      <c r="E46" s="35"/>
      <c r="F46" s="35"/>
      <c r="G46" s="35"/>
      <c r="H46" s="35"/>
      <c r="I46" s="35"/>
      <c r="J46" s="35"/>
      <c r="K46" s="35"/>
      <c r="L46" s="45"/>
      <c r="S46" s="35"/>
      <c r="T46" s="35"/>
      <c r="U46" s="35"/>
      <c r="V46" s="35"/>
      <c r="W46" s="35"/>
      <c r="X46" s="35"/>
      <c r="Y46" s="35"/>
      <c r="Z46" s="35"/>
      <c r="AA46" s="35"/>
      <c r="AB46" s="35"/>
      <c r="AC46" s="35"/>
      <c r="AD46" s="35"/>
      <c r="AE46" s="35"/>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1" customFormat="1" ht="16.5" customHeight="1">
      <c r="B87" s="21"/>
      <c r="E87" s="344" t="s">
        <v>161</v>
      </c>
      <c r="F87" s="310"/>
      <c r="G87" s="310"/>
      <c r="H87" s="310"/>
      <c r="L87" s="21"/>
    </row>
    <row r="88" spans="1:31" s="1" customFormat="1" ht="12" customHeight="1">
      <c r="B88" s="21"/>
      <c r="C88" s="28" t="s">
        <v>164</v>
      </c>
      <c r="L88" s="21"/>
    </row>
    <row r="89" spans="1:31" s="2" customFormat="1" ht="16.5" customHeight="1">
      <c r="A89" s="35"/>
      <c r="B89" s="36"/>
      <c r="C89" s="35"/>
      <c r="D89" s="35"/>
      <c r="E89" s="348" t="s">
        <v>3375</v>
      </c>
      <c r="F89" s="343"/>
      <c r="G89" s="343"/>
      <c r="H89" s="343"/>
      <c r="I89" s="35"/>
      <c r="J89" s="35"/>
      <c r="K89" s="35"/>
      <c r="L89" s="45"/>
      <c r="S89" s="35"/>
      <c r="T89" s="35"/>
      <c r="U89" s="35"/>
      <c r="V89" s="35"/>
      <c r="W89" s="35"/>
      <c r="X89" s="35"/>
      <c r="Y89" s="35"/>
      <c r="Z89" s="35"/>
      <c r="AA89" s="35"/>
      <c r="AB89" s="35"/>
      <c r="AC89" s="35"/>
      <c r="AD89" s="35"/>
      <c r="AE89" s="35"/>
    </row>
    <row r="90" spans="1:31" s="2" customFormat="1" ht="12" customHeight="1">
      <c r="A90" s="35"/>
      <c r="B90" s="36"/>
      <c r="C90" s="28" t="s">
        <v>4070</v>
      </c>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6.5" customHeight="1">
      <c r="A91" s="35"/>
      <c r="B91" s="36"/>
      <c r="C91" s="35"/>
      <c r="D91" s="35"/>
      <c r="E91" s="320" t="str">
        <f>E13</f>
        <v>rozpis - rozpis materiálu lávok a rozvádzačov</v>
      </c>
      <c r="F91" s="343"/>
      <c r="G91" s="343"/>
      <c r="H91" s="343"/>
      <c r="I91" s="35"/>
      <c r="J91" s="35"/>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12" customHeight="1">
      <c r="A93" s="35"/>
      <c r="B93" s="36"/>
      <c r="C93" s="28" t="s">
        <v>19</v>
      </c>
      <c r="D93" s="35"/>
      <c r="E93" s="35"/>
      <c r="F93" s="26" t="str">
        <f>F16</f>
        <v xml:space="preserve"> </v>
      </c>
      <c r="G93" s="35"/>
      <c r="H93" s="35"/>
      <c r="I93" s="28" t="s">
        <v>21</v>
      </c>
      <c r="J93" s="58">
        <f>IF(J16="","",J16)</f>
        <v>44400</v>
      </c>
      <c r="K93" s="35"/>
      <c r="L93" s="45"/>
      <c r="S93" s="35"/>
      <c r="T93" s="35"/>
      <c r="U93" s="35"/>
      <c r="V93" s="35"/>
      <c r="W93" s="35"/>
      <c r="X93" s="35"/>
      <c r="Y93" s="35"/>
      <c r="Z93" s="35"/>
      <c r="AA93" s="35"/>
      <c r="AB93" s="35"/>
      <c r="AC93" s="35"/>
      <c r="AD93" s="35"/>
      <c r="AE93" s="35"/>
    </row>
    <row r="94" spans="1:31" s="2" customFormat="1" ht="6.95" customHeight="1">
      <c r="A94" s="35"/>
      <c r="B94" s="36"/>
      <c r="C94" s="35"/>
      <c r="D94" s="35"/>
      <c r="E94" s="35"/>
      <c r="F94" s="35"/>
      <c r="G94" s="35"/>
      <c r="H94" s="35"/>
      <c r="I94" s="35"/>
      <c r="J94" s="35"/>
      <c r="K94" s="35"/>
      <c r="L94" s="45"/>
      <c r="S94" s="35"/>
      <c r="T94" s="35"/>
      <c r="U94" s="35"/>
      <c r="V94" s="35"/>
      <c r="W94" s="35"/>
      <c r="X94" s="35"/>
      <c r="Y94" s="35"/>
      <c r="Z94" s="35"/>
      <c r="AA94" s="35"/>
      <c r="AB94" s="35"/>
      <c r="AC94" s="35"/>
      <c r="AD94" s="35"/>
      <c r="AE94" s="35"/>
    </row>
    <row r="95" spans="1:31" s="2" customFormat="1" ht="40.15" customHeight="1">
      <c r="A95" s="35"/>
      <c r="B95" s="36"/>
      <c r="C95" s="28" t="s">
        <v>22</v>
      </c>
      <c r="D95" s="35"/>
      <c r="E95" s="35"/>
      <c r="F95" s="26" t="str">
        <f>E19</f>
        <v>Banskobystrický samosprávny kraj, Nám. SNP 21 , BB</v>
      </c>
      <c r="G95" s="35"/>
      <c r="H95" s="35"/>
      <c r="I95" s="28" t="s">
        <v>28</v>
      </c>
      <c r="J95" s="31" t="str">
        <f>E25</f>
        <v xml:space="preserve">Ing.arch. I. Teplan, Ing.arch. E. Teplanová ArtD. </v>
      </c>
      <c r="K95" s="35"/>
      <c r="L95" s="45"/>
      <c r="S95" s="35"/>
      <c r="T95" s="35"/>
      <c r="U95" s="35"/>
      <c r="V95" s="35"/>
      <c r="W95" s="35"/>
      <c r="X95" s="35"/>
      <c r="Y95" s="35"/>
      <c r="Z95" s="35"/>
      <c r="AA95" s="35"/>
      <c r="AB95" s="35"/>
      <c r="AC95" s="35"/>
      <c r="AD95" s="35"/>
      <c r="AE95" s="35"/>
    </row>
    <row r="96" spans="1:31" s="2" customFormat="1" ht="15.2" customHeight="1">
      <c r="A96" s="35"/>
      <c r="B96" s="36"/>
      <c r="C96" s="28" t="s">
        <v>26</v>
      </c>
      <c r="D96" s="35"/>
      <c r="E96" s="35"/>
      <c r="F96" s="26" t="str">
        <f>IF(E22="","",E22)</f>
        <v>Vyplň údaj</v>
      </c>
      <c r="G96" s="35"/>
      <c r="H96" s="35"/>
      <c r="I96" s="28" t="s">
        <v>31</v>
      </c>
      <c r="J96" s="31" t="str">
        <f>E28</f>
        <v xml:space="preserve"> </v>
      </c>
      <c r="K96" s="35"/>
      <c r="L96" s="45"/>
      <c r="S96" s="35"/>
      <c r="T96" s="35"/>
      <c r="U96" s="35"/>
      <c r="V96" s="35"/>
      <c r="W96" s="35"/>
      <c r="X96" s="35"/>
      <c r="Y96" s="35"/>
      <c r="Z96" s="35"/>
      <c r="AA96" s="35"/>
      <c r="AB96" s="35"/>
      <c r="AC96" s="35"/>
      <c r="AD96" s="35"/>
      <c r="AE96" s="35"/>
    </row>
    <row r="97" spans="1:47"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47" s="2" customFormat="1" ht="29.25" customHeight="1">
      <c r="A98" s="35"/>
      <c r="B98" s="36"/>
      <c r="C98" s="128" t="s">
        <v>266</v>
      </c>
      <c r="D98" s="109"/>
      <c r="E98" s="109"/>
      <c r="F98" s="109"/>
      <c r="G98" s="109"/>
      <c r="H98" s="109"/>
      <c r="I98" s="109"/>
      <c r="J98" s="129" t="s">
        <v>267</v>
      </c>
      <c r="K98" s="109"/>
      <c r="L98" s="45"/>
      <c r="S98" s="35"/>
      <c r="T98" s="35"/>
      <c r="U98" s="35"/>
      <c r="V98" s="35"/>
      <c r="W98" s="35"/>
      <c r="X98" s="35"/>
      <c r="Y98" s="35"/>
      <c r="Z98" s="35"/>
      <c r="AA98" s="35"/>
      <c r="AB98" s="35"/>
      <c r="AC98" s="35"/>
      <c r="AD98" s="35"/>
      <c r="AE98" s="35"/>
    </row>
    <row r="99" spans="1:47" s="2" customFormat="1" ht="10.35" customHeight="1">
      <c r="A99" s="35"/>
      <c r="B99" s="36"/>
      <c r="C99" s="35"/>
      <c r="D99" s="35"/>
      <c r="E99" s="35"/>
      <c r="F99" s="35"/>
      <c r="G99" s="35"/>
      <c r="H99" s="35"/>
      <c r="I99" s="35"/>
      <c r="J99" s="35"/>
      <c r="K99" s="35"/>
      <c r="L99" s="45"/>
      <c r="S99" s="35"/>
      <c r="T99" s="35"/>
      <c r="U99" s="35"/>
      <c r="V99" s="35"/>
      <c r="W99" s="35"/>
      <c r="X99" s="35"/>
      <c r="Y99" s="35"/>
      <c r="Z99" s="35"/>
      <c r="AA99" s="35"/>
      <c r="AB99" s="35"/>
      <c r="AC99" s="35"/>
      <c r="AD99" s="35"/>
      <c r="AE99" s="35"/>
    </row>
    <row r="100" spans="1:47" s="2" customFormat="1" ht="22.9" customHeight="1">
      <c r="A100" s="35"/>
      <c r="B100" s="36"/>
      <c r="C100" s="130" t="s">
        <v>268</v>
      </c>
      <c r="D100" s="35"/>
      <c r="E100" s="35"/>
      <c r="F100" s="35"/>
      <c r="G100" s="35"/>
      <c r="H100" s="35"/>
      <c r="I100" s="35"/>
      <c r="J100" s="74">
        <f>J146</f>
        <v>0</v>
      </c>
      <c r="K100" s="35"/>
      <c r="L100" s="45"/>
      <c r="S100" s="35"/>
      <c r="T100" s="35"/>
      <c r="U100" s="35"/>
      <c r="V100" s="35"/>
      <c r="W100" s="35"/>
      <c r="X100" s="35"/>
      <c r="Y100" s="35"/>
      <c r="Z100" s="35"/>
      <c r="AA100" s="35"/>
      <c r="AB100" s="35"/>
      <c r="AC100" s="35"/>
      <c r="AD100" s="35"/>
      <c r="AE100" s="35"/>
      <c r="AU100" s="18" t="s">
        <v>269</v>
      </c>
    </row>
    <row r="101" spans="1:47" s="9" customFormat="1" ht="24.95" customHeight="1">
      <c r="B101" s="131"/>
      <c r="D101" s="132" t="s">
        <v>4072</v>
      </c>
      <c r="E101" s="133"/>
      <c r="F101" s="133"/>
      <c r="G101" s="133"/>
      <c r="H101" s="133"/>
      <c r="I101" s="133"/>
      <c r="J101" s="134">
        <f>J160</f>
        <v>0</v>
      </c>
      <c r="L101" s="131"/>
    </row>
    <row r="102" spans="1:47" s="9" customFormat="1" ht="24.95" customHeight="1">
      <c r="B102" s="131"/>
      <c r="D102" s="132" t="s">
        <v>4073</v>
      </c>
      <c r="E102" s="133"/>
      <c r="F102" s="133"/>
      <c r="G102" s="133"/>
      <c r="H102" s="133"/>
      <c r="I102" s="133"/>
      <c r="J102" s="134">
        <f>J173</f>
        <v>0</v>
      </c>
      <c r="L102" s="131"/>
    </row>
    <row r="103" spans="1:47" s="9" customFormat="1" ht="24.95" customHeight="1">
      <c r="B103" s="131"/>
      <c r="D103" s="132" t="s">
        <v>4074</v>
      </c>
      <c r="E103" s="133"/>
      <c r="F103" s="133"/>
      <c r="G103" s="133"/>
      <c r="H103" s="133"/>
      <c r="I103" s="133"/>
      <c r="J103" s="134">
        <f>J183</f>
        <v>0</v>
      </c>
      <c r="L103" s="131"/>
    </row>
    <row r="104" spans="1:47" s="9" customFormat="1" ht="24.95" customHeight="1">
      <c r="B104" s="131"/>
      <c r="D104" s="132" t="s">
        <v>4075</v>
      </c>
      <c r="E104" s="133"/>
      <c r="F104" s="133"/>
      <c r="G104" s="133"/>
      <c r="H104" s="133"/>
      <c r="I104" s="133"/>
      <c r="J104" s="134">
        <f>J193</f>
        <v>0</v>
      </c>
      <c r="L104" s="131"/>
    </row>
    <row r="105" spans="1:47" s="9" customFormat="1" ht="24.95" customHeight="1">
      <c r="B105" s="131"/>
      <c r="D105" s="132" t="s">
        <v>4076</v>
      </c>
      <c r="E105" s="133"/>
      <c r="F105" s="133"/>
      <c r="G105" s="133"/>
      <c r="H105" s="133"/>
      <c r="I105" s="133"/>
      <c r="J105" s="134">
        <f>J203</f>
        <v>0</v>
      </c>
      <c r="L105" s="131"/>
    </row>
    <row r="106" spans="1:47" s="9" customFormat="1" ht="24.95" customHeight="1">
      <c r="B106" s="131"/>
      <c r="D106" s="132" t="s">
        <v>4077</v>
      </c>
      <c r="E106" s="133"/>
      <c r="F106" s="133"/>
      <c r="G106" s="133"/>
      <c r="H106" s="133"/>
      <c r="I106" s="133"/>
      <c r="J106" s="134">
        <f>J237</f>
        <v>0</v>
      </c>
      <c r="L106" s="131"/>
    </row>
    <row r="107" spans="1:47" s="9" customFormat="1" ht="24.95" customHeight="1">
      <c r="B107" s="131"/>
      <c r="D107" s="132" t="s">
        <v>4078</v>
      </c>
      <c r="E107" s="133"/>
      <c r="F107" s="133"/>
      <c r="G107" s="133"/>
      <c r="H107" s="133"/>
      <c r="I107" s="133"/>
      <c r="J107" s="134">
        <f>J269</f>
        <v>0</v>
      </c>
      <c r="L107" s="131"/>
    </row>
    <row r="108" spans="1:47" s="9" customFormat="1" ht="24.95" customHeight="1">
      <c r="B108" s="131"/>
      <c r="D108" s="132" t="s">
        <v>4079</v>
      </c>
      <c r="E108" s="133"/>
      <c r="F108" s="133"/>
      <c r="G108" s="133"/>
      <c r="H108" s="133"/>
      <c r="I108" s="133"/>
      <c r="J108" s="134">
        <f>J297</f>
        <v>0</v>
      </c>
      <c r="L108" s="131"/>
    </row>
    <row r="109" spans="1:47" s="9" customFormat="1" ht="24.95" customHeight="1">
      <c r="B109" s="131"/>
      <c r="D109" s="132" t="s">
        <v>4080</v>
      </c>
      <c r="E109" s="133"/>
      <c r="F109" s="133"/>
      <c r="G109" s="133"/>
      <c r="H109" s="133"/>
      <c r="I109" s="133"/>
      <c r="J109" s="134">
        <f>J326</f>
        <v>0</v>
      </c>
      <c r="L109" s="131"/>
    </row>
    <row r="110" spans="1:47" s="9" customFormat="1" ht="24.95" customHeight="1">
      <c r="B110" s="131"/>
      <c r="D110" s="132" t="s">
        <v>4081</v>
      </c>
      <c r="E110" s="133"/>
      <c r="F110" s="133"/>
      <c r="G110" s="133"/>
      <c r="H110" s="133"/>
      <c r="I110" s="133"/>
      <c r="J110" s="134">
        <f>J342</f>
        <v>0</v>
      </c>
      <c r="L110" s="131"/>
    </row>
    <row r="111" spans="1:47" s="9" customFormat="1" ht="24.95" customHeight="1">
      <c r="B111" s="131"/>
      <c r="D111" s="132" t="s">
        <v>4082</v>
      </c>
      <c r="E111" s="133"/>
      <c r="F111" s="133"/>
      <c r="G111" s="133"/>
      <c r="H111" s="133"/>
      <c r="I111" s="133"/>
      <c r="J111" s="134">
        <f>J343</f>
        <v>0</v>
      </c>
      <c r="L111" s="131"/>
    </row>
    <row r="112" spans="1:47" s="9" customFormat="1" ht="24.95" customHeight="1">
      <c r="B112" s="131"/>
      <c r="D112" s="132" t="s">
        <v>4083</v>
      </c>
      <c r="E112" s="133"/>
      <c r="F112" s="133"/>
      <c r="G112" s="133"/>
      <c r="H112" s="133"/>
      <c r="I112" s="133"/>
      <c r="J112" s="134">
        <f>J356</f>
        <v>0</v>
      </c>
      <c r="L112" s="131"/>
    </row>
    <row r="113" spans="1:65" s="2" customFormat="1" ht="21.75" customHeight="1">
      <c r="A113" s="35"/>
      <c r="B113" s="36"/>
      <c r="C113" s="35"/>
      <c r="D113" s="35"/>
      <c r="E113" s="35"/>
      <c r="F113" s="35"/>
      <c r="G113" s="35"/>
      <c r="H113" s="35"/>
      <c r="I113" s="35"/>
      <c r="J113" s="35"/>
      <c r="K113" s="35"/>
      <c r="L113" s="45"/>
      <c r="S113" s="35"/>
      <c r="T113" s="35"/>
      <c r="U113" s="35"/>
      <c r="V113" s="35"/>
      <c r="W113" s="35"/>
      <c r="X113" s="35"/>
      <c r="Y113" s="35"/>
      <c r="Z113" s="35"/>
      <c r="AA113" s="35"/>
      <c r="AB113" s="35"/>
      <c r="AC113" s="35"/>
      <c r="AD113" s="35"/>
      <c r="AE113" s="35"/>
    </row>
    <row r="114" spans="1:65" s="2" customFormat="1" ht="6.95" customHeight="1">
      <c r="A114" s="35"/>
      <c r="B114" s="36"/>
      <c r="C114" s="35"/>
      <c r="D114" s="35"/>
      <c r="E114" s="35"/>
      <c r="F114" s="35"/>
      <c r="G114" s="35"/>
      <c r="H114" s="35"/>
      <c r="I114" s="35"/>
      <c r="J114" s="35"/>
      <c r="K114" s="35"/>
      <c r="L114" s="45"/>
      <c r="S114" s="35"/>
      <c r="T114" s="35"/>
      <c r="U114" s="35"/>
      <c r="V114" s="35"/>
      <c r="W114" s="35"/>
      <c r="X114" s="35"/>
      <c r="Y114" s="35"/>
      <c r="Z114" s="35"/>
      <c r="AA114" s="35"/>
      <c r="AB114" s="35"/>
      <c r="AC114" s="35"/>
      <c r="AD114" s="35"/>
      <c r="AE114" s="35"/>
    </row>
    <row r="115" spans="1:65" s="2" customFormat="1" ht="29.25" customHeight="1">
      <c r="A115" s="35"/>
      <c r="B115" s="36"/>
      <c r="C115" s="130" t="s">
        <v>294</v>
      </c>
      <c r="D115" s="35"/>
      <c r="E115" s="35"/>
      <c r="F115" s="35"/>
      <c r="G115" s="35"/>
      <c r="H115" s="35"/>
      <c r="I115" s="35"/>
      <c r="J115" s="139">
        <f>ROUND(J116 + J117 + J118 + J119 + J120 + J121,2)</f>
        <v>0</v>
      </c>
      <c r="K115" s="35"/>
      <c r="L115" s="45"/>
      <c r="N115" s="140" t="s">
        <v>39</v>
      </c>
      <c r="S115" s="35"/>
      <c r="T115" s="35"/>
      <c r="U115" s="35"/>
      <c r="V115" s="35"/>
      <c r="W115" s="35"/>
      <c r="X115" s="35"/>
      <c r="Y115" s="35"/>
      <c r="Z115" s="35"/>
      <c r="AA115" s="35"/>
      <c r="AB115" s="35"/>
      <c r="AC115" s="35"/>
      <c r="AD115" s="35"/>
      <c r="AE115" s="35"/>
    </row>
    <row r="116" spans="1:65" s="2" customFormat="1" ht="18" customHeight="1">
      <c r="A116" s="35"/>
      <c r="B116" s="141"/>
      <c r="C116" s="142"/>
      <c r="D116" s="294" t="s">
        <v>295</v>
      </c>
      <c r="E116" s="345"/>
      <c r="F116" s="345"/>
      <c r="G116" s="142"/>
      <c r="H116" s="142"/>
      <c r="I116" s="142"/>
      <c r="J116" s="102">
        <v>0</v>
      </c>
      <c r="K116" s="142"/>
      <c r="L116" s="144"/>
      <c r="M116" s="145"/>
      <c r="N116" s="146" t="s">
        <v>41</v>
      </c>
      <c r="O116" s="145"/>
      <c r="P116" s="145"/>
      <c r="Q116" s="145"/>
      <c r="R116" s="145"/>
      <c r="S116" s="142"/>
      <c r="T116" s="142"/>
      <c r="U116" s="142"/>
      <c r="V116" s="142"/>
      <c r="W116" s="142"/>
      <c r="X116" s="142"/>
      <c r="Y116" s="142"/>
      <c r="Z116" s="142"/>
      <c r="AA116" s="142"/>
      <c r="AB116" s="142"/>
      <c r="AC116" s="142"/>
      <c r="AD116" s="142"/>
      <c r="AE116" s="142"/>
      <c r="AF116" s="145"/>
      <c r="AG116" s="145"/>
      <c r="AH116" s="145"/>
      <c r="AI116" s="145"/>
      <c r="AJ116" s="145"/>
      <c r="AK116" s="145"/>
      <c r="AL116" s="145"/>
      <c r="AM116" s="145"/>
      <c r="AN116" s="145"/>
      <c r="AO116" s="145"/>
      <c r="AP116" s="145"/>
      <c r="AQ116" s="145"/>
      <c r="AR116" s="145"/>
      <c r="AS116" s="145"/>
      <c r="AT116" s="145"/>
      <c r="AU116" s="145"/>
      <c r="AV116" s="145"/>
      <c r="AW116" s="145"/>
      <c r="AX116" s="145"/>
      <c r="AY116" s="147" t="s">
        <v>296</v>
      </c>
      <c r="AZ116" s="145"/>
      <c r="BA116" s="145"/>
      <c r="BB116" s="145"/>
      <c r="BC116" s="145"/>
      <c r="BD116" s="145"/>
      <c r="BE116" s="148">
        <f t="shared" ref="BE116:BE121" si="0">IF(N116="základná",J116,0)</f>
        <v>0</v>
      </c>
      <c r="BF116" s="148">
        <f t="shared" ref="BF116:BF121" si="1">IF(N116="znížená",J116,0)</f>
        <v>0</v>
      </c>
      <c r="BG116" s="148">
        <f t="shared" ref="BG116:BG121" si="2">IF(N116="zákl. prenesená",J116,0)</f>
        <v>0</v>
      </c>
      <c r="BH116" s="148">
        <f t="shared" ref="BH116:BH121" si="3">IF(N116="zníž. prenesená",J116,0)</f>
        <v>0</v>
      </c>
      <c r="BI116" s="148">
        <f t="shared" ref="BI116:BI121" si="4">IF(N116="nulová",J116,0)</f>
        <v>0</v>
      </c>
      <c r="BJ116" s="147" t="s">
        <v>88</v>
      </c>
      <c r="BK116" s="145"/>
      <c r="BL116" s="145"/>
      <c r="BM116" s="145"/>
    </row>
    <row r="117" spans="1:65" s="2" customFormat="1" ht="18" customHeight="1">
      <c r="A117" s="35"/>
      <c r="B117" s="141"/>
      <c r="C117" s="142"/>
      <c r="D117" s="294" t="s">
        <v>297</v>
      </c>
      <c r="E117" s="345"/>
      <c r="F117" s="345"/>
      <c r="G117" s="142"/>
      <c r="H117" s="142"/>
      <c r="I117" s="142"/>
      <c r="J117" s="102">
        <v>0</v>
      </c>
      <c r="K117" s="142"/>
      <c r="L117" s="144"/>
      <c r="M117" s="145"/>
      <c r="N117" s="146" t="s">
        <v>41</v>
      </c>
      <c r="O117" s="145"/>
      <c r="P117" s="145"/>
      <c r="Q117" s="145"/>
      <c r="R117" s="145"/>
      <c r="S117" s="142"/>
      <c r="T117" s="142"/>
      <c r="U117" s="142"/>
      <c r="V117" s="142"/>
      <c r="W117" s="142"/>
      <c r="X117" s="142"/>
      <c r="Y117" s="142"/>
      <c r="Z117" s="142"/>
      <c r="AA117" s="142"/>
      <c r="AB117" s="142"/>
      <c r="AC117" s="142"/>
      <c r="AD117" s="142"/>
      <c r="AE117" s="142"/>
      <c r="AF117" s="145"/>
      <c r="AG117" s="145"/>
      <c r="AH117" s="145"/>
      <c r="AI117" s="145"/>
      <c r="AJ117" s="145"/>
      <c r="AK117" s="145"/>
      <c r="AL117" s="145"/>
      <c r="AM117" s="145"/>
      <c r="AN117" s="145"/>
      <c r="AO117" s="145"/>
      <c r="AP117" s="145"/>
      <c r="AQ117" s="145"/>
      <c r="AR117" s="145"/>
      <c r="AS117" s="145"/>
      <c r="AT117" s="145"/>
      <c r="AU117" s="145"/>
      <c r="AV117" s="145"/>
      <c r="AW117" s="145"/>
      <c r="AX117" s="145"/>
      <c r="AY117" s="147" t="s">
        <v>296</v>
      </c>
      <c r="AZ117" s="145"/>
      <c r="BA117" s="145"/>
      <c r="BB117" s="145"/>
      <c r="BC117" s="145"/>
      <c r="BD117" s="145"/>
      <c r="BE117" s="148">
        <f t="shared" si="0"/>
        <v>0</v>
      </c>
      <c r="BF117" s="148">
        <f t="shared" si="1"/>
        <v>0</v>
      </c>
      <c r="BG117" s="148">
        <f t="shared" si="2"/>
        <v>0</v>
      </c>
      <c r="BH117" s="148">
        <f t="shared" si="3"/>
        <v>0</v>
      </c>
      <c r="BI117" s="148">
        <f t="shared" si="4"/>
        <v>0</v>
      </c>
      <c r="BJ117" s="147" t="s">
        <v>88</v>
      </c>
      <c r="BK117" s="145"/>
      <c r="BL117" s="145"/>
      <c r="BM117" s="145"/>
    </row>
    <row r="118" spans="1:65" s="2" customFormat="1" ht="18" customHeight="1">
      <c r="A118" s="35"/>
      <c r="B118" s="141"/>
      <c r="C118" s="142"/>
      <c r="D118" s="294" t="s">
        <v>298</v>
      </c>
      <c r="E118" s="345"/>
      <c r="F118" s="345"/>
      <c r="G118" s="142"/>
      <c r="H118" s="142"/>
      <c r="I118" s="142"/>
      <c r="J118" s="102">
        <v>0</v>
      </c>
      <c r="K118" s="142"/>
      <c r="L118" s="144"/>
      <c r="M118" s="145"/>
      <c r="N118" s="146" t="s">
        <v>41</v>
      </c>
      <c r="O118" s="145"/>
      <c r="P118" s="145"/>
      <c r="Q118" s="145"/>
      <c r="R118" s="145"/>
      <c r="S118" s="142"/>
      <c r="T118" s="142"/>
      <c r="U118" s="142"/>
      <c r="V118" s="142"/>
      <c r="W118" s="142"/>
      <c r="X118" s="142"/>
      <c r="Y118" s="142"/>
      <c r="Z118" s="142"/>
      <c r="AA118" s="142"/>
      <c r="AB118" s="142"/>
      <c r="AC118" s="142"/>
      <c r="AD118" s="142"/>
      <c r="AE118" s="142"/>
      <c r="AF118" s="145"/>
      <c r="AG118" s="145"/>
      <c r="AH118" s="145"/>
      <c r="AI118" s="145"/>
      <c r="AJ118" s="145"/>
      <c r="AK118" s="145"/>
      <c r="AL118" s="145"/>
      <c r="AM118" s="145"/>
      <c r="AN118" s="145"/>
      <c r="AO118" s="145"/>
      <c r="AP118" s="145"/>
      <c r="AQ118" s="145"/>
      <c r="AR118" s="145"/>
      <c r="AS118" s="145"/>
      <c r="AT118" s="145"/>
      <c r="AU118" s="145"/>
      <c r="AV118" s="145"/>
      <c r="AW118" s="145"/>
      <c r="AX118" s="145"/>
      <c r="AY118" s="147" t="s">
        <v>296</v>
      </c>
      <c r="AZ118" s="145"/>
      <c r="BA118" s="145"/>
      <c r="BB118" s="145"/>
      <c r="BC118" s="145"/>
      <c r="BD118" s="145"/>
      <c r="BE118" s="148">
        <f t="shared" si="0"/>
        <v>0</v>
      </c>
      <c r="BF118" s="148">
        <f t="shared" si="1"/>
        <v>0</v>
      </c>
      <c r="BG118" s="148">
        <f t="shared" si="2"/>
        <v>0</v>
      </c>
      <c r="BH118" s="148">
        <f t="shared" si="3"/>
        <v>0</v>
      </c>
      <c r="BI118" s="148">
        <f t="shared" si="4"/>
        <v>0</v>
      </c>
      <c r="BJ118" s="147" t="s">
        <v>88</v>
      </c>
      <c r="BK118" s="145"/>
      <c r="BL118" s="145"/>
      <c r="BM118" s="145"/>
    </row>
    <row r="119" spans="1:65" s="2" customFormat="1" ht="18" customHeight="1">
      <c r="A119" s="35"/>
      <c r="B119" s="141"/>
      <c r="C119" s="142"/>
      <c r="D119" s="294" t="s">
        <v>299</v>
      </c>
      <c r="E119" s="345"/>
      <c r="F119" s="345"/>
      <c r="G119" s="142"/>
      <c r="H119" s="142"/>
      <c r="I119" s="142"/>
      <c r="J119" s="102">
        <v>0</v>
      </c>
      <c r="K119" s="142"/>
      <c r="L119" s="144"/>
      <c r="M119" s="145"/>
      <c r="N119" s="146" t="s">
        <v>41</v>
      </c>
      <c r="O119" s="145"/>
      <c r="P119" s="145"/>
      <c r="Q119" s="145"/>
      <c r="R119" s="145"/>
      <c r="S119" s="142"/>
      <c r="T119" s="142"/>
      <c r="U119" s="142"/>
      <c r="V119" s="142"/>
      <c r="W119" s="142"/>
      <c r="X119" s="142"/>
      <c r="Y119" s="142"/>
      <c r="Z119" s="142"/>
      <c r="AA119" s="142"/>
      <c r="AB119" s="142"/>
      <c r="AC119" s="142"/>
      <c r="AD119" s="142"/>
      <c r="AE119" s="142"/>
      <c r="AF119" s="145"/>
      <c r="AG119" s="145"/>
      <c r="AH119" s="145"/>
      <c r="AI119" s="145"/>
      <c r="AJ119" s="145"/>
      <c r="AK119" s="145"/>
      <c r="AL119" s="145"/>
      <c r="AM119" s="145"/>
      <c r="AN119" s="145"/>
      <c r="AO119" s="145"/>
      <c r="AP119" s="145"/>
      <c r="AQ119" s="145"/>
      <c r="AR119" s="145"/>
      <c r="AS119" s="145"/>
      <c r="AT119" s="145"/>
      <c r="AU119" s="145"/>
      <c r="AV119" s="145"/>
      <c r="AW119" s="145"/>
      <c r="AX119" s="145"/>
      <c r="AY119" s="147" t="s">
        <v>296</v>
      </c>
      <c r="AZ119" s="145"/>
      <c r="BA119" s="145"/>
      <c r="BB119" s="145"/>
      <c r="BC119" s="145"/>
      <c r="BD119" s="145"/>
      <c r="BE119" s="148">
        <f t="shared" si="0"/>
        <v>0</v>
      </c>
      <c r="BF119" s="148">
        <f t="shared" si="1"/>
        <v>0</v>
      </c>
      <c r="BG119" s="148">
        <f t="shared" si="2"/>
        <v>0</v>
      </c>
      <c r="BH119" s="148">
        <f t="shared" si="3"/>
        <v>0</v>
      </c>
      <c r="BI119" s="148">
        <f t="shared" si="4"/>
        <v>0</v>
      </c>
      <c r="BJ119" s="147" t="s">
        <v>88</v>
      </c>
      <c r="BK119" s="145"/>
      <c r="BL119" s="145"/>
      <c r="BM119" s="145"/>
    </row>
    <row r="120" spans="1:65" s="2" customFormat="1" ht="18" customHeight="1">
      <c r="A120" s="35"/>
      <c r="B120" s="141"/>
      <c r="C120" s="142"/>
      <c r="D120" s="294" t="s">
        <v>300</v>
      </c>
      <c r="E120" s="345"/>
      <c r="F120" s="345"/>
      <c r="G120" s="142"/>
      <c r="H120" s="142"/>
      <c r="I120" s="142"/>
      <c r="J120" s="102">
        <v>0</v>
      </c>
      <c r="K120" s="142"/>
      <c r="L120" s="144"/>
      <c r="M120" s="145"/>
      <c r="N120" s="146" t="s">
        <v>41</v>
      </c>
      <c r="O120" s="145"/>
      <c r="P120" s="145"/>
      <c r="Q120" s="145"/>
      <c r="R120" s="145"/>
      <c r="S120" s="142"/>
      <c r="T120" s="142"/>
      <c r="U120" s="142"/>
      <c r="V120" s="142"/>
      <c r="W120" s="142"/>
      <c r="X120" s="142"/>
      <c r="Y120" s="142"/>
      <c r="Z120" s="142"/>
      <c r="AA120" s="142"/>
      <c r="AB120" s="142"/>
      <c r="AC120" s="142"/>
      <c r="AD120" s="142"/>
      <c r="AE120" s="142"/>
      <c r="AF120" s="145"/>
      <c r="AG120" s="145"/>
      <c r="AH120" s="145"/>
      <c r="AI120" s="145"/>
      <c r="AJ120" s="145"/>
      <c r="AK120" s="145"/>
      <c r="AL120" s="145"/>
      <c r="AM120" s="145"/>
      <c r="AN120" s="145"/>
      <c r="AO120" s="145"/>
      <c r="AP120" s="145"/>
      <c r="AQ120" s="145"/>
      <c r="AR120" s="145"/>
      <c r="AS120" s="145"/>
      <c r="AT120" s="145"/>
      <c r="AU120" s="145"/>
      <c r="AV120" s="145"/>
      <c r="AW120" s="145"/>
      <c r="AX120" s="145"/>
      <c r="AY120" s="147" t="s">
        <v>296</v>
      </c>
      <c r="AZ120" s="145"/>
      <c r="BA120" s="145"/>
      <c r="BB120" s="145"/>
      <c r="BC120" s="145"/>
      <c r="BD120" s="145"/>
      <c r="BE120" s="148">
        <f t="shared" si="0"/>
        <v>0</v>
      </c>
      <c r="BF120" s="148">
        <f t="shared" si="1"/>
        <v>0</v>
      </c>
      <c r="BG120" s="148">
        <f t="shared" si="2"/>
        <v>0</v>
      </c>
      <c r="BH120" s="148">
        <f t="shared" si="3"/>
        <v>0</v>
      </c>
      <c r="BI120" s="148">
        <f t="shared" si="4"/>
        <v>0</v>
      </c>
      <c r="BJ120" s="147" t="s">
        <v>88</v>
      </c>
      <c r="BK120" s="145"/>
      <c r="BL120" s="145"/>
      <c r="BM120" s="145"/>
    </row>
    <row r="121" spans="1:65" s="2" customFormat="1" ht="18" customHeight="1">
      <c r="A121" s="35"/>
      <c r="B121" s="141"/>
      <c r="C121" s="142"/>
      <c r="D121" s="143" t="s">
        <v>301</v>
      </c>
      <c r="E121" s="142"/>
      <c r="F121" s="142"/>
      <c r="G121" s="142"/>
      <c r="H121" s="142"/>
      <c r="I121" s="142"/>
      <c r="J121" s="102">
        <f>ROUND(J34*T121,2)</f>
        <v>0</v>
      </c>
      <c r="K121" s="142"/>
      <c r="L121" s="144"/>
      <c r="M121" s="145"/>
      <c r="N121" s="146" t="s">
        <v>41</v>
      </c>
      <c r="O121" s="145"/>
      <c r="P121" s="145"/>
      <c r="Q121" s="145"/>
      <c r="R121" s="145"/>
      <c r="S121" s="142"/>
      <c r="T121" s="142"/>
      <c r="U121" s="142"/>
      <c r="V121" s="142"/>
      <c r="W121" s="142"/>
      <c r="X121" s="142"/>
      <c r="Y121" s="142"/>
      <c r="Z121" s="142"/>
      <c r="AA121" s="142"/>
      <c r="AB121" s="142"/>
      <c r="AC121" s="142"/>
      <c r="AD121" s="142"/>
      <c r="AE121" s="142"/>
      <c r="AF121" s="145"/>
      <c r="AG121" s="145"/>
      <c r="AH121" s="145"/>
      <c r="AI121" s="145"/>
      <c r="AJ121" s="145"/>
      <c r="AK121" s="145"/>
      <c r="AL121" s="145"/>
      <c r="AM121" s="145"/>
      <c r="AN121" s="145"/>
      <c r="AO121" s="145"/>
      <c r="AP121" s="145"/>
      <c r="AQ121" s="145"/>
      <c r="AR121" s="145"/>
      <c r="AS121" s="145"/>
      <c r="AT121" s="145"/>
      <c r="AU121" s="145"/>
      <c r="AV121" s="145"/>
      <c r="AW121" s="145"/>
      <c r="AX121" s="145"/>
      <c r="AY121" s="147" t="s">
        <v>302</v>
      </c>
      <c r="AZ121" s="145"/>
      <c r="BA121" s="145"/>
      <c r="BB121" s="145"/>
      <c r="BC121" s="145"/>
      <c r="BD121" s="145"/>
      <c r="BE121" s="148">
        <f t="shared" si="0"/>
        <v>0</v>
      </c>
      <c r="BF121" s="148">
        <f t="shared" si="1"/>
        <v>0</v>
      </c>
      <c r="BG121" s="148">
        <f t="shared" si="2"/>
        <v>0</v>
      </c>
      <c r="BH121" s="148">
        <f t="shared" si="3"/>
        <v>0</v>
      </c>
      <c r="BI121" s="148">
        <f t="shared" si="4"/>
        <v>0</v>
      </c>
      <c r="BJ121" s="147" t="s">
        <v>88</v>
      </c>
      <c r="BK121" s="145"/>
      <c r="BL121" s="145"/>
      <c r="BM121" s="145"/>
    </row>
    <row r="122" spans="1:65" s="2" customFormat="1">
      <c r="A122" s="35"/>
      <c r="B122" s="36"/>
      <c r="C122" s="35"/>
      <c r="D122" s="35"/>
      <c r="E122" s="35"/>
      <c r="F122" s="35"/>
      <c r="G122" s="35"/>
      <c r="H122" s="35"/>
      <c r="I122" s="35"/>
      <c r="J122" s="35"/>
      <c r="K122" s="35"/>
      <c r="L122" s="45"/>
      <c r="S122" s="35"/>
      <c r="T122" s="35"/>
      <c r="U122" s="35"/>
      <c r="V122" s="35"/>
      <c r="W122" s="35"/>
      <c r="X122" s="35"/>
      <c r="Y122" s="35"/>
      <c r="Z122" s="35"/>
      <c r="AA122" s="35"/>
      <c r="AB122" s="35"/>
      <c r="AC122" s="35"/>
      <c r="AD122" s="35"/>
      <c r="AE122" s="35"/>
    </row>
    <row r="123" spans="1:65" s="2" customFormat="1" ht="29.25" customHeight="1">
      <c r="A123" s="35"/>
      <c r="B123" s="36"/>
      <c r="C123" s="108" t="s">
        <v>144</v>
      </c>
      <c r="D123" s="109"/>
      <c r="E123" s="109"/>
      <c r="F123" s="109"/>
      <c r="G123" s="109"/>
      <c r="H123" s="109"/>
      <c r="I123" s="109"/>
      <c r="J123" s="110">
        <f>ROUND(J100+J115,2)</f>
        <v>0</v>
      </c>
      <c r="K123" s="109"/>
      <c r="L123" s="45"/>
      <c r="S123" s="35"/>
      <c r="T123" s="35"/>
      <c r="U123" s="35"/>
      <c r="V123" s="35"/>
      <c r="W123" s="35"/>
      <c r="X123" s="35"/>
      <c r="Y123" s="35"/>
      <c r="Z123" s="35"/>
      <c r="AA123" s="35"/>
      <c r="AB123" s="35"/>
      <c r="AC123" s="35"/>
      <c r="AD123" s="35"/>
      <c r="AE123" s="35"/>
    </row>
    <row r="124" spans="1:65" s="2" customFormat="1" ht="6.95" customHeight="1">
      <c r="A124" s="35"/>
      <c r="B124" s="50"/>
      <c r="C124" s="51"/>
      <c r="D124" s="51"/>
      <c r="E124" s="51"/>
      <c r="F124" s="51"/>
      <c r="G124" s="51"/>
      <c r="H124" s="51"/>
      <c r="I124" s="51"/>
      <c r="J124" s="51"/>
      <c r="K124" s="51"/>
      <c r="L124" s="45"/>
      <c r="S124" s="35"/>
      <c r="T124" s="35"/>
      <c r="U124" s="35"/>
      <c r="V124" s="35"/>
      <c r="W124" s="35"/>
      <c r="X124" s="35"/>
      <c r="Y124" s="35"/>
      <c r="Z124" s="35"/>
      <c r="AA124" s="35"/>
      <c r="AB124" s="35"/>
      <c r="AC124" s="35"/>
      <c r="AD124" s="35"/>
      <c r="AE124" s="35"/>
    </row>
    <row r="128" spans="1:65" s="2" customFormat="1" ht="6.95" customHeight="1">
      <c r="A128" s="35"/>
      <c r="B128" s="52"/>
      <c r="C128" s="53"/>
      <c r="D128" s="53"/>
      <c r="E128" s="53"/>
      <c r="F128" s="53"/>
      <c r="G128" s="53"/>
      <c r="H128" s="53"/>
      <c r="I128" s="53"/>
      <c r="J128" s="53"/>
      <c r="K128" s="53"/>
      <c r="L128" s="45"/>
      <c r="S128" s="35"/>
      <c r="T128" s="35"/>
      <c r="U128" s="35"/>
      <c r="V128" s="35"/>
      <c r="W128" s="35"/>
      <c r="X128" s="35"/>
      <c r="Y128" s="35"/>
      <c r="Z128" s="35"/>
      <c r="AA128" s="35"/>
      <c r="AB128" s="35"/>
      <c r="AC128" s="35"/>
      <c r="AD128" s="35"/>
      <c r="AE128" s="35"/>
    </row>
    <row r="129" spans="1:31" s="2" customFormat="1" ht="24.95" customHeight="1">
      <c r="A129" s="35"/>
      <c r="B129" s="36"/>
      <c r="C129" s="22" t="s">
        <v>303</v>
      </c>
      <c r="D129" s="35"/>
      <c r="E129" s="35"/>
      <c r="F129" s="35"/>
      <c r="G129" s="35"/>
      <c r="H129" s="35"/>
      <c r="I129" s="35"/>
      <c r="J129" s="35"/>
      <c r="K129" s="35"/>
      <c r="L129" s="45"/>
      <c r="S129" s="35"/>
      <c r="T129" s="35"/>
      <c r="U129" s="35"/>
      <c r="V129" s="35"/>
      <c r="W129" s="35"/>
      <c r="X129" s="35"/>
      <c r="Y129" s="35"/>
      <c r="Z129" s="35"/>
      <c r="AA129" s="35"/>
      <c r="AB129" s="35"/>
      <c r="AC129" s="35"/>
      <c r="AD129" s="35"/>
      <c r="AE129" s="35"/>
    </row>
    <row r="130" spans="1:31" s="2" customFormat="1" ht="6.95" customHeight="1">
      <c r="A130" s="35"/>
      <c r="B130" s="36"/>
      <c r="C130" s="35"/>
      <c r="D130" s="35"/>
      <c r="E130" s="35"/>
      <c r="F130" s="35"/>
      <c r="G130" s="35"/>
      <c r="H130" s="35"/>
      <c r="I130" s="35"/>
      <c r="J130" s="35"/>
      <c r="K130" s="35"/>
      <c r="L130" s="45"/>
      <c r="S130" s="35"/>
      <c r="T130" s="35"/>
      <c r="U130" s="35"/>
      <c r="V130" s="35"/>
      <c r="W130" s="35"/>
      <c r="X130" s="35"/>
      <c r="Y130" s="35"/>
      <c r="Z130" s="35"/>
      <c r="AA130" s="35"/>
      <c r="AB130" s="35"/>
      <c r="AC130" s="35"/>
      <c r="AD130" s="35"/>
      <c r="AE130" s="35"/>
    </row>
    <row r="131" spans="1:31" s="2" customFormat="1" ht="12" customHeight="1">
      <c r="A131" s="35"/>
      <c r="B131" s="36"/>
      <c r="C131" s="28" t="s">
        <v>15</v>
      </c>
      <c r="D131" s="35"/>
      <c r="E131" s="35"/>
      <c r="F131" s="35"/>
      <c r="G131" s="35"/>
      <c r="H131" s="35"/>
      <c r="I131" s="35"/>
      <c r="J131" s="35"/>
      <c r="K131" s="35"/>
      <c r="L131" s="45"/>
      <c r="S131" s="35"/>
      <c r="T131" s="35"/>
      <c r="U131" s="35"/>
      <c r="V131" s="35"/>
      <c r="W131" s="35"/>
      <c r="X131" s="35"/>
      <c r="Y131" s="35"/>
      <c r="Z131" s="35"/>
      <c r="AA131" s="35"/>
      <c r="AB131" s="35"/>
      <c r="AC131" s="35"/>
      <c r="AD131" s="35"/>
      <c r="AE131" s="35"/>
    </row>
    <row r="132" spans="1:31" s="2" customFormat="1" ht="26.25" customHeight="1">
      <c r="A132" s="35"/>
      <c r="B132" s="36"/>
      <c r="C132" s="35"/>
      <c r="D132" s="35"/>
      <c r="E132" s="344" t="str">
        <f>E7</f>
        <v>Nadstavba prístavba SPŠ J. Murgaša,  Banská Bystrica- modernizácia odb. vzdelávania- zmena 1</v>
      </c>
      <c r="F132" s="346"/>
      <c r="G132" s="346"/>
      <c r="H132" s="346"/>
      <c r="I132" s="35"/>
      <c r="J132" s="35"/>
      <c r="K132" s="35"/>
      <c r="L132" s="45"/>
      <c r="S132" s="35"/>
      <c r="T132" s="35"/>
      <c r="U132" s="35"/>
      <c r="V132" s="35"/>
      <c r="W132" s="35"/>
      <c r="X132" s="35"/>
      <c r="Y132" s="35"/>
      <c r="Z132" s="35"/>
      <c r="AA132" s="35"/>
      <c r="AB132" s="35"/>
      <c r="AC132" s="35"/>
      <c r="AD132" s="35"/>
      <c r="AE132" s="35"/>
    </row>
    <row r="133" spans="1:31" s="1" customFormat="1" ht="12" customHeight="1">
      <c r="B133" s="21"/>
      <c r="C133" s="28" t="s">
        <v>158</v>
      </c>
      <c r="L133" s="21"/>
    </row>
    <row r="134" spans="1:31" s="1" customFormat="1" ht="16.5" customHeight="1">
      <c r="B134" s="21"/>
      <c r="E134" s="344" t="s">
        <v>161</v>
      </c>
      <c r="F134" s="310"/>
      <c r="G134" s="310"/>
      <c r="H134" s="310"/>
      <c r="L134" s="21"/>
    </row>
    <row r="135" spans="1:31" s="1" customFormat="1" ht="12" customHeight="1">
      <c r="B135" s="21"/>
      <c r="C135" s="28" t="s">
        <v>164</v>
      </c>
      <c r="L135" s="21"/>
    </row>
    <row r="136" spans="1:31" s="2" customFormat="1" ht="16.5" customHeight="1">
      <c r="A136" s="35"/>
      <c r="B136" s="36"/>
      <c r="C136" s="35"/>
      <c r="D136" s="35"/>
      <c r="E136" s="348" t="s">
        <v>3375</v>
      </c>
      <c r="F136" s="343"/>
      <c r="G136" s="343"/>
      <c r="H136" s="343"/>
      <c r="I136" s="35"/>
      <c r="J136" s="35"/>
      <c r="K136" s="35"/>
      <c r="L136" s="45"/>
      <c r="S136" s="35"/>
      <c r="T136" s="35"/>
      <c r="U136" s="35"/>
      <c r="V136" s="35"/>
      <c r="W136" s="35"/>
      <c r="X136" s="35"/>
      <c r="Y136" s="35"/>
      <c r="Z136" s="35"/>
      <c r="AA136" s="35"/>
      <c r="AB136" s="35"/>
      <c r="AC136" s="35"/>
      <c r="AD136" s="35"/>
      <c r="AE136" s="35"/>
    </row>
    <row r="137" spans="1:31" s="2" customFormat="1" ht="12" customHeight="1">
      <c r="A137" s="35"/>
      <c r="B137" s="36"/>
      <c r="C137" s="28" t="s">
        <v>4070</v>
      </c>
      <c r="D137" s="35"/>
      <c r="E137" s="35"/>
      <c r="F137" s="35"/>
      <c r="G137" s="35"/>
      <c r="H137" s="35"/>
      <c r="I137" s="35"/>
      <c r="J137" s="35"/>
      <c r="K137" s="35"/>
      <c r="L137" s="45"/>
      <c r="S137" s="35"/>
      <c r="T137" s="35"/>
      <c r="U137" s="35"/>
      <c r="V137" s="35"/>
      <c r="W137" s="35"/>
      <c r="X137" s="35"/>
      <c r="Y137" s="35"/>
      <c r="Z137" s="35"/>
      <c r="AA137" s="35"/>
      <c r="AB137" s="35"/>
      <c r="AC137" s="35"/>
      <c r="AD137" s="35"/>
      <c r="AE137" s="35"/>
    </row>
    <row r="138" spans="1:31" s="2" customFormat="1" ht="16.5" customHeight="1">
      <c r="A138" s="35"/>
      <c r="B138" s="36"/>
      <c r="C138" s="35"/>
      <c r="D138" s="35"/>
      <c r="E138" s="320" t="str">
        <f>E13</f>
        <v>rozpis - rozpis materiálu lávok a rozvádzačov</v>
      </c>
      <c r="F138" s="343"/>
      <c r="G138" s="343"/>
      <c r="H138" s="343"/>
      <c r="I138" s="35"/>
      <c r="J138" s="35"/>
      <c r="K138" s="35"/>
      <c r="L138" s="45"/>
      <c r="S138" s="35"/>
      <c r="T138" s="35"/>
      <c r="U138" s="35"/>
      <c r="V138" s="35"/>
      <c r="W138" s="35"/>
      <c r="X138" s="35"/>
      <c r="Y138" s="35"/>
      <c r="Z138" s="35"/>
      <c r="AA138" s="35"/>
      <c r="AB138" s="35"/>
      <c r="AC138" s="35"/>
      <c r="AD138" s="35"/>
      <c r="AE138" s="35"/>
    </row>
    <row r="139" spans="1:31" s="2" customFormat="1" ht="6.95" customHeight="1">
      <c r="A139" s="35"/>
      <c r="B139" s="36"/>
      <c r="C139" s="35"/>
      <c r="D139" s="35"/>
      <c r="E139" s="35"/>
      <c r="F139" s="35"/>
      <c r="G139" s="35"/>
      <c r="H139" s="35"/>
      <c r="I139" s="35"/>
      <c r="J139" s="35"/>
      <c r="K139" s="35"/>
      <c r="L139" s="45"/>
      <c r="S139" s="35"/>
      <c r="T139" s="35"/>
      <c r="U139" s="35"/>
      <c r="V139" s="35"/>
      <c r="W139" s="35"/>
      <c r="X139" s="35"/>
      <c r="Y139" s="35"/>
      <c r="Z139" s="35"/>
      <c r="AA139" s="35"/>
      <c r="AB139" s="35"/>
      <c r="AC139" s="35"/>
      <c r="AD139" s="35"/>
      <c r="AE139" s="35"/>
    </row>
    <row r="140" spans="1:31" s="2" customFormat="1" ht="12" customHeight="1">
      <c r="A140" s="35"/>
      <c r="B140" s="36"/>
      <c r="C140" s="28" t="s">
        <v>19</v>
      </c>
      <c r="D140" s="35"/>
      <c r="E140" s="35"/>
      <c r="F140" s="26" t="str">
        <f>F16</f>
        <v xml:space="preserve"> </v>
      </c>
      <c r="G140" s="35"/>
      <c r="H140" s="35"/>
      <c r="I140" s="28" t="s">
        <v>21</v>
      </c>
      <c r="J140" s="58">
        <f>IF(J16="","",J16)</f>
        <v>44400</v>
      </c>
      <c r="K140" s="35"/>
      <c r="L140" s="45"/>
      <c r="S140" s="35"/>
      <c r="T140" s="35"/>
      <c r="U140" s="35"/>
      <c r="V140" s="35"/>
      <c r="W140" s="35"/>
      <c r="X140" s="35"/>
      <c r="Y140" s="35"/>
      <c r="Z140" s="35"/>
      <c r="AA140" s="35"/>
      <c r="AB140" s="35"/>
      <c r="AC140" s="35"/>
      <c r="AD140" s="35"/>
      <c r="AE140" s="35"/>
    </row>
    <row r="141" spans="1:31" s="2" customFormat="1" ht="6.95" customHeight="1">
      <c r="A141" s="35"/>
      <c r="B141" s="36"/>
      <c r="C141" s="35"/>
      <c r="D141" s="35"/>
      <c r="E141" s="35"/>
      <c r="F141" s="35"/>
      <c r="G141" s="35"/>
      <c r="H141" s="35"/>
      <c r="I141" s="35"/>
      <c r="J141" s="35"/>
      <c r="K141" s="35"/>
      <c r="L141" s="45"/>
      <c r="S141" s="35"/>
      <c r="T141" s="35"/>
      <c r="U141" s="35"/>
      <c r="V141" s="35"/>
      <c r="W141" s="35"/>
      <c r="X141" s="35"/>
      <c r="Y141" s="35"/>
      <c r="Z141" s="35"/>
      <c r="AA141" s="35"/>
      <c r="AB141" s="35"/>
      <c r="AC141" s="35"/>
      <c r="AD141" s="35"/>
      <c r="AE141" s="35"/>
    </row>
    <row r="142" spans="1:31" s="2" customFormat="1" ht="40.15" customHeight="1">
      <c r="A142" s="35"/>
      <c r="B142" s="36"/>
      <c r="C142" s="28" t="s">
        <v>22</v>
      </c>
      <c r="D142" s="35"/>
      <c r="E142" s="35"/>
      <c r="F142" s="26" t="str">
        <f>E19</f>
        <v>Banskobystrický samosprávny kraj, Nám. SNP 21 , BB</v>
      </c>
      <c r="G142" s="35"/>
      <c r="H142" s="35"/>
      <c r="I142" s="28" t="s">
        <v>28</v>
      </c>
      <c r="J142" s="31" t="str">
        <f>E25</f>
        <v xml:space="preserve">Ing.arch. I. Teplan, Ing.arch. E. Teplanová ArtD. </v>
      </c>
      <c r="K142" s="35"/>
      <c r="L142" s="45"/>
      <c r="S142" s="35"/>
      <c r="T142" s="35"/>
      <c r="U142" s="35"/>
      <c r="V142" s="35"/>
      <c r="W142" s="35"/>
      <c r="X142" s="35"/>
      <c r="Y142" s="35"/>
      <c r="Z142" s="35"/>
      <c r="AA142" s="35"/>
      <c r="AB142" s="35"/>
      <c r="AC142" s="35"/>
      <c r="AD142" s="35"/>
      <c r="AE142" s="35"/>
    </row>
    <row r="143" spans="1:31" s="2" customFormat="1" ht="15.2" customHeight="1">
      <c r="A143" s="35"/>
      <c r="B143" s="36"/>
      <c r="C143" s="28" t="s">
        <v>26</v>
      </c>
      <c r="D143" s="35"/>
      <c r="E143" s="35"/>
      <c r="F143" s="26" t="str">
        <f>IF(E22="","",E22)</f>
        <v>Vyplň údaj</v>
      </c>
      <c r="G143" s="35"/>
      <c r="H143" s="35"/>
      <c r="I143" s="28" t="s">
        <v>31</v>
      </c>
      <c r="J143" s="31" t="str">
        <f>E28</f>
        <v xml:space="preserve"> </v>
      </c>
      <c r="K143" s="35"/>
      <c r="L143" s="45"/>
      <c r="S143" s="35"/>
      <c r="T143" s="35"/>
      <c r="U143" s="35"/>
      <c r="V143" s="35"/>
      <c r="W143" s="35"/>
      <c r="X143" s="35"/>
      <c r="Y143" s="35"/>
      <c r="Z143" s="35"/>
      <c r="AA143" s="35"/>
      <c r="AB143" s="35"/>
      <c r="AC143" s="35"/>
      <c r="AD143" s="35"/>
      <c r="AE143" s="35"/>
    </row>
    <row r="144" spans="1:31" s="2" customFormat="1" ht="10.35" customHeight="1">
      <c r="A144" s="35"/>
      <c r="B144" s="36"/>
      <c r="C144" s="35"/>
      <c r="D144" s="35"/>
      <c r="E144" s="35"/>
      <c r="F144" s="35"/>
      <c r="G144" s="35"/>
      <c r="H144" s="35"/>
      <c r="I144" s="35"/>
      <c r="J144" s="35"/>
      <c r="K144" s="35"/>
      <c r="L144" s="45"/>
      <c r="S144" s="35"/>
      <c r="T144" s="35"/>
      <c r="U144" s="35"/>
      <c r="V144" s="35"/>
      <c r="W144" s="35"/>
      <c r="X144" s="35"/>
      <c r="Y144" s="35"/>
      <c r="Z144" s="35"/>
      <c r="AA144" s="35"/>
      <c r="AB144" s="35"/>
      <c r="AC144" s="35"/>
      <c r="AD144" s="35"/>
      <c r="AE144" s="35"/>
    </row>
    <row r="145" spans="1:65" s="11" customFormat="1" ht="29.25" customHeight="1">
      <c r="A145" s="149"/>
      <c r="B145" s="150"/>
      <c r="C145" s="151" t="s">
        <v>304</v>
      </c>
      <c r="D145" s="152" t="s">
        <v>60</v>
      </c>
      <c r="E145" s="152" t="s">
        <v>56</v>
      </c>
      <c r="F145" s="152" t="s">
        <v>57</v>
      </c>
      <c r="G145" s="152" t="s">
        <v>305</v>
      </c>
      <c r="H145" s="152" t="s">
        <v>306</v>
      </c>
      <c r="I145" s="152" t="s">
        <v>307</v>
      </c>
      <c r="J145" s="153" t="s">
        <v>267</v>
      </c>
      <c r="K145" s="154" t="s">
        <v>308</v>
      </c>
      <c r="L145" s="155"/>
      <c r="M145" s="65" t="s">
        <v>1</v>
      </c>
      <c r="N145" s="66" t="s">
        <v>39</v>
      </c>
      <c r="O145" s="66" t="s">
        <v>309</v>
      </c>
      <c r="P145" s="66" t="s">
        <v>310</v>
      </c>
      <c r="Q145" s="66" t="s">
        <v>311</v>
      </c>
      <c r="R145" s="66" t="s">
        <v>312</v>
      </c>
      <c r="S145" s="66" t="s">
        <v>313</v>
      </c>
      <c r="T145" s="67" t="s">
        <v>314</v>
      </c>
      <c r="U145" s="149"/>
      <c r="V145" s="149"/>
      <c r="W145" s="149"/>
      <c r="X145" s="149"/>
      <c r="Y145" s="149"/>
      <c r="Z145" s="149"/>
      <c r="AA145" s="149"/>
      <c r="AB145" s="149"/>
      <c r="AC145" s="149"/>
      <c r="AD145" s="149"/>
      <c r="AE145" s="149"/>
    </row>
    <row r="146" spans="1:65" s="2" customFormat="1" ht="22.9" customHeight="1">
      <c r="A146" s="35"/>
      <c r="B146" s="36"/>
      <c r="C146" s="72" t="s">
        <v>208</v>
      </c>
      <c r="D146" s="35"/>
      <c r="E146" s="35"/>
      <c r="F146" s="35"/>
      <c r="G146" s="35"/>
      <c r="H146" s="35"/>
      <c r="I146" s="35"/>
      <c r="J146" s="156">
        <f>BK146</f>
        <v>0</v>
      </c>
      <c r="K146" s="35"/>
      <c r="L146" s="36"/>
      <c r="M146" s="68"/>
      <c r="N146" s="59"/>
      <c r="O146" s="69"/>
      <c r="P146" s="157">
        <f>P147+SUM(P148:P160)+P173+P183+P193+P203+P237+P269+P297+P326+P342+P343+P356</f>
        <v>0</v>
      </c>
      <c r="Q146" s="69"/>
      <c r="R146" s="157">
        <f>R147+SUM(R148:R160)+R173+R183+R193+R203+R237+R269+R297+R326+R342+R343+R356</f>
        <v>0</v>
      </c>
      <c r="S146" s="69"/>
      <c r="T146" s="158">
        <f>T147+SUM(T148:T160)+T173+T183+T193+T203+T237+T269+T297+T326+T342+T343+T356</f>
        <v>0</v>
      </c>
      <c r="U146" s="35"/>
      <c r="V146" s="35"/>
      <c r="W146" s="35"/>
      <c r="X146" s="35"/>
      <c r="Y146" s="35"/>
      <c r="Z146" s="35"/>
      <c r="AA146" s="35"/>
      <c r="AB146" s="35"/>
      <c r="AC146" s="35"/>
      <c r="AD146" s="35"/>
      <c r="AE146" s="35"/>
      <c r="AT146" s="18" t="s">
        <v>74</v>
      </c>
      <c r="AU146" s="18" t="s">
        <v>269</v>
      </c>
      <c r="BK146" s="159">
        <f>BK147+SUM(BK148:BK160)+BK173+BK183+BK193+BK203+BK237+BK269+BK297+BK326+BK342+BK343+BK356</f>
        <v>0</v>
      </c>
    </row>
    <row r="147" spans="1:65" s="2" customFormat="1" ht="14.45" customHeight="1">
      <c r="A147" s="35"/>
      <c r="B147" s="141"/>
      <c r="C147" s="218" t="s">
        <v>75</v>
      </c>
      <c r="D147" s="218" t="s">
        <v>419</v>
      </c>
      <c r="E147" s="219" t="s">
        <v>4084</v>
      </c>
      <c r="F147" s="220" t="s">
        <v>4085</v>
      </c>
      <c r="G147" s="221" t="s">
        <v>4086</v>
      </c>
      <c r="H147" s="222">
        <v>0</v>
      </c>
      <c r="I147" s="223"/>
      <c r="J147" s="224">
        <f>ROUND(I147*H147,2)</f>
        <v>0</v>
      </c>
      <c r="K147" s="225"/>
      <c r="L147" s="226"/>
      <c r="M147" s="227" t="s">
        <v>1</v>
      </c>
      <c r="N147" s="228" t="s">
        <v>41</v>
      </c>
      <c r="O147" s="61"/>
      <c r="P147" s="181">
        <f>O147*H147</f>
        <v>0</v>
      </c>
      <c r="Q147" s="181">
        <v>0</v>
      </c>
      <c r="R147" s="181">
        <f>Q147*H147</f>
        <v>0</v>
      </c>
      <c r="S147" s="181">
        <v>0</v>
      </c>
      <c r="T147" s="182">
        <f>S147*H147</f>
        <v>0</v>
      </c>
      <c r="U147" s="35"/>
      <c r="V147" s="35"/>
      <c r="W147" s="35"/>
      <c r="X147" s="35"/>
      <c r="Y147" s="35"/>
      <c r="Z147" s="35"/>
      <c r="AA147" s="35"/>
      <c r="AB147" s="35"/>
      <c r="AC147" s="35"/>
      <c r="AD147" s="35"/>
      <c r="AE147" s="35"/>
      <c r="AR147" s="183" t="s">
        <v>359</v>
      </c>
      <c r="AT147" s="183" t="s">
        <v>419</v>
      </c>
      <c r="AU147" s="183" t="s">
        <v>75</v>
      </c>
      <c r="AY147" s="18" t="s">
        <v>317</v>
      </c>
      <c r="BE147" s="105">
        <f>IF(N147="základná",J147,0)</f>
        <v>0</v>
      </c>
      <c r="BF147" s="105">
        <f>IF(N147="znížená",J147,0)</f>
        <v>0</v>
      </c>
      <c r="BG147" s="105">
        <f>IF(N147="zákl. prenesená",J147,0)</f>
        <v>0</v>
      </c>
      <c r="BH147" s="105">
        <f>IF(N147="zníž. prenesená",J147,0)</f>
        <v>0</v>
      </c>
      <c r="BI147" s="105">
        <f>IF(N147="nulová",J147,0)</f>
        <v>0</v>
      </c>
      <c r="BJ147" s="18" t="s">
        <v>88</v>
      </c>
      <c r="BK147" s="105">
        <f>ROUND(I147*H147,2)</f>
        <v>0</v>
      </c>
      <c r="BL147" s="18" t="s">
        <v>321</v>
      </c>
      <c r="BM147" s="183" t="s">
        <v>88</v>
      </c>
    </row>
    <row r="148" spans="1:65" s="2" customFormat="1" ht="14.45" customHeight="1">
      <c r="A148" s="35"/>
      <c r="B148" s="141"/>
      <c r="C148" s="171" t="s">
        <v>515</v>
      </c>
      <c r="D148" s="171" t="s">
        <v>318</v>
      </c>
      <c r="E148" s="172" t="s">
        <v>319</v>
      </c>
      <c r="F148" s="173" t="s">
        <v>320</v>
      </c>
      <c r="G148" s="174" t="s">
        <v>1</v>
      </c>
      <c r="H148" s="175">
        <v>0</v>
      </c>
      <c r="I148" s="176"/>
      <c r="J148" s="177">
        <f>ROUND(I148*H148,2)</f>
        <v>0</v>
      </c>
      <c r="K148" s="178"/>
      <c r="L148" s="36"/>
      <c r="M148" s="179" t="s">
        <v>1</v>
      </c>
      <c r="N148" s="180" t="s">
        <v>41</v>
      </c>
      <c r="O148" s="61"/>
      <c r="P148" s="181">
        <f>O148*H148</f>
        <v>0</v>
      </c>
      <c r="Q148" s="181">
        <v>1.7999999999999999E-2</v>
      </c>
      <c r="R148" s="181">
        <f>Q148*H148</f>
        <v>0</v>
      </c>
      <c r="S148" s="181">
        <v>0</v>
      </c>
      <c r="T148" s="182">
        <f>S148*H148</f>
        <v>0</v>
      </c>
      <c r="U148" s="35"/>
      <c r="V148" s="35"/>
      <c r="W148" s="35"/>
      <c r="X148" s="35"/>
      <c r="Y148" s="35"/>
      <c r="Z148" s="35"/>
      <c r="AA148" s="35"/>
      <c r="AB148" s="35"/>
      <c r="AC148" s="35"/>
      <c r="AD148" s="35"/>
      <c r="AE148" s="35"/>
      <c r="AR148" s="183" t="s">
        <v>321</v>
      </c>
      <c r="AT148" s="183" t="s">
        <v>318</v>
      </c>
      <c r="AU148" s="183" t="s">
        <v>75</v>
      </c>
      <c r="AY148" s="18" t="s">
        <v>317</v>
      </c>
      <c r="BE148" s="105">
        <f>IF(N148="základná",J148,0)</f>
        <v>0</v>
      </c>
      <c r="BF148" s="105">
        <f>IF(N148="znížená",J148,0)</f>
        <v>0</v>
      </c>
      <c r="BG148" s="105">
        <f>IF(N148="zákl. prenesená",J148,0)</f>
        <v>0</v>
      </c>
      <c r="BH148" s="105">
        <f>IF(N148="zníž. prenesená",J148,0)</f>
        <v>0</v>
      </c>
      <c r="BI148" s="105">
        <f>IF(N148="nulová",J148,0)</f>
        <v>0</v>
      </c>
      <c r="BJ148" s="18" t="s">
        <v>88</v>
      </c>
      <c r="BK148" s="105">
        <f>ROUND(I148*H148,2)</f>
        <v>0</v>
      </c>
      <c r="BL148" s="18" t="s">
        <v>321</v>
      </c>
      <c r="BM148" s="183" t="s">
        <v>4087</v>
      </c>
    </row>
    <row r="149" spans="1:65" s="13" customFormat="1" ht="22.5">
      <c r="B149" s="184"/>
      <c r="D149" s="185" t="s">
        <v>323</v>
      </c>
      <c r="E149" s="186" t="s">
        <v>1</v>
      </c>
      <c r="F149" s="187" t="s">
        <v>324</v>
      </c>
      <c r="H149" s="186" t="s">
        <v>1</v>
      </c>
      <c r="I149" s="188"/>
      <c r="L149" s="184"/>
      <c r="M149" s="189"/>
      <c r="N149" s="190"/>
      <c r="O149" s="190"/>
      <c r="P149" s="190"/>
      <c r="Q149" s="190"/>
      <c r="R149" s="190"/>
      <c r="S149" s="190"/>
      <c r="T149" s="191"/>
      <c r="AT149" s="186" t="s">
        <v>323</v>
      </c>
      <c r="AU149" s="186" t="s">
        <v>75</v>
      </c>
      <c r="AV149" s="13" t="s">
        <v>82</v>
      </c>
      <c r="AW149" s="13" t="s">
        <v>30</v>
      </c>
      <c r="AX149" s="13" t="s">
        <v>75</v>
      </c>
      <c r="AY149" s="186" t="s">
        <v>317</v>
      </c>
    </row>
    <row r="150" spans="1:65" s="13" customFormat="1" ht="22.5">
      <c r="B150" s="184"/>
      <c r="D150" s="185" t="s">
        <v>323</v>
      </c>
      <c r="E150" s="186" t="s">
        <v>1</v>
      </c>
      <c r="F150" s="187" t="s">
        <v>325</v>
      </c>
      <c r="H150" s="186" t="s">
        <v>1</v>
      </c>
      <c r="I150" s="188"/>
      <c r="L150" s="184"/>
      <c r="M150" s="189"/>
      <c r="N150" s="190"/>
      <c r="O150" s="190"/>
      <c r="P150" s="190"/>
      <c r="Q150" s="190"/>
      <c r="R150" s="190"/>
      <c r="S150" s="190"/>
      <c r="T150" s="191"/>
      <c r="AT150" s="186" t="s">
        <v>323</v>
      </c>
      <c r="AU150" s="186" t="s">
        <v>75</v>
      </c>
      <c r="AV150" s="13" t="s">
        <v>82</v>
      </c>
      <c r="AW150" s="13" t="s">
        <v>30</v>
      </c>
      <c r="AX150" s="13" t="s">
        <v>75</v>
      </c>
      <c r="AY150" s="186" t="s">
        <v>317</v>
      </c>
    </row>
    <row r="151" spans="1:65" s="13" customFormat="1" ht="22.5">
      <c r="B151" s="184"/>
      <c r="D151" s="185" t="s">
        <v>323</v>
      </c>
      <c r="E151" s="186" t="s">
        <v>1</v>
      </c>
      <c r="F151" s="187" t="s">
        <v>326</v>
      </c>
      <c r="H151" s="186" t="s">
        <v>1</v>
      </c>
      <c r="I151" s="188"/>
      <c r="L151" s="184"/>
      <c r="M151" s="189"/>
      <c r="N151" s="190"/>
      <c r="O151" s="190"/>
      <c r="P151" s="190"/>
      <c r="Q151" s="190"/>
      <c r="R151" s="190"/>
      <c r="S151" s="190"/>
      <c r="T151" s="191"/>
      <c r="AT151" s="186" t="s">
        <v>323</v>
      </c>
      <c r="AU151" s="186" t="s">
        <v>75</v>
      </c>
      <c r="AV151" s="13" t="s">
        <v>82</v>
      </c>
      <c r="AW151" s="13" t="s">
        <v>30</v>
      </c>
      <c r="AX151" s="13" t="s">
        <v>75</v>
      </c>
      <c r="AY151" s="186" t="s">
        <v>317</v>
      </c>
    </row>
    <row r="152" spans="1:65" s="13" customFormat="1" ht="22.5">
      <c r="B152" s="184"/>
      <c r="D152" s="185" t="s">
        <v>323</v>
      </c>
      <c r="E152" s="186" t="s">
        <v>1</v>
      </c>
      <c r="F152" s="187" t="s">
        <v>327</v>
      </c>
      <c r="H152" s="186" t="s">
        <v>1</v>
      </c>
      <c r="I152" s="188"/>
      <c r="L152" s="184"/>
      <c r="M152" s="189"/>
      <c r="N152" s="190"/>
      <c r="O152" s="190"/>
      <c r="P152" s="190"/>
      <c r="Q152" s="190"/>
      <c r="R152" s="190"/>
      <c r="S152" s="190"/>
      <c r="T152" s="191"/>
      <c r="AT152" s="186" t="s">
        <v>323</v>
      </c>
      <c r="AU152" s="186" t="s">
        <v>75</v>
      </c>
      <c r="AV152" s="13" t="s">
        <v>82</v>
      </c>
      <c r="AW152" s="13" t="s">
        <v>30</v>
      </c>
      <c r="AX152" s="13" t="s">
        <v>75</v>
      </c>
      <c r="AY152" s="186" t="s">
        <v>317</v>
      </c>
    </row>
    <row r="153" spans="1:65" s="13" customFormat="1" ht="33.75">
      <c r="B153" s="184"/>
      <c r="D153" s="185" t="s">
        <v>323</v>
      </c>
      <c r="E153" s="186" t="s">
        <v>1</v>
      </c>
      <c r="F153" s="187" t="s">
        <v>328</v>
      </c>
      <c r="H153" s="186" t="s">
        <v>1</v>
      </c>
      <c r="I153" s="188"/>
      <c r="L153" s="184"/>
      <c r="M153" s="189"/>
      <c r="N153" s="190"/>
      <c r="O153" s="190"/>
      <c r="P153" s="190"/>
      <c r="Q153" s="190"/>
      <c r="R153" s="190"/>
      <c r="S153" s="190"/>
      <c r="T153" s="191"/>
      <c r="AT153" s="186" t="s">
        <v>323</v>
      </c>
      <c r="AU153" s="186" t="s">
        <v>75</v>
      </c>
      <c r="AV153" s="13" t="s">
        <v>82</v>
      </c>
      <c r="AW153" s="13" t="s">
        <v>30</v>
      </c>
      <c r="AX153" s="13" t="s">
        <v>75</v>
      </c>
      <c r="AY153" s="186" t="s">
        <v>317</v>
      </c>
    </row>
    <row r="154" spans="1:65" s="13" customFormat="1" ht="22.5">
      <c r="B154" s="184"/>
      <c r="D154" s="185" t="s">
        <v>323</v>
      </c>
      <c r="E154" s="186" t="s">
        <v>1</v>
      </c>
      <c r="F154" s="187" t="s">
        <v>329</v>
      </c>
      <c r="H154" s="186" t="s">
        <v>1</v>
      </c>
      <c r="I154" s="188"/>
      <c r="L154" s="184"/>
      <c r="M154" s="189"/>
      <c r="N154" s="190"/>
      <c r="O154" s="190"/>
      <c r="P154" s="190"/>
      <c r="Q154" s="190"/>
      <c r="R154" s="190"/>
      <c r="S154" s="190"/>
      <c r="T154" s="191"/>
      <c r="AT154" s="186" t="s">
        <v>323</v>
      </c>
      <c r="AU154" s="186" t="s">
        <v>75</v>
      </c>
      <c r="AV154" s="13" t="s">
        <v>82</v>
      </c>
      <c r="AW154" s="13" t="s">
        <v>30</v>
      </c>
      <c r="AX154" s="13" t="s">
        <v>75</v>
      </c>
      <c r="AY154" s="186" t="s">
        <v>317</v>
      </c>
    </row>
    <row r="155" spans="1:65" s="13" customFormat="1" ht="33.75">
      <c r="B155" s="184"/>
      <c r="D155" s="185" t="s">
        <v>323</v>
      </c>
      <c r="E155" s="186" t="s">
        <v>1</v>
      </c>
      <c r="F155" s="187" t="s">
        <v>330</v>
      </c>
      <c r="H155" s="186" t="s">
        <v>1</v>
      </c>
      <c r="I155" s="188"/>
      <c r="L155" s="184"/>
      <c r="M155" s="189"/>
      <c r="N155" s="190"/>
      <c r="O155" s="190"/>
      <c r="P155" s="190"/>
      <c r="Q155" s="190"/>
      <c r="R155" s="190"/>
      <c r="S155" s="190"/>
      <c r="T155" s="191"/>
      <c r="AT155" s="186" t="s">
        <v>323</v>
      </c>
      <c r="AU155" s="186" t="s">
        <v>75</v>
      </c>
      <c r="AV155" s="13" t="s">
        <v>82</v>
      </c>
      <c r="AW155" s="13" t="s">
        <v>30</v>
      </c>
      <c r="AX155" s="13" t="s">
        <v>75</v>
      </c>
      <c r="AY155" s="186" t="s">
        <v>317</v>
      </c>
    </row>
    <row r="156" spans="1:65" s="13" customFormat="1" ht="22.5">
      <c r="B156" s="184"/>
      <c r="D156" s="185" t="s">
        <v>323</v>
      </c>
      <c r="E156" s="186" t="s">
        <v>1</v>
      </c>
      <c r="F156" s="187" t="s">
        <v>331</v>
      </c>
      <c r="H156" s="186" t="s">
        <v>1</v>
      </c>
      <c r="I156" s="188"/>
      <c r="L156" s="184"/>
      <c r="M156" s="189"/>
      <c r="N156" s="190"/>
      <c r="O156" s="190"/>
      <c r="P156" s="190"/>
      <c r="Q156" s="190"/>
      <c r="R156" s="190"/>
      <c r="S156" s="190"/>
      <c r="T156" s="191"/>
      <c r="AT156" s="186" t="s">
        <v>323</v>
      </c>
      <c r="AU156" s="186" t="s">
        <v>75</v>
      </c>
      <c r="AV156" s="13" t="s">
        <v>82</v>
      </c>
      <c r="AW156" s="13" t="s">
        <v>30</v>
      </c>
      <c r="AX156" s="13" t="s">
        <v>75</v>
      </c>
      <c r="AY156" s="186" t="s">
        <v>317</v>
      </c>
    </row>
    <row r="157" spans="1:65" s="13" customFormat="1" ht="22.5">
      <c r="B157" s="184"/>
      <c r="D157" s="185" t="s">
        <v>323</v>
      </c>
      <c r="E157" s="186" t="s">
        <v>1</v>
      </c>
      <c r="F157" s="187" t="s">
        <v>332</v>
      </c>
      <c r="H157" s="186" t="s">
        <v>1</v>
      </c>
      <c r="I157" s="188"/>
      <c r="L157" s="184"/>
      <c r="M157" s="189"/>
      <c r="N157" s="190"/>
      <c r="O157" s="190"/>
      <c r="P157" s="190"/>
      <c r="Q157" s="190"/>
      <c r="R157" s="190"/>
      <c r="S157" s="190"/>
      <c r="T157" s="191"/>
      <c r="AT157" s="186" t="s">
        <v>323</v>
      </c>
      <c r="AU157" s="186" t="s">
        <v>75</v>
      </c>
      <c r="AV157" s="13" t="s">
        <v>82</v>
      </c>
      <c r="AW157" s="13" t="s">
        <v>30</v>
      </c>
      <c r="AX157" s="13" t="s">
        <v>75</v>
      </c>
      <c r="AY157" s="186" t="s">
        <v>317</v>
      </c>
    </row>
    <row r="158" spans="1:65" s="13" customFormat="1">
      <c r="B158" s="184"/>
      <c r="D158" s="185" t="s">
        <v>323</v>
      </c>
      <c r="E158" s="186" t="s">
        <v>1</v>
      </c>
      <c r="F158" s="187" t="s">
        <v>333</v>
      </c>
      <c r="H158" s="186" t="s">
        <v>1</v>
      </c>
      <c r="I158" s="188"/>
      <c r="L158" s="184"/>
      <c r="M158" s="189"/>
      <c r="N158" s="190"/>
      <c r="O158" s="190"/>
      <c r="P158" s="190"/>
      <c r="Q158" s="190"/>
      <c r="R158" s="190"/>
      <c r="S158" s="190"/>
      <c r="T158" s="191"/>
      <c r="AT158" s="186" t="s">
        <v>323</v>
      </c>
      <c r="AU158" s="186" t="s">
        <v>75</v>
      </c>
      <c r="AV158" s="13" t="s">
        <v>82</v>
      </c>
      <c r="AW158" s="13" t="s">
        <v>30</v>
      </c>
      <c r="AX158" s="13" t="s">
        <v>75</v>
      </c>
      <c r="AY158" s="186" t="s">
        <v>317</v>
      </c>
    </row>
    <row r="159" spans="1:65" s="14" customFormat="1">
      <c r="B159" s="192"/>
      <c r="D159" s="185" t="s">
        <v>323</v>
      </c>
      <c r="E159" s="193" t="s">
        <v>1</v>
      </c>
      <c r="F159" s="194" t="s">
        <v>334</v>
      </c>
      <c r="H159" s="195">
        <v>0</v>
      </c>
      <c r="I159" s="196"/>
      <c r="L159" s="192"/>
      <c r="M159" s="197"/>
      <c r="N159" s="198"/>
      <c r="O159" s="198"/>
      <c r="P159" s="198"/>
      <c r="Q159" s="198"/>
      <c r="R159" s="198"/>
      <c r="S159" s="198"/>
      <c r="T159" s="199"/>
      <c r="AT159" s="193" t="s">
        <v>323</v>
      </c>
      <c r="AU159" s="193" t="s">
        <v>75</v>
      </c>
      <c r="AV159" s="14" t="s">
        <v>321</v>
      </c>
      <c r="AW159" s="14" t="s">
        <v>30</v>
      </c>
      <c r="AX159" s="14" t="s">
        <v>82</v>
      </c>
      <c r="AY159" s="193" t="s">
        <v>317</v>
      </c>
    </row>
    <row r="160" spans="1:65" s="12" customFormat="1" ht="25.9" customHeight="1">
      <c r="B160" s="160"/>
      <c r="D160" s="161" t="s">
        <v>74</v>
      </c>
      <c r="E160" s="162" t="s">
        <v>2823</v>
      </c>
      <c r="F160" s="162" t="s">
        <v>4088</v>
      </c>
      <c r="I160" s="163"/>
      <c r="J160" s="164">
        <f>BK160</f>
        <v>0</v>
      </c>
      <c r="L160" s="160"/>
      <c r="M160" s="165"/>
      <c r="N160" s="166"/>
      <c r="O160" s="166"/>
      <c r="P160" s="167">
        <f>SUM(P161:P172)</f>
        <v>0</v>
      </c>
      <c r="Q160" s="166"/>
      <c r="R160" s="167">
        <f>SUM(R161:R172)</f>
        <v>0</v>
      </c>
      <c r="S160" s="166"/>
      <c r="T160" s="168">
        <f>SUM(T161:T172)</f>
        <v>0</v>
      </c>
      <c r="AR160" s="161" t="s">
        <v>82</v>
      </c>
      <c r="AT160" s="169" t="s">
        <v>74</v>
      </c>
      <c r="AU160" s="169" t="s">
        <v>75</v>
      </c>
      <c r="AY160" s="161" t="s">
        <v>317</v>
      </c>
      <c r="BK160" s="170">
        <f>SUM(BK161:BK172)</f>
        <v>0</v>
      </c>
    </row>
    <row r="161" spans="1:65" s="2" customFormat="1" ht="14.45" customHeight="1">
      <c r="A161" s="35"/>
      <c r="B161" s="141"/>
      <c r="C161" s="218" t="s">
        <v>82</v>
      </c>
      <c r="D161" s="218" t="s">
        <v>419</v>
      </c>
      <c r="E161" s="219" t="s">
        <v>4089</v>
      </c>
      <c r="F161" s="220" t="s">
        <v>4090</v>
      </c>
      <c r="G161" s="221" t="s">
        <v>441</v>
      </c>
      <c r="H161" s="222">
        <v>18</v>
      </c>
      <c r="I161" s="223"/>
      <c r="J161" s="224">
        <f t="shared" ref="J161:J172" si="5">ROUND(I161*H161,2)</f>
        <v>0</v>
      </c>
      <c r="K161" s="225"/>
      <c r="L161" s="226"/>
      <c r="M161" s="227" t="s">
        <v>1</v>
      </c>
      <c r="N161" s="228" t="s">
        <v>41</v>
      </c>
      <c r="O161" s="61"/>
      <c r="P161" s="181">
        <f t="shared" ref="P161:P172" si="6">O161*H161</f>
        <v>0</v>
      </c>
      <c r="Q161" s="181">
        <v>0</v>
      </c>
      <c r="R161" s="181">
        <f t="shared" ref="R161:R172" si="7">Q161*H161</f>
        <v>0</v>
      </c>
      <c r="S161" s="181">
        <v>0</v>
      </c>
      <c r="T161" s="182">
        <f t="shared" ref="T161:T172" si="8">S161*H161</f>
        <v>0</v>
      </c>
      <c r="U161" s="35"/>
      <c r="V161" s="35"/>
      <c r="W161" s="35"/>
      <c r="X161" s="35"/>
      <c r="Y161" s="35"/>
      <c r="Z161" s="35"/>
      <c r="AA161" s="35"/>
      <c r="AB161" s="35"/>
      <c r="AC161" s="35"/>
      <c r="AD161" s="35"/>
      <c r="AE161" s="35"/>
      <c r="AR161" s="183" t="s">
        <v>359</v>
      </c>
      <c r="AT161" s="183" t="s">
        <v>419</v>
      </c>
      <c r="AU161" s="183" t="s">
        <v>82</v>
      </c>
      <c r="AY161" s="18" t="s">
        <v>317</v>
      </c>
      <c r="BE161" s="105">
        <f t="shared" ref="BE161:BE172" si="9">IF(N161="základná",J161,0)</f>
        <v>0</v>
      </c>
      <c r="BF161" s="105">
        <f t="shared" ref="BF161:BF172" si="10">IF(N161="znížená",J161,0)</f>
        <v>0</v>
      </c>
      <c r="BG161" s="105">
        <f t="shared" ref="BG161:BG172" si="11">IF(N161="zákl. prenesená",J161,0)</f>
        <v>0</v>
      </c>
      <c r="BH161" s="105">
        <f t="shared" ref="BH161:BH172" si="12">IF(N161="zníž. prenesená",J161,0)</f>
        <v>0</v>
      </c>
      <c r="BI161" s="105">
        <f t="shared" ref="BI161:BI172" si="13">IF(N161="nulová",J161,0)</f>
        <v>0</v>
      </c>
      <c r="BJ161" s="18" t="s">
        <v>88</v>
      </c>
      <c r="BK161" s="105">
        <f t="shared" ref="BK161:BK172" si="14">ROUND(I161*H161,2)</f>
        <v>0</v>
      </c>
      <c r="BL161" s="18" t="s">
        <v>321</v>
      </c>
      <c r="BM161" s="183" t="s">
        <v>349</v>
      </c>
    </row>
    <row r="162" spans="1:65" s="2" customFormat="1" ht="14.45" customHeight="1">
      <c r="A162" s="35"/>
      <c r="B162" s="141"/>
      <c r="C162" s="218" t="s">
        <v>88</v>
      </c>
      <c r="D162" s="218" t="s">
        <v>419</v>
      </c>
      <c r="E162" s="219" t="s">
        <v>4091</v>
      </c>
      <c r="F162" s="220" t="s">
        <v>4092</v>
      </c>
      <c r="G162" s="221" t="s">
        <v>388</v>
      </c>
      <c r="H162" s="222">
        <v>14</v>
      </c>
      <c r="I162" s="223"/>
      <c r="J162" s="224">
        <f t="shared" si="5"/>
        <v>0</v>
      </c>
      <c r="K162" s="225"/>
      <c r="L162" s="226"/>
      <c r="M162" s="227" t="s">
        <v>1</v>
      </c>
      <c r="N162" s="228" t="s">
        <v>41</v>
      </c>
      <c r="O162" s="61"/>
      <c r="P162" s="181">
        <f t="shared" si="6"/>
        <v>0</v>
      </c>
      <c r="Q162" s="181">
        <v>0</v>
      </c>
      <c r="R162" s="181">
        <f t="shared" si="7"/>
        <v>0</v>
      </c>
      <c r="S162" s="181">
        <v>0</v>
      </c>
      <c r="T162" s="182">
        <f t="shared" si="8"/>
        <v>0</v>
      </c>
      <c r="U162" s="35"/>
      <c r="V162" s="35"/>
      <c r="W162" s="35"/>
      <c r="X162" s="35"/>
      <c r="Y162" s="35"/>
      <c r="Z162" s="35"/>
      <c r="AA162" s="35"/>
      <c r="AB162" s="35"/>
      <c r="AC162" s="35"/>
      <c r="AD162" s="35"/>
      <c r="AE162" s="35"/>
      <c r="AR162" s="183" t="s">
        <v>359</v>
      </c>
      <c r="AT162" s="183" t="s">
        <v>419</v>
      </c>
      <c r="AU162" s="183" t="s">
        <v>82</v>
      </c>
      <c r="AY162" s="18" t="s">
        <v>317</v>
      </c>
      <c r="BE162" s="105">
        <f t="shared" si="9"/>
        <v>0</v>
      </c>
      <c r="BF162" s="105">
        <f t="shared" si="10"/>
        <v>0</v>
      </c>
      <c r="BG162" s="105">
        <f t="shared" si="11"/>
        <v>0</v>
      </c>
      <c r="BH162" s="105">
        <f t="shared" si="12"/>
        <v>0</v>
      </c>
      <c r="BI162" s="105">
        <f t="shared" si="13"/>
        <v>0</v>
      </c>
      <c r="BJ162" s="18" t="s">
        <v>88</v>
      </c>
      <c r="BK162" s="105">
        <f t="shared" si="14"/>
        <v>0</v>
      </c>
      <c r="BL162" s="18" t="s">
        <v>321</v>
      </c>
      <c r="BM162" s="183" t="s">
        <v>359</v>
      </c>
    </row>
    <row r="163" spans="1:65" s="2" customFormat="1" ht="14.45" customHeight="1">
      <c r="A163" s="35"/>
      <c r="B163" s="141"/>
      <c r="C163" s="218" t="s">
        <v>105</v>
      </c>
      <c r="D163" s="218" t="s">
        <v>419</v>
      </c>
      <c r="E163" s="219" t="s">
        <v>4093</v>
      </c>
      <c r="F163" s="220" t="s">
        <v>4094</v>
      </c>
      <c r="G163" s="221" t="s">
        <v>388</v>
      </c>
      <c r="H163" s="222">
        <v>15</v>
      </c>
      <c r="I163" s="223"/>
      <c r="J163" s="224">
        <f t="shared" si="5"/>
        <v>0</v>
      </c>
      <c r="K163" s="225"/>
      <c r="L163" s="226"/>
      <c r="M163" s="227" t="s">
        <v>1</v>
      </c>
      <c r="N163" s="228" t="s">
        <v>41</v>
      </c>
      <c r="O163" s="61"/>
      <c r="P163" s="181">
        <f t="shared" si="6"/>
        <v>0</v>
      </c>
      <c r="Q163" s="181">
        <v>0</v>
      </c>
      <c r="R163" s="181">
        <f t="shared" si="7"/>
        <v>0</v>
      </c>
      <c r="S163" s="181">
        <v>0</v>
      </c>
      <c r="T163" s="182">
        <f t="shared" si="8"/>
        <v>0</v>
      </c>
      <c r="U163" s="35"/>
      <c r="V163" s="35"/>
      <c r="W163" s="35"/>
      <c r="X163" s="35"/>
      <c r="Y163" s="35"/>
      <c r="Z163" s="35"/>
      <c r="AA163" s="35"/>
      <c r="AB163" s="35"/>
      <c r="AC163" s="35"/>
      <c r="AD163" s="35"/>
      <c r="AE163" s="35"/>
      <c r="AR163" s="183" t="s">
        <v>359</v>
      </c>
      <c r="AT163" s="183" t="s">
        <v>419</v>
      </c>
      <c r="AU163" s="183" t="s">
        <v>82</v>
      </c>
      <c r="AY163" s="18" t="s">
        <v>317</v>
      </c>
      <c r="BE163" s="105">
        <f t="shared" si="9"/>
        <v>0</v>
      </c>
      <c r="BF163" s="105">
        <f t="shared" si="10"/>
        <v>0</v>
      </c>
      <c r="BG163" s="105">
        <f t="shared" si="11"/>
        <v>0</v>
      </c>
      <c r="BH163" s="105">
        <f t="shared" si="12"/>
        <v>0</v>
      </c>
      <c r="BI163" s="105">
        <f t="shared" si="13"/>
        <v>0</v>
      </c>
      <c r="BJ163" s="18" t="s">
        <v>88</v>
      </c>
      <c r="BK163" s="105">
        <f t="shared" si="14"/>
        <v>0</v>
      </c>
      <c r="BL163" s="18" t="s">
        <v>321</v>
      </c>
      <c r="BM163" s="183" t="s">
        <v>370</v>
      </c>
    </row>
    <row r="164" spans="1:65" s="2" customFormat="1" ht="14.45" customHeight="1">
      <c r="A164" s="35"/>
      <c r="B164" s="141"/>
      <c r="C164" s="218" t="s">
        <v>321</v>
      </c>
      <c r="D164" s="218" t="s">
        <v>419</v>
      </c>
      <c r="E164" s="219" t="s">
        <v>4095</v>
      </c>
      <c r="F164" s="220" t="s">
        <v>4096</v>
      </c>
      <c r="G164" s="221" t="s">
        <v>388</v>
      </c>
      <c r="H164" s="222">
        <v>2</v>
      </c>
      <c r="I164" s="223"/>
      <c r="J164" s="224">
        <f t="shared" si="5"/>
        <v>0</v>
      </c>
      <c r="K164" s="225"/>
      <c r="L164" s="226"/>
      <c r="M164" s="227" t="s">
        <v>1</v>
      </c>
      <c r="N164" s="228" t="s">
        <v>41</v>
      </c>
      <c r="O164" s="61"/>
      <c r="P164" s="181">
        <f t="shared" si="6"/>
        <v>0</v>
      </c>
      <c r="Q164" s="181">
        <v>0</v>
      </c>
      <c r="R164" s="181">
        <f t="shared" si="7"/>
        <v>0</v>
      </c>
      <c r="S164" s="181">
        <v>0</v>
      </c>
      <c r="T164" s="182">
        <f t="shared" si="8"/>
        <v>0</v>
      </c>
      <c r="U164" s="35"/>
      <c r="V164" s="35"/>
      <c r="W164" s="35"/>
      <c r="X164" s="35"/>
      <c r="Y164" s="35"/>
      <c r="Z164" s="35"/>
      <c r="AA164" s="35"/>
      <c r="AB164" s="35"/>
      <c r="AC164" s="35"/>
      <c r="AD164" s="35"/>
      <c r="AE164" s="35"/>
      <c r="AR164" s="183" t="s">
        <v>359</v>
      </c>
      <c r="AT164" s="183" t="s">
        <v>419</v>
      </c>
      <c r="AU164" s="183" t="s">
        <v>82</v>
      </c>
      <c r="AY164" s="18" t="s">
        <v>317</v>
      </c>
      <c r="BE164" s="105">
        <f t="shared" si="9"/>
        <v>0</v>
      </c>
      <c r="BF164" s="105">
        <f t="shared" si="10"/>
        <v>0</v>
      </c>
      <c r="BG164" s="105">
        <f t="shared" si="11"/>
        <v>0</v>
      </c>
      <c r="BH164" s="105">
        <f t="shared" si="12"/>
        <v>0</v>
      </c>
      <c r="BI164" s="105">
        <f t="shared" si="13"/>
        <v>0</v>
      </c>
      <c r="BJ164" s="18" t="s">
        <v>88</v>
      </c>
      <c r="BK164" s="105">
        <f t="shared" si="14"/>
        <v>0</v>
      </c>
      <c r="BL164" s="18" t="s">
        <v>321</v>
      </c>
      <c r="BM164" s="183" t="s">
        <v>380</v>
      </c>
    </row>
    <row r="165" spans="1:65" s="2" customFormat="1" ht="14.45" customHeight="1">
      <c r="A165" s="35"/>
      <c r="B165" s="141"/>
      <c r="C165" s="218" t="s">
        <v>218</v>
      </c>
      <c r="D165" s="218" t="s">
        <v>419</v>
      </c>
      <c r="E165" s="219" t="s">
        <v>4097</v>
      </c>
      <c r="F165" s="220" t="s">
        <v>4098</v>
      </c>
      <c r="G165" s="221" t="s">
        <v>388</v>
      </c>
      <c r="H165" s="222">
        <v>2</v>
      </c>
      <c r="I165" s="223"/>
      <c r="J165" s="224">
        <f t="shared" si="5"/>
        <v>0</v>
      </c>
      <c r="K165" s="225"/>
      <c r="L165" s="226"/>
      <c r="M165" s="227" t="s">
        <v>1</v>
      </c>
      <c r="N165" s="228" t="s">
        <v>41</v>
      </c>
      <c r="O165" s="61"/>
      <c r="P165" s="181">
        <f t="shared" si="6"/>
        <v>0</v>
      </c>
      <c r="Q165" s="181">
        <v>0</v>
      </c>
      <c r="R165" s="181">
        <f t="shared" si="7"/>
        <v>0</v>
      </c>
      <c r="S165" s="181">
        <v>0</v>
      </c>
      <c r="T165" s="182">
        <f t="shared" si="8"/>
        <v>0</v>
      </c>
      <c r="U165" s="35"/>
      <c r="V165" s="35"/>
      <c r="W165" s="35"/>
      <c r="X165" s="35"/>
      <c r="Y165" s="35"/>
      <c r="Z165" s="35"/>
      <c r="AA165" s="35"/>
      <c r="AB165" s="35"/>
      <c r="AC165" s="35"/>
      <c r="AD165" s="35"/>
      <c r="AE165" s="35"/>
      <c r="AR165" s="183" t="s">
        <v>359</v>
      </c>
      <c r="AT165" s="183" t="s">
        <v>419</v>
      </c>
      <c r="AU165" s="183" t="s">
        <v>82</v>
      </c>
      <c r="AY165" s="18" t="s">
        <v>317</v>
      </c>
      <c r="BE165" s="105">
        <f t="shared" si="9"/>
        <v>0</v>
      </c>
      <c r="BF165" s="105">
        <f t="shared" si="10"/>
        <v>0</v>
      </c>
      <c r="BG165" s="105">
        <f t="shared" si="11"/>
        <v>0</v>
      </c>
      <c r="BH165" s="105">
        <f t="shared" si="12"/>
        <v>0</v>
      </c>
      <c r="BI165" s="105">
        <f t="shared" si="13"/>
        <v>0</v>
      </c>
      <c r="BJ165" s="18" t="s">
        <v>88</v>
      </c>
      <c r="BK165" s="105">
        <f t="shared" si="14"/>
        <v>0</v>
      </c>
      <c r="BL165" s="18" t="s">
        <v>321</v>
      </c>
      <c r="BM165" s="183" t="s">
        <v>391</v>
      </c>
    </row>
    <row r="166" spans="1:65" s="2" customFormat="1" ht="14.45" customHeight="1">
      <c r="A166" s="35"/>
      <c r="B166" s="141"/>
      <c r="C166" s="218" t="s">
        <v>349</v>
      </c>
      <c r="D166" s="218" t="s">
        <v>419</v>
      </c>
      <c r="E166" s="219" t="s">
        <v>4099</v>
      </c>
      <c r="F166" s="220" t="s">
        <v>4100</v>
      </c>
      <c r="G166" s="221" t="s">
        <v>388</v>
      </c>
      <c r="H166" s="222">
        <v>4</v>
      </c>
      <c r="I166" s="223"/>
      <c r="J166" s="224">
        <f t="shared" si="5"/>
        <v>0</v>
      </c>
      <c r="K166" s="225"/>
      <c r="L166" s="226"/>
      <c r="M166" s="227" t="s">
        <v>1</v>
      </c>
      <c r="N166" s="228" t="s">
        <v>41</v>
      </c>
      <c r="O166" s="61"/>
      <c r="P166" s="181">
        <f t="shared" si="6"/>
        <v>0</v>
      </c>
      <c r="Q166" s="181">
        <v>0</v>
      </c>
      <c r="R166" s="181">
        <f t="shared" si="7"/>
        <v>0</v>
      </c>
      <c r="S166" s="181">
        <v>0</v>
      </c>
      <c r="T166" s="182">
        <f t="shared" si="8"/>
        <v>0</v>
      </c>
      <c r="U166" s="35"/>
      <c r="V166" s="35"/>
      <c r="W166" s="35"/>
      <c r="X166" s="35"/>
      <c r="Y166" s="35"/>
      <c r="Z166" s="35"/>
      <c r="AA166" s="35"/>
      <c r="AB166" s="35"/>
      <c r="AC166" s="35"/>
      <c r="AD166" s="35"/>
      <c r="AE166" s="35"/>
      <c r="AR166" s="183" t="s">
        <v>359</v>
      </c>
      <c r="AT166" s="183" t="s">
        <v>419</v>
      </c>
      <c r="AU166" s="183" t="s">
        <v>82</v>
      </c>
      <c r="AY166" s="18" t="s">
        <v>317</v>
      </c>
      <c r="BE166" s="105">
        <f t="shared" si="9"/>
        <v>0</v>
      </c>
      <c r="BF166" s="105">
        <f t="shared" si="10"/>
        <v>0</v>
      </c>
      <c r="BG166" s="105">
        <f t="shared" si="11"/>
        <v>0</v>
      </c>
      <c r="BH166" s="105">
        <f t="shared" si="12"/>
        <v>0</v>
      </c>
      <c r="BI166" s="105">
        <f t="shared" si="13"/>
        <v>0</v>
      </c>
      <c r="BJ166" s="18" t="s">
        <v>88</v>
      </c>
      <c r="BK166" s="105">
        <f t="shared" si="14"/>
        <v>0</v>
      </c>
      <c r="BL166" s="18" t="s">
        <v>321</v>
      </c>
      <c r="BM166" s="183" t="s">
        <v>406</v>
      </c>
    </row>
    <row r="167" spans="1:65" s="2" customFormat="1" ht="14.45" customHeight="1">
      <c r="A167" s="35"/>
      <c r="B167" s="141"/>
      <c r="C167" s="218" t="s">
        <v>355</v>
      </c>
      <c r="D167" s="218" t="s">
        <v>419</v>
      </c>
      <c r="E167" s="219" t="s">
        <v>4101</v>
      </c>
      <c r="F167" s="220" t="s">
        <v>4102</v>
      </c>
      <c r="G167" s="221" t="s">
        <v>388</v>
      </c>
      <c r="H167" s="222">
        <v>4</v>
      </c>
      <c r="I167" s="223"/>
      <c r="J167" s="224">
        <f t="shared" si="5"/>
        <v>0</v>
      </c>
      <c r="K167" s="225"/>
      <c r="L167" s="226"/>
      <c r="M167" s="227" t="s">
        <v>1</v>
      </c>
      <c r="N167" s="228" t="s">
        <v>41</v>
      </c>
      <c r="O167" s="61"/>
      <c r="P167" s="181">
        <f t="shared" si="6"/>
        <v>0</v>
      </c>
      <c r="Q167" s="181">
        <v>0</v>
      </c>
      <c r="R167" s="181">
        <f t="shared" si="7"/>
        <v>0</v>
      </c>
      <c r="S167" s="181">
        <v>0</v>
      </c>
      <c r="T167" s="182">
        <f t="shared" si="8"/>
        <v>0</v>
      </c>
      <c r="U167" s="35"/>
      <c r="V167" s="35"/>
      <c r="W167" s="35"/>
      <c r="X167" s="35"/>
      <c r="Y167" s="35"/>
      <c r="Z167" s="35"/>
      <c r="AA167" s="35"/>
      <c r="AB167" s="35"/>
      <c r="AC167" s="35"/>
      <c r="AD167" s="35"/>
      <c r="AE167" s="35"/>
      <c r="AR167" s="183" t="s">
        <v>359</v>
      </c>
      <c r="AT167" s="183" t="s">
        <v>419</v>
      </c>
      <c r="AU167" s="183" t="s">
        <v>82</v>
      </c>
      <c r="AY167" s="18" t="s">
        <v>317</v>
      </c>
      <c r="BE167" s="105">
        <f t="shared" si="9"/>
        <v>0</v>
      </c>
      <c r="BF167" s="105">
        <f t="shared" si="10"/>
        <v>0</v>
      </c>
      <c r="BG167" s="105">
        <f t="shared" si="11"/>
        <v>0</v>
      </c>
      <c r="BH167" s="105">
        <f t="shared" si="12"/>
        <v>0</v>
      </c>
      <c r="BI167" s="105">
        <f t="shared" si="13"/>
        <v>0</v>
      </c>
      <c r="BJ167" s="18" t="s">
        <v>88</v>
      </c>
      <c r="BK167" s="105">
        <f t="shared" si="14"/>
        <v>0</v>
      </c>
      <c r="BL167" s="18" t="s">
        <v>321</v>
      </c>
      <c r="BM167" s="183" t="s">
        <v>418</v>
      </c>
    </row>
    <row r="168" spans="1:65" s="2" customFormat="1" ht="14.45" customHeight="1">
      <c r="A168" s="35"/>
      <c r="B168" s="141"/>
      <c r="C168" s="218" t="s">
        <v>359</v>
      </c>
      <c r="D168" s="218" t="s">
        <v>419</v>
      </c>
      <c r="E168" s="219" t="s">
        <v>4103</v>
      </c>
      <c r="F168" s="220" t="s">
        <v>4104</v>
      </c>
      <c r="G168" s="221" t="s">
        <v>441</v>
      </c>
      <c r="H168" s="222">
        <v>18</v>
      </c>
      <c r="I168" s="223"/>
      <c r="J168" s="224">
        <f t="shared" si="5"/>
        <v>0</v>
      </c>
      <c r="K168" s="225"/>
      <c r="L168" s="226"/>
      <c r="M168" s="227" t="s">
        <v>1</v>
      </c>
      <c r="N168" s="228" t="s">
        <v>41</v>
      </c>
      <c r="O168" s="61"/>
      <c r="P168" s="181">
        <f t="shared" si="6"/>
        <v>0</v>
      </c>
      <c r="Q168" s="181">
        <v>0</v>
      </c>
      <c r="R168" s="181">
        <f t="shared" si="7"/>
        <v>0</v>
      </c>
      <c r="S168" s="181">
        <v>0</v>
      </c>
      <c r="T168" s="182">
        <f t="shared" si="8"/>
        <v>0</v>
      </c>
      <c r="U168" s="35"/>
      <c r="V168" s="35"/>
      <c r="W168" s="35"/>
      <c r="X168" s="35"/>
      <c r="Y168" s="35"/>
      <c r="Z168" s="35"/>
      <c r="AA168" s="35"/>
      <c r="AB168" s="35"/>
      <c r="AC168" s="35"/>
      <c r="AD168" s="35"/>
      <c r="AE168" s="35"/>
      <c r="AR168" s="183" t="s">
        <v>359</v>
      </c>
      <c r="AT168" s="183" t="s">
        <v>419</v>
      </c>
      <c r="AU168" s="183" t="s">
        <v>82</v>
      </c>
      <c r="AY168" s="18" t="s">
        <v>317</v>
      </c>
      <c r="BE168" s="105">
        <f t="shared" si="9"/>
        <v>0</v>
      </c>
      <c r="BF168" s="105">
        <f t="shared" si="10"/>
        <v>0</v>
      </c>
      <c r="BG168" s="105">
        <f t="shared" si="11"/>
        <v>0</v>
      </c>
      <c r="BH168" s="105">
        <f t="shared" si="12"/>
        <v>0</v>
      </c>
      <c r="BI168" s="105">
        <f t="shared" si="13"/>
        <v>0</v>
      </c>
      <c r="BJ168" s="18" t="s">
        <v>88</v>
      </c>
      <c r="BK168" s="105">
        <f t="shared" si="14"/>
        <v>0</v>
      </c>
      <c r="BL168" s="18" t="s">
        <v>321</v>
      </c>
      <c r="BM168" s="183" t="s">
        <v>7</v>
      </c>
    </row>
    <row r="169" spans="1:65" s="2" customFormat="1" ht="14.45" customHeight="1">
      <c r="A169" s="35"/>
      <c r="B169" s="141"/>
      <c r="C169" s="218" t="s">
        <v>363</v>
      </c>
      <c r="D169" s="218" t="s">
        <v>419</v>
      </c>
      <c r="E169" s="219" t="s">
        <v>4105</v>
      </c>
      <c r="F169" s="220" t="s">
        <v>4106</v>
      </c>
      <c r="G169" s="221" t="s">
        <v>388</v>
      </c>
      <c r="H169" s="222">
        <v>4</v>
      </c>
      <c r="I169" s="223"/>
      <c r="J169" s="224">
        <f t="shared" si="5"/>
        <v>0</v>
      </c>
      <c r="K169" s="225"/>
      <c r="L169" s="226"/>
      <c r="M169" s="227" t="s">
        <v>1</v>
      </c>
      <c r="N169" s="228" t="s">
        <v>41</v>
      </c>
      <c r="O169" s="61"/>
      <c r="P169" s="181">
        <f t="shared" si="6"/>
        <v>0</v>
      </c>
      <c r="Q169" s="181">
        <v>0</v>
      </c>
      <c r="R169" s="181">
        <f t="shared" si="7"/>
        <v>0</v>
      </c>
      <c r="S169" s="181">
        <v>0</v>
      </c>
      <c r="T169" s="182">
        <f t="shared" si="8"/>
        <v>0</v>
      </c>
      <c r="U169" s="35"/>
      <c r="V169" s="35"/>
      <c r="W169" s="35"/>
      <c r="X169" s="35"/>
      <c r="Y169" s="35"/>
      <c r="Z169" s="35"/>
      <c r="AA169" s="35"/>
      <c r="AB169" s="35"/>
      <c r="AC169" s="35"/>
      <c r="AD169" s="35"/>
      <c r="AE169" s="35"/>
      <c r="AR169" s="183" t="s">
        <v>359</v>
      </c>
      <c r="AT169" s="183" t="s">
        <v>419</v>
      </c>
      <c r="AU169" s="183" t="s">
        <v>82</v>
      </c>
      <c r="AY169" s="18" t="s">
        <v>317</v>
      </c>
      <c r="BE169" s="105">
        <f t="shared" si="9"/>
        <v>0</v>
      </c>
      <c r="BF169" s="105">
        <f t="shared" si="10"/>
        <v>0</v>
      </c>
      <c r="BG169" s="105">
        <f t="shared" si="11"/>
        <v>0</v>
      </c>
      <c r="BH169" s="105">
        <f t="shared" si="12"/>
        <v>0</v>
      </c>
      <c r="BI169" s="105">
        <f t="shared" si="13"/>
        <v>0</v>
      </c>
      <c r="BJ169" s="18" t="s">
        <v>88</v>
      </c>
      <c r="BK169" s="105">
        <f t="shared" si="14"/>
        <v>0</v>
      </c>
      <c r="BL169" s="18" t="s">
        <v>321</v>
      </c>
      <c r="BM169" s="183" t="s">
        <v>438</v>
      </c>
    </row>
    <row r="170" spans="1:65" s="2" customFormat="1" ht="14.45" customHeight="1">
      <c r="A170" s="35"/>
      <c r="B170" s="141"/>
      <c r="C170" s="218" t="s">
        <v>370</v>
      </c>
      <c r="D170" s="218" t="s">
        <v>419</v>
      </c>
      <c r="E170" s="219" t="s">
        <v>4107</v>
      </c>
      <c r="F170" s="220" t="s">
        <v>4108</v>
      </c>
      <c r="G170" s="221" t="s">
        <v>388</v>
      </c>
      <c r="H170" s="222">
        <v>12</v>
      </c>
      <c r="I170" s="223"/>
      <c r="J170" s="224">
        <f t="shared" si="5"/>
        <v>0</v>
      </c>
      <c r="K170" s="225"/>
      <c r="L170" s="226"/>
      <c r="M170" s="227" t="s">
        <v>1</v>
      </c>
      <c r="N170" s="228" t="s">
        <v>41</v>
      </c>
      <c r="O170" s="61"/>
      <c r="P170" s="181">
        <f t="shared" si="6"/>
        <v>0</v>
      </c>
      <c r="Q170" s="181">
        <v>0</v>
      </c>
      <c r="R170" s="181">
        <f t="shared" si="7"/>
        <v>0</v>
      </c>
      <c r="S170" s="181">
        <v>0</v>
      </c>
      <c r="T170" s="182">
        <f t="shared" si="8"/>
        <v>0</v>
      </c>
      <c r="U170" s="35"/>
      <c r="V170" s="35"/>
      <c r="W170" s="35"/>
      <c r="X170" s="35"/>
      <c r="Y170" s="35"/>
      <c r="Z170" s="35"/>
      <c r="AA170" s="35"/>
      <c r="AB170" s="35"/>
      <c r="AC170" s="35"/>
      <c r="AD170" s="35"/>
      <c r="AE170" s="35"/>
      <c r="AR170" s="183" t="s">
        <v>359</v>
      </c>
      <c r="AT170" s="183" t="s">
        <v>419</v>
      </c>
      <c r="AU170" s="183" t="s">
        <v>82</v>
      </c>
      <c r="AY170" s="18" t="s">
        <v>317</v>
      </c>
      <c r="BE170" s="105">
        <f t="shared" si="9"/>
        <v>0</v>
      </c>
      <c r="BF170" s="105">
        <f t="shared" si="10"/>
        <v>0</v>
      </c>
      <c r="BG170" s="105">
        <f t="shared" si="11"/>
        <v>0</v>
      </c>
      <c r="BH170" s="105">
        <f t="shared" si="12"/>
        <v>0</v>
      </c>
      <c r="BI170" s="105">
        <f t="shared" si="13"/>
        <v>0</v>
      </c>
      <c r="BJ170" s="18" t="s">
        <v>88</v>
      </c>
      <c r="BK170" s="105">
        <f t="shared" si="14"/>
        <v>0</v>
      </c>
      <c r="BL170" s="18" t="s">
        <v>321</v>
      </c>
      <c r="BM170" s="183" t="s">
        <v>448</v>
      </c>
    </row>
    <row r="171" spans="1:65" s="2" customFormat="1" ht="14.45" customHeight="1">
      <c r="A171" s="35"/>
      <c r="B171" s="141"/>
      <c r="C171" s="218" t="s">
        <v>375</v>
      </c>
      <c r="D171" s="218" t="s">
        <v>419</v>
      </c>
      <c r="E171" s="219" t="s">
        <v>4109</v>
      </c>
      <c r="F171" s="220" t="s">
        <v>4110</v>
      </c>
      <c r="G171" s="221" t="s">
        <v>388</v>
      </c>
      <c r="H171" s="222">
        <v>12</v>
      </c>
      <c r="I171" s="223"/>
      <c r="J171" s="224">
        <f t="shared" si="5"/>
        <v>0</v>
      </c>
      <c r="K171" s="225"/>
      <c r="L171" s="226"/>
      <c r="M171" s="227" t="s">
        <v>1</v>
      </c>
      <c r="N171" s="228" t="s">
        <v>41</v>
      </c>
      <c r="O171" s="61"/>
      <c r="P171" s="181">
        <f t="shared" si="6"/>
        <v>0</v>
      </c>
      <c r="Q171" s="181">
        <v>0</v>
      </c>
      <c r="R171" s="181">
        <f t="shared" si="7"/>
        <v>0</v>
      </c>
      <c r="S171" s="181">
        <v>0</v>
      </c>
      <c r="T171" s="182">
        <f t="shared" si="8"/>
        <v>0</v>
      </c>
      <c r="U171" s="35"/>
      <c r="V171" s="35"/>
      <c r="W171" s="35"/>
      <c r="X171" s="35"/>
      <c r="Y171" s="35"/>
      <c r="Z171" s="35"/>
      <c r="AA171" s="35"/>
      <c r="AB171" s="35"/>
      <c r="AC171" s="35"/>
      <c r="AD171" s="35"/>
      <c r="AE171" s="35"/>
      <c r="AR171" s="183" t="s">
        <v>359</v>
      </c>
      <c r="AT171" s="183" t="s">
        <v>419</v>
      </c>
      <c r="AU171" s="183" t="s">
        <v>82</v>
      </c>
      <c r="AY171" s="18" t="s">
        <v>317</v>
      </c>
      <c r="BE171" s="105">
        <f t="shared" si="9"/>
        <v>0</v>
      </c>
      <c r="BF171" s="105">
        <f t="shared" si="10"/>
        <v>0</v>
      </c>
      <c r="BG171" s="105">
        <f t="shared" si="11"/>
        <v>0</v>
      </c>
      <c r="BH171" s="105">
        <f t="shared" si="12"/>
        <v>0</v>
      </c>
      <c r="BI171" s="105">
        <f t="shared" si="13"/>
        <v>0</v>
      </c>
      <c r="BJ171" s="18" t="s">
        <v>88</v>
      </c>
      <c r="BK171" s="105">
        <f t="shared" si="14"/>
        <v>0</v>
      </c>
      <c r="BL171" s="18" t="s">
        <v>321</v>
      </c>
      <c r="BM171" s="183" t="s">
        <v>456</v>
      </c>
    </row>
    <row r="172" spans="1:65" s="2" customFormat="1" ht="14.45" customHeight="1">
      <c r="A172" s="35"/>
      <c r="B172" s="141"/>
      <c r="C172" s="218" t="s">
        <v>380</v>
      </c>
      <c r="D172" s="218" t="s">
        <v>419</v>
      </c>
      <c r="E172" s="219" t="s">
        <v>4111</v>
      </c>
      <c r="F172" s="220" t="s">
        <v>4112</v>
      </c>
      <c r="G172" s="221" t="s">
        <v>388</v>
      </c>
      <c r="H172" s="222">
        <v>4</v>
      </c>
      <c r="I172" s="223"/>
      <c r="J172" s="224">
        <f t="shared" si="5"/>
        <v>0</v>
      </c>
      <c r="K172" s="225"/>
      <c r="L172" s="226"/>
      <c r="M172" s="227" t="s">
        <v>1</v>
      </c>
      <c r="N172" s="228" t="s">
        <v>41</v>
      </c>
      <c r="O172" s="61"/>
      <c r="P172" s="181">
        <f t="shared" si="6"/>
        <v>0</v>
      </c>
      <c r="Q172" s="181">
        <v>0</v>
      </c>
      <c r="R172" s="181">
        <f t="shared" si="7"/>
        <v>0</v>
      </c>
      <c r="S172" s="181">
        <v>0</v>
      </c>
      <c r="T172" s="182">
        <f t="shared" si="8"/>
        <v>0</v>
      </c>
      <c r="U172" s="35"/>
      <c r="V172" s="35"/>
      <c r="W172" s="35"/>
      <c r="X172" s="35"/>
      <c r="Y172" s="35"/>
      <c r="Z172" s="35"/>
      <c r="AA172" s="35"/>
      <c r="AB172" s="35"/>
      <c r="AC172" s="35"/>
      <c r="AD172" s="35"/>
      <c r="AE172" s="35"/>
      <c r="AR172" s="183" t="s">
        <v>359</v>
      </c>
      <c r="AT172" s="183" t="s">
        <v>419</v>
      </c>
      <c r="AU172" s="183" t="s">
        <v>82</v>
      </c>
      <c r="AY172" s="18" t="s">
        <v>317</v>
      </c>
      <c r="BE172" s="105">
        <f t="shared" si="9"/>
        <v>0</v>
      </c>
      <c r="BF172" s="105">
        <f t="shared" si="10"/>
        <v>0</v>
      </c>
      <c r="BG172" s="105">
        <f t="shared" si="11"/>
        <v>0</v>
      </c>
      <c r="BH172" s="105">
        <f t="shared" si="12"/>
        <v>0</v>
      </c>
      <c r="BI172" s="105">
        <f t="shared" si="13"/>
        <v>0</v>
      </c>
      <c r="BJ172" s="18" t="s">
        <v>88</v>
      </c>
      <c r="BK172" s="105">
        <f t="shared" si="14"/>
        <v>0</v>
      </c>
      <c r="BL172" s="18" t="s">
        <v>321</v>
      </c>
      <c r="BM172" s="183" t="s">
        <v>467</v>
      </c>
    </row>
    <row r="173" spans="1:65" s="12" customFormat="1" ht="25.9" customHeight="1">
      <c r="B173" s="160"/>
      <c r="D173" s="161" t="s">
        <v>74</v>
      </c>
      <c r="E173" s="162" t="s">
        <v>3009</v>
      </c>
      <c r="F173" s="162" t="s">
        <v>4113</v>
      </c>
      <c r="I173" s="163"/>
      <c r="J173" s="164">
        <f>BK173</f>
        <v>0</v>
      </c>
      <c r="L173" s="160"/>
      <c r="M173" s="165"/>
      <c r="N173" s="166"/>
      <c r="O173" s="166"/>
      <c r="P173" s="167">
        <f>SUM(P174:P182)</f>
        <v>0</v>
      </c>
      <c r="Q173" s="166"/>
      <c r="R173" s="167">
        <f>SUM(R174:R182)</f>
        <v>0</v>
      </c>
      <c r="S173" s="166"/>
      <c r="T173" s="168">
        <f>SUM(T174:T182)</f>
        <v>0</v>
      </c>
      <c r="AR173" s="161" t="s">
        <v>82</v>
      </c>
      <c r="AT173" s="169" t="s">
        <v>74</v>
      </c>
      <c r="AU173" s="169" t="s">
        <v>75</v>
      </c>
      <c r="AY173" s="161" t="s">
        <v>317</v>
      </c>
      <c r="BK173" s="170">
        <f>SUM(BK174:BK182)</f>
        <v>0</v>
      </c>
    </row>
    <row r="174" spans="1:65" s="2" customFormat="1" ht="14.45" customHeight="1">
      <c r="A174" s="35"/>
      <c r="B174" s="141"/>
      <c r="C174" s="218" t="s">
        <v>82</v>
      </c>
      <c r="D174" s="218" t="s">
        <v>419</v>
      </c>
      <c r="E174" s="219" t="s">
        <v>4114</v>
      </c>
      <c r="F174" s="220" t="s">
        <v>4115</v>
      </c>
      <c r="G174" s="221" t="s">
        <v>441</v>
      </c>
      <c r="H174" s="222">
        <v>30</v>
      </c>
      <c r="I174" s="223"/>
      <c r="J174" s="224">
        <f t="shared" ref="J174:J182" si="15">ROUND(I174*H174,2)</f>
        <v>0</v>
      </c>
      <c r="K174" s="225"/>
      <c r="L174" s="226"/>
      <c r="M174" s="227" t="s">
        <v>1</v>
      </c>
      <c r="N174" s="228" t="s">
        <v>41</v>
      </c>
      <c r="O174" s="61"/>
      <c r="P174" s="181">
        <f t="shared" ref="P174:P182" si="16">O174*H174</f>
        <v>0</v>
      </c>
      <c r="Q174" s="181">
        <v>0</v>
      </c>
      <c r="R174" s="181">
        <f t="shared" ref="R174:R182" si="17">Q174*H174</f>
        <v>0</v>
      </c>
      <c r="S174" s="181">
        <v>0</v>
      </c>
      <c r="T174" s="182">
        <f t="shared" ref="T174:T182" si="18">S174*H174</f>
        <v>0</v>
      </c>
      <c r="U174" s="35"/>
      <c r="V174" s="35"/>
      <c r="W174" s="35"/>
      <c r="X174" s="35"/>
      <c r="Y174" s="35"/>
      <c r="Z174" s="35"/>
      <c r="AA174" s="35"/>
      <c r="AB174" s="35"/>
      <c r="AC174" s="35"/>
      <c r="AD174" s="35"/>
      <c r="AE174" s="35"/>
      <c r="AR174" s="183" t="s">
        <v>359</v>
      </c>
      <c r="AT174" s="183" t="s">
        <v>419</v>
      </c>
      <c r="AU174" s="183" t="s">
        <v>82</v>
      </c>
      <c r="AY174" s="18" t="s">
        <v>317</v>
      </c>
      <c r="BE174" s="105">
        <f t="shared" ref="BE174:BE182" si="19">IF(N174="základná",J174,0)</f>
        <v>0</v>
      </c>
      <c r="BF174" s="105">
        <f t="shared" ref="BF174:BF182" si="20">IF(N174="znížená",J174,0)</f>
        <v>0</v>
      </c>
      <c r="BG174" s="105">
        <f t="shared" ref="BG174:BG182" si="21">IF(N174="zákl. prenesená",J174,0)</f>
        <v>0</v>
      </c>
      <c r="BH174" s="105">
        <f t="shared" ref="BH174:BH182" si="22">IF(N174="zníž. prenesená",J174,0)</f>
        <v>0</v>
      </c>
      <c r="BI174" s="105">
        <f t="shared" ref="BI174:BI182" si="23">IF(N174="nulová",J174,0)</f>
        <v>0</v>
      </c>
      <c r="BJ174" s="18" t="s">
        <v>88</v>
      </c>
      <c r="BK174" s="105">
        <f t="shared" ref="BK174:BK182" si="24">ROUND(I174*H174,2)</f>
        <v>0</v>
      </c>
      <c r="BL174" s="18" t="s">
        <v>321</v>
      </c>
      <c r="BM174" s="183" t="s">
        <v>476</v>
      </c>
    </row>
    <row r="175" spans="1:65" s="2" customFormat="1" ht="14.45" customHeight="1">
      <c r="A175" s="35"/>
      <c r="B175" s="141"/>
      <c r="C175" s="218" t="s">
        <v>88</v>
      </c>
      <c r="D175" s="218" t="s">
        <v>419</v>
      </c>
      <c r="E175" s="219" t="s">
        <v>4091</v>
      </c>
      <c r="F175" s="220" t="s">
        <v>4092</v>
      </c>
      <c r="G175" s="221" t="s">
        <v>388</v>
      </c>
      <c r="H175" s="222">
        <v>23</v>
      </c>
      <c r="I175" s="223"/>
      <c r="J175" s="224">
        <f t="shared" si="15"/>
        <v>0</v>
      </c>
      <c r="K175" s="225"/>
      <c r="L175" s="226"/>
      <c r="M175" s="227" t="s">
        <v>1</v>
      </c>
      <c r="N175" s="228" t="s">
        <v>41</v>
      </c>
      <c r="O175" s="61"/>
      <c r="P175" s="181">
        <f t="shared" si="16"/>
        <v>0</v>
      </c>
      <c r="Q175" s="181">
        <v>0</v>
      </c>
      <c r="R175" s="181">
        <f t="shared" si="17"/>
        <v>0</v>
      </c>
      <c r="S175" s="181">
        <v>0</v>
      </c>
      <c r="T175" s="182">
        <f t="shared" si="18"/>
        <v>0</v>
      </c>
      <c r="U175" s="35"/>
      <c r="V175" s="35"/>
      <c r="W175" s="35"/>
      <c r="X175" s="35"/>
      <c r="Y175" s="35"/>
      <c r="Z175" s="35"/>
      <c r="AA175" s="35"/>
      <c r="AB175" s="35"/>
      <c r="AC175" s="35"/>
      <c r="AD175" s="35"/>
      <c r="AE175" s="35"/>
      <c r="AR175" s="183" t="s">
        <v>359</v>
      </c>
      <c r="AT175" s="183" t="s">
        <v>419</v>
      </c>
      <c r="AU175" s="183" t="s">
        <v>82</v>
      </c>
      <c r="AY175" s="18" t="s">
        <v>317</v>
      </c>
      <c r="BE175" s="105">
        <f t="shared" si="19"/>
        <v>0</v>
      </c>
      <c r="BF175" s="105">
        <f t="shared" si="20"/>
        <v>0</v>
      </c>
      <c r="BG175" s="105">
        <f t="shared" si="21"/>
        <v>0</v>
      </c>
      <c r="BH175" s="105">
        <f t="shared" si="22"/>
        <v>0</v>
      </c>
      <c r="BI175" s="105">
        <f t="shared" si="23"/>
        <v>0</v>
      </c>
      <c r="BJ175" s="18" t="s">
        <v>88</v>
      </c>
      <c r="BK175" s="105">
        <f t="shared" si="24"/>
        <v>0</v>
      </c>
      <c r="BL175" s="18" t="s">
        <v>321</v>
      </c>
      <c r="BM175" s="183" t="s">
        <v>494</v>
      </c>
    </row>
    <row r="176" spans="1:65" s="2" customFormat="1" ht="14.45" customHeight="1">
      <c r="A176" s="35"/>
      <c r="B176" s="141"/>
      <c r="C176" s="218" t="s">
        <v>105</v>
      </c>
      <c r="D176" s="218" t="s">
        <v>419</v>
      </c>
      <c r="E176" s="219" t="s">
        <v>4116</v>
      </c>
      <c r="F176" s="220" t="s">
        <v>4117</v>
      </c>
      <c r="G176" s="221" t="s">
        <v>388</v>
      </c>
      <c r="H176" s="222">
        <v>19</v>
      </c>
      <c r="I176" s="223"/>
      <c r="J176" s="224">
        <f t="shared" si="15"/>
        <v>0</v>
      </c>
      <c r="K176" s="225"/>
      <c r="L176" s="226"/>
      <c r="M176" s="227" t="s">
        <v>1</v>
      </c>
      <c r="N176" s="228" t="s">
        <v>41</v>
      </c>
      <c r="O176" s="61"/>
      <c r="P176" s="181">
        <f t="shared" si="16"/>
        <v>0</v>
      </c>
      <c r="Q176" s="181">
        <v>0</v>
      </c>
      <c r="R176" s="181">
        <f t="shared" si="17"/>
        <v>0</v>
      </c>
      <c r="S176" s="181">
        <v>0</v>
      </c>
      <c r="T176" s="182">
        <f t="shared" si="18"/>
        <v>0</v>
      </c>
      <c r="U176" s="35"/>
      <c r="V176" s="35"/>
      <c r="W176" s="35"/>
      <c r="X176" s="35"/>
      <c r="Y176" s="35"/>
      <c r="Z176" s="35"/>
      <c r="AA176" s="35"/>
      <c r="AB176" s="35"/>
      <c r="AC176" s="35"/>
      <c r="AD176" s="35"/>
      <c r="AE176" s="35"/>
      <c r="AR176" s="183" t="s">
        <v>359</v>
      </c>
      <c r="AT176" s="183" t="s">
        <v>419</v>
      </c>
      <c r="AU176" s="183" t="s">
        <v>82</v>
      </c>
      <c r="AY176" s="18" t="s">
        <v>317</v>
      </c>
      <c r="BE176" s="105">
        <f t="shared" si="19"/>
        <v>0</v>
      </c>
      <c r="BF176" s="105">
        <f t="shared" si="20"/>
        <v>0</v>
      </c>
      <c r="BG176" s="105">
        <f t="shared" si="21"/>
        <v>0</v>
      </c>
      <c r="BH176" s="105">
        <f t="shared" si="22"/>
        <v>0</v>
      </c>
      <c r="BI176" s="105">
        <f t="shared" si="23"/>
        <v>0</v>
      </c>
      <c r="BJ176" s="18" t="s">
        <v>88</v>
      </c>
      <c r="BK176" s="105">
        <f t="shared" si="24"/>
        <v>0</v>
      </c>
      <c r="BL176" s="18" t="s">
        <v>321</v>
      </c>
      <c r="BM176" s="183" t="s">
        <v>515</v>
      </c>
    </row>
    <row r="177" spans="1:65" s="2" customFormat="1" ht="14.45" customHeight="1">
      <c r="A177" s="35"/>
      <c r="B177" s="141"/>
      <c r="C177" s="218" t="s">
        <v>321</v>
      </c>
      <c r="D177" s="218" t="s">
        <v>419</v>
      </c>
      <c r="E177" s="219" t="s">
        <v>4118</v>
      </c>
      <c r="F177" s="220" t="s">
        <v>4119</v>
      </c>
      <c r="G177" s="221" t="s">
        <v>388</v>
      </c>
      <c r="H177" s="222">
        <v>3</v>
      </c>
      <c r="I177" s="223"/>
      <c r="J177" s="224">
        <f t="shared" si="15"/>
        <v>0</v>
      </c>
      <c r="K177" s="225"/>
      <c r="L177" s="226"/>
      <c r="M177" s="227" t="s">
        <v>1</v>
      </c>
      <c r="N177" s="228" t="s">
        <v>41</v>
      </c>
      <c r="O177" s="61"/>
      <c r="P177" s="181">
        <f t="shared" si="16"/>
        <v>0</v>
      </c>
      <c r="Q177" s="181">
        <v>0</v>
      </c>
      <c r="R177" s="181">
        <f t="shared" si="17"/>
        <v>0</v>
      </c>
      <c r="S177" s="181">
        <v>0</v>
      </c>
      <c r="T177" s="182">
        <f t="shared" si="18"/>
        <v>0</v>
      </c>
      <c r="U177" s="35"/>
      <c r="V177" s="35"/>
      <c r="W177" s="35"/>
      <c r="X177" s="35"/>
      <c r="Y177" s="35"/>
      <c r="Z177" s="35"/>
      <c r="AA177" s="35"/>
      <c r="AB177" s="35"/>
      <c r="AC177" s="35"/>
      <c r="AD177" s="35"/>
      <c r="AE177" s="35"/>
      <c r="AR177" s="183" t="s">
        <v>359</v>
      </c>
      <c r="AT177" s="183" t="s">
        <v>419</v>
      </c>
      <c r="AU177" s="183" t="s">
        <v>82</v>
      </c>
      <c r="AY177" s="18" t="s">
        <v>317</v>
      </c>
      <c r="BE177" s="105">
        <f t="shared" si="19"/>
        <v>0</v>
      </c>
      <c r="BF177" s="105">
        <f t="shared" si="20"/>
        <v>0</v>
      </c>
      <c r="BG177" s="105">
        <f t="shared" si="21"/>
        <v>0</v>
      </c>
      <c r="BH177" s="105">
        <f t="shared" si="22"/>
        <v>0</v>
      </c>
      <c r="BI177" s="105">
        <f t="shared" si="23"/>
        <v>0</v>
      </c>
      <c r="BJ177" s="18" t="s">
        <v>88</v>
      </c>
      <c r="BK177" s="105">
        <f t="shared" si="24"/>
        <v>0</v>
      </c>
      <c r="BL177" s="18" t="s">
        <v>321</v>
      </c>
      <c r="BM177" s="183" t="s">
        <v>527</v>
      </c>
    </row>
    <row r="178" spans="1:65" s="2" customFormat="1" ht="14.45" customHeight="1">
      <c r="A178" s="35"/>
      <c r="B178" s="141"/>
      <c r="C178" s="218" t="s">
        <v>218</v>
      </c>
      <c r="D178" s="218" t="s">
        <v>419</v>
      </c>
      <c r="E178" s="219" t="s">
        <v>4120</v>
      </c>
      <c r="F178" s="220" t="s">
        <v>4121</v>
      </c>
      <c r="G178" s="221" t="s">
        <v>441</v>
      </c>
      <c r="H178" s="222">
        <v>30</v>
      </c>
      <c r="I178" s="223"/>
      <c r="J178" s="224">
        <f t="shared" si="15"/>
        <v>0</v>
      </c>
      <c r="K178" s="225"/>
      <c r="L178" s="226"/>
      <c r="M178" s="227" t="s">
        <v>1</v>
      </c>
      <c r="N178" s="228" t="s">
        <v>41</v>
      </c>
      <c r="O178" s="61"/>
      <c r="P178" s="181">
        <f t="shared" si="16"/>
        <v>0</v>
      </c>
      <c r="Q178" s="181">
        <v>0</v>
      </c>
      <c r="R178" s="181">
        <f t="shared" si="17"/>
        <v>0</v>
      </c>
      <c r="S178" s="181">
        <v>0</v>
      </c>
      <c r="T178" s="182">
        <f t="shared" si="18"/>
        <v>0</v>
      </c>
      <c r="U178" s="35"/>
      <c r="V178" s="35"/>
      <c r="W178" s="35"/>
      <c r="X178" s="35"/>
      <c r="Y178" s="35"/>
      <c r="Z178" s="35"/>
      <c r="AA178" s="35"/>
      <c r="AB178" s="35"/>
      <c r="AC178" s="35"/>
      <c r="AD178" s="35"/>
      <c r="AE178" s="35"/>
      <c r="AR178" s="183" t="s">
        <v>359</v>
      </c>
      <c r="AT178" s="183" t="s">
        <v>419</v>
      </c>
      <c r="AU178" s="183" t="s">
        <v>82</v>
      </c>
      <c r="AY178" s="18" t="s">
        <v>317</v>
      </c>
      <c r="BE178" s="105">
        <f t="shared" si="19"/>
        <v>0</v>
      </c>
      <c r="BF178" s="105">
        <f t="shared" si="20"/>
        <v>0</v>
      </c>
      <c r="BG178" s="105">
        <f t="shared" si="21"/>
        <v>0</v>
      </c>
      <c r="BH178" s="105">
        <f t="shared" si="22"/>
        <v>0</v>
      </c>
      <c r="BI178" s="105">
        <f t="shared" si="23"/>
        <v>0</v>
      </c>
      <c r="BJ178" s="18" t="s">
        <v>88</v>
      </c>
      <c r="BK178" s="105">
        <f t="shared" si="24"/>
        <v>0</v>
      </c>
      <c r="BL178" s="18" t="s">
        <v>321</v>
      </c>
      <c r="BM178" s="183" t="s">
        <v>540</v>
      </c>
    </row>
    <row r="179" spans="1:65" s="2" customFormat="1" ht="14.45" customHeight="1">
      <c r="A179" s="35"/>
      <c r="B179" s="141"/>
      <c r="C179" s="218" t="s">
        <v>349</v>
      </c>
      <c r="D179" s="218" t="s">
        <v>419</v>
      </c>
      <c r="E179" s="219" t="s">
        <v>4105</v>
      </c>
      <c r="F179" s="220" t="s">
        <v>4106</v>
      </c>
      <c r="G179" s="221" t="s">
        <v>388</v>
      </c>
      <c r="H179" s="222">
        <v>6</v>
      </c>
      <c r="I179" s="223"/>
      <c r="J179" s="224">
        <f t="shared" si="15"/>
        <v>0</v>
      </c>
      <c r="K179" s="225"/>
      <c r="L179" s="226"/>
      <c r="M179" s="227" t="s">
        <v>1</v>
      </c>
      <c r="N179" s="228" t="s">
        <v>41</v>
      </c>
      <c r="O179" s="61"/>
      <c r="P179" s="181">
        <f t="shared" si="16"/>
        <v>0</v>
      </c>
      <c r="Q179" s="181">
        <v>0</v>
      </c>
      <c r="R179" s="181">
        <f t="shared" si="17"/>
        <v>0</v>
      </c>
      <c r="S179" s="181">
        <v>0</v>
      </c>
      <c r="T179" s="182">
        <f t="shared" si="18"/>
        <v>0</v>
      </c>
      <c r="U179" s="35"/>
      <c r="V179" s="35"/>
      <c r="W179" s="35"/>
      <c r="X179" s="35"/>
      <c r="Y179" s="35"/>
      <c r="Z179" s="35"/>
      <c r="AA179" s="35"/>
      <c r="AB179" s="35"/>
      <c r="AC179" s="35"/>
      <c r="AD179" s="35"/>
      <c r="AE179" s="35"/>
      <c r="AR179" s="183" t="s">
        <v>359</v>
      </c>
      <c r="AT179" s="183" t="s">
        <v>419</v>
      </c>
      <c r="AU179" s="183" t="s">
        <v>82</v>
      </c>
      <c r="AY179" s="18" t="s">
        <v>317</v>
      </c>
      <c r="BE179" s="105">
        <f t="shared" si="19"/>
        <v>0</v>
      </c>
      <c r="BF179" s="105">
        <f t="shared" si="20"/>
        <v>0</v>
      </c>
      <c r="BG179" s="105">
        <f t="shared" si="21"/>
        <v>0</v>
      </c>
      <c r="BH179" s="105">
        <f t="shared" si="22"/>
        <v>0</v>
      </c>
      <c r="BI179" s="105">
        <f t="shared" si="23"/>
        <v>0</v>
      </c>
      <c r="BJ179" s="18" t="s">
        <v>88</v>
      </c>
      <c r="BK179" s="105">
        <f t="shared" si="24"/>
        <v>0</v>
      </c>
      <c r="BL179" s="18" t="s">
        <v>321</v>
      </c>
      <c r="BM179" s="183" t="s">
        <v>551</v>
      </c>
    </row>
    <row r="180" spans="1:65" s="2" customFormat="1" ht="14.45" customHeight="1">
      <c r="A180" s="35"/>
      <c r="B180" s="141"/>
      <c r="C180" s="218" t="s">
        <v>355</v>
      </c>
      <c r="D180" s="218" t="s">
        <v>419</v>
      </c>
      <c r="E180" s="219" t="s">
        <v>4122</v>
      </c>
      <c r="F180" s="220" t="s">
        <v>4123</v>
      </c>
      <c r="G180" s="221" t="s">
        <v>388</v>
      </c>
      <c r="H180" s="222">
        <v>18</v>
      </c>
      <c r="I180" s="223"/>
      <c r="J180" s="224">
        <f t="shared" si="15"/>
        <v>0</v>
      </c>
      <c r="K180" s="225"/>
      <c r="L180" s="226"/>
      <c r="M180" s="227" t="s">
        <v>1</v>
      </c>
      <c r="N180" s="228" t="s">
        <v>41</v>
      </c>
      <c r="O180" s="61"/>
      <c r="P180" s="181">
        <f t="shared" si="16"/>
        <v>0</v>
      </c>
      <c r="Q180" s="181">
        <v>0</v>
      </c>
      <c r="R180" s="181">
        <f t="shared" si="17"/>
        <v>0</v>
      </c>
      <c r="S180" s="181">
        <v>0</v>
      </c>
      <c r="T180" s="182">
        <f t="shared" si="18"/>
        <v>0</v>
      </c>
      <c r="U180" s="35"/>
      <c r="V180" s="35"/>
      <c r="W180" s="35"/>
      <c r="X180" s="35"/>
      <c r="Y180" s="35"/>
      <c r="Z180" s="35"/>
      <c r="AA180" s="35"/>
      <c r="AB180" s="35"/>
      <c r="AC180" s="35"/>
      <c r="AD180" s="35"/>
      <c r="AE180" s="35"/>
      <c r="AR180" s="183" t="s">
        <v>359</v>
      </c>
      <c r="AT180" s="183" t="s">
        <v>419</v>
      </c>
      <c r="AU180" s="183" t="s">
        <v>82</v>
      </c>
      <c r="AY180" s="18" t="s">
        <v>317</v>
      </c>
      <c r="BE180" s="105">
        <f t="shared" si="19"/>
        <v>0</v>
      </c>
      <c r="BF180" s="105">
        <f t="shared" si="20"/>
        <v>0</v>
      </c>
      <c r="BG180" s="105">
        <f t="shared" si="21"/>
        <v>0</v>
      </c>
      <c r="BH180" s="105">
        <f t="shared" si="22"/>
        <v>0</v>
      </c>
      <c r="BI180" s="105">
        <f t="shared" si="23"/>
        <v>0</v>
      </c>
      <c r="BJ180" s="18" t="s">
        <v>88</v>
      </c>
      <c r="BK180" s="105">
        <f t="shared" si="24"/>
        <v>0</v>
      </c>
      <c r="BL180" s="18" t="s">
        <v>321</v>
      </c>
      <c r="BM180" s="183" t="s">
        <v>559</v>
      </c>
    </row>
    <row r="181" spans="1:65" s="2" customFormat="1" ht="14.45" customHeight="1">
      <c r="A181" s="35"/>
      <c r="B181" s="141"/>
      <c r="C181" s="218" t="s">
        <v>359</v>
      </c>
      <c r="D181" s="218" t="s">
        <v>419</v>
      </c>
      <c r="E181" s="219" t="s">
        <v>4109</v>
      </c>
      <c r="F181" s="220" t="s">
        <v>4110</v>
      </c>
      <c r="G181" s="221" t="s">
        <v>388</v>
      </c>
      <c r="H181" s="222">
        <v>18</v>
      </c>
      <c r="I181" s="223"/>
      <c r="J181" s="224">
        <f t="shared" si="15"/>
        <v>0</v>
      </c>
      <c r="K181" s="225"/>
      <c r="L181" s="226"/>
      <c r="M181" s="227" t="s">
        <v>1</v>
      </c>
      <c r="N181" s="228" t="s">
        <v>41</v>
      </c>
      <c r="O181" s="61"/>
      <c r="P181" s="181">
        <f t="shared" si="16"/>
        <v>0</v>
      </c>
      <c r="Q181" s="181">
        <v>0</v>
      </c>
      <c r="R181" s="181">
        <f t="shared" si="17"/>
        <v>0</v>
      </c>
      <c r="S181" s="181">
        <v>0</v>
      </c>
      <c r="T181" s="182">
        <f t="shared" si="18"/>
        <v>0</v>
      </c>
      <c r="U181" s="35"/>
      <c r="V181" s="35"/>
      <c r="W181" s="35"/>
      <c r="X181" s="35"/>
      <c r="Y181" s="35"/>
      <c r="Z181" s="35"/>
      <c r="AA181" s="35"/>
      <c r="AB181" s="35"/>
      <c r="AC181" s="35"/>
      <c r="AD181" s="35"/>
      <c r="AE181" s="35"/>
      <c r="AR181" s="183" t="s">
        <v>359</v>
      </c>
      <c r="AT181" s="183" t="s">
        <v>419</v>
      </c>
      <c r="AU181" s="183" t="s">
        <v>82</v>
      </c>
      <c r="AY181" s="18" t="s">
        <v>317</v>
      </c>
      <c r="BE181" s="105">
        <f t="shared" si="19"/>
        <v>0</v>
      </c>
      <c r="BF181" s="105">
        <f t="shared" si="20"/>
        <v>0</v>
      </c>
      <c r="BG181" s="105">
        <f t="shared" si="21"/>
        <v>0</v>
      </c>
      <c r="BH181" s="105">
        <f t="shared" si="22"/>
        <v>0</v>
      </c>
      <c r="BI181" s="105">
        <f t="shared" si="23"/>
        <v>0</v>
      </c>
      <c r="BJ181" s="18" t="s">
        <v>88</v>
      </c>
      <c r="BK181" s="105">
        <f t="shared" si="24"/>
        <v>0</v>
      </c>
      <c r="BL181" s="18" t="s">
        <v>321</v>
      </c>
      <c r="BM181" s="183" t="s">
        <v>570</v>
      </c>
    </row>
    <row r="182" spans="1:65" s="2" customFormat="1" ht="14.45" customHeight="1">
      <c r="A182" s="35"/>
      <c r="B182" s="141"/>
      <c r="C182" s="218" t="s">
        <v>363</v>
      </c>
      <c r="D182" s="218" t="s">
        <v>419</v>
      </c>
      <c r="E182" s="219" t="s">
        <v>4111</v>
      </c>
      <c r="F182" s="220" t="s">
        <v>4112</v>
      </c>
      <c r="G182" s="221" t="s">
        <v>388</v>
      </c>
      <c r="H182" s="222">
        <v>6</v>
      </c>
      <c r="I182" s="223"/>
      <c r="J182" s="224">
        <f t="shared" si="15"/>
        <v>0</v>
      </c>
      <c r="K182" s="225"/>
      <c r="L182" s="226"/>
      <c r="M182" s="227" t="s">
        <v>1</v>
      </c>
      <c r="N182" s="228" t="s">
        <v>41</v>
      </c>
      <c r="O182" s="61"/>
      <c r="P182" s="181">
        <f t="shared" si="16"/>
        <v>0</v>
      </c>
      <c r="Q182" s="181">
        <v>0</v>
      </c>
      <c r="R182" s="181">
        <f t="shared" si="17"/>
        <v>0</v>
      </c>
      <c r="S182" s="181">
        <v>0</v>
      </c>
      <c r="T182" s="182">
        <f t="shared" si="18"/>
        <v>0</v>
      </c>
      <c r="U182" s="35"/>
      <c r="V182" s="35"/>
      <c r="W182" s="35"/>
      <c r="X182" s="35"/>
      <c r="Y182" s="35"/>
      <c r="Z182" s="35"/>
      <c r="AA182" s="35"/>
      <c r="AB182" s="35"/>
      <c r="AC182" s="35"/>
      <c r="AD182" s="35"/>
      <c r="AE182" s="35"/>
      <c r="AR182" s="183" t="s">
        <v>359</v>
      </c>
      <c r="AT182" s="183" t="s">
        <v>419</v>
      </c>
      <c r="AU182" s="183" t="s">
        <v>82</v>
      </c>
      <c r="AY182" s="18" t="s">
        <v>317</v>
      </c>
      <c r="BE182" s="105">
        <f t="shared" si="19"/>
        <v>0</v>
      </c>
      <c r="BF182" s="105">
        <f t="shared" si="20"/>
        <v>0</v>
      </c>
      <c r="BG182" s="105">
        <f t="shared" si="21"/>
        <v>0</v>
      </c>
      <c r="BH182" s="105">
        <f t="shared" si="22"/>
        <v>0</v>
      </c>
      <c r="BI182" s="105">
        <f t="shared" si="23"/>
        <v>0</v>
      </c>
      <c r="BJ182" s="18" t="s">
        <v>88</v>
      </c>
      <c r="BK182" s="105">
        <f t="shared" si="24"/>
        <v>0</v>
      </c>
      <c r="BL182" s="18" t="s">
        <v>321</v>
      </c>
      <c r="BM182" s="183" t="s">
        <v>580</v>
      </c>
    </row>
    <row r="183" spans="1:65" s="12" customFormat="1" ht="25.9" customHeight="1">
      <c r="B183" s="160"/>
      <c r="D183" s="161" t="s">
        <v>74</v>
      </c>
      <c r="E183" s="162" t="s">
        <v>3110</v>
      </c>
      <c r="F183" s="162" t="s">
        <v>4124</v>
      </c>
      <c r="I183" s="163"/>
      <c r="J183" s="164">
        <f>BK183</f>
        <v>0</v>
      </c>
      <c r="L183" s="160"/>
      <c r="M183" s="165"/>
      <c r="N183" s="166"/>
      <c r="O183" s="166"/>
      <c r="P183" s="167">
        <f>SUM(P184:P192)</f>
        <v>0</v>
      </c>
      <c r="Q183" s="166"/>
      <c r="R183" s="167">
        <f>SUM(R184:R192)</f>
        <v>0</v>
      </c>
      <c r="S183" s="166"/>
      <c r="T183" s="168">
        <f>SUM(T184:T192)</f>
        <v>0</v>
      </c>
      <c r="AR183" s="161" t="s">
        <v>82</v>
      </c>
      <c r="AT183" s="169" t="s">
        <v>74</v>
      </c>
      <c r="AU183" s="169" t="s">
        <v>75</v>
      </c>
      <c r="AY183" s="161" t="s">
        <v>317</v>
      </c>
      <c r="BK183" s="170">
        <f>SUM(BK184:BK192)</f>
        <v>0</v>
      </c>
    </row>
    <row r="184" spans="1:65" s="2" customFormat="1" ht="14.45" customHeight="1">
      <c r="A184" s="35"/>
      <c r="B184" s="141"/>
      <c r="C184" s="218" t="s">
        <v>82</v>
      </c>
      <c r="D184" s="218" t="s">
        <v>419</v>
      </c>
      <c r="E184" s="219" t="s">
        <v>4125</v>
      </c>
      <c r="F184" s="220" t="s">
        <v>4126</v>
      </c>
      <c r="G184" s="221" t="s">
        <v>441</v>
      </c>
      <c r="H184" s="222">
        <v>159</v>
      </c>
      <c r="I184" s="223"/>
      <c r="J184" s="224">
        <f t="shared" ref="J184:J192" si="25">ROUND(I184*H184,2)</f>
        <v>0</v>
      </c>
      <c r="K184" s="225"/>
      <c r="L184" s="226"/>
      <c r="M184" s="227" t="s">
        <v>1</v>
      </c>
      <c r="N184" s="228" t="s">
        <v>41</v>
      </c>
      <c r="O184" s="61"/>
      <c r="P184" s="181">
        <f t="shared" ref="P184:P192" si="26">O184*H184</f>
        <v>0</v>
      </c>
      <c r="Q184" s="181">
        <v>0</v>
      </c>
      <c r="R184" s="181">
        <f t="shared" ref="R184:R192" si="27">Q184*H184</f>
        <v>0</v>
      </c>
      <c r="S184" s="181">
        <v>0</v>
      </c>
      <c r="T184" s="182">
        <f t="shared" ref="T184:T192" si="28">S184*H184</f>
        <v>0</v>
      </c>
      <c r="U184" s="35"/>
      <c r="V184" s="35"/>
      <c r="W184" s="35"/>
      <c r="X184" s="35"/>
      <c r="Y184" s="35"/>
      <c r="Z184" s="35"/>
      <c r="AA184" s="35"/>
      <c r="AB184" s="35"/>
      <c r="AC184" s="35"/>
      <c r="AD184" s="35"/>
      <c r="AE184" s="35"/>
      <c r="AR184" s="183" t="s">
        <v>359</v>
      </c>
      <c r="AT184" s="183" t="s">
        <v>419</v>
      </c>
      <c r="AU184" s="183" t="s">
        <v>82</v>
      </c>
      <c r="AY184" s="18" t="s">
        <v>317</v>
      </c>
      <c r="BE184" s="105">
        <f t="shared" ref="BE184:BE192" si="29">IF(N184="základná",J184,0)</f>
        <v>0</v>
      </c>
      <c r="BF184" s="105">
        <f t="shared" ref="BF184:BF192" si="30">IF(N184="znížená",J184,0)</f>
        <v>0</v>
      </c>
      <c r="BG184" s="105">
        <f t="shared" ref="BG184:BG192" si="31">IF(N184="zákl. prenesená",J184,0)</f>
        <v>0</v>
      </c>
      <c r="BH184" s="105">
        <f t="shared" ref="BH184:BH192" si="32">IF(N184="zníž. prenesená",J184,0)</f>
        <v>0</v>
      </c>
      <c r="BI184" s="105">
        <f t="shared" ref="BI184:BI192" si="33">IF(N184="nulová",J184,0)</f>
        <v>0</v>
      </c>
      <c r="BJ184" s="18" t="s">
        <v>88</v>
      </c>
      <c r="BK184" s="105">
        <f t="shared" ref="BK184:BK192" si="34">ROUND(I184*H184,2)</f>
        <v>0</v>
      </c>
      <c r="BL184" s="18" t="s">
        <v>321</v>
      </c>
      <c r="BM184" s="183" t="s">
        <v>591</v>
      </c>
    </row>
    <row r="185" spans="1:65" s="2" customFormat="1" ht="14.45" customHeight="1">
      <c r="A185" s="35"/>
      <c r="B185" s="141"/>
      <c r="C185" s="218" t="s">
        <v>88</v>
      </c>
      <c r="D185" s="218" t="s">
        <v>419</v>
      </c>
      <c r="E185" s="219" t="s">
        <v>4091</v>
      </c>
      <c r="F185" s="220" t="s">
        <v>4092</v>
      </c>
      <c r="G185" s="221" t="s">
        <v>388</v>
      </c>
      <c r="H185" s="222">
        <v>183</v>
      </c>
      <c r="I185" s="223"/>
      <c r="J185" s="224">
        <f t="shared" si="25"/>
        <v>0</v>
      </c>
      <c r="K185" s="225"/>
      <c r="L185" s="226"/>
      <c r="M185" s="227" t="s">
        <v>1</v>
      </c>
      <c r="N185" s="228" t="s">
        <v>41</v>
      </c>
      <c r="O185" s="61"/>
      <c r="P185" s="181">
        <f t="shared" si="26"/>
        <v>0</v>
      </c>
      <c r="Q185" s="181">
        <v>0</v>
      </c>
      <c r="R185" s="181">
        <f t="shared" si="27"/>
        <v>0</v>
      </c>
      <c r="S185" s="181">
        <v>0</v>
      </c>
      <c r="T185" s="182">
        <f t="shared" si="28"/>
        <v>0</v>
      </c>
      <c r="U185" s="35"/>
      <c r="V185" s="35"/>
      <c r="W185" s="35"/>
      <c r="X185" s="35"/>
      <c r="Y185" s="35"/>
      <c r="Z185" s="35"/>
      <c r="AA185" s="35"/>
      <c r="AB185" s="35"/>
      <c r="AC185" s="35"/>
      <c r="AD185" s="35"/>
      <c r="AE185" s="35"/>
      <c r="AR185" s="183" t="s">
        <v>359</v>
      </c>
      <c r="AT185" s="183" t="s">
        <v>419</v>
      </c>
      <c r="AU185" s="183" t="s">
        <v>82</v>
      </c>
      <c r="AY185" s="18" t="s">
        <v>317</v>
      </c>
      <c r="BE185" s="105">
        <f t="shared" si="29"/>
        <v>0</v>
      </c>
      <c r="BF185" s="105">
        <f t="shared" si="30"/>
        <v>0</v>
      </c>
      <c r="BG185" s="105">
        <f t="shared" si="31"/>
        <v>0</v>
      </c>
      <c r="BH185" s="105">
        <f t="shared" si="32"/>
        <v>0</v>
      </c>
      <c r="BI185" s="105">
        <f t="shared" si="33"/>
        <v>0</v>
      </c>
      <c r="BJ185" s="18" t="s">
        <v>88</v>
      </c>
      <c r="BK185" s="105">
        <f t="shared" si="34"/>
        <v>0</v>
      </c>
      <c r="BL185" s="18" t="s">
        <v>321</v>
      </c>
      <c r="BM185" s="183" t="s">
        <v>603</v>
      </c>
    </row>
    <row r="186" spans="1:65" s="2" customFormat="1" ht="14.45" customHeight="1">
      <c r="A186" s="35"/>
      <c r="B186" s="141"/>
      <c r="C186" s="218" t="s">
        <v>105</v>
      </c>
      <c r="D186" s="218" t="s">
        <v>419</v>
      </c>
      <c r="E186" s="219" t="s">
        <v>4127</v>
      </c>
      <c r="F186" s="220" t="s">
        <v>4128</v>
      </c>
      <c r="G186" s="221" t="s">
        <v>388</v>
      </c>
      <c r="H186" s="222">
        <v>93</v>
      </c>
      <c r="I186" s="223"/>
      <c r="J186" s="224">
        <f t="shared" si="25"/>
        <v>0</v>
      </c>
      <c r="K186" s="225"/>
      <c r="L186" s="226"/>
      <c r="M186" s="227" t="s">
        <v>1</v>
      </c>
      <c r="N186" s="228" t="s">
        <v>41</v>
      </c>
      <c r="O186" s="61"/>
      <c r="P186" s="181">
        <f t="shared" si="26"/>
        <v>0</v>
      </c>
      <c r="Q186" s="181">
        <v>0</v>
      </c>
      <c r="R186" s="181">
        <f t="shared" si="27"/>
        <v>0</v>
      </c>
      <c r="S186" s="181">
        <v>0</v>
      </c>
      <c r="T186" s="182">
        <f t="shared" si="28"/>
        <v>0</v>
      </c>
      <c r="U186" s="35"/>
      <c r="V186" s="35"/>
      <c r="W186" s="35"/>
      <c r="X186" s="35"/>
      <c r="Y186" s="35"/>
      <c r="Z186" s="35"/>
      <c r="AA186" s="35"/>
      <c r="AB186" s="35"/>
      <c r="AC186" s="35"/>
      <c r="AD186" s="35"/>
      <c r="AE186" s="35"/>
      <c r="AR186" s="183" t="s">
        <v>359</v>
      </c>
      <c r="AT186" s="183" t="s">
        <v>419</v>
      </c>
      <c r="AU186" s="183" t="s">
        <v>82</v>
      </c>
      <c r="AY186" s="18" t="s">
        <v>317</v>
      </c>
      <c r="BE186" s="105">
        <f t="shared" si="29"/>
        <v>0</v>
      </c>
      <c r="BF186" s="105">
        <f t="shared" si="30"/>
        <v>0</v>
      </c>
      <c r="BG186" s="105">
        <f t="shared" si="31"/>
        <v>0</v>
      </c>
      <c r="BH186" s="105">
        <f t="shared" si="32"/>
        <v>0</v>
      </c>
      <c r="BI186" s="105">
        <f t="shared" si="33"/>
        <v>0</v>
      </c>
      <c r="BJ186" s="18" t="s">
        <v>88</v>
      </c>
      <c r="BK186" s="105">
        <f t="shared" si="34"/>
        <v>0</v>
      </c>
      <c r="BL186" s="18" t="s">
        <v>321</v>
      </c>
      <c r="BM186" s="183" t="s">
        <v>612</v>
      </c>
    </row>
    <row r="187" spans="1:65" s="2" customFormat="1" ht="14.45" customHeight="1">
      <c r="A187" s="35"/>
      <c r="B187" s="141"/>
      <c r="C187" s="218" t="s">
        <v>321</v>
      </c>
      <c r="D187" s="218" t="s">
        <v>419</v>
      </c>
      <c r="E187" s="219" t="s">
        <v>4118</v>
      </c>
      <c r="F187" s="220" t="s">
        <v>4119</v>
      </c>
      <c r="G187" s="221" t="s">
        <v>388</v>
      </c>
      <c r="H187" s="222">
        <v>13</v>
      </c>
      <c r="I187" s="223"/>
      <c r="J187" s="224">
        <f t="shared" si="25"/>
        <v>0</v>
      </c>
      <c r="K187" s="225"/>
      <c r="L187" s="226"/>
      <c r="M187" s="227" t="s">
        <v>1</v>
      </c>
      <c r="N187" s="228" t="s">
        <v>41</v>
      </c>
      <c r="O187" s="61"/>
      <c r="P187" s="181">
        <f t="shared" si="26"/>
        <v>0</v>
      </c>
      <c r="Q187" s="181">
        <v>0</v>
      </c>
      <c r="R187" s="181">
        <f t="shared" si="27"/>
        <v>0</v>
      </c>
      <c r="S187" s="181">
        <v>0</v>
      </c>
      <c r="T187" s="182">
        <f t="shared" si="28"/>
        <v>0</v>
      </c>
      <c r="U187" s="35"/>
      <c r="V187" s="35"/>
      <c r="W187" s="35"/>
      <c r="X187" s="35"/>
      <c r="Y187" s="35"/>
      <c r="Z187" s="35"/>
      <c r="AA187" s="35"/>
      <c r="AB187" s="35"/>
      <c r="AC187" s="35"/>
      <c r="AD187" s="35"/>
      <c r="AE187" s="35"/>
      <c r="AR187" s="183" t="s">
        <v>359</v>
      </c>
      <c r="AT187" s="183" t="s">
        <v>419</v>
      </c>
      <c r="AU187" s="183" t="s">
        <v>82</v>
      </c>
      <c r="AY187" s="18" t="s">
        <v>317</v>
      </c>
      <c r="BE187" s="105">
        <f t="shared" si="29"/>
        <v>0</v>
      </c>
      <c r="BF187" s="105">
        <f t="shared" si="30"/>
        <v>0</v>
      </c>
      <c r="BG187" s="105">
        <f t="shared" si="31"/>
        <v>0</v>
      </c>
      <c r="BH187" s="105">
        <f t="shared" si="32"/>
        <v>0</v>
      </c>
      <c r="BI187" s="105">
        <f t="shared" si="33"/>
        <v>0</v>
      </c>
      <c r="BJ187" s="18" t="s">
        <v>88</v>
      </c>
      <c r="BK187" s="105">
        <f t="shared" si="34"/>
        <v>0</v>
      </c>
      <c r="BL187" s="18" t="s">
        <v>321</v>
      </c>
      <c r="BM187" s="183" t="s">
        <v>620</v>
      </c>
    </row>
    <row r="188" spans="1:65" s="2" customFormat="1" ht="14.45" customHeight="1">
      <c r="A188" s="35"/>
      <c r="B188" s="141"/>
      <c r="C188" s="218" t="s">
        <v>218</v>
      </c>
      <c r="D188" s="218" t="s">
        <v>419</v>
      </c>
      <c r="E188" s="219" t="s">
        <v>4120</v>
      </c>
      <c r="F188" s="220" t="s">
        <v>4121</v>
      </c>
      <c r="G188" s="221" t="s">
        <v>441</v>
      </c>
      <c r="H188" s="222">
        <v>159</v>
      </c>
      <c r="I188" s="223"/>
      <c r="J188" s="224">
        <f t="shared" si="25"/>
        <v>0</v>
      </c>
      <c r="K188" s="225"/>
      <c r="L188" s="226"/>
      <c r="M188" s="227" t="s">
        <v>1</v>
      </c>
      <c r="N188" s="228" t="s">
        <v>41</v>
      </c>
      <c r="O188" s="61"/>
      <c r="P188" s="181">
        <f t="shared" si="26"/>
        <v>0</v>
      </c>
      <c r="Q188" s="181">
        <v>0</v>
      </c>
      <c r="R188" s="181">
        <f t="shared" si="27"/>
        <v>0</v>
      </c>
      <c r="S188" s="181">
        <v>0</v>
      </c>
      <c r="T188" s="182">
        <f t="shared" si="28"/>
        <v>0</v>
      </c>
      <c r="U188" s="35"/>
      <c r="V188" s="35"/>
      <c r="W188" s="35"/>
      <c r="X188" s="35"/>
      <c r="Y188" s="35"/>
      <c r="Z188" s="35"/>
      <c r="AA188" s="35"/>
      <c r="AB188" s="35"/>
      <c r="AC188" s="35"/>
      <c r="AD188" s="35"/>
      <c r="AE188" s="35"/>
      <c r="AR188" s="183" t="s">
        <v>359</v>
      </c>
      <c r="AT188" s="183" t="s">
        <v>419</v>
      </c>
      <c r="AU188" s="183" t="s">
        <v>82</v>
      </c>
      <c r="AY188" s="18" t="s">
        <v>317</v>
      </c>
      <c r="BE188" s="105">
        <f t="shared" si="29"/>
        <v>0</v>
      </c>
      <c r="BF188" s="105">
        <f t="shared" si="30"/>
        <v>0</v>
      </c>
      <c r="BG188" s="105">
        <f t="shared" si="31"/>
        <v>0</v>
      </c>
      <c r="BH188" s="105">
        <f t="shared" si="32"/>
        <v>0</v>
      </c>
      <c r="BI188" s="105">
        <f t="shared" si="33"/>
        <v>0</v>
      </c>
      <c r="BJ188" s="18" t="s">
        <v>88</v>
      </c>
      <c r="BK188" s="105">
        <f t="shared" si="34"/>
        <v>0</v>
      </c>
      <c r="BL188" s="18" t="s">
        <v>321</v>
      </c>
      <c r="BM188" s="183" t="s">
        <v>629</v>
      </c>
    </row>
    <row r="189" spans="1:65" s="2" customFormat="1" ht="14.45" customHeight="1">
      <c r="A189" s="35"/>
      <c r="B189" s="141"/>
      <c r="C189" s="218" t="s">
        <v>349</v>
      </c>
      <c r="D189" s="218" t="s">
        <v>419</v>
      </c>
      <c r="E189" s="219" t="s">
        <v>4105</v>
      </c>
      <c r="F189" s="220" t="s">
        <v>4106</v>
      </c>
      <c r="G189" s="221" t="s">
        <v>388</v>
      </c>
      <c r="H189" s="222">
        <v>32</v>
      </c>
      <c r="I189" s="223"/>
      <c r="J189" s="224">
        <f t="shared" si="25"/>
        <v>0</v>
      </c>
      <c r="K189" s="225"/>
      <c r="L189" s="226"/>
      <c r="M189" s="227" t="s">
        <v>1</v>
      </c>
      <c r="N189" s="228" t="s">
        <v>41</v>
      </c>
      <c r="O189" s="61"/>
      <c r="P189" s="181">
        <f t="shared" si="26"/>
        <v>0</v>
      </c>
      <c r="Q189" s="181">
        <v>0</v>
      </c>
      <c r="R189" s="181">
        <f t="shared" si="27"/>
        <v>0</v>
      </c>
      <c r="S189" s="181">
        <v>0</v>
      </c>
      <c r="T189" s="182">
        <f t="shared" si="28"/>
        <v>0</v>
      </c>
      <c r="U189" s="35"/>
      <c r="V189" s="35"/>
      <c r="W189" s="35"/>
      <c r="X189" s="35"/>
      <c r="Y189" s="35"/>
      <c r="Z189" s="35"/>
      <c r="AA189" s="35"/>
      <c r="AB189" s="35"/>
      <c r="AC189" s="35"/>
      <c r="AD189" s="35"/>
      <c r="AE189" s="35"/>
      <c r="AR189" s="183" t="s">
        <v>359</v>
      </c>
      <c r="AT189" s="183" t="s">
        <v>419</v>
      </c>
      <c r="AU189" s="183" t="s">
        <v>82</v>
      </c>
      <c r="AY189" s="18" t="s">
        <v>317</v>
      </c>
      <c r="BE189" s="105">
        <f t="shared" si="29"/>
        <v>0</v>
      </c>
      <c r="BF189" s="105">
        <f t="shared" si="30"/>
        <v>0</v>
      </c>
      <c r="BG189" s="105">
        <f t="shared" si="31"/>
        <v>0</v>
      </c>
      <c r="BH189" s="105">
        <f t="shared" si="32"/>
        <v>0</v>
      </c>
      <c r="BI189" s="105">
        <f t="shared" si="33"/>
        <v>0</v>
      </c>
      <c r="BJ189" s="18" t="s">
        <v>88</v>
      </c>
      <c r="BK189" s="105">
        <f t="shared" si="34"/>
        <v>0</v>
      </c>
      <c r="BL189" s="18" t="s">
        <v>321</v>
      </c>
      <c r="BM189" s="183" t="s">
        <v>643</v>
      </c>
    </row>
    <row r="190" spans="1:65" s="2" customFormat="1" ht="14.45" customHeight="1">
      <c r="A190" s="35"/>
      <c r="B190" s="141"/>
      <c r="C190" s="218" t="s">
        <v>355</v>
      </c>
      <c r="D190" s="218" t="s">
        <v>419</v>
      </c>
      <c r="E190" s="219" t="s">
        <v>4122</v>
      </c>
      <c r="F190" s="220" t="s">
        <v>4123</v>
      </c>
      <c r="G190" s="221" t="s">
        <v>388</v>
      </c>
      <c r="H190" s="222">
        <v>96</v>
      </c>
      <c r="I190" s="223"/>
      <c r="J190" s="224">
        <f t="shared" si="25"/>
        <v>0</v>
      </c>
      <c r="K190" s="225"/>
      <c r="L190" s="226"/>
      <c r="M190" s="227" t="s">
        <v>1</v>
      </c>
      <c r="N190" s="228" t="s">
        <v>41</v>
      </c>
      <c r="O190" s="61"/>
      <c r="P190" s="181">
        <f t="shared" si="26"/>
        <v>0</v>
      </c>
      <c r="Q190" s="181">
        <v>0</v>
      </c>
      <c r="R190" s="181">
        <f t="shared" si="27"/>
        <v>0</v>
      </c>
      <c r="S190" s="181">
        <v>0</v>
      </c>
      <c r="T190" s="182">
        <f t="shared" si="28"/>
        <v>0</v>
      </c>
      <c r="U190" s="35"/>
      <c r="V190" s="35"/>
      <c r="W190" s="35"/>
      <c r="X190" s="35"/>
      <c r="Y190" s="35"/>
      <c r="Z190" s="35"/>
      <c r="AA190" s="35"/>
      <c r="AB190" s="35"/>
      <c r="AC190" s="35"/>
      <c r="AD190" s="35"/>
      <c r="AE190" s="35"/>
      <c r="AR190" s="183" t="s">
        <v>359</v>
      </c>
      <c r="AT190" s="183" t="s">
        <v>419</v>
      </c>
      <c r="AU190" s="183" t="s">
        <v>82</v>
      </c>
      <c r="AY190" s="18" t="s">
        <v>317</v>
      </c>
      <c r="BE190" s="105">
        <f t="shared" si="29"/>
        <v>0</v>
      </c>
      <c r="BF190" s="105">
        <f t="shared" si="30"/>
        <v>0</v>
      </c>
      <c r="BG190" s="105">
        <f t="shared" si="31"/>
        <v>0</v>
      </c>
      <c r="BH190" s="105">
        <f t="shared" si="32"/>
        <v>0</v>
      </c>
      <c r="BI190" s="105">
        <f t="shared" si="33"/>
        <v>0</v>
      </c>
      <c r="BJ190" s="18" t="s">
        <v>88</v>
      </c>
      <c r="BK190" s="105">
        <f t="shared" si="34"/>
        <v>0</v>
      </c>
      <c r="BL190" s="18" t="s">
        <v>321</v>
      </c>
      <c r="BM190" s="183" t="s">
        <v>653</v>
      </c>
    </row>
    <row r="191" spans="1:65" s="2" customFormat="1" ht="14.45" customHeight="1">
      <c r="A191" s="35"/>
      <c r="B191" s="141"/>
      <c r="C191" s="218" t="s">
        <v>359</v>
      </c>
      <c r="D191" s="218" t="s">
        <v>419</v>
      </c>
      <c r="E191" s="219" t="s">
        <v>4109</v>
      </c>
      <c r="F191" s="220" t="s">
        <v>4110</v>
      </c>
      <c r="G191" s="221" t="s">
        <v>388</v>
      </c>
      <c r="H191" s="222">
        <v>96</v>
      </c>
      <c r="I191" s="223"/>
      <c r="J191" s="224">
        <f t="shared" si="25"/>
        <v>0</v>
      </c>
      <c r="K191" s="225"/>
      <c r="L191" s="226"/>
      <c r="M191" s="227" t="s">
        <v>1</v>
      </c>
      <c r="N191" s="228" t="s">
        <v>41</v>
      </c>
      <c r="O191" s="61"/>
      <c r="P191" s="181">
        <f t="shared" si="26"/>
        <v>0</v>
      </c>
      <c r="Q191" s="181">
        <v>0</v>
      </c>
      <c r="R191" s="181">
        <f t="shared" si="27"/>
        <v>0</v>
      </c>
      <c r="S191" s="181">
        <v>0</v>
      </c>
      <c r="T191" s="182">
        <f t="shared" si="28"/>
        <v>0</v>
      </c>
      <c r="U191" s="35"/>
      <c r="V191" s="35"/>
      <c r="W191" s="35"/>
      <c r="X191" s="35"/>
      <c r="Y191" s="35"/>
      <c r="Z191" s="35"/>
      <c r="AA191" s="35"/>
      <c r="AB191" s="35"/>
      <c r="AC191" s="35"/>
      <c r="AD191" s="35"/>
      <c r="AE191" s="35"/>
      <c r="AR191" s="183" t="s">
        <v>359</v>
      </c>
      <c r="AT191" s="183" t="s">
        <v>419</v>
      </c>
      <c r="AU191" s="183" t="s">
        <v>82</v>
      </c>
      <c r="AY191" s="18" t="s">
        <v>317</v>
      </c>
      <c r="BE191" s="105">
        <f t="shared" si="29"/>
        <v>0</v>
      </c>
      <c r="BF191" s="105">
        <f t="shared" si="30"/>
        <v>0</v>
      </c>
      <c r="BG191" s="105">
        <f t="shared" si="31"/>
        <v>0</v>
      </c>
      <c r="BH191" s="105">
        <f t="shared" si="32"/>
        <v>0</v>
      </c>
      <c r="BI191" s="105">
        <f t="shared" si="33"/>
        <v>0</v>
      </c>
      <c r="BJ191" s="18" t="s">
        <v>88</v>
      </c>
      <c r="BK191" s="105">
        <f t="shared" si="34"/>
        <v>0</v>
      </c>
      <c r="BL191" s="18" t="s">
        <v>321</v>
      </c>
      <c r="BM191" s="183" t="s">
        <v>664</v>
      </c>
    </row>
    <row r="192" spans="1:65" s="2" customFormat="1" ht="14.45" customHeight="1">
      <c r="A192" s="35"/>
      <c r="B192" s="141"/>
      <c r="C192" s="218" t="s">
        <v>363</v>
      </c>
      <c r="D192" s="218" t="s">
        <v>419</v>
      </c>
      <c r="E192" s="219" t="s">
        <v>4111</v>
      </c>
      <c r="F192" s="220" t="s">
        <v>4112</v>
      </c>
      <c r="G192" s="221" t="s">
        <v>388</v>
      </c>
      <c r="H192" s="222">
        <v>32</v>
      </c>
      <c r="I192" s="223"/>
      <c r="J192" s="224">
        <f t="shared" si="25"/>
        <v>0</v>
      </c>
      <c r="K192" s="225"/>
      <c r="L192" s="226"/>
      <c r="M192" s="227" t="s">
        <v>1</v>
      </c>
      <c r="N192" s="228" t="s">
        <v>41</v>
      </c>
      <c r="O192" s="61"/>
      <c r="P192" s="181">
        <f t="shared" si="26"/>
        <v>0</v>
      </c>
      <c r="Q192" s="181">
        <v>0</v>
      </c>
      <c r="R192" s="181">
        <f t="shared" si="27"/>
        <v>0</v>
      </c>
      <c r="S192" s="181">
        <v>0</v>
      </c>
      <c r="T192" s="182">
        <f t="shared" si="28"/>
        <v>0</v>
      </c>
      <c r="U192" s="35"/>
      <c r="V192" s="35"/>
      <c r="W192" s="35"/>
      <c r="X192" s="35"/>
      <c r="Y192" s="35"/>
      <c r="Z192" s="35"/>
      <c r="AA192" s="35"/>
      <c r="AB192" s="35"/>
      <c r="AC192" s="35"/>
      <c r="AD192" s="35"/>
      <c r="AE192" s="35"/>
      <c r="AR192" s="183" t="s">
        <v>359</v>
      </c>
      <c r="AT192" s="183" t="s">
        <v>419</v>
      </c>
      <c r="AU192" s="183" t="s">
        <v>82</v>
      </c>
      <c r="AY192" s="18" t="s">
        <v>317</v>
      </c>
      <c r="BE192" s="105">
        <f t="shared" si="29"/>
        <v>0</v>
      </c>
      <c r="BF192" s="105">
        <f t="shared" si="30"/>
        <v>0</v>
      </c>
      <c r="BG192" s="105">
        <f t="shared" si="31"/>
        <v>0</v>
      </c>
      <c r="BH192" s="105">
        <f t="shared" si="32"/>
        <v>0</v>
      </c>
      <c r="BI192" s="105">
        <f t="shared" si="33"/>
        <v>0</v>
      </c>
      <c r="BJ192" s="18" t="s">
        <v>88</v>
      </c>
      <c r="BK192" s="105">
        <f t="shared" si="34"/>
        <v>0</v>
      </c>
      <c r="BL192" s="18" t="s">
        <v>321</v>
      </c>
      <c r="BM192" s="183" t="s">
        <v>676</v>
      </c>
    </row>
    <row r="193" spans="1:65" s="12" customFormat="1" ht="25.9" customHeight="1">
      <c r="B193" s="160"/>
      <c r="D193" s="161" t="s">
        <v>74</v>
      </c>
      <c r="E193" s="162" t="s">
        <v>4050</v>
      </c>
      <c r="F193" s="162" t="s">
        <v>4129</v>
      </c>
      <c r="I193" s="163"/>
      <c r="J193" s="164">
        <f>BK193</f>
        <v>0</v>
      </c>
      <c r="L193" s="160"/>
      <c r="M193" s="165"/>
      <c r="N193" s="166"/>
      <c r="O193" s="166"/>
      <c r="P193" s="167">
        <f>SUM(P194:P202)</f>
        <v>0</v>
      </c>
      <c r="Q193" s="166"/>
      <c r="R193" s="167">
        <f>SUM(R194:R202)</f>
        <v>0</v>
      </c>
      <c r="S193" s="166"/>
      <c r="T193" s="168">
        <f>SUM(T194:T202)</f>
        <v>0</v>
      </c>
      <c r="AR193" s="161" t="s">
        <v>82</v>
      </c>
      <c r="AT193" s="169" t="s">
        <v>74</v>
      </c>
      <c r="AU193" s="169" t="s">
        <v>75</v>
      </c>
      <c r="AY193" s="161" t="s">
        <v>317</v>
      </c>
      <c r="BK193" s="170">
        <f>SUM(BK194:BK202)</f>
        <v>0</v>
      </c>
    </row>
    <row r="194" spans="1:65" s="2" customFormat="1" ht="14.45" customHeight="1">
      <c r="A194" s="35"/>
      <c r="B194" s="141"/>
      <c r="C194" s="218" t="s">
        <v>82</v>
      </c>
      <c r="D194" s="218" t="s">
        <v>419</v>
      </c>
      <c r="E194" s="219" t="s">
        <v>4130</v>
      </c>
      <c r="F194" s="220" t="s">
        <v>4131</v>
      </c>
      <c r="G194" s="221" t="s">
        <v>441</v>
      </c>
      <c r="H194" s="222">
        <v>125</v>
      </c>
      <c r="I194" s="223"/>
      <c r="J194" s="224">
        <f t="shared" ref="J194:J202" si="35">ROUND(I194*H194,2)</f>
        <v>0</v>
      </c>
      <c r="K194" s="225"/>
      <c r="L194" s="226"/>
      <c r="M194" s="227" t="s">
        <v>1</v>
      </c>
      <c r="N194" s="228" t="s">
        <v>41</v>
      </c>
      <c r="O194" s="61"/>
      <c r="P194" s="181">
        <f t="shared" ref="P194:P202" si="36">O194*H194</f>
        <v>0</v>
      </c>
      <c r="Q194" s="181">
        <v>0</v>
      </c>
      <c r="R194" s="181">
        <f t="shared" ref="R194:R202" si="37">Q194*H194</f>
        <v>0</v>
      </c>
      <c r="S194" s="181">
        <v>0</v>
      </c>
      <c r="T194" s="182">
        <f t="shared" ref="T194:T202" si="38">S194*H194</f>
        <v>0</v>
      </c>
      <c r="U194" s="35"/>
      <c r="V194" s="35"/>
      <c r="W194" s="35"/>
      <c r="X194" s="35"/>
      <c r="Y194" s="35"/>
      <c r="Z194" s="35"/>
      <c r="AA194" s="35"/>
      <c r="AB194" s="35"/>
      <c r="AC194" s="35"/>
      <c r="AD194" s="35"/>
      <c r="AE194" s="35"/>
      <c r="AR194" s="183" t="s">
        <v>359</v>
      </c>
      <c r="AT194" s="183" t="s">
        <v>419</v>
      </c>
      <c r="AU194" s="183" t="s">
        <v>82</v>
      </c>
      <c r="AY194" s="18" t="s">
        <v>317</v>
      </c>
      <c r="BE194" s="105">
        <f t="shared" ref="BE194:BE202" si="39">IF(N194="základná",J194,0)</f>
        <v>0</v>
      </c>
      <c r="BF194" s="105">
        <f t="shared" ref="BF194:BF202" si="40">IF(N194="znížená",J194,0)</f>
        <v>0</v>
      </c>
      <c r="BG194" s="105">
        <f t="shared" ref="BG194:BG202" si="41">IF(N194="zákl. prenesená",J194,0)</f>
        <v>0</v>
      </c>
      <c r="BH194" s="105">
        <f t="shared" ref="BH194:BH202" si="42">IF(N194="zníž. prenesená",J194,0)</f>
        <v>0</v>
      </c>
      <c r="BI194" s="105">
        <f t="shared" ref="BI194:BI202" si="43">IF(N194="nulová",J194,0)</f>
        <v>0</v>
      </c>
      <c r="BJ194" s="18" t="s">
        <v>88</v>
      </c>
      <c r="BK194" s="105">
        <f t="shared" ref="BK194:BK202" si="44">ROUND(I194*H194,2)</f>
        <v>0</v>
      </c>
      <c r="BL194" s="18" t="s">
        <v>321</v>
      </c>
      <c r="BM194" s="183" t="s">
        <v>686</v>
      </c>
    </row>
    <row r="195" spans="1:65" s="2" customFormat="1" ht="14.45" customHeight="1">
      <c r="A195" s="35"/>
      <c r="B195" s="141"/>
      <c r="C195" s="218" t="s">
        <v>88</v>
      </c>
      <c r="D195" s="218" t="s">
        <v>419</v>
      </c>
      <c r="E195" s="219" t="s">
        <v>4091</v>
      </c>
      <c r="F195" s="220" t="s">
        <v>4092</v>
      </c>
      <c r="G195" s="221" t="s">
        <v>388</v>
      </c>
      <c r="H195" s="222">
        <v>144</v>
      </c>
      <c r="I195" s="223"/>
      <c r="J195" s="224">
        <f t="shared" si="35"/>
        <v>0</v>
      </c>
      <c r="K195" s="225"/>
      <c r="L195" s="226"/>
      <c r="M195" s="227" t="s">
        <v>1</v>
      </c>
      <c r="N195" s="228" t="s">
        <v>41</v>
      </c>
      <c r="O195" s="61"/>
      <c r="P195" s="181">
        <f t="shared" si="36"/>
        <v>0</v>
      </c>
      <c r="Q195" s="181">
        <v>0</v>
      </c>
      <c r="R195" s="181">
        <f t="shared" si="37"/>
        <v>0</v>
      </c>
      <c r="S195" s="181">
        <v>0</v>
      </c>
      <c r="T195" s="182">
        <f t="shared" si="38"/>
        <v>0</v>
      </c>
      <c r="U195" s="35"/>
      <c r="V195" s="35"/>
      <c r="W195" s="35"/>
      <c r="X195" s="35"/>
      <c r="Y195" s="35"/>
      <c r="Z195" s="35"/>
      <c r="AA195" s="35"/>
      <c r="AB195" s="35"/>
      <c r="AC195" s="35"/>
      <c r="AD195" s="35"/>
      <c r="AE195" s="35"/>
      <c r="AR195" s="183" t="s">
        <v>359</v>
      </c>
      <c r="AT195" s="183" t="s">
        <v>419</v>
      </c>
      <c r="AU195" s="183" t="s">
        <v>82</v>
      </c>
      <c r="AY195" s="18" t="s">
        <v>317</v>
      </c>
      <c r="BE195" s="105">
        <f t="shared" si="39"/>
        <v>0</v>
      </c>
      <c r="BF195" s="105">
        <f t="shared" si="40"/>
        <v>0</v>
      </c>
      <c r="BG195" s="105">
        <f t="shared" si="41"/>
        <v>0</v>
      </c>
      <c r="BH195" s="105">
        <f t="shared" si="42"/>
        <v>0</v>
      </c>
      <c r="BI195" s="105">
        <f t="shared" si="43"/>
        <v>0</v>
      </c>
      <c r="BJ195" s="18" t="s">
        <v>88</v>
      </c>
      <c r="BK195" s="105">
        <f t="shared" si="44"/>
        <v>0</v>
      </c>
      <c r="BL195" s="18" t="s">
        <v>321</v>
      </c>
      <c r="BM195" s="183" t="s">
        <v>700</v>
      </c>
    </row>
    <row r="196" spans="1:65" s="2" customFormat="1" ht="14.45" customHeight="1">
      <c r="A196" s="35"/>
      <c r="B196" s="141"/>
      <c r="C196" s="218" t="s">
        <v>105</v>
      </c>
      <c r="D196" s="218" t="s">
        <v>419</v>
      </c>
      <c r="E196" s="219" t="s">
        <v>4132</v>
      </c>
      <c r="F196" s="220" t="s">
        <v>4133</v>
      </c>
      <c r="G196" s="221" t="s">
        <v>388</v>
      </c>
      <c r="H196" s="222">
        <v>73</v>
      </c>
      <c r="I196" s="223"/>
      <c r="J196" s="224">
        <f t="shared" si="35"/>
        <v>0</v>
      </c>
      <c r="K196" s="225"/>
      <c r="L196" s="226"/>
      <c r="M196" s="227" t="s">
        <v>1</v>
      </c>
      <c r="N196" s="228" t="s">
        <v>41</v>
      </c>
      <c r="O196" s="61"/>
      <c r="P196" s="181">
        <f t="shared" si="36"/>
        <v>0</v>
      </c>
      <c r="Q196" s="181">
        <v>0</v>
      </c>
      <c r="R196" s="181">
        <f t="shared" si="37"/>
        <v>0</v>
      </c>
      <c r="S196" s="181">
        <v>0</v>
      </c>
      <c r="T196" s="182">
        <f t="shared" si="38"/>
        <v>0</v>
      </c>
      <c r="U196" s="35"/>
      <c r="V196" s="35"/>
      <c r="W196" s="35"/>
      <c r="X196" s="35"/>
      <c r="Y196" s="35"/>
      <c r="Z196" s="35"/>
      <c r="AA196" s="35"/>
      <c r="AB196" s="35"/>
      <c r="AC196" s="35"/>
      <c r="AD196" s="35"/>
      <c r="AE196" s="35"/>
      <c r="AR196" s="183" t="s">
        <v>359</v>
      </c>
      <c r="AT196" s="183" t="s">
        <v>419</v>
      </c>
      <c r="AU196" s="183" t="s">
        <v>82</v>
      </c>
      <c r="AY196" s="18" t="s">
        <v>317</v>
      </c>
      <c r="BE196" s="105">
        <f t="shared" si="39"/>
        <v>0</v>
      </c>
      <c r="BF196" s="105">
        <f t="shared" si="40"/>
        <v>0</v>
      </c>
      <c r="BG196" s="105">
        <f t="shared" si="41"/>
        <v>0</v>
      </c>
      <c r="BH196" s="105">
        <f t="shared" si="42"/>
        <v>0</v>
      </c>
      <c r="BI196" s="105">
        <f t="shared" si="43"/>
        <v>0</v>
      </c>
      <c r="BJ196" s="18" t="s">
        <v>88</v>
      </c>
      <c r="BK196" s="105">
        <f t="shared" si="44"/>
        <v>0</v>
      </c>
      <c r="BL196" s="18" t="s">
        <v>321</v>
      </c>
      <c r="BM196" s="183" t="s">
        <v>713</v>
      </c>
    </row>
    <row r="197" spans="1:65" s="2" customFormat="1" ht="14.45" customHeight="1">
      <c r="A197" s="35"/>
      <c r="B197" s="141"/>
      <c r="C197" s="218" t="s">
        <v>321</v>
      </c>
      <c r="D197" s="218" t="s">
        <v>419</v>
      </c>
      <c r="E197" s="219" t="s">
        <v>4118</v>
      </c>
      <c r="F197" s="220" t="s">
        <v>4119</v>
      </c>
      <c r="G197" s="221" t="s">
        <v>388</v>
      </c>
      <c r="H197" s="222">
        <v>10</v>
      </c>
      <c r="I197" s="223"/>
      <c r="J197" s="224">
        <f t="shared" si="35"/>
        <v>0</v>
      </c>
      <c r="K197" s="225"/>
      <c r="L197" s="226"/>
      <c r="M197" s="227" t="s">
        <v>1</v>
      </c>
      <c r="N197" s="228" t="s">
        <v>41</v>
      </c>
      <c r="O197" s="61"/>
      <c r="P197" s="181">
        <f t="shared" si="36"/>
        <v>0</v>
      </c>
      <c r="Q197" s="181">
        <v>0</v>
      </c>
      <c r="R197" s="181">
        <f t="shared" si="37"/>
        <v>0</v>
      </c>
      <c r="S197" s="181">
        <v>0</v>
      </c>
      <c r="T197" s="182">
        <f t="shared" si="38"/>
        <v>0</v>
      </c>
      <c r="U197" s="35"/>
      <c r="V197" s="35"/>
      <c r="W197" s="35"/>
      <c r="X197" s="35"/>
      <c r="Y197" s="35"/>
      <c r="Z197" s="35"/>
      <c r="AA197" s="35"/>
      <c r="AB197" s="35"/>
      <c r="AC197" s="35"/>
      <c r="AD197" s="35"/>
      <c r="AE197" s="35"/>
      <c r="AR197" s="183" t="s">
        <v>359</v>
      </c>
      <c r="AT197" s="183" t="s">
        <v>419</v>
      </c>
      <c r="AU197" s="183" t="s">
        <v>82</v>
      </c>
      <c r="AY197" s="18" t="s">
        <v>317</v>
      </c>
      <c r="BE197" s="105">
        <f t="shared" si="39"/>
        <v>0</v>
      </c>
      <c r="BF197" s="105">
        <f t="shared" si="40"/>
        <v>0</v>
      </c>
      <c r="BG197" s="105">
        <f t="shared" si="41"/>
        <v>0</v>
      </c>
      <c r="BH197" s="105">
        <f t="shared" si="42"/>
        <v>0</v>
      </c>
      <c r="BI197" s="105">
        <f t="shared" si="43"/>
        <v>0</v>
      </c>
      <c r="BJ197" s="18" t="s">
        <v>88</v>
      </c>
      <c r="BK197" s="105">
        <f t="shared" si="44"/>
        <v>0</v>
      </c>
      <c r="BL197" s="18" t="s">
        <v>321</v>
      </c>
      <c r="BM197" s="183" t="s">
        <v>722</v>
      </c>
    </row>
    <row r="198" spans="1:65" s="2" customFormat="1" ht="14.45" customHeight="1">
      <c r="A198" s="35"/>
      <c r="B198" s="141"/>
      <c r="C198" s="218" t="s">
        <v>218</v>
      </c>
      <c r="D198" s="218" t="s">
        <v>419</v>
      </c>
      <c r="E198" s="219" t="s">
        <v>4120</v>
      </c>
      <c r="F198" s="220" t="s">
        <v>4121</v>
      </c>
      <c r="G198" s="221" t="s">
        <v>441</v>
      </c>
      <c r="H198" s="222">
        <v>125</v>
      </c>
      <c r="I198" s="223"/>
      <c r="J198" s="224">
        <f t="shared" si="35"/>
        <v>0</v>
      </c>
      <c r="K198" s="225"/>
      <c r="L198" s="226"/>
      <c r="M198" s="227" t="s">
        <v>1</v>
      </c>
      <c r="N198" s="228" t="s">
        <v>41</v>
      </c>
      <c r="O198" s="61"/>
      <c r="P198" s="181">
        <f t="shared" si="36"/>
        <v>0</v>
      </c>
      <c r="Q198" s="181">
        <v>0</v>
      </c>
      <c r="R198" s="181">
        <f t="shared" si="37"/>
        <v>0</v>
      </c>
      <c r="S198" s="181">
        <v>0</v>
      </c>
      <c r="T198" s="182">
        <f t="shared" si="38"/>
        <v>0</v>
      </c>
      <c r="U198" s="35"/>
      <c r="V198" s="35"/>
      <c r="W198" s="35"/>
      <c r="X198" s="35"/>
      <c r="Y198" s="35"/>
      <c r="Z198" s="35"/>
      <c r="AA198" s="35"/>
      <c r="AB198" s="35"/>
      <c r="AC198" s="35"/>
      <c r="AD198" s="35"/>
      <c r="AE198" s="35"/>
      <c r="AR198" s="183" t="s">
        <v>359</v>
      </c>
      <c r="AT198" s="183" t="s">
        <v>419</v>
      </c>
      <c r="AU198" s="183" t="s">
        <v>82</v>
      </c>
      <c r="AY198" s="18" t="s">
        <v>317</v>
      </c>
      <c r="BE198" s="105">
        <f t="shared" si="39"/>
        <v>0</v>
      </c>
      <c r="BF198" s="105">
        <f t="shared" si="40"/>
        <v>0</v>
      </c>
      <c r="BG198" s="105">
        <f t="shared" si="41"/>
        <v>0</v>
      </c>
      <c r="BH198" s="105">
        <f t="shared" si="42"/>
        <v>0</v>
      </c>
      <c r="BI198" s="105">
        <f t="shared" si="43"/>
        <v>0</v>
      </c>
      <c r="BJ198" s="18" t="s">
        <v>88</v>
      </c>
      <c r="BK198" s="105">
        <f t="shared" si="44"/>
        <v>0</v>
      </c>
      <c r="BL198" s="18" t="s">
        <v>321</v>
      </c>
      <c r="BM198" s="183" t="s">
        <v>731</v>
      </c>
    </row>
    <row r="199" spans="1:65" s="2" customFormat="1" ht="14.45" customHeight="1">
      <c r="A199" s="35"/>
      <c r="B199" s="141"/>
      <c r="C199" s="218" t="s">
        <v>349</v>
      </c>
      <c r="D199" s="218" t="s">
        <v>419</v>
      </c>
      <c r="E199" s="219" t="s">
        <v>4105</v>
      </c>
      <c r="F199" s="220" t="s">
        <v>4106</v>
      </c>
      <c r="G199" s="221" t="s">
        <v>388</v>
      </c>
      <c r="H199" s="222">
        <v>26</v>
      </c>
      <c r="I199" s="223"/>
      <c r="J199" s="224">
        <f t="shared" si="35"/>
        <v>0</v>
      </c>
      <c r="K199" s="225"/>
      <c r="L199" s="226"/>
      <c r="M199" s="227" t="s">
        <v>1</v>
      </c>
      <c r="N199" s="228" t="s">
        <v>41</v>
      </c>
      <c r="O199" s="61"/>
      <c r="P199" s="181">
        <f t="shared" si="36"/>
        <v>0</v>
      </c>
      <c r="Q199" s="181">
        <v>0</v>
      </c>
      <c r="R199" s="181">
        <f t="shared" si="37"/>
        <v>0</v>
      </c>
      <c r="S199" s="181">
        <v>0</v>
      </c>
      <c r="T199" s="182">
        <f t="shared" si="38"/>
        <v>0</v>
      </c>
      <c r="U199" s="35"/>
      <c r="V199" s="35"/>
      <c r="W199" s="35"/>
      <c r="X199" s="35"/>
      <c r="Y199" s="35"/>
      <c r="Z199" s="35"/>
      <c r="AA199" s="35"/>
      <c r="AB199" s="35"/>
      <c r="AC199" s="35"/>
      <c r="AD199" s="35"/>
      <c r="AE199" s="35"/>
      <c r="AR199" s="183" t="s">
        <v>359</v>
      </c>
      <c r="AT199" s="183" t="s">
        <v>419</v>
      </c>
      <c r="AU199" s="183" t="s">
        <v>82</v>
      </c>
      <c r="AY199" s="18" t="s">
        <v>317</v>
      </c>
      <c r="BE199" s="105">
        <f t="shared" si="39"/>
        <v>0</v>
      </c>
      <c r="BF199" s="105">
        <f t="shared" si="40"/>
        <v>0</v>
      </c>
      <c r="BG199" s="105">
        <f t="shared" si="41"/>
        <v>0</v>
      </c>
      <c r="BH199" s="105">
        <f t="shared" si="42"/>
        <v>0</v>
      </c>
      <c r="BI199" s="105">
        <f t="shared" si="43"/>
        <v>0</v>
      </c>
      <c r="BJ199" s="18" t="s">
        <v>88</v>
      </c>
      <c r="BK199" s="105">
        <f t="shared" si="44"/>
        <v>0</v>
      </c>
      <c r="BL199" s="18" t="s">
        <v>321</v>
      </c>
      <c r="BM199" s="183" t="s">
        <v>745</v>
      </c>
    </row>
    <row r="200" spans="1:65" s="2" customFormat="1" ht="14.45" customHeight="1">
      <c r="A200" s="35"/>
      <c r="B200" s="141"/>
      <c r="C200" s="218" t="s">
        <v>355</v>
      </c>
      <c r="D200" s="218" t="s">
        <v>419</v>
      </c>
      <c r="E200" s="219" t="s">
        <v>4122</v>
      </c>
      <c r="F200" s="220" t="s">
        <v>4123</v>
      </c>
      <c r="G200" s="221" t="s">
        <v>388</v>
      </c>
      <c r="H200" s="222">
        <v>78</v>
      </c>
      <c r="I200" s="223"/>
      <c r="J200" s="224">
        <f t="shared" si="35"/>
        <v>0</v>
      </c>
      <c r="K200" s="225"/>
      <c r="L200" s="226"/>
      <c r="M200" s="227" t="s">
        <v>1</v>
      </c>
      <c r="N200" s="228" t="s">
        <v>41</v>
      </c>
      <c r="O200" s="61"/>
      <c r="P200" s="181">
        <f t="shared" si="36"/>
        <v>0</v>
      </c>
      <c r="Q200" s="181">
        <v>0</v>
      </c>
      <c r="R200" s="181">
        <f t="shared" si="37"/>
        <v>0</v>
      </c>
      <c r="S200" s="181">
        <v>0</v>
      </c>
      <c r="T200" s="182">
        <f t="shared" si="38"/>
        <v>0</v>
      </c>
      <c r="U200" s="35"/>
      <c r="V200" s="35"/>
      <c r="W200" s="35"/>
      <c r="X200" s="35"/>
      <c r="Y200" s="35"/>
      <c r="Z200" s="35"/>
      <c r="AA200" s="35"/>
      <c r="AB200" s="35"/>
      <c r="AC200" s="35"/>
      <c r="AD200" s="35"/>
      <c r="AE200" s="35"/>
      <c r="AR200" s="183" t="s">
        <v>359</v>
      </c>
      <c r="AT200" s="183" t="s">
        <v>419</v>
      </c>
      <c r="AU200" s="183" t="s">
        <v>82</v>
      </c>
      <c r="AY200" s="18" t="s">
        <v>317</v>
      </c>
      <c r="BE200" s="105">
        <f t="shared" si="39"/>
        <v>0</v>
      </c>
      <c r="BF200" s="105">
        <f t="shared" si="40"/>
        <v>0</v>
      </c>
      <c r="BG200" s="105">
        <f t="shared" si="41"/>
        <v>0</v>
      </c>
      <c r="BH200" s="105">
        <f t="shared" si="42"/>
        <v>0</v>
      </c>
      <c r="BI200" s="105">
        <f t="shared" si="43"/>
        <v>0</v>
      </c>
      <c r="BJ200" s="18" t="s">
        <v>88</v>
      </c>
      <c r="BK200" s="105">
        <f t="shared" si="44"/>
        <v>0</v>
      </c>
      <c r="BL200" s="18" t="s">
        <v>321</v>
      </c>
      <c r="BM200" s="183" t="s">
        <v>757</v>
      </c>
    </row>
    <row r="201" spans="1:65" s="2" customFormat="1" ht="14.45" customHeight="1">
      <c r="A201" s="35"/>
      <c r="B201" s="141"/>
      <c r="C201" s="218" t="s">
        <v>359</v>
      </c>
      <c r="D201" s="218" t="s">
        <v>419</v>
      </c>
      <c r="E201" s="219" t="s">
        <v>4109</v>
      </c>
      <c r="F201" s="220" t="s">
        <v>4110</v>
      </c>
      <c r="G201" s="221" t="s">
        <v>388</v>
      </c>
      <c r="H201" s="222">
        <v>78</v>
      </c>
      <c r="I201" s="223"/>
      <c r="J201" s="224">
        <f t="shared" si="35"/>
        <v>0</v>
      </c>
      <c r="K201" s="225"/>
      <c r="L201" s="226"/>
      <c r="M201" s="227" t="s">
        <v>1</v>
      </c>
      <c r="N201" s="228" t="s">
        <v>41</v>
      </c>
      <c r="O201" s="61"/>
      <c r="P201" s="181">
        <f t="shared" si="36"/>
        <v>0</v>
      </c>
      <c r="Q201" s="181">
        <v>0</v>
      </c>
      <c r="R201" s="181">
        <f t="shared" si="37"/>
        <v>0</v>
      </c>
      <c r="S201" s="181">
        <v>0</v>
      </c>
      <c r="T201" s="182">
        <f t="shared" si="38"/>
        <v>0</v>
      </c>
      <c r="U201" s="35"/>
      <c r="V201" s="35"/>
      <c r="W201" s="35"/>
      <c r="X201" s="35"/>
      <c r="Y201" s="35"/>
      <c r="Z201" s="35"/>
      <c r="AA201" s="35"/>
      <c r="AB201" s="35"/>
      <c r="AC201" s="35"/>
      <c r="AD201" s="35"/>
      <c r="AE201" s="35"/>
      <c r="AR201" s="183" t="s">
        <v>359</v>
      </c>
      <c r="AT201" s="183" t="s">
        <v>419</v>
      </c>
      <c r="AU201" s="183" t="s">
        <v>82</v>
      </c>
      <c r="AY201" s="18" t="s">
        <v>317</v>
      </c>
      <c r="BE201" s="105">
        <f t="shared" si="39"/>
        <v>0</v>
      </c>
      <c r="BF201" s="105">
        <f t="shared" si="40"/>
        <v>0</v>
      </c>
      <c r="BG201" s="105">
        <f t="shared" si="41"/>
        <v>0</v>
      </c>
      <c r="BH201" s="105">
        <f t="shared" si="42"/>
        <v>0</v>
      </c>
      <c r="BI201" s="105">
        <f t="shared" si="43"/>
        <v>0</v>
      </c>
      <c r="BJ201" s="18" t="s">
        <v>88</v>
      </c>
      <c r="BK201" s="105">
        <f t="shared" si="44"/>
        <v>0</v>
      </c>
      <c r="BL201" s="18" t="s">
        <v>321</v>
      </c>
      <c r="BM201" s="183" t="s">
        <v>766</v>
      </c>
    </row>
    <row r="202" spans="1:65" s="2" customFormat="1" ht="14.45" customHeight="1">
      <c r="A202" s="35"/>
      <c r="B202" s="141"/>
      <c r="C202" s="218" t="s">
        <v>363</v>
      </c>
      <c r="D202" s="218" t="s">
        <v>419</v>
      </c>
      <c r="E202" s="219" t="s">
        <v>4111</v>
      </c>
      <c r="F202" s="220" t="s">
        <v>4112</v>
      </c>
      <c r="G202" s="221" t="s">
        <v>388</v>
      </c>
      <c r="H202" s="222">
        <v>26</v>
      </c>
      <c r="I202" s="223"/>
      <c r="J202" s="224">
        <f t="shared" si="35"/>
        <v>0</v>
      </c>
      <c r="K202" s="225"/>
      <c r="L202" s="226"/>
      <c r="M202" s="227" t="s">
        <v>1</v>
      </c>
      <c r="N202" s="228" t="s">
        <v>41</v>
      </c>
      <c r="O202" s="61"/>
      <c r="P202" s="181">
        <f t="shared" si="36"/>
        <v>0</v>
      </c>
      <c r="Q202" s="181">
        <v>0</v>
      </c>
      <c r="R202" s="181">
        <f t="shared" si="37"/>
        <v>0</v>
      </c>
      <c r="S202" s="181">
        <v>0</v>
      </c>
      <c r="T202" s="182">
        <f t="shared" si="38"/>
        <v>0</v>
      </c>
      <c r="U202" s="35"/>
      <c r="V202" s="35"/>
      <c r="W202" s="35"/>
      <c r="X202" s="35"/>
      <c r="Y202" s="35"/>
      <c r="Z202" s="35"/>
      <c r="AA202" s="35"/>
      <c r="AB202" s="35"/>
      <c r="AC202" s="35"/>
      <c r="AD202" s="35"/>
      <c r="AE202" s="35"/>
      <c r="AR202" s="183" t="s">
        <v>359</v>
      </c>
      <c r="AT202" s="183" t="s">
        <v>419</v>
      </c>
      <c r="AU202" s="183" t="s">
        <v>82</v>
      </c>
      <c r="AY202" s="18" t="s">
        <v>317</v>
      </c>
      <c r="BE202" s="105">
        <f t="shared" si="39"/>
        <v>0</v>
      </c>
      <c r="BF202" s="105">
        <f t="shared" si="40"/>
        <v>0</v>
      </c>
      <c r="BG202" s="105">
        <f t="shared" si="41"/>
        <v>0</v>
      </c>
      <c r="BH202" s="105">
        <f t="shared" si="42"/>
        <v>0</v>
      </c>
      <c r="BI202" s="105">
        <f t="shared" si="43"/>
        <v>0</v>
      </c>
      <c r="BJ202" s="18" t="s">
        <v>88</v>
      </c>
      <c r="BK202" s="105">
        <f t="shared" si="44"/>
        <v>0</v>
      </c>
      <c r="BL202" s="18" t="s">
        <v>321</v>
      </c>
      <c r="BM202" s="183" t="s">
        <v>775</v>
      </c>
    </row>
    <row r="203" spans="1:65" s="12" customFormat="1" ht="25.9" customHeight="1">
      <c r="B203" s="160"/>
      <c r="D203" s="161" t="s">
        <v>74</v>
      </c>
      <c r="E203" s="162" t="s">
        <v>4134</v>
      </c>
      <c r="F203" s="162" t="s">
        <v>4135</v>
      </c>
      <c r="I203" s="163"/>
      <c r="J203" s="164">
        <f>BK203</f>
        <v>0</v>
      </c>
      <c r="L203" s="160"/>
      <c r="M203" s="165"/>
      <c r="N203" s="166"/>
      <c r="O203" s="166"/>
      <c r="P203" s="167">
        <f>SUM(P204:P236)</f>
        <v>0</v>
      </c>
      <c r="Q203" s="166"/>
      <c r="R203" s="167">
        <f>SUM(R204:R236)</f>
        <v>0</v>
      </c>
      <c r="S203" s="166"/>
      <c r="T203" s="168">
        <f>SUM(T204:T236)</f>
        <v>0</v>
      </c>
      <c r="AR203" s="161" t="s">
        <v>82</v>
      </c>
      <c r="AT203" s="169" t="s">
        <v>74</v>
      </c>
      <c r="AU203" s="169" t="s">
        <v>75</v>
      </c>
      <c r="AY203" s="161" t="s">
        <v>317</v>
      </c>
      <c r="BK203" s="170">
        <f>SUM(BK204:BK236)</f>
        <v>0</v>
      </c>
    </row>
    <row r="204" spans="1:65" s="2" customFormat="1" ht="14.45" customHeight="1">
      <c r="A204" s="35"/>
      <c r="B204" s="141"/>
      <c r="C204" s="218" t="s">
        <v>82</v>
      </c>
      <c r="D204" s="218" t="s">
        <v>419</v>
      </c>
      <c r="E204" s="219" t="s">
        <v>4136</v>
      </c>
      <c r="F204" s="220" t="s">
        <v>4137</v>
      </c>
      <c r="G204" s="221" t="s">
        <v>388</v>
      </c>
      <c r="H204" s="222">
        <v>1</v>
      </c>
      <c r="I204" s="223"/>
      <c r="J204" s="224">
        <f t="shared" ref="J204:J236" si="45">ROUND(I204*H204,2)</f>
        <v>0</v>
      </c>
      <c r="K204" s="225"/>
      <c r="L204" s="226"/>
      <c r="M204" s="227" t="s">
        <v>1</v>
      </c>
      <c r="N204" s="228" t="s">
        <v>41</v>
      </c>
      <c r="O204" s="61"/>
      <c r="P204" s="181">
        <f t="shared" ref="P204:P236" si="46">O204*H204</f>
        <v>0</v>
      </c>
      <c r="Q204" s="181">
        <v>0</v>
      </c>
      <c r="R204" s="181">
        <f t="shared" ref="R204:R236" si="47">Q204*H204</f>
        <v>0</v>
      </c>
      <c r="S204" s="181">
        <v>0</v>
      </c>
      <c r="T204" s="182">
        <f t="shared" ref="T204:T236" si="48">S204*H204</f>
        <v>0</v>
      </c>
      <c r="U204" s="35"/>
      <c r="V204" s="35"/>
      <c r="W204" s="35"/>
      <c r="X204" s="35"/>
      <c r="Y204" s="35"/>
      <c r="Z204" s="35"/>
      <c r="AA204" s="35"/>
      <c r="AB204" s="35"/>
      <c r="AC204" s="35"/>
      <c r="AD204" s="35"/>
      <c r="AE204" s="35"/>
      <c r="AR204" s="183" t="s">
        <v>359</v>
      </c>
      <c r="AT204" s="183" t="s">
        <v>419</v>
      </c>
      <c r="AU204" s="183" t="s">
        <v>82</v>
      </c>
      <c r="AY204" s="18" t="s">
        <v>317</v>
      </c>
      <c r="BE204" s="105">
        <f t="shared" ref="BE204:BE236" si="49">IF(N204="základná",J204,0)</f>
        <v>0</v>
      </c>
      <c r="BF204" s="105">
        <f t="shared" ref="BF204:BF236" si="50">IF(N204="znížená",J204,0)</f>
        <v>0</v>
      </c>
      <c r="BG204" s="105">
        <f t="shared" ref="BG204:BG236" si="51">IF(N204="zákl. prenesená",J204,0)</f>
        <v>0</v>
      </c>
      <c r="BH204" s="105">
        <f t="shared" ref="BH204:BH236" si="52">IF(N204="zníž. prenesená",J204,0)</f>
        <v>0</v>
      </c>
      <c r="BI204" s="105">
        <f t="shared" ref="BI204:BI236" si="53">IF(N204="nulová",J204,0)</f>
        <v>0</v>
      </c>
      <c r="BJ204" s="18" t="s">
        <v>88</v>
      </c>
      <c r="BK204" s="105">
        <f t="shared" ref="BK204:BK236" si="54">ROUND(I204*H204,2)</f>
        <v>0</v>
      </c>
      <c r="BL204" s="18" t="s">
        <v>321</v>
      </c>
      <c r="BM204" s="183" t="s">
        <v>784</v>
      </c>
    </row>
    <row r="205" spans="1:65" s="2" customFormat="1" ht="14.45" customHeight="1">
      <c r="A205" s="35"/>
      <c r="B205" s="141"/>
      <c r="C205" s="218" t="s">
        <v>88</v>
      </c>
      <c r="D205" s="218" t="s">
        <v>419</v>
      </c>
      <c r="E205" s="219" t="s">
        <v>4138</v>
      </c>
      <c r="F205" s="220" t="s">
        <v>4139</v>
      </c>
      <c r="G205" s="221" t="s">
        <v>388</v>
      </c>
      <c r="H205" s="222">
        <v>1</v>
      </c>
      <c r="I205" s="223"/>
      <c r="J205" s="224">
        <f t="shared" si="45"/>
        <v>0</v>
      </c>
      <c r="K205" s="225"/>
      <c r="L205" s="226"/>
      <c r="M205" s="227" t="s">
        <v>1</v>
      </c>
      <c r="N205" s="228" t="s">
        <v>41</v>
      </c>
      <c r="O205" s="61"/>
      <c r="P205" s="181">
        <f t="shared" si="46"/>
        <v>0</v>
      </c>
      <c r="Q205" s="181">
        <v>0</v>
      </c>
      <c r="R205" s="181">
        <f t="shared" si="47"/>
        <v>0</v>
      </c>
      <c r="S205" s="181">
        <v>0</v>
      </c>
      <c r="T205" s="182">
        <f t="shared" si="48"/>
        <v>0</v>
      </c>
      <c r="U205" s="35"/>
      <c r="V205" s="35"/>
      <c r="W205" s="35"/>
      <c r="X205" s="35"/>
      <c r="Y205" s="35"/>
      <c r="Z205" s="35"/>
      <c r="AA205" s="35"/>
      <c r="AB205" s="35"/>
      <c r="AC205" s="35"/>
      <c r="AD205" s="35"/>
      <c r="AE205" s="35"/>
      <c r="AR205" s="183" t="s">
        <v>359</v>
      </c>
      <c r="AT205" s="183" t="s">
        <v>419</v>
      </c>
      <c r="AU205" s="183" t="s">
        <v>82</v>
      </c>
      <c r="AY205" s="18" t="s">
        <v>317</v>
      </c>
      <c r="BE205" s="105">
        <f t="shared" si="49"/>
        <v>0</v>
      </c>
      <c r="BF205" s="105">
        <f t="shared" si="50"/>
        <v>0</v>
      </c>
      <c r="BG205" s="105">
        <f t="shared" si="51"/>
        <v>0</v>
      </c>
      <c r="BH205" s="105">
        <f t="shared" si="52"/>
        <v>0</v>
      </c>
      <c r="BI205" s="105">
        <f t="shared" si="53"/>
        <v>0</v>
      </c>
      <c r="BJ205" s="18" t="s">
        <v>88</v>
      </c>
      <c r="BK205" s="105">
        <f t="shared" si="54"/>
        <v>0</v>
      </c>
      <c r="BL205" s="18" t="s">
        <v>321</v>
      </c>
      <c r="BM205" s="183" t="s">
        <v>794</v>
      </c>
    </row>
    <row r="206" spans="1:65" s="2" customFormat="1" ht="14.45" customHeight="1">
      <c r="A206" s="35"/>
      <c r="B206" s="141"/>
      <c r="C206" s="218" t="s">
        <v>105</v>
      </c>
      <c r="D206" s="218" t="s">
        <v>419</v>
      </c>
      <c r="E206" s="219" t="s">
        <v>4140</v>
      </c>
      <c r="F206" s="220" t="s">
        <v>4141</v>
      </c>
      <c r="G206" s="221" t="s">
        <v>388</v>
      </c>
      <c r="H206" s="222">
        <v>1</v>
      </c>
      <c r="I206" s="223"/>
      <c r="J206" s="224">
        <f t="shared" si="45"/>
        <v>0</v>
      </c>
      <c r="K206" s="225"/>
      <c r="L206" s="226"/>
      <c r="M206" s="227" t="s">
        <v>1</v>
      </c>
      <c r="N206" s="228" t="s">
        <v>41</v>
      </c>
      <c r="O206" s="61"/>
      <c r="P206" s="181">
        <f t="shared" si="46"/>
        <v>0</v>
      </c>
      <c r="Q206" s="181">
        <v>0</v>
      </c>
      <c r="R206" s="181">
        <f t="shared" si="47"/>
        <v>0</v>
      </c>
      <c r="S206" s="181">
        <v>0</v>
      </c>
      <c r="T206" s="182">
        <f t="shared" si="48"/>
        <v>0</v>
      </c>
      <c r="U206" s="35"/>
      <c r="V206" s="35"/>
      <c r="W206" s="35"/>
      <c r="X206" s="35"/>
      <c r="Y206" s="35"/>
      <c r="Z206" s="35"/>
      <c r="AA206" s="35"/>
      <c r="AB206" s="35"/>
      <c r="AC206" s="35"/>
      <c r="AD206" s="35"/>
      <c r="AE206" s="35"/>
      <c r="AR206" s="183" t="s">
        <v>359</v>
      </c>
      <c r="AT206" s="183" t="s">
        <v>419</v>
      </c>
      <c r="AU206" s="183" t="s">
        <v>82</v>
      </c>
      <c r="AY206" s="18" t="s">
        <v>317</v>
      </c>
      <c r="BE206" s="105">
        <f t="shared" si="49"/>
        <v>0</v>
      </c>
      <c r="BF206" s="105">
        <f t="shared" si="50"/>
        <v>0</v>
      </c>
      <c r="BG206" s="105">
        <f t="shared" si="51"/>
        <v>0</v>
      </c>
      <c r="BH206" s="105">
        <f t="shared" si="52"/>
        <v>0</v>
      </c>
      <c r="BI206" s="105">
        <f t="shared" si="53"/>
        <v>0</v>
      </c>
      <c r="BJ206" s="18" t="s">
        <v>88</v>
      </c>
      <c r="BK206" s="105">
        <f t="shared" si="54"/>
        <v>0</v>
      </c>
      <c r="BL206" s="18" t="s">
        <v>321</v>
      </c>
      <c r="BM206" s="183" t="s">
        <v>807</v>
      </c>
    </row>
    <row r="207" spans="1:65" s="2" customFormat="1" ht="14.45" customHeight="1">
      <c r="A207" s="35"/>
      <c r="B207" s="141"/>
      <c r="C207" s="218" t="s">
        <v>321</v>
      </c>
      <c r="D207" s="218" t="s">
        <v>419</v>
      </c>
      <c r="E207" s="219" t="s">
        <v>4142</v>
      </c>
      <c r="F207" s="220" t="s">
        <v>4143</v>
      </c>
      <c r="G207" s="221" t="s">
        <v>378</v>
      </c>
      <c r="H207" s="222">
        <v>1.6</v>
      </c>
      <c r="I207" s="223"/>
      <c r="J207" s="224">
        <f t="shared" si="45"/>
        <v>0</v>
      </c>
      <c r="K207" s="225"/>
      <c r="L207" s="226"/>
      <c r="M207" s="227" t="s">
        <v>1</v>
      </c>
      <c r="N207" s="228" t="s">
        <v>41</v>
      </c>
      <c r="O207" s="61"/>
      <c r="P207" s="181">
        <f t="shared" si="46"/>
        <v>0</v>
      </c>
      <c r="Q207" s="181">
        <v>0</v>
      </c>
      <c r="R207" s="181">
        <f t="shared" si="47"/>
        <v>0</v>
      </c>
      <c r="S207" s="181">
        <v>0</v>
      </c>
      <c r="T207" s="182">
        <f t="shared" si="48"/>
        <v>0</v>
      </c>
      <c r="U207" s="35"/>
      <c r="V207" s="35"/>
      <c r="W207" s="35"/>
      <c r="X207" s="35"/>
      <c r="Y207" s="35"/>
      <c r="Z207" s="35"/>
      <c r="AA207" s="35"/>
      <c r="AB207" s="35"/>
      <c r="AC207" s="35"/>
      <c r="AD207" s="35"/>
      <c r="AE207" s="35"/>
      <c r="AR207" s="183" t="s">
        <v>359</v>
      </c>
      <c r="AT207" s="183" t="s">
        <v>419</v>
      </c>
      <c r="AU207" s="183" t="s">
        <v>82</v>
      </c>
      <c r="AY207" s="18" t="s">
        <v>317</v>
      </c>
      <c r="BE207" s="105">
        <f t="shared" si="49"/>
        <v>0</v>
      </c>
      <c r="BF207" s="105">
        <f t="shared" si="50"/>
        <v>0</v>
      </c>
      <c r="BG207" s="105">
        <f t="shared" si="51"/>
        <v>0</v>
      </c>
      <c r="BH207" s="105">
        <f t="shared" si="52"/>
        <v>0</v>
      </c>
      <c r="BI207" s="105">
        <f t="shared" si="53"/>
        <v>0</v>
      </c>
      <c r="BJ207" s="18" t="s">
        <v>88</v>
      </c>
      <c r="BK207" s="105">
        <f t="shared" si="54"/>
        <v>0</v>
      </c>
      <c r="BL207" s="18" t="s">
        <v>321</v>
      </c>
      <c r="BM207" s="183" t="s">
        <v>824</v>
      </c>
    </row>
    <row r="208" spans="1:65" s="2" customFormat="1" ht="14.45" customHeight="1">
      <c r="A208" s="35"/>
      <c r="B208" s="141"/>
      <c r="C208" s="218" t="s">
        <v>218</v>
      </c>
      <c r="D208" s="218" t="s">
        <v>419</v>
      </c>
      <c r="E208" s="219" t="s">
        <v>4144</v>
      </c>
      <c r="F208" s="220" t="s">
        <v>4145</v>
      </c>
      <c r="G208" s="221" t="s">
        <v>388</v>
      </c>
      <c r="H208" s="222">
        <v>1</v>
      </c>
      <c r="I208" s="223"/>
      <c r="J208" s="224">
        <f t="shared" si="45"/>
        <v>0</v>
      </c>
      <c r="K208" s="225"/>
      <c r="L208" s="226"/>
      <c r="M208" s="227" t="s">
        <v>1</v>
      </c>
      <c r="N208" s="228" t="s">
        <v>41</v>
      </c>
      <c r="O208" s="61"/>
      <c r="P208" s="181">
        <f t="shared" si="46"/>
        <v>0</v>
      </c>
      <c r="Q208" s="181">
        <v>0</v>
      </c>
      <c r="R208" s="181">
        <f t="shared" si="47"/>
        <v>0</v>
      </c>
      <c r="S208" s="181">
        <v>0</v>
      </c>
      <c r="T208" s="182">
        <f t="shared" si="48"/>
        <v>0</v>
      </c>
      <c r="U208" s="35"/>
      <c r="V208" s="35"/>
      <c r="W208" s="35"/>
      <c r="X208" s="35"/>
      <c r="Y208" s="35"/>
      <c r="Z208" s="35"/>
      <c r="AA208" s="35"/>
      <c r="AB208" s="35"/>
      <c r="AC208" s="35"/>
      <c r="AD208" s="35"/>
      <c r="AE208" s="35"/>
      <c r="AR208" s="183" t="s">
        <v>359</v>
      </c>
      <c r="AT208" s="183" t="s">
        <v>419</v>
      </c>
      <c r="AU208" s="183" t="s">
        <v>82</v>
      </c>
      <c r="AY208" s="18" t="s">
        <v>317</v>
      </c>
      <c r="BE208" s="105">
        <f t="shared" si="49"/>
        <v>0</v>
      </c>
      <c r="BF208" s="105">
        <f t="shared" si="50"/>
        <v>0</v>
      </c>
      <c r="BG208" s="105">
        <f t="shared" si="51"/>
        <v>0</v>
      </c>
      <c r="BH208" s="105">
        <f t="shared" si="52"/>
        <v>0</v>
      </c>
      <c r="BI208" s="105">
        <f t="shared" si="53"/>
        <v>0</v>
      </c>
      <c r="BJ208" s="18" t="s">
        <v>88</v>
      </c>
      <c r="BK208" s="105">
        <f t="shared" si="54"/>
        <v>0</v>
      </c>
      <c r="BL208" s="18" t="s">
        <v>321</v>
      </c>
      <c r="BM208" s="183" t="s">
        <v>836</v>
      </c>
    </row>
    <row r="209" spans="1:65" s="2" customFormat="1" ht="14.45" customHeight="1">
      <c r="A209" s="35"/>
      <c r="B209" s="141"/>
      <c r="C209" s="218" t="s">
        <v>349</v>
      </c>
      <c r="D209" s="218" t="s">
        <v>419</v>
      </c>
      <c r="E209" s="219" t="s">
        <v>4146</v>
      </c>
      <c r="F209" s="220" t="s">
        <v>4147</v>
      </c>
      <c r="G209" s="221" t="s">
        <v>388</v>
      </c>
      <c r="H209" s="222">
        <v>2</v>
      </c>
      <c r="I209" s="223"/>
      <c r="J209" s="224">
        <f t="shared" si="45"/>
        <v>0</v>
      </c>
      <c r="K209" s="225"/>
      <c r="L209" s="226"/>
      <c r="M209" s="227" t="s">
        <v>1</v>
      </c>
      <c r="N209" s="228" t="s">
        <v>41</v>
      </c>
      <c r="O209" s="61"/>
      <c r="P209" s="181">
        <f t="shared" si="46"/>
        <v>0</v>
      </c>
      <c r="Q209" s="181">
        <v>0</v>
      </c>
      <c r="R209" s="181">
        <f t="shared" si="47"/>
        <v>0</v>
      </c>
      <c r="S209" s="181">
        <v>0</v>
      </c>
      <c r="T209" s="182">
        <f t="shared" si="48"/>
        <v>0</v>
      </c>
      <c r="U209" s="35"/>
      <c r="V209" s="35"/>
      <c r="W209" s="35"/>
      <c r="X209" s="35"/>
      <c r="Y209" s="35"/>
      <c r="Z209" s="35"/>
      <c r="AA209" s="35"/>
      <c r="AB209" s="35"/>
      <c r="AC209" s="35"/>
      <c r="AD209" s="35"/>
      <c r="AE209" s="35"/>
      <c r="AR209" s="183" t="s">
        <v>359</v>
      </c>
      <c r="AT209" s="183" t="s">
        <v>419</v>
      </c>
      <c r="AU209" s="183" t="s">
        <v>82</v>
      </c>
      <c r="AY209" s="18" t="s">
        <v>317</v>
      </c>
      <c r="BE209" s="105">
        <f t="shared" si="49"/>
        <v>0</v>
      </c>
      <c r="BF209" s="105">
        <f t="shared" si="50"/>
        <v>0</v>
      </c>
      <c r="BG209" s="105">
        <f t="shared" si="51"/>
        <v>0</v>
      </c>
      <c r="BH209" s="105">
        <f t="shared" si="52"/>
        <v>0</v>
      </c>
      <c r="BI209" s="105">
        <f t="shared" si="53"/>
        <v>0</v>
      </c>
      <c r="BJ209" s="18" t="s">
        <v>88</v>
      </c>
      <c r="BK209" s="105">
        <f t="shared" si="54"/>
        <v>0</v>
      </c>
      <c r="BL209" s="18" t="s">
        <v>321</v>
      </c>
      <c r="BM209" s="183" t="s">
        <v>845</v>
      </c>
    </row>
    <row r="210" spans="1:65" s="2" customFormat="1" ht="14.45" customHeight="1">
      <c r="A210" s="35"/>
      <c r="B210" s="141"/>
      <c r="C210" s="218" t="s">
        <v>355</v>
      </c>
      <c r="D210" s="218" t="s">
        <v>419</v>
      </c>
      <c r="E210" s="219" t="s">
        <v>4148</v>
      </c>
      <c r="F210" s="220" t="s">
        <v>4149</v>
      </c>
      <c r="G210" s="221" t="s">
        <v>388</v>
      </c>
      <c r="H210" s="222">
        <v>2</v>
      </c>
      <c r="I210" s="223"/>
      <c r="J210" s="224">
        <f t="shared" si="45"/>
        <v>0</v>
      </c>
      <c r="K210" s="225"/>
      <c r="L210" s="226"/>
      <c r="M210" s="227" t="s">
        <v>1</v>
      </c>
      <c r="N210" s="228" t="s">
        <v>41</v>
      </c>
      <c r="O210" s="61"/>
      <c r="P210" s="181">
        <f t="shared" si="46"/>
        <v>0</v>
      </c>
      <c r="Q210" s="181">
        <v>0</v>
      </c>
      <c r="R210" s="181">
        <f t="shared" si="47"/>
        <v>0</v>
      </c>
      <c r="S210" s="181">
        <v>0</v>
      </c>
      <c r="T210" s="182">
        <f t="shared" si="48"/>
        <v>0</v>
      </c>
      <c r="U210" s="35"/>
      <c r="V210" s="35"/>
      <c r="W210" s="35"/>
      <c r="X210" s="35"/>
      <c r="Y210" s="35"/>
      <c r="Z210" s="35"/>
      <c r="AA210" s="35"/>
      <c r="AB210" s="35"/>
      <c r="AC210" s="35"/>
      <c r="AD210" s="35"/>
      <c r="AE210" s="35"/>
      <c r="AR210" s="183" t="s">
        <v>359</v>
      </c>
      <c r="AT210" s="183" t="s">
        <v>419</v>
      </c>
      <c r="AU210" s="183" t="s">
        <v>82</v>
      </c>
      <c r="AY210" s="18" t="s">
        <v>317</v>
      </c>
      <c r="BE210" s="105">
        <f t="shared" si="49"/>
        <v>0</v>
      </c>
      <c r="BF210" s="105">
        <f t="shared" si="50"/>
        <v>0</v>
      </c>
      <c r="BG210" s="105">
        <f t="shared" si="51"/>
        <v>0</v>
      </c>
      <c r="BH210" s="105">
        <f t="shared" si="52"/>
        <v>0</v>
      </c>
      <c r="BI210" s="105">
        <f t="shared" si="53"/>
        <v>0</v>
      </c>
      <c r="BJ210" s="18" t="s">
        <v>88</v>
      </c>
      <c r="BK210" s="105">
        <f t="shared" si="54"/>
        <v>0</v>
      </c>
      <c r="BL210" s="18" t="s">
        <v>321</v>
      </c>
      <c r="BM210" s="183" t="s">
        <v>859</v>
      </c>
    </row>
    <row r="211" spans="1:65" s="2" customFormat="1" ht="14.45" customHeight="1">
      <c r="A211" s="35"/>
      <c r="B211" s="141"/>
      <c r="C211" s="218" t="s">
        <v>359</v>
      </c>
      <c r="D211" s="218" t="s">
        <v>419</v>
      </c>
      <c r="E211" s="219" t="s">
        <v>4150</v>
      </c>
      <c r="F211" s="220" t="s">
        <v>4151</v>
      </c>
      <c r="G211" s="221" t="s">
        <v>388</v>
      </c>
      <c r="H211" s="222">
        <v>16</v>
      </c>
      <c r="I211" s="223"/>
      <c r="J211" s="224">
        <f t="shared" si="45"/>
        <v>0</v>
      </c>
      <c r="K211" s="225"/>
      <c r="L211" s="226"/>
      <c r="M211" s="227" t="s">
        <v>1</v>
      </c>
      <c r="N211" s="228" t="s">
        <v>41</v>
      </c>
      <c r="O211" s="61"/>
      <c r="P211" s="181">
        <f t="shared" si="46"/>
        <v>0</v>
      </c>
      <c r="Q211" s="181">
        <v>0</v>
      </c>
      <c r="R211" s="181">
        <f t="shared" si="47"/>
        <v>0</v>
      </c>
      <c r="S211" s="181">
        <v>0</v>
      </c>
      <c r="T211" s="182">
        <f t="shared" si="48"/>
        <v>0</v>
      </c>
      <c r="U211" s="35"/>
      <c r="V211" s="35"/>
      <c r="W211" s="35"/>
      <c r="X211" s="35"/>
      <c r="Y211" s="35"/>
      <c r="Z211" s="35"/>
      <c r="AA211" s="35"/>
      <c r="AB211" s="35"/>
      <c r="AC211" s="35"/>
      <c r="AD211" s="35"/>
      <c r="AE211" s="35"/>
      <c r="AR211" s="183" t="s">
        <v>359</v>
      </c>
      <c r="AT211" s="183" t="s">
        <v>419</v>
      </c>
      <c r="AU211" s="183" t="s">
        <v>82</v>
      </c>
      <c r="AY211" s="18" t="s">
        <v>317</v>
      </c>
      <c r="BE211" s="105">
        <f t="shared" si="49"/>
        <v>0</v>
      </c>
      <c r="BF211" s="105">
        <f t="shared" si="50"/>
        <v>0</v>
      </c>
      <c r="BG211" s="105">
        <f t="shared" si="51"/>
        <v>0</v>
      </c>
      <c r="BH211" s="105">
        <f t="shared" si="52"/>
        <v>0</v>
      </c>
      <c r="BI211" s="105">
        <f t="shared" si="53"/>
        <v>0</v>
      </c>
      <c r="BJ211" s="18" t="s">
        <v>88</v>
      </c>
      <c r="BK211" s="105">
        <f t="shared" si="54"/>
        <v>0</v>
      </c>
      <c r="BL211" s="18" t="s">
        <v>321</v>
      </c>
      <c r="BM211" s="183" t="s">
        <v>871</v>
      </c>
    </row>
    <row r="212" spans="1:65" s="2" customFormat="1" ht="14.45" customHeight="1">
      <c r="A212" s="35"/>
      <c r="B212" s="141"/>
      <c r="C212" s="218" t="s">
        <v>363</v>
      </c>
      <c r="D212" s="218" t="s">
        <v>419</v>
      </c>
      <c r="E212" s="219" t="s">
        <v>4152</v>
      </c>
      <c r="F212" s="220" t="s">
        <v>4153</v>
      </c>
      <c r="G212" s="221" t="s">
        <v>388</v>
      </c>
      <c r="H212" s="222">
        <v>1</v>
      </c>
      <c r="I212" s="223"/>
      <c r="J212" s="224">
        <f t="shared" si="45"/>
        <v>0</v>
      </c>
      <c r="K212" s="225"/>
      <c r="L212" s="226"/>
      <c r="M212" s="227" t="s">
        <v>1</v>
      </c>
      <c r="N212" s="228" t="s">
        <v>41</v>
      </c>
      <c r="O212" s="61"/>
      <c r="P212" s="181">
        <f t="shared" si="46"/>
        <v>0</v>
      </c>
      <c r="Q212" s="181">
        <v>0</v>
      </c>
      <c r="R212" s="181">
        <f t="shared" si="47"/>
        <v>0</v>
      </c>
      <c r="S212" s="181">
        <v>0</v>
      </c>
      <c r="T212" s="182">
        <f t="shared" si="48"/>
        <v>0</v>
      </c>
      <c r="U212" s="35"/>
      <c r="V212" s="35"/>
      <c r="W212" s="35"/>
      <c r="X212" s="35"/>
      <c r="Y212" s="35"/>
      <c r="Z212" s="35"/>
      <c r="AA212" s="35"/>
      <c r="AB212" s="35"/>
      <c r="AC212" s="35"/>
      <c r="AD212" s="35"/>
      <c r="AE212" s="35"/>
      <c r="AR212" s="183" t="s">
        <v>359</v>
      </c>
      <c r="AT212" s="183" t="s">
        <v>419</v>
      </c>
      <c r="AU212" s="183" t="s">
        <v>82</v>
      </c>
      <c r="AY212" s="18" t="s">
        <v>317</v>
      </c>
      <c r="BE212" s="105">
        <f t="shared" si="49"/>
        <v>0</v>
      </c>
      <c r="BF212" s="105">
        <f t="shared" si="50"/>
        <v>0</v>
      </c>
      <c r="BG212" s="105">
        <f t="shared" si="51"/>
        <v>0</v>
      </c>
      <c r="BH212" s="105">
        <f t="shared" si="52"/>
        <v>0</v>
      </c>
      <c r="BI212" s="105">
        <f t="shared" si="53"/>
        <v>0</v>
      </c>
      <c r="BJ212" s="18" t="s">
        <v>88</v>
      </c>
      <c r="BK212" s="105">
        <f t="shared" si="54"/>
        <v>0</v>
      </c>
      <c r="BL212" s="18" t="s">
        <v>321</v>
      </c>
      <c r="BM212" s="183" t="s">
        <v>878</v>
      </c>
    </row>
    <row r="213" spans="1:65" s="2" customFormat="1" ht="14.45" customHeight="1">
      <c r="A213" s="35"/>
      <c r="B213" s="141"/>
      <c r="C213" s="218" t="s">
        <v>370</v>
      </c>
      <c r="D213" s="218" t="s">
        <v>419</v>
      </c>
      <c r="E213" s="219" t="s">
        <v>4154</v>
      </c>
      <c r="F213" s="220" t="s">
        <v>4155</v>
      </c>
      <c r="G213" s="221" t="s">
        <v>388</v>
      </c>
      <c r="H213" s="222">
        <v>1</v>
      </c>
      <c r="I213" s="223"/>
      <c r="J213" s="224">
        <f t="shared" si="45"/>
        <v>0</v>
      </c>
      <c r="K213" s="225"/>
      <c r="L213" s="226"/>
      <c r="M213" s="227" t="s">
        <v>1</v>
      </c>
      <c r="N213" s="228" t="s">
        <v>41</v>
      </c>
      <c r="O213" s="61"/>
      <c r="P213" s="181">
        <f t="shared" si="46"/>
        <v>0</v>
      </c>
      <c r="Q213" s="181">
        <v>0</v>
      </c>
      <c r="R213" s="181">
        <f t="shared" si="47"/>
        <v>0</v>
      </c>
      <c r="S213" s="181">
        <v>0</v>
      </c>
      <c r="T213" s="182">
        <f t="shared" si="48"/>
        <v>0</v>
      </c>
      <c r="U213" s="35"/>
      <c r="V213" s="35"/>
      <c r="W213" s="35"/>
      <c r="X213" s="35"/>
      <c r="Y213" s="35"/>
      <c r="Z213" s="35"/>
      <c r="AA213" s="35"/>
      <c r="AB213" s="35"/>
      <c r="AC213" s="35"/>
      <c r="AD213" s="35"/>
      <c r="AE213" s="35"/>
      <c r="AR213" s="183" t="s">
        <v>359</v>
      </c>
      <c r="AT213" s="183" t="s">
        <v>419</v>
      </c>
      <c r="AU213" s="183" t="s">
        <v>82</v>
      </c>
      <c r="AY213" s="18" t="s">
        <v>317</v>
      </c>
      <c r="BE213" s="105">
        <f t="shared" si="49"/>
        <v>0</v>
      </c>
      <c r="BF213" s="105">
        <f t="shared" si="50"/>
        <v>0</v>
      </c>
      <c r="BG213" s="105">
        <f t="shared" si="51"/>
        <v>0</v>
      </c>
      <c r="BH213" s="105">
        <f t="shared" si="52"/>
        <v>0</v>
      </c>
      <c r="BI213" s="105">
        <f t="shared" si="53"/>
        <v>0</v>
      </c>
      <c r="BJ213" s="18" t="s">
        <v>88</v>
      </c>
      <c r="BK213" s="105">
        <f t="shared" si="54"/>
        <v>0</v>
      </c>
      <c r="BL213" s="18" t="s">
        <v>321</v>
      </c>
      <c r="BM213" s="183" t="s">
        <v>883</v>
      </c>
    </row>
    <row r="214" spans="1:65" s="2" customFormat="1" ht="14.45" customHeight="1">
      <c r="A214" s="35"/>
      <c r="B214" s="141"/>
      <c r="C214" s="218" t="s">
        <v>375</v>
      </c>
      <c r="D214" s="218" t="s">
        <v>419</v>
      </c>
      <c r="E214" s="219" t="s">
        <v>4156</v>
      </c>
      <c r="F214" s="220" t="s">
        <v>4157</v>
      </c>
      <c r="G214" s="221" t="s">
        <v>388</v>
      </c>
      <c r="H214" s="222">
        <v>3</v>
      </c>
      <c r="I214" s="223"/>
      <c r="J214" s="224">
        <f t="shared" si="45"/>
        <v>0</v>
      </c>
      <c r="K214" s="225"/>
      <c r="L214" s="226"/>
      <c r="M214" s="227" t="s">
        <v>1</v>
      </c>
      <c r="N214" s="228" t="s">
        <v>41</v>
      </c>
      <c r="O214" s="61"/>
      <c r="P214" s="181">
        <f t="shared" si="46"/>
        <v>0</v>
      </c>
      <c r="Q214" s="181">
        <v>0</v>
      </c>
      <c r="R214" s="181">
        <f t="shared" si="47"/>
        <v>0</v>
      </c>
      <c r="S214" s="181">
        <v>0</v>
      </c>
      <c r="T214" s="182">
        <f t="shared" si="48"/>
        <v>0</v>
      </c>
      <c r="U214" s="35"/>
      <c r="V214" s="35"/>
      <c r="W214" s="35"/>
      <c r="X214" s="35"/>
      <c r="Y214" s="35"/>
      <c r="Z214" s="35"/>
      <c r="AA214" s="35"/>
      <c r="AB214" s="35"/>
      <c r="AC214" s="35"/>
      <c r="AD214" s="35"/>
      <c r="AE214" s="35"/>
      <c r="AR214" s="183" t="s">
        <v>359</v>
      </c>
      <c r="AT214" s="183" t="s">
        <v>419</v>
      </c>
      <c r="AU214" s="183" t="s">
        <v>82</v>
      </c>
      <c r="AY214" s="18" t="s">
        <v>317</v>
      </c>
      <c r="BE214" s="105">
        <f t="shared" si="49"/>
        <v>0</v>
      </c>
      <c r="BF214" s="105">
        <f t="shared" si="50"/>
        <v>0</v>
      </c>
      <c r="BG214" s="105">
        <f t="shared" si="51"/>
        <v>0</v>
      </c>
      <c r="BH214" s="105">
        <f t="shared" si="52"/>
        <v>0</v>
      </c>
      <c r="BI214" s="105">
        <f t="shared" si="53"/>
        <v>0</v>
      </c>
      <c r="BJ214" s="18" t="s">
        <v>88</v>
      </c>
      <c r="BK214" s="105">
        <f t="shared" si="54"/>
        <v>0</v>
      </c>
      <c r="BL214" s="18" t="s">
        <v>321</v>
      </c>
      <c r="BM214" s="183" t="s">
        <v>894</v>
      </c>
    </row>
    <row r="215" spans="1:65" s="2" customFormat="1" ht="14.45" customHeight="1">
      <c r="A215" s="35"/>
      <c r="B215" s="141"/>
      <c r="C215" s="218" t="s">
        <v>380</v>
      </c>
      <c r="D215" s="218" t="s">
        <v>419</v>
      </c>
      <c r="E215" s="219" t="s">
        <v>4158</v>
      </c>
      <c r="F215" s="220" t="s">
        <v>4159</v>
      </c>
      <c r="G215" s="221" t="s">
        <v>388</v>
      </c>
      <c r="H215" s="222">
        <v>1</v>
      </c>
      <c r="I215" s="223"/>
      <c r="J215" s="224">
        <f t="shared" si="45"/>
        <v>0</v>
      </c>
      <c r="K215" s="225"/>
      <c r="L215" s="226"/>
      <c r="M215" s="227" t="s">
        <v>1</v>
      </c>
      <c r="N215" s="228" t="s">
        <v>41</v>
      </c>
      <c r="O215" s="61"/>
      <c r="P215" s="181">
        <f t="shared" si="46"/>
        <v>0</v>
      </c>
      <c r="Q215" s="181">
        <v>0</v>
      </c>
      <c r="R215" s="181">
        <f t="shared" si="47"/>
        <v>0</v>
      </c>
      <c r="S215" s="181">
        <v>0</v>
      </c>
      <c r="T215" s="182">
        <f t="shared" si="48"/>
        <v>0</v>
      </c>
      <c r="U215" s="35"/>
      <c r="V215" s="35"/>
      <c r="W215" s="35"/>
      <c r="X215" s="35"/>
      <c r="Y215" s="35"/>
      <c r="Z215" s="35"/>
      <c r="AA215" s="35"/>
      <c r="AB215" s="35"/>
      <c r="AC215" s="35"/>
      <c r="AD215" s="35"/>
      <c r="AE215" s="35"/>
      <c r="AR215" s="183" t="s">
        <v>359</v>
      </c>
      <c r="AT215" s="183" t="s">
        <v>419</v>
      </c>
      <c r="AU215" s="183" t="s">
        <v>82</v>
      </c>
      <c r="AY215" s="18" t="s">
        <v>317</v>
      </c>
      <c r="BE215" s="105">
        <f t="shared" si="49"/>
        <v>0</v>
      </c>
      <c r="BF215" s="105">
        <f t="shared" si="50"/>
        <v>0</v>
      </c>
      <c r="BG215" s="105">
        <f t="shared" si="51"/>
        <v>0</v>
      </c>
      <c r="BH215" s="105">
        <f t="shared" si="52"/>
        <v>0</v>
      </c>
      <c r="BI215" s="105">
        <f t="shared" si="53"/>
        <v>0</v>
      </c>
      <c r="BJ215" s="18" t="s">
        <v>88</v>
      </c>
      <c r="BK215" s="105">
        <f t="shared" si="54"/>
        <v>0</v>
      </c>
      <c r="BL215" s="18" t="s">
        <v>321</v>
      </c>
      <c r="BM215" s="183" t="s">
        <v>902</v>
      </c>
    </row>
    <row r="216" spans="1:65" s="2" customFormat="1" ht="14.45" customHeight="1">
      <c r="A216" s="35"/>
      <c r="B216" s="141"/>
      <c r="C216" s="218" t="s">
        <v>385</v>
      </c>
      <c r="D216" s="218" t="s">
        <v>419</v>
      </c>
      <c r="E216" s="219" t="s">
        <v>4160</v>
      </c>
      <c r="F216" s="220" t="s">
        <v>4161</v>
      </c>
      <c r="G216" s="221" t="s">
        <v>441</v>
      </c>
      <c r="H216" s="222">
        <v>25</v>
      </c>
      <c r="I216" s="223"/>
      <c r="J216" s="224">
        <f t="shared" si="45"/>
        <v>0</v>
      </c>
      <c r="K216" s="225"/>
      <c r="L216" s="226"/>
      <c r="M216" s="227" t="s">
        <v>1</v>
      </c>
      <c r="N216" s="228" t="s">
        <v>41</v>
      </c>
      <c r="O216" s="61"/>
      <c r="P216" s="181">
        <f t="shared" si="46"/>
        <v>0</v>
      </c>
      <c r="Q216" s="181">
        <v>0</v>
      </c>
      <c r="R216" s="181">
        <f t="shared" si="47"/>
        <v>0</v>
      </c>
      <c r="S216" s="181">
        <v>0</v>
      </c>
      <c r="T216" s="182">
        <f t="shared" si="48"/>
        <v>0</v>
      </c>
      <c r="U216" s="35"/>
      <c r="V216" s="35"/>
      <c r="W216" s="35"/>
      <c r="X216" s="35"/>
      <c r="Y216" s="35"/>
      <c r="Z216" s="35"/>
      <c r="AA216" s="35"/>
      <c r="AB216" s="35"/>
      <c r="AC216" s="35"/>
      <c r="AD216" s="35"/>
      <c r="AE216" s="35"/>
      <c r="AR216" s="183" t="s">
        <v>359</v>
      </c>
      <c r="AT216" s="183" t="s">
        <v>419</v>
      </c>
      <c r="AU216" s="183" t="s">
        <v>82</v>
      </c>
      <c r="AY216" s="18" t="s">
        <v>317</v>
      </c>
      <c r="BE216" s="105">
        <f t="shared" si="49"/>
        <v>0</v>
      </c>
      <c r="BF216" s="105">
        <f t="shared" si="50"/>
        <v>0</v>
      </c>
      <c r="BG216" s="105">
        <f t="shared" si="51"/>
        <v>0</v>
      </c>
      <c r="BH216" s="105">
        <f t="shared" si="52"/>
        <v>0</v>
      </c>
      <c r="BI216" s="105">
        <f t="shared" si="53"/>
        <v>0</v>
      </c>
      <c r="BJ216" s="18" t="s">
        <v>88</v>
      </c>
      <c r="BK216" s="105">
        <f t="shared" si="54"/>
        <v>0</v>
      </c>
      <c r="BL216" s="18" t="s">
        <v>321</v>
      </c>
      <c r="BM216" s="183" t="s">
        <v>910</v>
      </c>
    </row>
    <row r="217" spans="1:65" s="2" customFormat="1" ht="14.45" customHeight="1">
      <c r="A217" s="35"/>
      <c r="B217" s="141"/>
      <c r="C217" s="218" t="s">
        <v>391</v>
      </c>
      <c r="D217" s="218" t="s">
        <v>419</v>
      </c>
      <c r="E217" s="219" t="s">
        <v>4162</v>
      </c>
      <c r="F217" s="220" t="s">
        <v>4163</v>
      </c>
      <c r="G217" s="221" t="s">
        <v>388</v>
      </c>
      <c r="H217" s="222">
        <v>5</v>
      </c>
      <c r="I217" s="223"/>
      <c r="J217" s="224">
        <f t="shared" si="45"/>
        <v>0</v>
      </c>
      <c r="K217" s="225"/>
      <c r="L217" s="226"/>
      <c r="M217" s="227" t="s">
        <v>1</v>
      </c>
      <c r="N217" s="228" t="s">
        <v>41</v>
      </c>
      <c r="O217" s="61"/>
      <c r="P217" s="181">
        <f t="shared" si="46"/>
        <v>0</v>
      </c>
      <c r="Q217" s="181">
        <v>0</v>
      </c>
      <c r="R217" s="181">
        <f t="shared" si="47"/>
        <v>0</v>
      </c>
      <c r="S217" s="181">
        <v>0</v>
      </c>
      <c r="T217" s="182">
        <f t="shared" si="48"/>
        <v>0</v>
      </c>
      <c r="U217" s="35"/>
      <c r="V217" s="35"/>
      <c r="W217" s="35"/>
      <c r="X217" s="35"/>
      <c r="Y217" s="35"/>
      <c r="Z217" s="35"/>
      <c r="AA217" s="35"/>
      <c r="AB217" s="35"/>
      <c r="AC217" s="35"/>
      <c r="AD217" s="35"/>
      <c r="AE217" s="35"/>
      <c r="AR217" s="183" t="s">
        <v>359</v>
      </c>
      <c r="AT217" s="183" t="s">
        <v>419</v>
      </c>
      <c r="AU217" s="183" t="s">
        <v>82</v>
      </c>
      <c r="AY217" s="18" t="s">
        <v>317</v>
      </c>
      <c r="BE217" s="105">
        <f t="shared" si="49"/>
        <v>0</v>
      </c>
      <c r="BF217" s="105">
        <f t="shared" si="50"/>
        <v>0</v>
      </c>
      <c r="BG217" s="105">
        <f t="shared" si="51"/>
        <v>0</v>
      </c>
      <c r="BH217" s="105">
        <f t="shared" si="52"/>
        <v>0</v>
      </c>
      <c r="BI217" s="105">
        <f t="shared" si="53"/>
        <v>0</v>
      </c>
      <c r="BJ217" s="18" t="s">
        <v>88</v>
      </c>
      <c r="BK217" s="105">
        <f t="shared" si="54"/>
        <v>0</v>
      </c>
      <c r="BL217" s="18" t="s">
        <v>321</v>
      </c>
      <c r="BM217" s="183" t="s">
        <v>919</v>
      </c>
    </row>
    <row r="218" spans="1:65" s="2" customFormat="1" ht="14.45" customHeight="1">
      <c r="A218" s="35"/>
      <c r="B218" s="141"/>
      <c r="C218" s="218" t="s">
        <v>397</v>
      </c>
      <c r="D218" s="218" t="s">
        <v>419</v>
      </c>
      <c r="E218" s="219" t="s">
        <v>4164</v>
      </c>
      <c r="F218" s="220" t="s">
        <v>4165</v>
      </c>
      <c r="G218" s="221" t="s">
        <v>388</v>
      </c>
      <c r="H218" s="222">
        <v>1</v>
      </c>
      <c r="I218" s="223"/>
      <c r="J218" s="224">
        <f t="shared" si="45"/>
        <v>0</v>
      </c>
      <c r="K218" s="225"/>
      <c r="L218" s="226"/>
      <c r="M218" s="227" t="s">
        <v>1</v>
      </c>
      <c r="N218" s="228" t="s">
        <v>41</v>
      </c>
      <c r="O218" s="61"/>
      <c r="P218" s="181">
        <f t="shared" si="46"/>
        <v>0</v>
      </c>
      <c r="Q218" s="181">
        <v>0</v>
      </c>
      <c r="R218" s="181">
        <f t="shared" si="47"/>
        <v>0</v>
      </c>
      <c r="S218" s="181">
        <v>0</v>
      </c>
      <c r="T218" s="182">
        <f t="shared" si="48"/>
        <v>0</v>
      </c>
      <c r="U218" s="35"/>
      <c r="V218" s="35"/>
      <c r="W218" s="35"/>
      <c r="X218" s="35"/>
      <c r="Y218" s="35"/>
      <c r="Z218" s="35"/>
      <c r="AA218" s="35"/>
      <c r="AB218" s="35"/>
      <c r="AC218" s="35"/>
      <c r="AD218" s="35"/>
      <c r="AE218" s="35"/>
      <c r="AR218" s="183" t="s">
        <v>359</v>
      </c>
      <c r="AT218" s="183" t="s">
        <v>419</v>
      </c>
      <c r="AU218" s="183" t="s">
        <v>82</v>
      </c>
      <c r="AY218" s="18" t="s">
        <v>317</v>
      </c>
      <c r="BE218" s="105">
        <f t="shared" si="49"/>
        <v>0</v>
      </c>
      <c r="BF218" s="105">
        <f t="shared" si="50"/>
        <v>0</v>
      </c>
      <c r="BG218" s="105">
        <f t="shared" si="51"/>
        <v>0</v>
      </c>
      <c r="BH218" s="105">
        <f t="shared" si="52"/>
        <v>0</v>
      </c>
      <c r="BI218" s="105">
        <f t="shared" si="53"/>
        <v>0</v>
      </c>
      <c r="BJ218" s="18" t="s">
        <v>88</v>
      </c>
      <c r="BK218" s="105">
        <f t="shared" si="54"/>
        <v>0</v>
      </c>
      <c r="BL218" s="18" t="s">
        <v>321</v>
      </c>
      <c r="BM218" s="183" t="s">
        <v>927</v>
      </c>
    </row>
    <row r="219" spans="1:65" s="2" customFormat="1" ht="14.45" customHeight="1">
      <c r="A219" s="35"/>
      <c r="B219" s="141"/>
      <c r="C219" s="218" t="s">
        <v>406</v>
      </c>
      <c r="D219" s="218" t="s">
        <v>419</v>
      </c>
      <c r="E219" s="219" t="s">
        <v>4166</v>
      </c>
      <c r="F219" s="220" t="s">
        <v>4167</v>
      </c>
      <c r="G219" s="221" t="s">
        <v>388</v>
      </c>
      <c r="H219" s="222">
        <v>1</v>
      </c>
      <c r="I219" s="223"/>
      <c r="J219" s="224">
        <f t="shared" si="45"/>
        <v>0</v>
      </c>
      <c r="K219" s="225"/>
      <c r="L219" s="226"/>
      <c r="M219" s="227" t="s">
        <v>1</v>
      </c>
      <c r="N219" s="228" t="s">
        <v>41</v>
      </c>
      <c r="O219" s="61"/>
      <c r="P219" s="181">
        <f t="shared" si="46"/>
        <v>0</v>
      </c>
      <c r="Q219" s="181">
        <v>0</v>
      </c>
      <c r="R219" s="181">
        <f t="shared" si="47"/>
        <v>0</v>
      </c>
      <c r="S219" s="181">
        <v>0</v>
      </c>
      <c r="T219" s="182">
        <f t="shared" si="48"/>
        <v>0</v>
      </c>
      <c r="U219" s="35"/>
      <c r="V219" s="35"/>
      <c r="W219" s="35"/>
      <c r="X219" s="35"/>
      <c r="Y219" s="35"/>
      <c r="Z219" s="35"/>
      <c r="AA219" s="35"/>
      <c r="AB219" s="35"/>
      <c r="AC219" s="35"/>
      <c r="AD219" s="35"/>
      <c r="AE219" s="35"/>
      <c r="AR219" s="183" t="s">
        <v>359</v>
      </c>
      <c r="AT219" s="183" t="s">
        <v>419</v>
      </c>
      <c r="AU219" s="183" t="s">
        <v>82</v>
      </c>
      <c r="AY219" s="18" t="s">
        <v>317</v>
      </c>
      <c r="BE219" s="105">
        <f t="shared" si="49"/>
        <v>0</v>
      </c>
      <c r="BF219" s="105">
        <f t="shared" si="50"/>
        <v>0</v>
      </c>
      <c r="BG219" s="105">
        <f t="shared" si="51"/>
        <v>0</v>
      </c>
      <c r="BH219" s="105">
        <f t="shared" si="52"/>
        <v>0</v>
      </c>
      <c r="BI219" s="105">
        <f t="shared" si="53"/>
        <v>0</v>
      </c>
      <c r="BJ219" s="18" t="s">
        <v>88</v>
      </c>
      <c r="BK219" s="105">
        <f t="shared" si="54"/>
        <v>0</v>
      </c>
      <c r="BL219" s="18" t="s">
        <v>321</v>
      </c>
      <c r="BM219" s="183" t="s">
        <v>940</v>
      </c>
    </row>
    <row r="220" spans="1:65" s="2" customFormat="1" ht="14.45" customHeight="1">
      <c r="A220" s="35"/>
      <c r="B220" s="141"/>
      <c r="C220" s="218" t="s">
        <v>413</v>
      </c>
      <c r="D220" s="218" t="s">
        <v>419</v>
      </c>
      <c r="E220" s="219" t="s">
        <v>4168</v>
      </c>
      <c r="F220" s="220" t="s">
        <v>4169</v>
      </c>
      <c r="G220" s="221" t="s">
        <v>388</v>
      </c>
      <c r="H220" s="222">
        <v>1</v>
      </c>
      <c r="I220" s="223"/>
      <c r="J220" s="224">
        <f t="shared" si="45"/>
        <v>0</v>
      </c>
      <c r="K220" s="225"/>
      <c r="L220" s="226"/>
      <c r="M220" s="227" t="s">
        <v>1</v>
      </c>
      <c r="N220" s="228" t="s">
        <v>41</v>
      </c>
      <c r="O220" s="61"/>
      <c r="P220" s="181">
        <f t="shared" si="46"/>
        <v>0</v>
      </c>
      <c r="Q220" s="181">
        <v>0</v>
      </c>
      <c r="R220" s="181">
        <f t="shared" si="47"/>
        <v>0</v>
      </c>
      <c r="S220" s="181">
        <v>0</v>
      </c>
      <c r="T220" s="182">
        <f t="shared" si="48"/>
        <v>0</v>
      </c>
      <c r="U220" s="35"/>
      <c r="V220" s="35"/>
      <c r="W220" s="35"/>
      <c r="X220" s="35"/>
      <c r="Y220" s="35"/>
      <c r="Z220" s="35"/>
      <c r="AA220" s="35"/>
      <c r="AB220" s="35"/>
      <c r="AC220" s="35"/>
      <c r="AD220" s="35"/>
      <c r="AE220" s="35"/>
      <c r="AR220" s="183" t="s">
        <v>359</v>
      </c>
      <c r="AT220" s="183" t="s">
        <v>419</v>
      </c>
      <c r="AU220" s="183" t="s">
        <v>82</v>
      </c>
      <c r="AY220" s="18" t="s">
        <v>317</v>
      </c>
      <c r="BE220" s="105">
        <f t="shared" si="49"/>
        <v>0</v>
      </c>
      <c r="BF220" s="105">
        <f t="shared" si="50"/>
        <v>0</v>
      </c>
      <c r="BG220" s="105">
        <f t="shared" si="51"/>
        <v>0</v>
      </c>
      <c r="BH220" s="105">
        <f t="shared" si="52"/>
        <v>0</v>
      </c>
      <c r="BI220" s="105">
        <f t="shared" si="53"/>
        <v>0</v>
      </c>
      <c r="BJ220" s="18" t="s">
        <v>88</v>
      </c>
      <c r="BK220" s="105">
        <f t="shared" si="54"/>
        <v>0</v>
      </c>
      <c r="BL220" s="18" t="s">
        <v>321</v>
      </c>
      <c r="BM220" s="183" t="s">
        <v>947</v>
      </c>
    </row>
    <row r="221" spans="1:65" s="2" customFormat="1" ht="14.45" customHeight="1">
      <c r="A221" s="35"/>
      <c r="B221" s="141"/>
      <c r="C221" s="218" t="s">
        <v>418</v>
      </c>
      <c r="D221" s="218" t="s">
        <v>419</v>
      </c>
      <c r="E221" s="219" t="s">
        <v>4170</v>
      </c>
      <c r="F221" s="220" t="s">
        <v>4171</v>
      </c>
      <c r="G221" s="221" t="s">
        <v>388</v>
      </c>
      <c r="H221" s="222">
        <v>3</v>
      </c>
      <c r="I221" s="223"/>
      <c r="J221" s="224">
        <f t="shared" si="45"/>
        <v>0</v>
      </c>
      <c r="K221" s="225"/>
      <c r="L221" s="226"/>
      <c r="M221" s="227" t="s">
        <v>1</v>
      </c>
      <c r="N221" s="228" t="s">
        <v>41</v>
      </c>
      <c r="O221" s="61"/>
      <c r="P221" s="181">
        <f t="shared" si="46"/>
        <v>0</v>
      </c>
      <c r="Q221" s="181">
        <v>0</v>
      </c>
      <c r="R221" s="181">
        <f t="shared" si="47"/>
        <v>0</v>
      </c>
      <c r="S221" s="181">
        <v>0</v>
      </c>
      <c r="T221" s="182">
        <f t="shared" si="48"/>
        <v>0</v>
      </c>
      <c r="U221" s="35"/>
      <c r="V221" s="35"/>
      <c r="W221" s="35"/>
      <c r="X221" s="35"/>
      <c r="Y221" s="35"/>
      <c r="Z221" s="35"/>
      <c r="AA221" s="35"/>
      <c r="AB221" s="35"/>
      <c r="AC221" s="35"/>
      <c r="AD221" s="35"/>
      <c r="AE221" s="35"/>
      <c r="AR221" s="183" t="s">
        <v>359</v>
      </c>
      <c r="AT221" s="183" t="s">
        <v>419</v>
      </c>
      <c r="AU221" s="183" t="s">
        <v>82</v>
      </c>
      <c r="AY221" s="18" t="s">
        <v>317</v>
      </c>
      <c r="BE221" s="105">
        <f t="shared" si="49"/>
        <v>0</v>
      </c>
      <c r="BF221" s="105">
        <f t="shared" si="50"/>
        <v>0</v>
      </c>
      <c r="BG221" s="105">
        <f t="shared" si="51"/>
        <v>0</v>
      </c>
      <c r="BH221" s="105">
        <f t="shared" si="52"/>
        <v>0</v>
      </c>
      <c r="BI221" s="105">
        <f t="shared" si="53"/>
        <v>0</v>
      </c>
      <c r="BJ221" s="18" t="s">
        <v>88</v>
      </c>
      <c r="BK221" s="105">
        <f t="shared" si="54"/>
        <v>0</v>
      </c>
      <c r="BL221" s="18" t="s">
        <v>321</v>
      </c>
      <c r="BM221" s="183" t="s">
        <v>957</v>
      </c>
    </row>
    <row r="222" spans="1:65" s="2" customFormat="1" ht="14.45" customHeight="1">
      <c r="A222" s="35"/>
      <c r="B222" s="141"/>
      <c r="C222" s="218" t="s">
        <v>424</v>
      </c>
      <c r="D222" s="218" t="s">
        <v>419</v>
      </c>
      <c r="E222" s="219" t="s">
        <v>4172</v>
      </c>
      <c r="F222" s="220" t="s">
        <v>4173</v>
      </c>
      <c r="G222" s="221" t="s">
        <v>388</v>
      </c>
      <c r="H222" s="222">
        <v>1</v>
      </c>
      <c r="I222" s="223"/>
      <c r="J222" s="224">
        <f t="shared" si="45"/>
        <v>0</v>
      </c>
      <c r="K222" s="225"/>
      <c r="L222" s="226"/>
      <c r="M222" s="227" t="s">
        <v>1</v>
      </c>
      <c r="N222" s="228" t="s">
        <v>41</v>
      </c>
      <c r="O222" s="61"/>
      <c r="P222" s="181">
        <f t="shared" si="46"/>
        <v>0</v>
      </c>
      <c r="Q222" s="181">
        <v>0</v>
      </c>
      <c r="R222" s="181">
        <f t="shared" si="47"/>
        <v>0</v>
      </c>
      <c r="S222" s="181">
        <v>0</v>
      </c>
      <c r="T222" s="182">
        <f t="shared" si="48"/>
        <v>0</v>
      </c>
      <c r="U222" s="35"/>
      <c r="V222" s="35"/>
      <c r="W222" s="35"/>
      <c r="X222" s="35"/>
      <c r="Y222" s="35"/>
      <c r="Z222" s="35"/>
      <c r="AA222" s="35"/>
      <c r="AB222" s="35"/>
      <c r="AC222" s="35"/>
      <c r="AD222" s="35"/>
      <c r="AE222" s="35"/>
      <c r="AR222" s="183" t="s">
        <v>359</v>
      </c>
      <c r="AT222" s="183" t="s">
        <v>419</v>
      </c>
      <c r="AU222" s="183" t="s">
        <v>82</v>
      </c>
      <c r="AY222" s="18" t="s">
        <v>317</v>
      </c>
      <c r="BE222" s="105">
        <f t="shared" si="49"/>
        <v>0</v>
      </c>
      <c r="BF222" s="105">
        <f t="shared" si="50"/>
        <v>0</v>
      </c>
      <c r="BG222" s="105">
        <f t="shared" si="51"/>
        <v>0</v>
      </c>
      <c r="BH222" s="105">
        <f t="shared" si="52"/>
        <v>0</v>
      </c>
      <c r="BI222" s="105">
        <f t="shared" si="53"/>
        <v>0</v>
      </c>
      <c r="BJ222" s="18" t="s">
        <v>88</v>
      </c>
      <c r="BK222" s="105">
        <f t="shared" si="54"/>
        <v>0</v>
      </c>
      <c r="BL222" s="18" t="s">
        <v>321</v>
      </c>
      <c r="BM222" s="183" t="s">
        <v>965</v>
      </c>
    </row>
    <row r="223" spans="1:65" s="2" customFormat="1" ht="14.45" customHeight="1">
      <c r="A223" s="35"/>
      <c r="B223" s="141"/>
      <c r="C223" s="218" t="s">
        <v>7</v>
      </c>
      <c r="D223" s="218" t="s">
        <v>419</v>
      </c>
      <c r="E223" s="219" t="s">
        <v>4174</v>
      </c>
      <c r="F223" s="220" t="s">
        <v>4175</v>
      </c>
      <c r="G223" s="221" t="s">
        <v>388</v>
      </c>
      <c r="H223" s="222">
        <v>3</v>
      </c>
      <c r="I223" s="223"/>
      <c r="J223" s="224">
        <f t="shared" si="45"/>
        <v>0</v>
      </c>
      <c r="K223" s="225"/>
      <c r="L223" s="226"/>
      <c r="M223" s="227" t="s">
        <v>1</v>
      </c>
      <c r="N223" s="228" t="s">
        <v>41</v>
      </c>
      <c r="O223" s="61"/>
      <c r="P223" s="181">
        <f t="shared" si="46"/>
        <v>0</v>
      </c>
      <c r="Q223" s="181">
        <v>0</v>
      </c>
      <c r="R223" s="181">
        <f t="shared" si="47"/>
        <v>0</v>
      </c>
      <c r="S223" s="181">
        <v>0</v>
      </c>
      <c r="T223" s="182">
        <f t="shared" si="48"/>
        <v>0</v>
      </c>
      <c r="U223" s="35"/>
      <c r="V223" s="35"/>
      <c r="W223" s="35"/>
      <c r="X223" s="35"/>
      <c r="Y223" s="35"/>
      <c r="Z223" s="35"/>
      <c r="AA223" s="35"/>
      <c r="AB223" s="35"/>
      <c r="AC223" s="35"/>
      <c r="AD223" s="35"/>
      <c r="AE223" s="35"/>
      <c r="AR223" s="183" t="s">
        <v>359</v>
      </c>
      <c r="AT223" s="183" t="s">
        <v>419</v>
      </c>
      <c r="AU223" s="183" t="s">
        <v>82</v>
      </c>
      <c r="AY223" s="18" t="s">
        <v>317</v>
      </c>
      <c r="BE223" s="105">
        <f t="shared" si="49"/>
        <v>0</v>
      </c>
      <c r="BF223" s="105">
        <f t="shared" si="50"/>
        <v>0</v>
      </c>
      <c r="BG223" s="105">
        <f t="shared" si="51"/>
        <v>0</v>
      </c>
      <c r="BH223" s="105">
        <f t="shared" si="52"/>
        <v>0</v>
      </c>
      <c r="BI223" s="105">
        <f t="shared" si="53"/>
        <v>0</v>
      </c>
      <c r="BJ223" s="18" t="s">
        <v>88</v>
      </c>
      <c r="BK223" s="105">
        <f t="shared" si="54"/>
        <v>0</v>
      </c>
      <c r="BL223" s="18" t="s">
        <v>321</v>
      </c>
      <c r="BM223" s="183" t="s">
        <v>979</v>
      </c>
    </row>
    <row r="224" spans="1:65" s="2" customFormat="1" ht="14.45" customHeight="1">
      <c r="A224" s="35"/>
      <c r="B224" s="141"/>
      <c r="C224" s="218" t="s">
        <v>433</v>
      </c>
      <c r="D224" s="218" t="s">
        <v>419</v>
      </c>
      <c r="E224" s="219" t="s">
        <v>4176</v>
      </c>
      <c r="F224" s="220" t="s">
        <v>4177</v>
      </c>
      <c r="G224" s="221" t="s">
        <v>388</v>
      </c>
      <c r="H224" s="222">
        <v>1</v>
      </c>
      <c r="I224" s="223"/>
      <c r="J224" s="224">
        <f t="shared" si="45"/>
        <v>0</v>
      </c>
      <c r="K224" s="225"/>
      <c r="L224" s="226"/>
      <c r="M224" s="227" t="s">
        <v>1</v>
      </c>
      <c r="N224" s="228" t="s">
        <v>41</v>
      </c>
      <c r="O224" s="61"/>
      <c r="P224" s="181">
        <f t="shared" si="46"/>
        <v>0</v>
      </c>
      <c r="Q224" s="181">
        <v>0</v>
      </c>
      <c r="R224" s="181">
        <f t="shared" si="47"/>
        <v>0</v>
      </c>
      <c r="S224" s="181">
        <v>0</v>
      </c>
      <c r="T224" s="182">
        <f t="shared" si="48"/>
        <v>0</v>
      </c>
      <c r="U224" s="35"/>
      <c r="V224" s="35"/>
      <c r="W224" s="35"/>
      <c r="X224" s="35"/>
      <c r="Y224" s="35"/>
      <c r="Z224" s="35"/>
      <c r="AA224" s="35"/>
      <c r="AB224" s="35"/>
      <c r="AC224" s="35"/>
      <c r="AD224" s="35"/>
      <c r="AE224" s="35"/>
      <c r="AR224" s="183" t="s">
        <v>359</v>
      </c>
      <c r="AT224" s="183" t="s">
        <v>419</v>
      </c>
      <c r="AU224" s="183" t="s">
        <v>82</v>
      </c>
      <c r="AY224" s="18" t="s">
        <v>317</v>
      </c>
      <c r="BE224" s="105">
        <f t="shared" si="49"/>
        <v>0</v>
      </c>
      <c r="BF224" s="105">
        <f t="shared" si="50"/>
        <v>0</v>
      </c>
      <c r="BG224" s="105">
        <f t="shared" si="51"/>
        <v>0</v>
      </c>
      <c r="BH224" s="105">
        <f t="shared" si="52"/>
        <v>0</v>
      </c>
      <c r="BI224" s="105">
        <f t="shared" si="53"/>
        <v>0</v>
      </c>
      <c r="BJ224" s="18" t="s">
        <v>88</v>
      </c>
      <c r="BK224" s="105">
        <f t="shared" si="54"/>
        <v>0</v>
      </c>
      <c r="BL224" s="18" t="s">
        <v>321</v>
      </c>
      <c r="BM224" s="183" t="s">
        <v>989</v>
      </c>
    </row>
    <row r="225" spans="1:65" s="2" customFormat="1" ht="14.45" customHeight="1">
      <c r="A225" s="35"/>
      <c r="B225" s="141"/>
      <c r="C225" s="218" t="s">
        <v>438</v>
      </c>
      <c r="D225" s="218" t="s">
        <v>419</v>
      </c>
      <c r="E225" s="219" t="s">
        <v>4178</v>
      </c>
      <c r="F225" s="220" t="s">
        <v>4179</v>
      </c>
      <c r="G225" s="221" t="s">
        <v>388</v>
      </c>
      <c r="H225" s="222">
        <v>1</v>
      </c>
      <c r="I225" s="223"/>
      <c r="J225" s="224">
        <f t="shared" si="45"/>
        <v>0</v>
      </c>
      <c r="K225" s="225"/>
      <c r="L225" s="226"/>
      <c r="M225" s="227" t="s">
        <v>1</v>
      </c>
      <c r="N225" s="228" t="s">
        <v>41</v>
      </c>
      <c r="O225" s="61"/>
      <c r="P225" s="181">
        <f t="shared" si="46"/>
        <v>0</v>
      </c>
      <c r="Q225" s="181">
        <v>0</v>
      </c>
      <c r="R225" s="181">
        <f t="shared" si="47"/>
        <v>0</v>
      </c>
      <c r="S225" s="181">
        <v>0</v>
      </c>
      <c r="T225" s="182">
        <f t="shared" si="48"/>
        <v>0</v>
      </c>
      <c r="U225" s="35"/>
      <c r="V225" s="35"/>
      <c r="W225" s="35"/>
      <c r="X225" s="35"/>
      <c r="Y225" s="35"/>
      <c r="Z225" s="35"/>
      <c r="AA225" s="35"/>
      <c r="AB225" s="35"/>
      <c r="AC225" s="35"/>
      <c r="AD225" s="35"/>
      <c r="AE225" s="35"/>
      <c r="AR225" s="183" t="s">
        <v>359</v>
      </c>
      <c r="AT225" s="183" t="s">
        <v>419</v>
      </c>
      <c r="AU225" s="183" t="s">
        <v>82</v>
      </c>
      <c r="AY225" s="18" t="s">
        <v>317</v>
      </c>
      <c r="BE225" s="105">
        <f t="shared" si="49"/>
        <v>0</v>
      </c>
      <c r="BF225" s="105">
        <f t="shared" si="50"/>
        <v>0</v>
      </c>
      <c r="BG225" s="105">
        <f t="shared" si="51"/>
        <v>0</v>
      </c>
      <c r="BH225" s="105">
        <f t="shared" si="52"/>
        <v>0</v>
      </c>
      <c r="BI225" s="105">
        <f t="shared" si="53"/>
        <v>0</v>
      </c>
      <c r="BJ225" s="18" t="s">
        <v>88</v>
      </c>
      <c r="BK225" s="105">
        <f t="shared" si="54"/>
        <v>0</v>
      </c>
      <c r="BL225" s="18" t="s">
        <v>321</v>
      </c>
      <c r="BM225" s="183" t="s">
        <v>998</v>
      </c>
    </row>
    <row r="226" spans="1:65" s="2" customFormat="1" ht="14.45" customHeight="1">
      <c r="A226" s="35"/>
      <c r="B226" s="141"/>
      <c r="C226" s="218" t="s">
        <v>443</v>
      </c>
      <c r="D226" s="218" t="s">
        <v>419</v>
      </c>
      <c r="E226" s="219" t="s">
        <v>4180</v>
      </c>
      <c r="F226" s="220" t="s">
        <v>4181</v>
      </c>
      <c r="G226" s="221" t="s">
        <v>388</v>
      </c>
      <c r="H226" s="222">
        <v>2</v>
      </c>
      <c r="I226" s="223"/>
      <c r="J226" s="224">
        <f t="shared" si="45"/>
        <v>0</v>
      </c>
      <c r="K226" s="225"/>
      <c r="L226" s="226"/>
      <c r="M226" s="227" t="s">
        <v>1</v>
      </c>
      <c r="N226" s="228" t="s">
        <v>41</v>
      </c>
      <c r="O226" s="61"/>
      <c r="P226" s="181">
        <f t="shared" si="46"/>
        <v>0</v>
      </c>
      <c r="Q226" s="181">
        <v>0</v>
      </c>
      <c r="R226" s="181">
        <f t="shared" si="47"/>
        <v>0</v>
      </c>
      <c r="S226" s="181">
        <v>0</v>
      </c>
      <c r="T226" s="182">
        <f t="shared" si="48"/>
        <v>0</v>
      </c>
      <c r="U226" s="35"/>
      <c r="V226" s="35"/>
      <c r="W226" s="35"/>
      <c r="X226" s="35"/>
      <c r="Y226" s="35"/>
      <c r="Z226" s="35"/>
      <c r="AA226" s="35"/>
      <c r="AB226" s="35"/>
      <c r="AC226" s="35"/>
      <c r="AD226" s="35"/>
      <c r="AE226" s="35"/>
      <c r="AR226" s="183" t="s">
        <v>359</v>
      </c>
      <c r="AT226" s="183" t="s">
        <v>419</v>
      </c>
      <c r="AU226" s="183" t="s">
        <v>82</v>
      </c>
      <c r="AY226" s="18" t="s">
        <v>317</v>
      </c>
      <c r="BE226" s="105">
        <f t="shared" si="49"/>
        <v>0</v>
      </c>
      <c r="BF226" s="105">
        <f t="shared" si="50"/>
        <v>0</v>
      </c>
      <c r="BG226" s="105">
        <f t="shared" si="51"/>
        <v>0</v>
      </c>
      <c r="BH226" s="105">
        <f t="shared" si="52"/>
        <v>0</v>
      </c>
      <c r="BI226" s="105">
        <f t="shared" si="53"/>
        <v>0</v>
      </c>
      <c r="BJ226" s="18" t="s">
        <v>88</v>
      </c>
      <c r="BK226" s="105">
        <f t="shared" si="54"/>
        <v>0</v>
      </c>
      <c r="BL226" s="18" t="s">
        <v>321</v>
      </c>
      <c r="BM226" s="183" t="s">
        <v>1010</v>
      </c>
    </row>
    <row r="227" spans="1:65" s="2" customFormat="1" ht="14.45" customHeight="1">
      <c r="A227" s="35"/>
      <c r="B227" s="141"/>
      <c r="C227" s="218" t="s">
        <v>448</v>
      </c>
      <c r="D227" s="218" t="s">
        <v>419</v>
      </c>
      <c r="E227" s="219" t="s">
        <v>4182</v>
      </c>
      <c r="F227" s="220" t="s">
        <v>4183</v>
      </c>
      <c r="G227" s="221" t="s">
        <v>388</v>
      </c>
      <c r="H227" s="222">
        <v>2</v>
      </c>
      <c r="I227" s="223"/>
      <c r="J227" s="224">
        <f t="shared" si="45"/>
        <v>0</v>
      </c>
      <c r="K227" s="225"/>
      <c r="L227" s="226"/>
      <c r="M227" s="227" t="s">
        <v>1</v>
      </c>
      <c r="N227" s="228" t="s">
        <v>41</v>
      </c>
      <c r="O227" s="61"/>
      <c r="P227" s="181">
        <f t="shared" si="46"/>
        <v>0</v>
      </c>
      <c r="Q227" s="181">
        <v>0</v>
      </c>
      <c r="R227" s="181">
        <f t="shared" si="47"/>
        <v>0</v>
      </c>
      <c r="S227" s="181">
        <v>0</v>
      </c>
      <c r="T227" s="182">
        <f t="shared" si="48"/>
        <v>0</v>
      </c>
      <c r="U227" s="35"/>
      <c r="V227" s="35"/>
      <c r="W227" s="35"/>
      <c r="X227" s="35"/>
      <c r="Y227" s="35"/>
      <c r="Z227" s="35"/>
      <c r="AA227" s="35"/>
      <c r="AB227" s="35"/>
      <c r="AC227" s="35"/>
      <c r="AD227" s="35"/>
      <c r="AE227" s="35"/>
      <c r="AR227" s="183" t="s">
        <v>359</v>
      </c>
      <c r="AT227" s="183" t="s">
        <v>419</v>
      </c>
      <c r="AU227" s="183" t="s">
        <v>82</v>
      </c>
      <c r="AY227" s="18" t="s">
        <v>317</v>
      </c>
      <c r="BE227" s="105">
        <f t="shared" si="49"/>
        <v>0</v>
      </c>
      <c r="BF227" s="105">
        <f t="shared" si="50"/>
        <v>0</v>
      </c>
      <c r="BG227" s="105">
        <f t="shared" si="51"/>
        <v>0</v>
      </c>
      <c r="BH227" s="105">
        <f t="shared" si="52"/>
        <v>0</v>
      </c>
      <c r="BI227" s="105">
        <f t="shared" si="53"/>
        <v>0</v>
      </c>
      <c r="BJ227" s="18" t="s">
        <v>88</v>
      </c>
      <c r="BK227" s="105">
        <f t="shared" si="54"/>
        <v>0</v>
      </c>
      <c r="BL227" s="18" t="s">
        <v>321</v>
      </c>
      <c r="BM227" s="183" t="s">
        <v>1020</v>
      </c>
    </row>
    <row r="228" spans="1:65" s="2" customFormat="1" ht="14.45" customHeight="1">
      <c r="A228" s="35"/>
      <c r="B228" s="141"/>
      <c r="C228" s="218" t="s">
        <v>452</v>
      </c>
      <c r="D228" s="218" t="s">
        <v>419</v>
      </c>
      <c r="E228" s="219" t="s">
        <v>4184</v>
      </c>
      <c r="F228" s="220" t="s">
        <v>4185</v>
      </c>
      <c r="G228" s="221" t="s">
        <v>388</v>
      </c>
      <c r="H228" s="222">
        <v>1</v>
      </c>
      <c r="I228" s="223"/>
      <c r="J228" s="224">
        <f t="shared" si="45"/>
        <v>0</v>
      </c>
      <c r="K228" s="225"/>
      <c r="L228" s="226"/>
      <c r="M228" s="227" t="s">
        <v>1</v>
      </c>
      <c r="N228" s="228" t="s">
        <v>41</v>
      </c>
      <c r="O228" s="61"/>
      <c r="P228" s="181">
        <f t="shared" si="46"/>
        <v>0</v>
      </c>
      <c r="Q228" s="181">
        <v>0</v>
      </c>
      <c r="R228" s="181">
        <f t="shared" si="47"/>
        <v>0</v>
      </c>
      <c r="S228" s="181">
        <v>0</v>
      </c>
      <c r="T228" s="182">
        <f t="shared" si="48"/>
        <v>0</v>
      </c>
      <c r="U228" s="35"/>
      <c r="V228" s="35"/>
      <c r="W228" s="35"/>
      <c r="X228" s="35"/>
      <c r="Y228" s="35"/>
      <c r="Z228" s="35"/>
      <c r="AA228" s="35"/>
      <c r="AB228" s="35"/>
      <c r="AC228" s="35"/>
      <c r="AD228" s="35"/>
      <c r="AE228" s="35"/>
      <c r="AR228" s="183" t="s">
        <v>359</v>
      </c>
      <c r="AT228" s="183" t="s">
        <v>419</v>
      </c>
      <c r="AU228" s="183" t="s">
        <v>82</v>
      </c>
      <c r="AY228" s="18" t="s">
        <v>317</v>
      </c>
      <c r="BE228" s="105">
        <f t="shared" si="49"/>
        <v>0</v>
      </c>
      <c r="BF228" s="105">
        <f t="shared" si="50"/>
        <v>0</v>
      </c>
      <c r="BG228" s="105">
        <f t="shared" si="51"/>
        <v>0</v>
      </c>
      <c r="BH228" s="105">
        <f t="shared" si="52"/>
        <v>0</v>
      </c>
      <c r="BI228" s="105">
        <f t="shared" si="53"/>
        <v>0</v>
      </c>
      <c r="BJ228" s="18" t="s">
        <v>88</v>
      </c>
      <c r="BK228" s="105">
        <f t="shared" si="54"/>
        <v>0</v>
      </c>
      <c r="BL228" s="18" t="s">
        <v>321</v>
      </c>
      <c r="BM228" s="183" t="s">
        <v>1032</v>
      </c>
    </row>
    <row r="229" spans="1:65" s="2" customFormat="1" ht="14.45" customHeight="1">
      <c r="A229" s="35"/>
      <c r="B229" s="141"/>
      <c r="C229" s="218" t="s">
        <v>456</v>
      </c>
      <c r="D229" s="218" t="s">
        <v>419</v>
      </c>
      <c r="E229" s="219" t="s">
        <v>4186</v>
      </c>
      <c r="F229" s="220" t="s">
        <v>4187</v>
      </c>
      <c r="G229" s="221" t="s">
        <v>388</v>
      </c>
      <c r="H229" s="222">
        <v>1</v>
      </c>
      <c r="I229" s="223"/>
      <c r="J229" s="224">
        <f t="shared" si="45"/>
        <v>0</v>
      </c>
      <c r="K229" s="225"/>
      <c r="L229" s="226"/>
      <c r="M229" s="227" t="s">
        <v>1</v>
      </c>
      <c r="N229" s="228" t="s">
        <v>41</v>
      </c>
      <c r="O229" s="61"/>
      <c r="P229" s="181">
        <f t="shared" si="46"/>
        <v>0</v>
      </c>
      <c r="Q229" s="181">
        <v>0</v>
      </c>
      <c r="R229" s="181">
        <f t="shared" si="47"/>
        <v>0</v>
      </c>
      <c r="S229" s="181">
        <v>0</v>
      </c>
      <c r="T229" s="182">
        <f t="shared" si="48"/>
        <v>0</v>
      </c>
      <c r="U229" s="35"/>
      <c r="V229" s="35"/>
      <c r="W229" s="35"/>
      <c r="X229" s="35"/>
      <c r="Y229" s="35"/>
      <c r="Z229" s="35"/>
      <c r="AA229" s="35"/>
      <c r="AB229" s="35"/>
      <c r="AC229" s="35"/>
      <c r="AD229" s="35"/>
      <c r="AE229" s="35"/>
      <c r="AR229" s="183" t="s">
        <v>359</v>
      </c>
      <c r="AT229" s="183" t="s">
        <v>419</v>
      </c>
      <c r="AU229" s="183" t="s">
        <v>82</v>
      </c>
      <c r="AY229" s="18" t="s">
        <v>317</v>
      </c>
      <c r="BE229" s="105">
        <f t="shared" si="49"/>
        <v>0</v>
      </c>
      <c r="BF229" s="105">
        <f t="shared" si="50"/>
        <v>0</v>
      </c>
      <c r="BG229" s="105">
        <f t="shared" si="51"/>
        <v>0</v>
      </c>
      <c r="BH229" s="105">
        <f t="shared" si="52"/>
        <v>0</v>
      </c>
      <c r="BI229" s="105">
        <f t="shared" si="53"/>
        <v>0</v>
      </c>
      <c r="BJ229" s="18" t="s">
        <v>88</v>
      </c>
      <c r="BK229" s="105">
        <f t="shared" si="54"/>
        <v>0</v>
      </c>
      <c r="BL229" s="18" t="s">
        <v>321</v>
      </c>
      <c r="BM229" s="183" t="s">
        <v>1041</v>
      </c>
    </row>
    <row r="230" spans="1:65" s="2" customFormat="1" ht="14.45" customHeight="1">
      <c r="A230" s="35"/>
      <c r="B230" s="141"/>
      <c r="C230" s="218" t="s">
        <v>463</v>
      </c>
      <c r="D230" s="218" t="s">
        <v>419</v>
      </c>
      <c r="E230" s="219" t="s">
        <v>4188</v>
      </c>
      <c r="F230" s="220" t="s">
        <v>4189</v>
      </c>
      <c r="G230" s="221" t="s">
        <v>388</v>
      </c>
      <c r="H230" s="222">
        <v>1</v>
      </c>
      <c r="I230" s="223"/>
      <c r="J230" s="224">
        <f t="shared" si="45"/>
        <v>0</v>
      </c>
      <c r="K230" s="225"/>
      <c r="L230" s="226"/>
      <c r="M230" s="227" t="s">
        <v>1</v>
      </c>
      <c r="N230" s="228" t="s">
        <v>41</v>
      </c>
      <c r="O230" s="61"/>
      <c r="P230" s="181">
        <f t="shared" si="46"/>
        <v>0</v>
      </c>
      <c r="Q230" s="181">
        <v>0</v>
      </c>
      <c r="R230" s="181">
        <f t="shared" si="47"/>
        <v>0</v>
      </c>
      <c r="S230" s="181">
        <v>0</v>
      </c>
      <c r="T230" s="182">
        <f t="shared" si="48"/>
        <v>0</v>
      </c>
      <c r="U230" s="35"/>
      <c r="V230" s="35"/>
      <c r="W230" s="35"/>
      <c r="X230" s="35"/>
      <c r="Y230" s="35"/>
      <c r="Z230" s="35"/>
      <c r="AA230" s="35"/>
      <c r="AB230" s="35"/>
      <c r="AC230" s="35"/>
      <c r="AD230" s="35"/>
      <c r="AE230" s="35"/>
      <c r="AR230" s="183" t="s">
        <v>359</v>
      </c>
      <c r="AT230" s="183" t="s">
        <v>419</v>
      </c>
      <c r="AU230" s="183" t="s">
        <v>82</v>
      </c>
      <c r="AY230" s="18" t="s">
        <v>317</v>
      </c>
      <c r="BE230" s="105">
        <f t="shared" si="49"/>
        <v>0</v>
      </c>
      <c r="BF230" s="105">
        <f t="shared" si="50"/>
        <v>0</v>
      </c>
      <c r="BG230" s="105">
        <f t="shared" si="51"/>
        <v>0</v>
      </c>
      <c r="BH230" s="105">
        <f t="shared" si="52"/>
        <v>0</v>
      </c>
      <c r="BI230" s="105">
        <f t="shared" si="53"/>
        <v>0</v>
      </c>
      <c r="BJ230" s="18" t="s">
        <v>88</v>
      </c>
      <c r="BK230" s="105">
        <f t="shared" si="54"/>
        <v>0</v>
      </c>
      <c r="BL230" s="18" t="s">
        <v>321</v>
      </c>
      <c r="BM230" s="183" t="s">
        <v>1051</v>
      </c>
    </row>
    <row r="231" spans="1:65" s="2" customFormat="1" ht="14.45" customHeight="1">
      <c r="A231" s="35"/>
      <c r="B231" s="141"/>
      <c r="C231" s="218" t="s">
        <v>467</v>
      </c>
      <c r="D231" s="218" t="s">
        <v>419</v>
      </c>
      <c r="E231" s="219" t="s">
        <v>4190</v>
      </c>
      <c r="F231" s="220" t="s">
        <v>4191</v>
      </c>
      <c r="G231" s="221" t="s">
        <v>388</v>
      </c>
      <c r="H231" s="222">
        <v>1</v>
      </c>
      <c r="I231" s="223"/>
      <c r="J231" s="224">
        <f t="shared" si="45"/>
        <v>0</v>
      </c>
      <c r="K231" s="225"/>
      <c r="L231" s="226"/>
      <c r="M231" s="227" t="s">
        <v>1</v>
      </c>
      <c r="N231" s="228" t="s">
        <v>41</v>
      </c>
      <c r="O231" s="61"/>
      <c r="P231" s="181">
        <f t="shared" si="46"/>
        <v>0</v>
      </c>
      <c r="Q231" s="181">
        <v>0</v>
      </c>
      <c r="R231" s="181">
        <f t="shared" si="47"/>
        <v>0</v>
      </c>
      <c r="S231" s="181">
        <v>0</v>
      </c>
      <c r="T231" s="182">
        <f t="shared" si="48"/>
        <v>0</v>
      </c>
      <c r="U231" s="35"/>
      <c r="V231" s="35"/>
      <c r="W231" s="35"/>
      <c r="X231" s="35"/>
      <c r="Y231" s="35"/>
      <c r="Z231" s="35"/>
      <c r="AA231" s="35"/>
      <c r="AB231" s="35"/>
      <c r="AC231" s="35"/>
      <c r="AD231" s="35"/>
      <c r="AE231" s="35"/>
      <c r="AR231" s="183" t="s">
        <v>359</v>
      </c>
      <c r="AT231" s="183" t="s">
        <v>419</v>
      </c>
      <c r="AU231" s="183" t="s">
        <v>82</v>
      </c>
      <c r="AY231" s="18" t="s">
        <v>317</v>
      </c>
      <c r="BE231" s="105">
        <f t="shared" si="49"/>
        <v>0</v>
      </c>
      <c r="BF231" s="105">
        <f t="shared" si="50"/>
        <v>0</v>
      </c>
      <c r="BG231" s="105">
        <f t="shared" si="51"/>
        <v>0</v>
      </c>
      <c r="BH231" s="105">
        <f t="shared" si="52"/>
        <v>0</v>
      </c>
      <c r="BI231" s="105">
        <f t="shared" si="53"/>
        <v>0</v>
      </c>
      <c r="BJ231" s="18" t="s">
        <v>88</v>
      </c>
      <c r="BK231" s="105">
        <f t="shared" si="54"/>
        <v>0</v>
      </c>
      <c r="BL231" s="18" t="s">
        <v>321</v>
      </c>
      <c r="BM231" s="183" t="s">
        <v>1061</v>
      </c>
    </row>
    <row r="232" spans="1:65" s="2" customFormat="1" ht="14.45" customHeight="1">
      <c r="A232" s="35"/>
      <c r="B232" s="141"/>
      <c r="C232" s="218" t="s">
        <v>472</v>
      </c>
      <c r="D232" s="218" t="s">
        <v>419</v>
      </c>
      <c r="E232" s="219" t="s">
        <v>4192</v>
      </c>
      <c r="F232" s="220" t="s">
        <v>4193</v>
      </c>
      <c r="G232" s="221" t="s">
        <v>388</v>
      </c>
      <c r="H232" s="222">
        <v>1</v>
      </c>
      <c r="I232" s="223"/>
      <c r="J232" s="224">
        <f t="shared" si="45"/>
        <v>0</v>
      </c>
      <c r="K232" s="225"/>
      <c r="L232" s="226"/>
      <c r="M232" s="227" t="s">
        <v>1</v>
      </c>
      <c r="N232" s="228" t="s">
        <v>41</v>
      </c>
      <c r="O232" s="61"/>
      <c r="P232" s="181">
        <f t="shared" si="46"/>
        <v>0</v>
      </c>
      <c r="Q232" s="181">
        <v>0</v>
      </c>
      <c r="R232" s="181">
        <f t="shared" si="47"/>
        <v>0</v>
      </c>
      <c r="S232" s="181">
        <v>0</v>
      </c>
      <c r="T232" s="182">
        <f t="shared" si="48"/>
        <v>0</v>
      </c>
      <c r="U232" s="35"/>
      <c r="V232" s="35"/>
      <c r="W232" s="35"/>
      <c r="X232" s="35"/>
      <c r="Y232" s="35"/>
      <c r="Z232" s="35"/>
      <c r="AA232" s="35"/>
      <c r="AB232" s="35"/>
      <c r="AC232" s="35"/>
      <c r="AD232" s="35"/>
      <c r="AE232" s="35"/>
      <c r="AR232" s="183" t="s">
        <v>359</v>
      </c>
      <c r="AT232" s="183" t="s">
        <v>419</v>
      </c>
      <c r="AU232" s="183" t="s">
        <v>82</v>
      </c>
      <c r="AY232" s="18" t="s">
        <v>317</v>
      </c>
      <c r="BE232" s="105">
        <f t="shared" si="49"/>
        <v>0</v>
      </c>
      <c r="BF232" s="105">
        <f t="shared" si="50"/>
        <v>0</v>
      </c>
      <c r="BG232" s="105">
        <f t="shared" si="51"/>
        <v>0</v>
      </c>
      <c r="BH232" s="105">
        <f t="shared" si="52"/>
        <v>0</v>
      </c>
      <c r="BI232" s="105">
        <f t="shared" si="53"/>
        <v>0</v>
      </c>
      <c r="BJ232" s="18" t="s">
        <v>88</v>
      </c>
      <c r="BK232" s="105">
        <f t="shared" si="54"/>
        <v>0</v>
      </c>
      <c r="BL232" s="18" t="s">
        <v>321</v>
      </c>
      <c r="BM232" s="183" t="s">
        <v>1070</v>
      </c>
    </row>
    <row r="233" spans="1:65" s="2" customFormat="1" ht="14.45" customHeight="1">
      <c r="A233" s="35"/>
      <c r="B233" s="141"/>
      <c r="C233" s="218" t="s">
        <v>476</v>
      </c>
      <c r="D233" s="218" t="s">
        <v>419</v>
      </c>
      <c r="E233" s="219" t="s">
        <v>4194</v>
      </c>
      <c r="F233" s="220" t="s">
        <v>4195</v>
      </c>
      <c r="G233" s="221" t="s">
        <v>388</v>
      </c>
      <c r="H233" s="222">
        <v>3</v>
      </c>
      <c r="I233" s="223"/>
      <c r="J233" s="224">
        <f t="shared" si="45"/>
        <v>0</v>
      </c>
      <c r="K233" s="225"/>
      <c r="L233" s="226"/>
      <c r="M233" s="227" t="s">
        <v>1</v>
      </c>
      <c r="N233" s="228" t="s">
        <v>41</v>
      </c>
      <c r="O233" s="61"/>
      <c r="P233" s="181">
        <f t="shared" si="46"/>
        <v>0</v>
      </c>
      <c r="Q233" s="181">
        <v>0</v>
      </c>
      <c r="R233" s="181">
        <f t="shared" si="47"/>
        <v>0</v>
      </c>
      <c r="S233" s="181">
        <v>0</v>
      </c>
      <c r="T233" s="182">
        <f t="shared" si="48"/>
        <v>0</v>
      </c>
      <c r="U233" s="35"/>
      <c r="V233" s="35"/>
      <c r="W233" s="35"/>
      <c r="X233" s="35"/>
      <c r="Y233" s="35"/>
      <c r="Z233" s="35"/>
      <c r="AA233" s="35"/>
      <c r="AB233" s="35"/>
      <c r="AC233" s="35"/>
      <c r="AD233" s="35"/>
      <c r="AE233" s="35"/>
      <c r="AR233" s="183" t="s">
        <v>359</v>
      </c>
      <c r="AT233" s="183" t="s">
        <v>419</v>
      </c>
      <c r="AU233" s="183" t="s">
        <v>82</v>
      </c>
      <c r="AY233" s="18" t="s">
        <v>317</v>
      </c>
      <c r="BE233" s="105">
        <f t="shared" si="49"/>
        <v>0</v>
      </c>
      <c r="BF233" s="105">
        <f t="shared" si="50"/>
        <v>0</v>
      </c>
      <c r="BG233" s="105">
        <f t="shared" si="51"/>
        <v>0</v>
      </c>
      <c r="BH233" s="105">
        <f t="shared" si="52"/>
        <v>0</v>
      </c>
      <c r="BI233" s="105">
        <f t="shared" si="53"/>
        <v>0</v>
      </c>
      <c r="BJ233" s="18" t="s">
        <v>88</v>
      </c>
      <c r="BK233" s="105">
        <f t="shared" si="54"/>
        <v>0</v>
      </c>
      <c r="BL233" s="18" t="s">
        <v>321</v>
      </c>
      <c r="BM233" s="183" t="s">
        <v>1082</v>
      </c>
    </row>
    <row r="234" spans="1:65" s="2" customFormat="1" ht="14.45" customHeight="1">
      <c r="A234" s="35"/>
      <c r="B234" s="141"/>
      <c r="C234" s="218" t="s">
        <v>486</v>
      </c>
      <c r="D234" s="218" t="s">
        <v>419</v>
      </c>
      <c r="E234" s="219" t="s">
        <v>4196</v>
      </c>
      <c r="F234" s="220" t="s">
        <v>4197</v>
      </c>
      <c r="G234" s="221" t="s">
        <v>388</v>
      </c>
      <c r="H234" s="222">
        <v>4</v>
      </c>
      <c r="I234" s="223"/>
      <c r="J234" s="224">
        <f t="shared" si="45"/>
        <v>0</v>
      </c>
      <c r="K234" s="225"/>
      <c r="L234" s="226"/>
      <c r="M234" s="227" t="s">
        <v>1</v>
      </c>
      <c r="N234" s="228" t="s">
        <v>41</v>
      </c>
      <c r="O234" s="61"/>
      <c r="P234" s="181">
        <f t="shared" si="46"/>
        <v>0</v>
      </c>
      <c r="Q234" s="181">
        <v>0</v>
      </c>
      <c r="R234" s="181">
        <f t="shared" si="47"/>
        <v>0</v>
      </c>
      <c r="S234" s="181">
        <v>0</v>
      </c>
      <c r="T234" s="182">
        <f t="shared" si="48"/>
        <v>0</v>
      </c>
      <c r="U234" s="35"/>
      <c r="V234" s="35"/>
      <c r="W234" s="35"/>
      <c r="X234" s="35"/>
      <c r="Y234" s="35"/>
      <c r="Z234" s="35"/>
      <c r="AA234" s="35"/>
      <c r="AB234" s="35"/>
      <c r="AC234" s="35"/>
      <c r="AD234" s="35"/>
      <c r="AE234" s="35"/>
      <c r="AR234" s="183" t="s">
        <v>359</v>
      </c>
      <c r="AT234" s="183" t="s">
        <v>419</v>
      </c>
      <c r="AU234" s="183" t="s">
        <v>82</v>
      </c>
      <c r="AY234" s="18" t="s">
        <v>317</v>
      </c>
      <c r="BE234" s="105">
        <f t="shared" si="49"/>
        <v>0</v>
      </c>
      <c r="BF234" s="105">
        <f t="shared" si="50"/>
        <v>0</v>
      </c>
      <c r="BG234" s="105">
        <f t="shared" si="51"/>
        <v>0</v>
      </c>
      <c r="BH234" s="105">
        <f t="shared" si="52"/>
        <v>0</v>
      </c>
      <c r="BI234" s="105">
        <f t="shared" si="53"/>
        <v>0</v>
      </c>
      <c r="BJ234" s="18" t="s">
        <v>88</v>
      </c>
      <c r="BK234" s="105">
        <f t="shared" si="54"/>
        <v>0</v>
      </c>
      <c r="BL234" s="18" t="s">
        <v>321</v>
      </c>
      <c r="BM234" s="183" t="s">
        <v>1092</v>
      </c>
    </row>
    <row r="235" spans="1:65" s="2" customFormat="1" ht="14.45" customHeight="1">
      <c r="A235" s="35"/>
      <c r="B235" s="141"/>
      <c r="C235" s="218" t="s">
        <v>494</v>
      </c>
      <c r="D235" s="218" t="s">
        <v>419</v>
      </c>
      <c r="E235" s="219" t="s">
        <v>4198</v>
      </c>
      <c r="F235" s="220" t="s">
        <v>4199</v>
      </c>
      <c r="G235" s="221" t="s">
        <v>388</v>
      </c>
      <c r="H235" s="222">
        <v>1</v>
      </c>
      <c r="I235" s="223"/>
      <c r="J235" s="224">
        <f t="shared" si="45"/>
        <v>0</v>
      </c>
      <c r="K235" s="225"/>
      <c r="L235" s="226"/>
      <c r="M235" s="227" t="s">
        <v>1</v>
      </c>
      <c r="N235" s="228" t="s">
        <v>41</v>
      </c>
      <c r="O235" s="61"/>
      <c r="P235" s="181">
        <f t="shared" si="46"/>
        <v>0</v>
      </c>
      <c r="Q235" s="181">
        <v>0</v>
      </c>
      <c r="R235" s="181">
        <f t="shared" si="47"/>
        <v>0</v>
      </c>
      <c r="S235" s="181">
        <v>0</v>
      </c>
      <c r="T235" s="182">
        <f t="shared" si="48"/>
        <v>0</v>
      </c>
      <c r="U235" s="35"/>
      <c r="V235" s="35"/>
      <c r="W235" s="35"/>
      <c r="X235" s="35"/>
      <c r="Y235" s="35"/>
      <c r="Z235" s="35"/>
      <c r="AA235" s="35"/>
      <c r="AB235" s="35"/>
      <c r="AC235" s="35"/>
      <c r="AD235" s="35"/>
      <c r="AE235" s="35"/>
      <c r="AR235" s="183" t="s">
        <v>359</v>
      </c>
      <c r="AT235" s="183" t="s">
        <v>419</v>
      </c>
      <c r="AU235" s="183" t="s">
        <v>82</v>
      </c>
      <c r="AY235" s="18" t="s">
        <v>317</v>
      </c>
      <c r="BE235" s="105">
        <f t="shared" si="49"/>
        <v>0</v>
      </c>
      <c r="BF235" s="105">
        <f t="shared" si="50"/>
        <v>0</v>
      </c>
      <c r="BG235" s="105">
        <f t="shared" si="51"/>
        <v>0</v>
      </c>
      <c r="BH235" s="105">
        <f t="shared" si="52"/>
        <v>0</v>
      </c>
      <c r="BI235" s="105">
        <f t="shared" si="53"/>
        <v>0</v>
      </c>
      <c r="BJ235" s="18" t="s">
        <v>88</v>
      </c>
      <c r="BK235" s="105">
        <f t="shared" si="54"/>
        <v>0</v>
      </c>
      <c r="BL235" s="18" t="s">
        <v>321</v>
      </c>
      <c r="BM235" s="183" t="s">
        <v>1101</v>
      </c>
    </row>
    <row r="236" spans="1:65" s="2" customFormat="1" ht="14.45" customHeight="1">
      <c r="A236" s="35"/>
      <c r="B236" s="141"/>
      <c r="C236" s="218" t="s">
        <v>506</v>
      </c>
      <c r="D236" s="218" t="s">
        <v>419</v>
      </c>
      <c r="E236" s="219" t="s">
        <v>4200</v>
      </c>
      <c r="F236" s="220" t="s">
        <v>4201</v>
      </c>
      <c r="G236" s="221" t="s">
        <v>388</v>
      </c>
      <c r="H236" s="222">
        <v>1</v>
      </c>
      <c r="I236" s="223"/>
      <c r="J236" s="224">
        <f t="shared" si="45"/>
        <v>0</v>
      </c>
      <c r="K236" s="225"/>
      <c r="L236" s="226"/>
      <c r="M236" s="227" t="s">
        <v>1</v>
      </c>
      <c r="N236" s="228" t="s">
        <v>41</v>
      </c>
      <c r="O236" s="61"/>
      <c r="P236" s="181">
        <f t="shared" si="46"/>
        <v>0</v>
      </c>
      <c r="Q236" s="181">
        <v>0</v>
      </c>
      <c r="R236" s="181">
        <f t="shared" si="47"/>
        <v>0</v>
      </c>
      <c r="S236" s="181">
        <v>0</v>
      </c>
      <c r="T236" s="182">
        <f t="shared" si="48"/>
        <v>0</v>
      </c>
      <c r="U236" s="35"/>
      <c r="V236" s="35"/>
      <c r="W236" s="35"/>
      <c r="X236" s="35"/>
      <c r="Y236" s="35"/>
      <c r="Z236" s="35"/>
      <c r="AA236" s="35"/>
      <c r="AB236" s="35"/>
      <c r="AC236" s="35"/>
      <c r="AD236" s="35"/>
      <c r="AE236" s="35"/>
      <c r="AR236" s="183" t="s">
        <v>359</v>
      </c>
      <c r="AT236" s="183" t="s">
        <v>419</v>
      </c>
      <c r="AU236" s="183" t="s">
        <v>82</v>
      </c>
      <c r="AY236" s="18" t="s">
        <v>317</v>
      </c>
      <c r="BE236" s="105">
        <f t="shared" si="49"/>
        <v>0</v>
      </c>
      <c r="BF236" s="105">
        <f t="shared" si="50"/>
        <v>0</v>
      </c>
      <c r="BG236" s="105">
        <f t="shared" si="51"/>
        <v>0</v>
      </c>
      <c r="BH236" s="105">
        <f t="shared" si="52"/>
        <v>0</v>
      </c>
      <c r="BI236" s="105">
        <f t="shared" si="53"/>
        <v>0</v>
      </c>
      <c r="BJ236" s="18" t="s">
        <v>88</v>
      </c>
      <c r="BK236" s="105">
        <f t="shared" si="54"/>
        <v>0</v>
      </c>
      <c r="BL236" s="18" t="s">
        <v>321</v>
      </c>
      <c r="BM236" s="183" t="s">
        <v>1111</v>
      </c>
    </row>
    <row r="237" spans="1:65" s="12" customFormat="1" ht="25.9" customHeight="1">
      <c r="B237" s="160"/>
      <c r="D237" s="161" t="s">
        <v>74</v>
      </c>
      <c r="E237" s="162" t="s">
        <v>4202</v>
      </c>
      <c r="F237" s="162" t="s">
        <v>4203</v>
      </c>
      <c r="I237" s="163"/>
      <c r="J237" s="164">
        <f>BK237</f>
        <v>0</v>
      </c>
      <c r="L237" s="160"/>
      <c r="M237" s="165"/>
      <c r="N237" s="166"/>
      <c r="O237" s="166"/>
      <c r="P237" s="167">
        <f>SUM(P238:P268)</f>
        <v>0</v>
      </c>
      <c r="Q237" s="166"/>
      <c r="R237" s="167">
        <f>SUM(R238:R268)</f>
        <v>0</v>
      </c>
      <c r="S237" s="166"/>
      <c r="T237" s="168">
        <f>SUM(T238:T268)</f>
        <v>0</v>
      </c>
      <c r="AR237" s="161" t="s">
        <v>82</v>
      </c>
      <c r="AT237" s="169" t="s">
        <v>74</v>
      </c>
      <c r="AU237" s="169" t="s">
        <v>75</v>
      </c>
      <c r="AY237" s="161" t="s">
        <v>317</v>
      </c>
      <c r="BK237" s="170">
        <f>SUM(BK238:BK268)</f>
        <v>0</v>
      </c>
    </row>
    <row r="238" spans="1:65" s="2" customFormat="1" ht="14.45" customHeight="1">
      <c r="A238" s="35"/>
      <c r="B238" s="141"/>
      <c r="C238" s="218" t="s">
        <v>82</v>
      </c>
      <c r="D238" s="218" t="s">
        <v>419</v>
      </c>
      <c r="E238" s="219" t="s">
        <v>4204</v>
      </c>
      <c r="F238" s="220" t="s">
        <v>4205</v>
      </c>
      <c r="G238" s="221" t="s">
        <v>388</v>
      </c>
      <c r="H238" s="222">
        <v>1</v>
      </c>
      <c r="I238" s="223"/>
      <c r="J238" s="224">
        <f t="shared" ref="J238:J268" si="55">ROUND(I238*H238,2)</f>
        <v>0</v>
      </c>
      <c r="K238" s="225"/>
      <c r="L238" s="226"/>
      <c r="M238" s="227" t="s">
        <v>1</v>
      </c>
      <c r="N238" s="228" t="s">
        <v>41</v>
      </c>
      <c r="O238" s="61"/>
      <c r="P238" s="181">
        <f t="shared" ref="P238:P268" si="56">O238*H238</f>
        <v>0</v>
      </c>
      <c r="Q238" s="181">
        <v>0</v>
      </c>
      <c r="R238" s="181">
        <f t="shared" ref="R238:R268" si="57">Q238*H238</f>
        <v>0</v>
      </c>
      <c r="S238" s="181">
        <v>0</v>
      </c>
      <c r="T238" s="182">
        <f t="shared" ref="T238:T268" si="58">S238*H238</f>
        <v>0</v>
      </c>
      <c r="U238" s="35"/>
      <c r="V238" s="35"/>
      <c r="W238" s="35"/>
      <c r="X238" s="35"/>
      <c r="Y238" s="35"/>
      <c r="Z238" s="35"/>
      <c r="AA238" s="35"/>
      <c r="AB238" s="35"/>
      <c r="AC238" s="35"/>
      <c r="AD238" s="35"/>
      <c r="AE238" s="35"/>
      <c r="AR238" s="183" t="s">
        <v>359</v>
      </c>
      <c r="AT238" s="183" t="s">
        <v>419</v>
      </c>
      <c r="AU238" s="183" t="s">
        <v>82</v>
      </c>
      <c r="AY238" s="18" t="s">
        <v>317</v>
      </c>
      <c r="BE238" s="105">
        <f t="shared" ref="BE238:BE268" si="59">IF(N238="základná",J238,0)</f>
        <v>0</v>
      </c>
      <c r="BF238" s="105">
        <f t="shared" ref="BF238:BF268" si="60">IF(N238="znížená",J238,0)</f>
        <v>0</v>
      </c>
      <c r="BG238" s="105">
        <f t="shared" ref="BG238:BG268" si="61">IF(N238="zákl. prenesená",J238,0)</f>
        <v>0</v>
      </c>
      <c r="BH238" s="105">
        <f t="shared" ref="BH238:BH268" si="62">IF(N238="zníž. prenesená",J238,0)</f>
        <v>0</v>
      </c>
      <c r="BI238" s="105">
        <f t="shared" ref="BI238:BI268" si="63">IF(N238="nulová",J238,0)</f>
        <v>0</v>
      </c>
      <c r="BJ238" s="18" t="s">
        <v>88</v>
      </c>
      <c r="BK238" s="105">
        <f t="shared" ref="BK238:BK268" si="64">ROUND(I238*H238,2)</f>
        <v>0</v>
      </c>
      <c r="BL238" s="18" t="s">
        <v>321</v>
      </c>
      <c r="BM238" s="183" t="s">
        <v>1119</v>
      </c>
    </row>
    <row r="239" spans="1:65" s="2" customFormat="1" ht="14.45" customHeight="1">
      <c r="A239" s="35"/>
      <c r="B239" s="141"/>
      <c r="C239" s="218" t="s">
        <v>88</v>
      </c>
      <c r="D239" s="218" t="s">
        <v>419</v>
      </c>
      <c r="E239" s="219" t="s">
        <v>4206</v>
      </c>
      <c r="F239" s="220" t="s">
        <v>4207</v>
      </c>
      <c r="G239" s="221" t="s">
        <v>388</v>
      </c>
      <c r="H239" s="222">
        <v>1</v>
      </c>
      <c r="I239" s="223"/>
      <c r="J239" s="224">
        <f t="shared" si="55"/>
        <v>0</v>
      </c>
      <c r="K239" s="225"/>
      <c r="L239" s="226"/>
      <c r="M239" s="227" t="s">
        <v>1</v>
      </c>
      <c r="N239" s="228" t="s">
        <v>41</v>
      </c>
      <c r="O239" s="61"/>
      <c r="P239" s="181">
        <f t="shared" si="56"/>
        <v>0</v>
      </c>
      <c r="Q239" s="181">
        <v>0</v>
      </c>
      <c r="R239" s="181">
        <f t="shared" si="57"/>
        <v>0</v>
      </c>
      <c r="S239" s="181">
        <v>0</v>
      </c>
      <c r="T239" s="182">
        <f t="shared" si="58"/>
        <v>0</v>
      </c>
      <c r="U239" s="35"/>
      <c r="V239" s="35"/>
      <c r="W239" s="35"/>
      <c r="X239" s="35"/>
      <c r="Y239" s="35"/>
      <c r="Z239" s="35"/>
      <c r="AA239" s="35"/>
      <c r="AB239" s="35"/>
      <c r="AC239" s="35"/>
      <c r="AD239" s="35"/>
      <c r="AE239" s="35"/>
      <c r="AR239" s="183" t="s">
        <v>359</v>
      </c>
      <c r="AT239" s="183" t="s">
        <v>419</v>
      </c>
      <c r="AU239" s="183" t="s">
        <v>82</v>
      </c>
      <c r="AY239" s="18" t="s">
        <v>317</v>
      </c>
      <c r="BE239" s="105">
        <f t="shared" si="59"/>
        <v>0</v>
      </c>
      <c r="BF239" s="105">
        <f t="shared" si="60"/>
        <v>0</v>
      </c>
      <c r="BG239" s="105">
        <f t="shared" si="61"/>
        <v>0</v>
      </c>
      <c r="BH239" s="105">
        <f t="shared" si="62"/>
        <v>0</v>
      </c>
      <c r="BI239" s="105">
        <f t="shared" si="63"/>
        <v>0</v>
      </c>
      <c r="BJ239" s="18" t="s">
        <v>88</v>
      </c>
      <c r="BK239" s="105">
        <f t="shared" si="64"/>
        <v>0</v>
      </c>
      <c r="BL239" s="18" t="s">
        <v>321</v>
      </c>
      <c r="BM239" s="183" t="s">
        <v>1130</v>
      </c>
    </row>
    <row r="240" spans="1:65" s="2" customFormat="1" ht="14.45" customHeight="1">
      <c r="A240" s="35"/>
      <c r="B240" s="141"/>
      <c r="C240" s="218" t="s">
        <v>105</v>
      </c>
      <c r="D240" s="218" t="s">
        <v>419</v>
      </c>
      <c r="E240" s="219" t="s">
        <v>4140</v>
      </c>
      <c r="F240" s="220" t="s">
        <v>4141</v>
      </c>
      <c r="G240" s="221" t="s">
        <v>388</v>
      </c>
      <c r="H240" s="222">
        <v>1</v>
      </c>
      <c r="I240" s="223"/>
      <c r="J240" s="224">
        <f t="shared" si="55"/>
        <v>0</v>
      </c>
      <c r="K240" s="225"/>
      <c r="L240" s="226"/>
      <c r="M240" s="227" t="s">
        <v>1</v>
      </c>
      <c r="N240" s="228" t="s">
        <v>41</v>
      </c>
      <c r="O240" s="61"/>
      <c r="P240" s="181">
        <f t="shared" si="56"/>
        <v>0</v>
      </c>
      <c r="Q240" s="181">
        <v>0</v>
      </c>
      <c r="R240" s="181">
        <f t="shared" si="57"/>
        <v>0</v>
      </c>
      <c r="S240" s="181">
        <v>0</v>
      </c>
      <c r="T240" s="182">
        <f t="shared" si="58"/>
        <v>0</v>
      </c>
      <c r="U240" s="35"/>
      <c r="V240" s="35"/>
      <c r="W240" s="35"/>
      <c r="X240" s="35"/>
      <c r="Y240" s="35"/>
      <c r="Z240" s="35"/>
      <c r="AA240" s="35"/>
      <c r="AB240" s="35"/>
      <c r="AC240" s="35"/>
      <c r="AD240" s="35"/>
      <c r="AE240" s="35"/>
      <c r="AR240" s="183" t="s">
        <v>359</v>
      </c>
      <c r="AT240" s="183" t="s">
        <v>419</v>
      </c>
      <c r="AU240" s="183" t="s">
        <v>82</v>
      </c>
      <c r="AY240" s="18" t="s">
        <v>317</v>
      </c>
      <c r="BE240" s="105">
        <f t="shared" si="59"/>
        <v>0</v>
      </c>
      <c r="BF240" s="105">
        <f t="shared" si="60"/>
        <v>0</v>
      </c>
      <c r="BG240" s="105">
        <f t="shared" si="61"/>
        <v>0</v>
      </c>
      <c r="BH240" s="105">
        <f t="shared" si="62"/>
        <v>0</v>
      </c>
      <c r="BI240" s="105">
        <f t="shared" si="63"/>
        <v>0</v>
      </c>
      <c r="BJ240" s="18" t="s">
        <v>88</v>
      </c>
      <c r="BK240" s="105">
        <f t="shared" si="64"/>
        <v>0</v>
      </c>
      <c r="BL240" s="18" t="s">
        <v>321</v>
      </c>
      <c r="BM240" s="183" t="s">
        <v>1138</v>
      </c>
    </row>
    <row r="241" spans="1:65" s="2" customFormat="1" ht="14.45" customHeight="1">
      <c r="A241" s="35"/>
      <c r="B241" s="141"/>
      <c r="C241" s="218" t="s">
        <v>321</v>
      </c>
      <c r="D241" s="218" t="s">
        <v>419</v>
      </c>
      <c r="E241" s="219" t="s">
        <v>4142</v>
      </c>
      <c r="F241" s="220" t="s">
        <v>4143</v>
      </c>
      <c r="G241" s="221" t="s">
        <v>378</v>
      </c>
      <c r="H241" s="222">
        <v>2</v>
      </c>
      <c r="I241" s="223"/>
      <c r="J241" s="224">
        <f t="shared" si="55"/>
        <v>0</v>
      </c>
      <c r="K241" s="225"/>
      <c r="L241" s="226"/>
      <c r="M241" s="227" t="s">
        <v>1</v>
      </c>
      <c r="N241" s="228" t="s">
        <v>41</v>
      </c>
      <c r="O241" s="61"/>
      <c r="P241" s="181">
        <f t="shared" si="56"/>
        <v>0</v>
      </c>
      <c r="Q241" s="181">
        <v>0</v>
      </c>
      <c r="R241" s="181">
        <f t="shared" si="57"/>
        <v>0</v>
      </c>
      <c r="S241" s="181">
        <v>0</v>
      </c>
      <c r="T241" s="182">
        <f t="shared" si="58"/>
        <v>0</v>
      </c>
      <c r="U241" s="35"/>
      <c r="V241" s="35"/>
      <c r="W241" s="35"/>
      <c r="X241" s="35"/>
      <c r="Y241" s="35"/>
      <c r="Z241" s="35"/>
      <c r="AA241" s="35"/>
      <c r="AB241" s="35"/>
      <c r="AC241" s="35"/>
      <c r="AD241" s="35"/>
      <c r="AE241" s="35"/>
      <c r="AR241" s="183" t="s">
        <v>359</v>
      </c>
      <c r="AT241" s="183" t="s">
        <v>419</v>
      </c>
      <c r="AU241" s="183" t="s">
        <v>82</v>
      </c>
      <c r="AY241" s="18" t="s">
        <v>317</v>
      </c>
      <c r="BE241" s="105">
        <f t="shared" si="59"/>
        <v>0</v>
      </c>
      <c r="BF241" s="105">
        <f t="shared" si="60"/>
        <v>0</v>
      </c>
      <c r="BG241" s="105">
        <f t="shared" si="61"/>
        <v>0</v>
      </c>
      <c r="BH241" s="105">
        <f t="shared" si="62"/>
        <v>0</v>
      </c>
      <c r="BI241" s="105">
        <f t="shared" si="63"/>
        <v>0</v>
      </c>
      <c r="BJ241" s="18" t="s">
        <v>88</v>
      </c>
      <c r="BK241" s="105">
        <f t="shared" si="64"/>
        <v>0</v>
      </c>
      <c r="BL241" s="18" t="s">
        <v>321</v>
      </c>
      <c r="BM241" s="183" t="s">
        <v>1149</v>
      </c>
    </row>
    <row r="242" spans="1:65" s="2" customFormat="1" ht="14.45" customHeight="1">
      <c r="A242" s="35"/>
      <c r="B242" s="141"/>
      <c r="C242" s="218" t="s">
        <v>218</v>
      </c>
      <c r="D242" s="218" t="s">
        <v>419</v>
      </c>
      <c r="E242" s="219" t="s">
        <v>4144</v>
      </c>
      <c r="F242" s="220" t="s">
        <v>4145</v>
      </c>
      <c r="G242" s="221" t="s">
        <v>388</v>
      </c>
      <c r="H242" s="222">
        <v>1</v>
      </c>
      <c r="I242" s="223"/>
      <c r="J242" s="224">
        <f t="shared" si="55"/>
        <v>0</v>
      </c>
      <c r="K242" s="225"/>
      <c r="L242" s="226"/>
      <c r="M242" s="227" t="s">
        <v>1</v>
      </c>
      <c r="N242" s="228" t="s">
        <v>41</v>
      </c>
      <c r="O242" s="61"/>
      <c r="P242" s="181">
        <f t="shared" si="56"/>
        <v>0</v>
      </c>
      <c r="Q242" s="181">
        <v>0</v>
      </c>
      <c r="R242" s="181">
        <f t="shared" si="57"/>
        <v>0</v>
      </c>
      <c r="S242" s="181">
        <v>0</v>
      </c>
      <c r="T242" s="182">
        <f t="shared" si="58"/>
        <v>0</v>
      </c>
      <c r="U242" s="35"/>
      <c r="V242" s="35"/>
      <c r="W242" s="35"/>
      <c r="X242" s="35"/>
      <c r="Y242" s="35"/>
      <c r="Z242" s="35"/>
      <c r="AA242" s="35"/>
      <c r="AB242" s="35"/>
      <c r="AC242" s="35"/>
      <c r="AD242" s="35"/>
      <c r="AE242" s="35"/>
      <c r="AR242" s="183" t="s">
        <v>359</v>
      </c>
      <c r="AT242" s="183" t="s">
        <v>419</v>
      </c>
      <c r="AU242" s="183" t="s">
        <v>82</v>
      </c>
      <c r="AY242" s="18" t="s">
        <v>317</v>
      </c>
      <c r="BE242" s="105">
        <f t="shared" si="59"/>
        <v>0</v>
      </c>
      <c r="BF242" s="105">
        <f t="shared" si="60"/>
        <v>0</v>
      </c>
      <c r="BG242" s="105">
        <f t="shared" si="61"/>
        <v>0</v>
      </c>
      <c r="BH242" s="105">
        <f t="shared" si="62"/>
        <v>0</v>
      </c>
      <c r="BI242" s="105">
        <f t="shared" si="63"/>
        <v>0</v>
      </c>
      <c r="BJ242" s="18" t="s">
        <v>88</v>
      </c>
      <c r="BK242" s="105">
        <f t="shared" si="64"/>
        <v>0</v>
      </c>
      <c r="BL242" s="18" t="s">
        <v>321</v>
      </c>
      <c r="BM242" s="183" t="s">
        <v>1158</v>
      </c>
    </row>
    <row r="243" spans="1:65" s="2" customFormat="1" ht="14.45" customHeight="1">
      <c r="A243" s="35"/>
      <c r="B243" s="141"/>
      <c r="C243" s="218" t="s">
        <v>349</v>
      </c>
      <c r="D243" s="218" t="s">
        <v>419</v>
      </c>
      <c r="E243" s="219" t="s">
        <v>4146</v>
      </c>
      <c r="F243" s="220" t="s">
        <v>4147</v>
      </c>
      <c r="G243" s="221" t="s">
        <v>388</v>
      </c>
      <c r="H243" s="222">
        <v>5</v>
      </c>
      <c r="I243" s="223"/>
      <c r="J243" s="224">
        <f t="shared" si="55"/>
        <v>0</v>
      </c>
      <c r="K243" s="225"/>
      <c r="L243" s="226"/>
      <c r="M243" s="227" t="s">
        <v>1</v>
      </c>
      <c r="N243" s="228" t="s">
        <v>41</v>
      </c>
      <c r="O243" s="61"/>
      <c r="P243" s="181">
        <f t="shared" si="56"/>
        <v>0</v>
      </c>
      <c r="Q243" s="181">
        <v>0</v>
      </c>
      <c r="R243" s="181">
        <f t="shared" si="57"/>
        <v>0</v>
      </c>
      <c r="S243" s="181">
        <v>0</v>
      </c>
      <c r="T243" s="182">
        <f t="shared" si="58"/>
        <v>0</v>
      </c>
      <c r="U243" s="35"/>
      <c r="V243" s="35"/>
      <c r="W243" s="35"/>
      <c r="X243" s="35"/>
      <c r="Y243" s="35"/>
      <c r="Z243" s="35"/>
      <c r="AA243" s="35"/>
      <c r="AB243" s="35"/>
      <c r="AC243" s="35"/>
      <c r="AD243" s="35"/>
      <c r="AE243" s="35"/>
      <c r="AR243" s="183" t="s">
        <v>359</v>
      </c>
      <c r="AT243" s="183" t="s">
        <v>419</v>
      </c>
      <c r="AU243" s="183" t="s">
        <v>82</v>
      </c>
      <c r="AY243" s="18" t="s">
        <v>317</v>
      </c>
      <c r="BE243" s="105">
        <f t="shared" si="59"/>
        <v>0</v>
      </c>
      <c r="BF243" s="105">
        <f t="shared" si="60"/>
        <v>0</v>
      </c>
      <c r="BG243" s="105">
        <f t="shared" si="61"/>
        <v>0</v>
      </c>
      <c r="BH243" s="105">
        <f t="shared" si="62"/>
        <v>0</v>
      </c>
      <c r="BI243" s="105">
        <f t="shared" si="63"/>
        <v>0</v>
      </c>
      <c r="BJ243" s="18" t="s">
        <v>88</v>
      </c>
      <c r="BK243" s="105">
        <f t="shared" si="64"/>
        <v>0</v>
      </c>
      <c r="BL243" s="18" t="s">
        <v>321</v>
      </c>
      <c r="BM243" s="183" t="s">
        <v>1169</v>
      </c>
    </row>
    <row r="244" spans="1:65" s="2" customFormat="1" ht="14.45" customHeight="1">
      <c r="A244" s="35"/>
      <c r="B244" s="141"/>
      <c r="C244" s="218" t="s">
        <v>355</v>
      </c>
      <c r="D244" s="218" t="s">
        <v>419</v>
      </c>
      <c r="E244" s="219" t="s">
        <v>4148</v>
      </c>
      <c r="F244" s="220" t="s">
        <v>4149</v>
      </c>
      <c r="G244" s="221" t="s">
        <v>388</v>
      </c>
      <c r="H244" s="222">
        <v>5</v>
      </c>
      <c r="I244" s="223"/>
      <c r="J244" s="224">
        <f t="shared" si="55"/>
        <v>0</v>
      </c>
      <c r="K244" s="225"/>
      <c r="L244" s="226"/>
      <c r="M244" s="227" t="s">
        <v>1</v>
      </c>
      <c r="N244" s="228" t="s">
        <v>41</v>
      </c>
      <c r="O244" s="61"/>
      <c r="P244" s="181">
        <f t="shared" si="56"/>
        <v>0</v>
      </c>
      <c r="Q244" s="181">
        <v>0</v>
      </c>
      <c r="R244" s="181">
        <f t="shared" si="57"/>
        <v>0</v>
      </c>
      <c r="S244" s="181">
        <v>0</v>
      </c>
      <c r="T244" s="182">
        <f t="shared" si="58"/>
        <v>0</v>
      </c>
      <c r="U244" s="35"/>
      <c r="V244" s="35"/>
      <c r="W244" s="35"/>
      <c r="X244" s="35"/>
      <c r="Y244" s="35"/>
      <c r="Z244" s="35"/>
      <c r="AA244" s="35"/>
      <c r="AB244" s="35"/>
      <c r="AC244" s="35"/>
      <c r="AD244" s="35"/>
      <c r="AE244" s="35"/>
      <c r="AR244" s="183" t="s">
        <v>359</v>
      </c>
      <c r="AT244" s="183" t="s">
        <v>419</v>
      </c>
      <c r="AU244" s="183" t="s">
        <v>82</v>
      </c>
      <c r="AY244" s="18" t="s">
        <v>317</v>
      </c>
      <c r="BE244" s="105">
        <f t="shared" si="59"/>
        <v>0</v>
      </c>
      <c r="BF244" s="105">
        <f t="shared" si="60"/>
        <v>0</v>
      </c>
      <c r="BG244" s="105">
        <f t="shared" si="61"/>
        <v>0</v>
      </c>
      <c r="BH244" s="105">
        <f t="shared" si="62"/>
        <v>0</v>
      </c>
      <c r="BI244" s="105">
        <f t="shared" si="63"/>
        <v>0</v>
      </c>
      <c r="BJ244" s="18" t="s">
        <v>88</v>
      </c>
      <c r="BK244" s="105">
        <f t="shared" si="64"/>
        <v>0</v>
      </c>
      <c r="BL244" s="18" t="s">
        <v>321</v>
      </c>
      <c r="BM244" s="183" t="s">
        <v>1179</v>
      </c>
    </row>
    <row r="245" spans="1:65" s="2" customFormat="1" ht="14.45" customHeight="1">
      <c r="A245" s="35"/>
      <c r="B245" s="141"/>
      <c r="C245" s="218" t="s">
        <v>359</v>
      </c>
      <c r="D245" s="218" t="s">
        <v>419</v>
      </c>
      <c r="E245" s="219" t="s">
        <v>4150</v>
      </c>
      <c r="F245" s="220" t="s">
        <v>4151</v>
      </c>
      <c r="G245" s="221" t="s">
        <v>388</v>
      </c>
      <c r="H245" s="222">
        <v>29</v>
      </c>
      <c r="I245" s="223"/>
      <c r="J245" s="224">
        <f t="shared" si="55"/>
        <v>0</v>
      </c>
      <c r="K245" s="225"/>
      <c r="L245" s="226"/>
      <c r="M245" s="227" t="s">
        <v>1</v>
      </c>
      <c r="N245" s="228" t="s">
        <v>41</v>
      </c>
      <c r="O245" s="61"/>
      <c r="P245" s="181">
        <f t="shared" si="56"/>
        <v>0</v>
      </c>
      <c r="Q245" s="181">
        <v>0</v>
      </c>
      <c r="R245" s="181">
        <f t="shared" si="57"/>
        <v>0</v>
      </c>
      <c r="S245" s="181">
        <v>0</v>
      </c>
      <c r="T245" s="182">
        <f t="shared" si="58"/>
        <v>0</v>
      </c>
      <c r="U245" s="35"/>
      <c r="V245" s="35"/>
      <c r="W245" s="35"/>
      <c r="X245" s="35"/>
      <c r="Y245" s="35"/>
      <c r="Z245" s="35"/>
      <c r="AA245" s="35"/>
      <c r="AB245" s="35"/>
      <c r="AC245" s="35"/>
      <c r="AD245" s="35"/>
      <c r="AE245" s="35"/>
      <c r="AR245" s="183" t="s">
        <v>359</v>
      </c>
      <c r="AT245" s="183" t="s">
        <v>419</v>
      </c>
      <c r="AU245" s="183" t="s">
        <v>82</v>
      </c>
      <c r="AY245" s="18" t="s">
        <v>317</v>
      </c>
      <c r="BE245" s="105">
        <f t="shared" si="59"/>
        <v>0</v>
      </c>
      <c r="BF245" s="105">
        <f t="shared" si="60"/>
        <v>0</v>
      </c>
      <c r="BG245" s="105">
        <f t="shared" si="61"/>
        <v>0</v>
      </c>
      <c r="BH245" s="105">
        <f t="shared" si="62"/>
        <v>0</v>
      </c>
      <c r="BI245" s="105">
        <f t="shared" si="63"/>
        <v>0</v>
      </c>
      <c r="BJ245" s="18" t="s">
        <v>88</v>
      </c>
      <c r="BK245" s="105">
        <f t="shared" si="64"/>
        <v>0</v>
      </c>
      <c r="BL245" s="18" t="s">
        <v>321</v>
      </c>
      <c r="BM245" s="183" t="s">
        <v>1188</v>
      </c>
    </row>
    <row r="246" spans="1:65" s="2" customFormat="1" ht="14.45" customHeight="1">
      <c r="A246" s="35"/>
      <c r="B246" s="141"/>
      <c r="C246" s="218" t="s">
        <v>363</v>
      </c>
      <c r="D246" s="218" t="s">
        <v>419</v>
      </c>
      <c r="E246" s="219" t="s">
        <v>4152</v>
      </c>
      <c r="F246" s="220" t="s">
        <v>4153</v>
      </c>
      <c r="G246" s="221" t="s">
        <v>388</v>
      </c>
      <c r="H246" s="222">
        <v>1</v>
      </c>
      <c r="I246" s="223"/>
      <c r="J246" s="224">
        <f t="shared" si="55"/>
        <v>0</v>
      </c>
      <c r="K246" s="225"/>
      <c r="L246" s="226"/>
      <c r="M246" s="227" t="s">
        <v>1</v>
      </c>
      <c r="N246" s="228" t="s">
        <v>41</v>
      </c>
      <c r="O246" s="61"/>
      <c r="P246" s="181">
        <f t="shared" si="56"/>
        <v>0</v>
      </c>
      <c r="Q246" s="181">
        <v>0</v>
      </c>
      <c r="R246" s="181">
        <f t="shared" si="57"/>
        <v>0</v>
      </c>
      <c r="S246" s="181">
        <v>0</v>
      </c>
      <c r="T246" s="182">
        <f t="shared" si="58"/>
        <v>0</v>
      </c>
      <c r="U246" s="35"/>
      <c r="V246" s="35"/>
      <c r="W246" s="35"/>
      <c r="X246" s="35"/>
      <c r="Y246" s="35"/>
      <c r="Z246" s="35"/>
      <c r="AA246" s="35"/>
      <c r="AB246" s="35"/>
      <c r="AC246" s="35"/>
      <c r="AD246" s="35"/>
      <c r="AE246" s="35"/>
      <c r="AR246" s="183" t="s">
        <v>359</v>
      </c>
      <c r="AT246" s="183" t="s">
        <v>419</v>
      </c>
      <c r="AU246" s="183" t="s">
        <v>82</v>
      </c>
      <c r="AY246" s="18" t="s">
        <v>317</v>
      </c>
      <c r="BE246" s="105">
        <f t="shared" si="59"/>
        <v>0</v>
      </c>
      <c r="BF246" s="105">
        <f t="shared" si="60"/>
        <v>0</v>
      </c>
      <c r="BG246" s="105">
        <f t="shared" si="61"/>
        <v>0</v>
      </c>
      <c r="BH246" s="105">
        <f t="shared" si="62"/>
        <v>0</v>
      </c>
      <c r="BI246" s="105">
        <f t="shared" si="63"/>
        <v>0</v>
      </c>
      <c r="BJ246" s="18" t="s">
        <v>88</v>
      </c>
      <c r="BK246" s="105">
        <f t="shared" si="64"/>
        <v>0</v>
      </c>
      <c r="BL246" s="18" t="s">
        <v>321</v>
      </c>
      <c r="BM246" s="183" t="s">
        <v>1198</v>
      </c>
    </row>
    <row r="247" spans="1:65" s="2" customFormat="1" ht="14.45" customHeight="1">
      <c r="A247" s="35"/>
      <c r="B247" s="141"/>
      <c r="C247" s="218" t="s">
        <v>370</v>
      </c>
      <c r="D247" s="218" t="s">
        <v>419</v>
      </c>
      <c r="E247" s="219" t="s">
        <v>4156</v>
      </c>
      <c r="F247" s="220" t="s">
        <v>4157</v>
      </c>
      <c r="G247" s="221" t="s">
        <v>388</v>
      </c>
      <c r="H247" s="222">
        <v>3</v>
      </c>
      <c r="I247" s="223"/>
      <c r="J247" s="224">
        <f t="shared" si="55"/>
        <v>0</v>
      </c>
      <c r="K247" s="225"/>
      <c r="L247" s="226"/>
      <c r="M247" s="227" t="s">
        <v>1</v>
      </c>
      <c r="N247" s="228" t="s">
        <v>41</v>
      </c>
      <c r="O247" s="61"/>
      <c r="P247" s="181">
        <f t="shared" si="56"/>
        <v>0</v>
      </c>
      <c r="Q247" s="181">
        <v>0</v>
      </c>
      <c r="R247" s="181">
        <f t="shared" si="57"/>
        <v>0</v>
      </c>
      <c r="S247" s="181">
        <v>0</v>
      </c>
      <c r="T247" s="182">
        <f t="shared" si="58"/>
        <v>0</v>
      </c>
      <c r="U247" s="35"/>
      <c r="V247" s="35"/>
      <c r="W247" s="35"/>
      <c r="X247" s="35"/>
      <c r="Y247" s="35"/>
      <c r="Z247" s="35"/>
      <c r="AA247" s="35"/>
      <c r="AB247" s="35"/>
      <c r="AC247" s="35"/>
      <c r="AD247" s="35"/>
      <c r="AE247" s="35"/>
      <c r="AR247" s="183" t="s">
        <v>359</v>
      </c>
      <c r="AT247" s="183" t="s">
        <v>419</v>
      </c>
      <c r="AU247" s="183" t="s">
        <v>82</v>
      </c>
      <c r="AY247" s="18" t="s">
        <v>317</v>
      </c>
      <c r="BE247" s="105">
        <f t="shared" si="59"/>
        <v>0</v>
      </c>
      <c r="BF247" s="105">
        <f t="shared" si="60"/>
        <v>0</v>
      </c>
      <c r="BG247" s="105">
        <f t="shared" si="61"/>
        <v>0</v>
      </c>
      <c r="BH247" s="105">
        <f t="shared" si="62"/>
        <v>0</v>
      </c>
      <c r="BI247" s="105">
        <f t="shared" si="63"/>
        <v>0</v>
      </c>
      <c r="BJ247" s="18" t="s">
        <v>88</v>
      </c>
      <c r="BK247" s="105">
        <f t="shared" si="64"/>
        <v>0</v>
      </c>
      <c r="BL247" s="18" t="s">
        <v>321</v>
      </c>
      <c r="BM247" s="183" t="s">
        <v>1206</v>
      </c>
    </row>
    <row r="248" spans="1:65" s="2" customFormat="1" ht="14.45" customHeight="1">
      <c r="A248" s="35"/>
      <c r="B248" s="141"/>
      <c r="C248" s="218" t="s">
        <v>375</v>
      </c>
      <c r="D248" s="218" t="s">
        <v>419</v>
      </c>
      <c r="E248" s="219" t="s">
        <v>4158</v>
      </c>
      <c r="F248" s="220" t="s">
        <v>4159</v>
      </c>
      <c r="G248" s="221" t="s">
        <v>388</v>
      </c>
      <c r="H248" s="222">
        <v>3</v>
      </c>
      <c r="I248" s="223"/>
      <c r="J248" s="224">
        <f t="shared" si="55"/>
        <v>0</v>
      </c>
      <c r="K248" s="225"/>
      <c r="L248" s="226"/>
      <c r="M248" s="227" t="s">
        <v>1</v>
      </c>
      <c r="N248" s="228" t="s">
        <v>41</v>
      </c>
      <c r="O248" s="61"/>
      <c r="P248" s="181">
        <f t="shared" si="56"/>
        <v>0</v>
      </c>
      <c r="Q248" s="181">
        <v>0</v>
      </c>
      <c r="R248" s="181">
        <f t="shared" si="57"/>
        <v>0</v>
      </c>
      <c r="S248" s="181">
        <v>0</v>
      </c>
      <c r="T248" s="182">
        <f t="shared" si="58"/>
        <v>0</v>
      </c>
      <c r="U248" s="35"/>
      <c r="V248" s="35"/>
      <c r="W248" s="35"/>
      <c r="X248" s="35"/>
      <c r="Y248" s="35"/>
      <c r="Z248" s="35"/>
      <c r="AA248" s="35"/>
      <c r="AB248" s="35"/>
      <c r="AC248" s="35"/>
      <c r="AD248" s="35"/>
      <c r="AE248" s="35"/>
      <c r="AR248" s="183" t="s">
        <v>359</v>
      </c>
      <c r="AT248" s="183" t="s">
        <v>419</v>
      </c>
      <c r="AU248" s="183" t="s">
        <v>82</v>
      </c>
      <c r="AY248" s="18" t="s">
        <v>317</v>
      </c>
      <c r="BE248" s="105">
        <f t="shared" si="59"/>
        <v>0</v>
      </c>
      <c r="BF248" s="105">
        <f t="shared" si="60"/>
        <v>0</v>
      </c>
      <c r="BG248" s="105">
        <f t="shared" si="61"/>
        <v>0</v>
      </c>
      <c r="BH248" s="105">
        <f t="shared" si="62"/>
        <v>0</v>
      </c>
      <c r="BI248" s="105">
        <f t="shared" si="63"/>
        <v>0</v>
      </c>
      <c r="BJ248" s="18" t="s">
        <v>88</v>
      </c>
      <c r="BK248" s="105">
        <f t="shared" si="64"/>
        <v>0</v>
      </c>
      <c r="BL248" s="18" t="s">
        <v>321</v>
      </c>
      <c r="BM248" s="183" t="s">
        <v>1223</v>
      </c>
    </row>
    <row r="249" spans="1:65" s="2" customFormat="1" ht="14.45" customHeight="1">
      <c r="A249" s="35"/>
      <c r="B249" s="141"/>
      <c r="C249" s="218" t="s">
        <v>380</v>
      </c>
      <c r="D249" s="218" t="s">
        <v>419</v>
      </c>
      <c r="E249" s="219" t="s">
        <v>4160</v>
      </c>
      <c r="F249" s="220" t="s">
        <v>4161</v>
      </c>
      <c r="G249" s="221" t="s">
        <v>441</v>
      </c>
      <c r="H249" s="222">
        <v>50</v>
      </c>
      <c r="I249" s="223"/>
      <c r="J249" s="224">
        <f t="shared" si="55"/>
        <v>0</v>
      </c>
      <c r="K249" s="225"/>
      <c r="L249" s="226"/>
      <c r="M249" s="227" t="s">
        <v>1</v>
      </c>
      <c r="N249" s="228" t="s">
        <v>41</v>
      </c>
      <c r="O249" s="61"/>
      <c r="P249" s="181">
        <f t="shared" si="56"/>
        <v>0</v>
      </c>
      <c r="Q249" s="181">
        <v>0</v>
      </c>
      <c r="R249" s="181">
        <f t="shared" si="57"/>
        <v>0</v>
      </c>
      <c r="S249" s="181">
        <v>0</v>
      </c>
      <c r="T249" s="182">
        <f t="shared" si="58"/>
        <v>0</v>
      </c>
      <c r="U249" s="35"/>
      <c r="V249" s="35"/>
      <c r="W249" s="35"/>
      <c r="X249" s="35"/>
      <c r="Y249" s="35"/>
      <c r="Z249" s="35"/>
      <c r="AA249" s="35"/>
      <c r="AB249" s="35"/>
      <c r="AC249" s="35"/>
      <c r="AD249" s="35"/>
      <c r="AE249" s="35"/>
      <c r="AR249" s="183" t="s">
        <v>359</v>
      </c>
      <c r="AT249" s="183" t="s">
        <v>419</v>
      </c>
      <c r="AU249" s="183" t="s">
        <v>82</v>
      </c>
      <c r="AY249" s="18" t="s">
        <v>317</v>
      </c>
      <c r="BE249" s="105">
        <f t="shared" si="59"/>
        <v>0</v>
      </c>
      <c r="BF249" s="105">
        <f t="shared" si="60"/>
        <v>0</v>
      </c>
      <c r="BG249" s="105">
        <f t="shared" si="61"/>
        <v>0</v>
      </c>
      <c r="BH249" s="105">
        <f t="shared" si="62"/>
        <v>0</v>
      </c>
      <c r="BI249" s="105">
        <f t="shared" si="63"/>
        <v>0</v>
      </c>
      <c r="BJ249" s="18" t="s">
        <v>88</v>
      </c>
      <c r="BK249" s="105">
        <f t="shared" si="64"/>
        <v>0</v>
      </c>
      <c r="BL249" s="18" t="s">
        <v>321</v>
      </c>
      <c r="BM249" s="183" t="s">
        <v>1231</v>
      </c>
    </row>
    <row r="250" spans="1:65" s="2" customFormat="1" ht="14.45" customHeight="1">
      <c r="A250" s="35"/>
      <c r="B250" s="141"/>
      <c r="C250" s="218" t="s">
        <v>385</v>
      </c>
      <c r="D250" s="218" t="s">
        <v>419</v>
      </c>
      <c r="E250" s="219" t="s">
        <v>4162</v>
      </c>
      <c r="F250" s="220" t="s">
        <v>4163</v>
      </c>
      <c r="G250" s="221" t="s">
        <v>388</v>
      </c>
      <c r="H250" s="222">
        <v>1</v>
      </c>
      <c r="I250" s="223"/>
      <c r="J250" s="224">
        <f t="shared" si="55"/>
        <v>0</v>
      </c>
      <c r="K250" s="225"/>
      <c r="L250" s="226"/>
      <c r="M250" s="227" t="s">
        <v>1</v>
      </c>
      <c r="N250" s="228" t="s">
        <v>41</v>
      </c>
      <c r="O250" s="61"/>
      <c r="P250" s="181">
        <f t="shared" si="56"/>
        <v>0</v>
      </c>
      <c r="Q250" s="181">
        <v>0</v>
      </c>
      <c r="R250" s="181">
        <f t="shared" si="57"/>
        <v>0</v>
      </c>
      <c r="S250" s="181">
        <v>0</v>
      </c>
      <c r="T250" s="182">
        <f t="shared" si="58"/>
        <v>0</v>
      </c>
      <c r="U250" s="35"/>
      <c r="V250" s="35"/>
      <c r="W250" s="35"/>
      <c r="X250" s="35"/>
      <c r="Y250" s="35"/>
      <c r="Z250" s="35"/>
      <c r="AA250" s="35"/>
      <c r="AB250" s="35"/>
      <c r="AC250" s="35"/>
      <c r="AD250" s="35"/>
      <c r="AE250" s="35"/>
      <c r="AR250" s="183" t="s">
        <v>359</v>
      </c>
      <c r="AT250" s="183" t="s">
        <v>419</v>
      </c>
      <c r="AU250" s="183" t="s">
        <v>82</v>
      </c>
      <c r="AY250" s="18" t="s">
        <v>317</v>
      </c>
      <c r="BE250" s="105">
        <f t="shared" si="59"/>
        <v>0</v>
      </c>
      <c r="BF250" s="105">
        <f t="shared" si="60"/>
        <v>0</v>
      </c>
      <c r="BG250" s="105">
        <f t="shared" si="61"/>
        <v>0</v>
      </c>
      <c r="BH250" s="105">
        <f t="shared" si="62"/>
        <v>0</v>
      </c>
      <c r="BI250" s="105">
        <f t="shared" si="63"/>
        <v>0</v>
      </c>
      <c r="BJ250" s="18" t="s">
        <v>88</v>
      </c>
      <c r="BK250" s="105">
        <f t="shared" si="64"/>
        <v>0</v>
      </c>
      <c r="BL250" s="18" t="s">
        <v>321</v>
      </c>
      <c r="BM250" s="183" t="s">
        <v>1241</v>
      </c>
    </row>
    <row r="251" spans="1:65" s="2" customFormat="1" ht="14.45" customHeight="1">
      <c r="A251" s="35"/>
      <c r="B251" s="141"/>
      <c r="C251" s="218" t="s">
        <v>391</v>
      </c>
      <c r="D251" s="218" t="s">
        <v>419</v>
      </c>
      <c r="E251" s="219" t="s">
        <v>4170</v>
      </c>
      <c r="F251" s="220" t="s">
        <v>4171</v>
      </c>
      <c r="G251" s="221" t="s">
        <v>388</v>
      </c>
      <c r="H251" s="222">
        <v>36</v>
      </c>
      <c r="I251" s="223"/>
      <c r="J251" s="224">
        <f t="shared" si="55"/>
        <v>0</v>
      </c>
      <c r="K251" s="225"/>
      <c r="L251" s="226"/>
      <c r="M251" s="227" t="s">
        <v>1</v>
      </c>
      <c r="N251" s="228" t="s">
        <v>41</v>
      </c>
      <c r="O251" s="61"/>
      <c r="P251" s="181">
        <f t="shared" si="56"/>
        <v>0</v>
      </c>
      <c r="Q251" s="181">
        <v>0</v>
      </c>
      <c r="R251" s="181">
        <f t="shared" si="57"/>
        <v>0</v>
      </c>
      <c r="S251" s="181">
        <v>0</v>
      </c>
      <c r="T251" s="182">
        <f t="shared" si="58"/>
        <v>0</v>
      </c>
      <c r="U251" s="35"/>
      <c r="V251" s="35"/>
      <c r="W251" s="35"/>
      <c r="X251" s="35"/>
      <c r="Y251" s="35"/>
      <c r="Z251" s="35"/>
      <c r="AA251" s="35"/>
      <c r="AB251" s="35"/>
      <c r="AC251" s="35"/>
      <c r="AD251" s="35"/>
      <c r="AE251" s="35"/>
      <c r="AR251" s="183" t="s">
        <v>359</v>
      </c>
      <c r="AT251" s="183" t="s">
        <v>419</v>
      </c>
      <c r="AU251" s="183" t="s">
        <v>82</v>
      </c>
      <c r="AY251" s="18" t="s">
        <v>317</v>
      </c>
      <c r="BE251" s="105">
        <f t="shared" si="59"/>
        <v>0</v>
      </c>
      <c r="BF251" s="105">
        <f t="shared" si="60"/>
        <v>0</v>
      </c>
      <c r="BG251" s="105">
        <f t="shared" si="61"/>
        <v>0</v>
      </c>
      <c r="BH251" s="105">
        <f t="shared" si="62"/>
        <v>0</v>
      </c>
      <c r="BI251" s="105">
        <f t="shared" si="63"/>
        <v>0</v>
      </c>
      <c r="BJ251" s="18" t="s">
        <v>88</v>
      </c>
      <c r="BK251" s="105">
        <f t="shared" si="64"/>
        <v>0</v>
      </c>
      <c r="BL251" s="18" t="s">
        <v>321</v>
      </c>
      <c r="BM251" s="183" t="s">
        <v>1251</v>
      </c>
    </row>
    <row r="252" spans="1:65" s="2" customFormat="1" ht="14.45" customHeight="1">
      <c r="A252" s="35"/>
      <c r="B252" s="141"/>
      <c r="C252" s="218" t="s">
        <v>397</v>
      </c>
      <c r="D252" s="218" t="s">
        <v>419</v>
      </c>
      <c r="E252" s="219" t="s">
        <v>4208</v>
      </c>
      <c r="F252" s="220" t="s">
        <v>4209</v>
      </c>
      <c r="G252" s="221" t="s">
        <v>388</v>
      </c>
      <c r="H252" s="222">
        <v>3</v>
      </c>
      <c r="I252" s="223"/>
      <c r="J252" s="224">
        <f t="shared" si="55"/>
        <v>0</v>
      </c>
      <c r="K252" s="225"/>
      <c r="L252" s="226"/>
      <c r="M252" s="227" t="s">
        <v>1</v>
      </c>
      <c r="N252" s="228" t="s">
        <v>41</v>
      </c>
      <c r="O252" s="61"/>
      <c r="P252" s="181">
        <f t="shared" si="56"/>
        <v>0</v>
      </c>
      <c r="Q252" s="181">
        <v>0</v>
      </c>
      <c r="R252" s="181">
        <f t="shared" si="57"/>
        <v>0</v>
      </c>
      <c r="S252" s="181">
        <v>0</v>
      </c>
      <c r="T252" s="182">
        <f t="shared" si="58"/>
        <v>0</v>
      </c>
      <c r="U252" s="35"/>
      <c r="V252" s="35"/>
      <c r="W252" s="35"/>
      <c r="X252" s="35"/>
      <c r="Y252" s="35"/>
      <c r="Z252" s="35"/>
      <c r="AA252" s="35"/>
      <c r="AB252" s="35"/>
      <c r="AC252" s="35"/>
      <c r="AD252" s="35"/>
      <c r="AE252" s="35"/>
      <c r="AR252" s="183" t="s">
        <v>359</v>
      </c>
      <c r="AT252" s="183" t="s">
        <v>419</v>
      </c>
      <c r="AU252" s="183" t="s">
        <v>82</v>
      </c>
      <c r="AY252" s="18" t="s">
        <v>317</v>
      </c>
      <c r="BE252" s="105">
        <f t="shared" si="59"/>
        <v>0</v>
      </c>
      <c r="BF252" s="105">
        <f t="shared" si="60"/>
        <v>0</v>
      </c>
      <c r="BG252" s="105">
        <f t="shared" si="61"/>
        <v>0</v>
      </c>
      <c r="BH252" s="105">
        <f t="shared" si="62"/>
        <v>0</v>
      </c>
      <c r="BI252" s="105">
        <f t="shared" si="63"/>
        <v>0</v>
      </c>
      <c r="BJ252" s="18" t="s">
        <v>88</v>
      </c>
      <c r="BK252" s="105">
        <f t="shared" si="64"/>
        <v>0</v>
      </c>
      <c r="BL252" s="18" t="s">
        <v>321</v>
      </c>
      <c r="BM252" s="183" t="s">
        <v>1272</v>
      </c>
    </row>
    <row r="253" spans="1:65" s="2" customFormat="1" ht="14.45" customHeight="1">
      <c r="A253" s="35"/>
      <c r="B253" s="141"/>
      <c r="C253" s="218" t="s">
        <v>406</v>
      </c>
      <c r="D253" s="218" t="s">
        <v>419</v>
      </c>
      <c r="E253" s="219" t="s">
        <v>4210</v>
      </c>
      <c r="F253" s="220" t="s">
        <v>4211</v>
      </c>
      <c r="G253" s="221" t="s">
        <v>388</v>
      </c>
      <c r="H253" s="222">
        <v>3</v>
      </c>
      <c r="I253" s="223"/>
      <c r="J253" s="224">
        <f t="shared" si="55"/>
        <v>0</v>
      </c>
      <c r="K253" s="225"/>
      <c r="L253" s="226"/>
      <c r="M253" s="227" t="s">
        <v>1</v>
      </c>
      <c r="N253" s="228" t="s">
        <v>41</v>
      </c>
      <c r="O253" s="61"/>
      <c r="P253" s="181">
        <f t="shared" si="56"/>
        <v>0</v>
      </c>
      <c r="Q253" s="181">
        <v>0</v>
      </c>
      <c r="R253" s="181">
        <f t="shared" si="57"/>
        <v>0</v>
      </c>
      <c r="S253" s="181">
        <v>0</v>
      </c>
      <c r="T253" s="182">
        <f t="shared" si="58"/>
        <v>0</v>
      </c>
      <c r="U253" s="35"/>
      <c r="V253" s="35"/>
      <c r="W253" s="35"/>
      <c r="X253" s="35"/>
      <c r="Y253" s="35"/>
      <c r="Z253" s="35"/>
      <c r="AA253" s="35"/>
      <c r="AB253" s="35"/>
      <c r="AC253" s="35"/>
      <c r="AD253" s="35"/>
      <c r="AE253" s="35"/>
      <c r="AR253" s="183" t="s">
        <v>359</v>
      </c>
      <c r="AT253" s="183" t="s">
        <v>419</v>
      </c>
      <c r="AU253" s="183" t="s">
        <v>82</v>
      </c>
      <c r="AY253" s="18" t="s">
        <v>317</v>
      </c>
      <c r="BE253" s="105">
        <f t="shared" si="59"/>
        <v>0</v>
      </c>
      <c r="BF253" s="105">
        <f t="shared" si="60"/>
        <v>0</v>
      </c>
      <c r="BG253" s="105">
        <f t="shared" si="61"/>
        <v>0</v>
      </c>
      <c r="BH253" s="105">
        <f t="shared" si="62"/>
        <v>0</v>
      </c>
      <c r="BI253" s="105">
        <f t="shared" si="63"/>
        <v>0</v>
      </c>
      <c r="BJ253" s="18" t="s">
        <v>88</v>
      </c>
      <c r="BK253" s="105">
        <f t="shared" si="64"/>
        <v>0</v>
      </c>
      <c r="BL253" s="18" t="s">
        <v>321</v>
      </c>
      <c r="BM253" s="183" t="s">
        <v>1308</v>
      </c>
    </row>
    <row r="254" spans="1:65" s="2" customFormat="1" ht="14.45" customHeight="1">
      <c r="A254" s="35"/>
      <c r="B254" s="141"/>
      <c r="C254" s="218" t="s">
        <v>413</v>
      </c>
      <c r="D254" s="218" t="s">
        <v>419</v>
      </c>
      <c r="E254" s="219" t="s">
        <v>4172</v>
      </c>
      <c r="F254" s="220" t="s">
        <v>4173</v>
      </c>
      <c r="G254" s="221" t="s">
        <v>388</v>
      </c>
      <c r="H254" s="222">
        <v>12</v>
      </c>
      <c r="I254" s="223"/>
      <c r="J254" s="224">
        <f t="shared" si="55"/>
        <v>0</v>
      </c>
      <c r="K254" s="225"/>
      <c r="L254" s="226"/>
      <c r="M254" s="227" t="s">
        <v>1</v>
      </c>
      <c r="N254" s="228" t="s">
        <v>41</v>
      </c>
      <c r="O254" s="61"/>
      <c r="P254" s="181">
        <f t="shared" si="56"/>
        <v>0</v>
      </c>
      <c r="Q254" s="181">
        <v>0</v>
      </c>
      <c r="R254" s="181">
        <f t="shared" si="57"/>
        <v>0</v>
      </c>
      <c r="S254" s="181">
        <v>0</v>
      </c>
      <c r="T254" s="182">
        <f t="shared" si="58"/>
        <v>0</v>
      </c>
      <c r="U254" s="35"/>
      <c r="V254" s="35"/>
      <c r="W254" s="35"/>
      <c r="X254" s="35"/>
      <c r="Y254" s="35"/>
      <c r="Z254" s="35"/>
      <c r="AA254" s="35"/>
      <c r="AB254" s="35"/>
      <c r="AC254" s="35"/>
      <c r="AD254" s="35"/>
      <c r="AE254" s="35"/>
      <c r="AR254" s="183" t="s">
        <v>359</v>
      </c>
      <c r="AT254" s="183" t="s">
        <v>419</v>
      </c>
      <c r="AU254" s="183" t="s">
        <v>82</v>
      </c>
      <c r="AY254" s="18" t="s">
        <v>317</v>
      </c>
      <c r="BE254" s="105">
        <f t="shared" si="59"/>
        <v>0</v>
      </c>
      <c r="BF254" s="105">
        <f t="shared" si="60"/>
        <v>0</v>
      </c>
      <c r="BG254" s="105">
        <f t="shared" si="61"/>
        <v>0</v>
      </c>
      <c r="BH254" s="105">
        <f t="shared" si="62"/>
        <v>0</v>
      </c>
      <c r="BI254" s="105">
        <f t="shared" si="63"/>
        <v>0</v>
      </c>
      <c r="BJ254" s="18" t="s">
        <v>88</v>
      </c>
      <c r="BK254" s="105">
        <f t="shared" si="64"/>
        <v>0</v>
      </c>
      <c r="BL254" s="18" t="s">
        <v>321</v>
      </c>
      <c r="BM254" s="183" t="s">
        <v>1331</v>
      </c>
    </row>
    <row r="255" spans="1:65" s="2" customFormat="1" ht="14.45" customHeight="1">
      <c r="A255" s="35"/>
      <c r="B255" s="141"/>
      <c r="C255" s="218" t="s">
        <v>418</v>
      </c>
      <c r="D255" s="218" t="s">
        <v>419</v>
      </c>
      <c r="E255" s="219" t="s">
        <v>4212</v>
      </c>
      <c r="F255" s="220" t="s">
        <v>4213</v>
      </c>
      <c r="G255" s="221" t="s">
        <v>388</v>
      </c>
      <c r="H255" s="222">
        <v>1</v>
      </c>
      <c r="I255" s="223"/>
      <c r="J255" s="224">
        <f t="shared" si="55"/>
        <v>0</v>
      </c>
      <c r="K255" s="225"/>
      <c r="L255" s="226"/>
      <c r="M255" s="227" t="s">
        <v>1</v>
      </c>
      <c r="N255" s="228" t="s">
        <v>41</v>
      </c>
      <c r="O255" s="61"/>
      <c r="P255" s="181">
        <f t="shared" si="56"/>
        <v>0</v>
      </c>
      <c r="Q255" s="181">
        <v>0</v>
      </c>
      <c r="R255" s="181">
        <f t="shared" si="57"/>
        <v>0</v>
      </c>
      <c r="S255" s="181">
        <v>0</v>
      </c>
      <c r="T255" s="182">
        <f t="shared" si="58"/>
        <v>0</v>
      </c>
      <c r="U255" s="35"/>
      <c r="V255" s="35"/>
      <c r="W255" s="35"/>
      <c r="X255" s="35"/>
      <c r="Y255" s="35"/>
      <c r="Z255" s="35"/>
      <c r="AA255" s="35"/>
      <c r="AB255" s="35"/>
      <c r="AC255" s="35"/>
      <c r="AD255" s="35"/>
      <c r="AE255" s="35"/>
      <c r="AR255" s="183" t="s">
        <v>359</v>
      </c>
      <c r="AT255" s="183" t="s">
        <v>419</v>
      </c>
      <c r="AU255" s="183" t="s">
        <v>82</v>
      </c>
      <c r="AY255" s="18" t="s">
        <v>317</v>
      </c>
      <c r="BE255" s="105">
        <f t="shared" si="59"/>
        <v>0</v>
      </c>
      <c r="BF255" s="105">
        <f t="shared" si="60"/>
        <v>0</v>
      </c>
      <c r="BG255" s="105">
        <f t="shared" si="61"/>
        <v>0</v>
      </c>
      <c r="BH255" s="105">
        <f t="shared" si="62"/>
        <v>0</v>
      </c>
      <c r="BI255" s="105">
        <f t="shared" si="63"/>
        <v>0</v>
      </c>
      <c r="BJ255" s="18" t="s">
        <v>88</v>
      </c>
      <c r="BK255" s="105">
        <f t="shared" si="64"/>
        <v>0</v>
      </c>
      <c r="BL255" s="18" t="s">
        <v>321</v>
      </c>
      <c r="BM255" s="183" t="s">
        <v>1350</v>
      </c>
    </row>
    <row r="256" spans="1:65" s="2" customFormat="1" ht="14.45" customHeight="1">
      <c r="A256" s="35"/>
      <c r="B256" s="141"/>
      <c r="C256" s="218" t="s">
        <v>424</v>
      </c>
      <c r="D256" s="218" t="s">
        <v>419</v>
      </c>
      <c r="E256" s="219" t="s">
        <v>4214</v>
      </c>
      <c r="F256" s="220" t="s">
        <v>4215</v>
      </c>
      <c r="G256" s="221" t="s">
        <v>388</v>
      </c>
      <c r="H256" s="222">
        <v>1</v>
      </c>
      <c r="I256" s="223"/>
      <c r="J256" s="224">
        <f t="shared" si="55"/>
        <v>0</v>
      </c>
      <c r="K256" s="225"/>
      <c r="L256" s="226"/>
      <c r="M256" s="227" t="s">
        <v>1</v>
      </c>
      <c r="N256" s="228" t="s">
        <v>41</v>
      </c>
      <c r="O256" s="61"/>
      <c r="P256" s="181">
        <f t="shared" si="56"/>
        <v>0</v>
      </c>
      <c r="Q256" s="181">
        <v>0</v>
      </c>
      <c r="R256" s="181">
        <f t="shared" si="57"/>
        <v>0</v>
      </c>
      <c r="S256" s="181">
        <v>0</v>
      </c>
      <c r="T256" s="182">
        <f t="shared" si="58"/>
        <v>0</v>
      </c>
      <c r="U256" s="35"/>
      <c r="V256" s="35"/>
      <c r="W256" s="35"/>
      <c r="X256" s="35"/>
      <c r="Y256" s="35"/>
      <c r="Z256" s="35"/>
      <c r="AA256" s="35"/>
      <c r="AB256" s="35"/>
      <c r="AC256" s="35"/>
      <c r="AD256" s="35"/>
      <c r="AE256" s="35"/>
      <c r="AR256" s="183" t="s">
        <v>359</v>
      </c>
      <c r="AT256" s="183" t="s">
        <v>419</v>
      </c>
      <c r="AU256" s="183" t="s">
        <v>82</v>
      </c>
      <c r="AY256" s="18" t="s">
        <v>317</v>
      </c>
      <c r="BE256" s="105">
        <f t="shared" si="59"/>
        <v>0</v>
      </c>
      <c r="BF256" s="105">
        <f t="shared" si="60"/>
        <v>0</v>
      </c>
      <c r="BG256" s="105">
        <f t="shared" si="61"/>
        <v>0</v>
      </c>
      <c r="BH256" s="105">
        <f t="shared" si="62"/>
        <v>0</v>
      </c>
      <c r="BI256" s="105">
        <f t="shared" si="63"/>
        <v>0</v>
      </c>
      <c r="BJ256" s="18" t="s">
        <v>88</v>
      </c>
      <c r="BK256" s="105">
        <f t="shared" si="64"/>
        <v>0</v>
      </c>
      <c r="BL256" s="18" t="s">
        <v>321</v>
      </c>
      <c r="BM256" s="183" t="s">
        <v>1372</v>
      </c>
    </row>
    <row r="257" spans="1:65" s="2" customFormat="1" ht="14.45" customHeight="1">
      <c r="A257" s="35"/>
      <c r="B257" s="141"/>
      <c r="C257" s="218" t="s">
        <v>7</v>
      </c>
      <c r="D257" s="218" t="s">
        <v>419</v>
      </c>
      <c r="E257" s="219" t="s">
        <v>4216</v>
      </c>
      <c r="F257" s="220" t="s">
        <v>4217</v>
      </c>
      <c r="G257" s="221" t="s">
        <v>388</v>
      </c>
      <c r="H257" s="222">
        <v>1</v>
      </c>
      <c r="I257" s="223"/>
      <c r="J257" s="224">
        <f t="shared" si="55"/>
        <v>0</v>
      </c>
      <c r="K257" s="225"/>
      <c r="L257" s="226"/>
      <c r="M257" s="227" t="s">
        <v>1</v>
      </c>
      <c r="N257" s="228" t="s">
        <v>41</v>
      </c>
      <c r="O257" s="61"/>
      <c r="P257" s="181">
        <f t="shared" si="56"/>
        <v>0</v>
      </c>
      <c r="Q257" s="181">
        <v>0</v>
      </c>
      <c r="R257" s="181">
        <f t="shared" si="57"/>
        <v>0</v>
      </c>
      <c r="S257" s="181">
        <v>0</v>
      </c>
      <c r="T257" s="182">
        <f t="shared" si="58"/>
        <v>0</v>
      </c>
      <c r="U257" s="35"/>
      <c r="V257" s="35"/>
      <c r="W257" s="35"/>
      <c r="X257" s="35"/>
      <c r="Y257" s="35"/>
      <c r="Z257" s="35"/>
      <c r="AA257" s="35"/>
      <c r="AB257" s="35"/>
      <c r="AC257" s="35"/>
      <c r="AD257" s="35"/>
      <c r="AE257" s="35"/>
      <c r="AR257" s="183" t="s">
        <v>359</v>
      </c>
      <c r="AT257" s="183" t="s">
        <v>419</v>
      </c>
      <c r="AU257" s="183" t="s">
        <v>82</v>
      </c>
      <c r="AY257" s="18" t="s">
        <v>317</v>
      </c>
      <c r="BE257" s="105">
        <f t="shared" si="59"/>
        <v>0</v>
      </c>
      <c r="BF257" s="105">
        <f t="shared" si="60"/>
        <v>0</v>
      </c>
      <c r="BG257" s="105">
        <f t="shared" si="61"/>
        <v>0</v>
      </c>
      <c r="BH257" s="105">
        <f t="shared" si="62"/>
        <v>0</v>
      </c>
      <c r="BI257" s="105">
        <f t="shared" si="63"/>
        <v>0</v>
      </c>
      <c r="BJ257" s="18" t="s">
        <v>88</v>
      </c>
      <c r="BK257" s="105">
        <f t="shared" si="64"/>
        <v>0</v>
      </c>
      <c r="BL257" s="18" t="s">
        <v>321</v>
      </c>
      <c r="BM257" s="183" t="s">
        <v>1392</v>
      </c>
    </row>
    <row r="258" spans="1:65" s="2" customFormat="1" ht="14.45" customHeight="1">
      <c r="A258" s="35"/>
      <c r="B258" s="141"/>
      <c r="C258" s="218" t="s">
        <v>433</v>
      </c>
      <c r="D258" s="218" t="s">
        <v>419</v>
      </c>
      <c r="E258" s="219" t="s">
        <v>4218</v>
      </c>
      <c r="F258" s="220" t="s">
        <v>4219</v>
      </c>
      <c r="G258" s="221" t="s">
        <v>388</v>
      </c>
      <c r="H258" s="222">
        <v>2</v>
      </c>
      <c r="I258" s="223"/>
      <c r="J258" s="224">
        <f t="shared" si="55"/>
        <v>0</v>
      </c>
      <c r="K258" s="225"/>
      <c r="L258" s="226"/>
      <c r="M258" s="227" t="s">
        <v>1</v>
      </c>
      <c r="N258" s="228" t="s">
        <v>41</v>
      </c>
      <c r="O258" s="61"/>
      <c r="P258" s="181">
        <f t="shared" si="56"/>
        <v>0</v>
      </c>
      <c r="Q258" s="181">
        <v>0</v>
      </c>
      <c r="R258" s="181">
        <f t="shared" si="57"/>
        <v>0</v>
      </c>
      <c r="S258" s="181">
        <v>0</v>
      </c>
      <c r="T258" s="182">
        <f t="shared" si="58"/>
        <v>0</v>
      </c>
      <c r="U258" s="35"/>
      <c r="V258" s="35"/>
      <c r="W258" s="35"/>
      <c r="X258" s="35"/>
      <c r="Y258" s="35"/>
      <c r="Z258" s="35"/>
      <c r="AA258" s="35"/>
      <c r="AB258" s="35"/>
      <c r="AC258" s="35"/>
      <c r="AD258" s="35"/>
      <c r="AE258" s="35"/>
      <c r="AR258" s="183" t="s">
        <v>359</v>
      </c>
      <c r="AT258" s="183" t="s">
        <v>419</v>
      </c>
      <c r="AU258" s="183" t="s">
        <v>82</v>
      </c>
      <c r="AY258" s="18" t="s">
        <v>317</v>
      </c>
      <c r="BE258" s="105">
        <f t="shared" si="59"/>
        <v>0</v>
      </c>
      <c r="BF258" s="105">
        <f t="shared" si="60"/>
        <v>0</v>
      </c>
      <c r="BG258" s="105">
        <f t="shared" si="61"/>
        <v>0</v>
      </c>
      <c r="BH258" s="105">
        <f t="shared" si="62"/>
        <v>0</v>
      </c>
      <c r="BI258" s="105">
        <f t="shared" si="63"/>
        <v>0</v>
      </c>
      <c r="BJ258" s="18" t="s">
        <v>88</v>
      </c>
      <c r="BK258" s="105">
        <f t="shared" si="64"/>
        <v>0</v>
      </c>
      <c r="BL258" s="18" t="s">
        <v>321</v>
      </c>
      <c r="BM258" s="183" t="s">
        <v>1403</v>
      </c>
    </row>
    <row r="259" spans="1:65" s="2" customFormat="1" ht="14.45" customHeight="1">
      <c r="A259" s="35"/>
      <c r="B259" s="141"/>
      <c r="C259" s="218" t="s">
        <v>438</v>
      </c>
      <c r="D259" s="218" t="s">
        <v>419</v>
      </c>
      <c r="E259" s="219" t="s">
        <v>4220</v>
      </c>
      <c r="F259" s="220" t="s">
        <v>4221</v>
      </c>
      <c r="G259" s="221" t="s">
        <v>388</v>
      </c>
      <c r="H259" s="222">
        <v>3</v>
      </c>
      <c r="I259" s="223"/>
      <c r="J259" s="224">
        <f t="shared" si="55"/>
        <v>0</v>
      </c>
      <c r="K259" s="225"/>
      <c r="L259" s="226"/>
      <c r="M259" s="227" t="s">
        <v>1</v>
      </c>
      <c r="N259" s="228" t="s">
        <v>41</v>
      </c>
      <c r="O259" s="61"/>
      <c r="P259" s="181">
        <f t="shared" si="56"/>
        <v>0</v>
      </c>
      <c r="Q259" s="181">
        <v>0</v>
      </c>
      <c r="R259" s="181">
        <f t="shared" si="57"/>
        <v>0</v>
      </c>
      <c r="S259" s="181">
        <v>0</v>
      </c>
      <c r="T259" s="182">
        <f t="shared" si="58"/>
        <v>0</v>
      </c>
      <c r="U259" s="35"/>
      <c r="V259" s="35"/>
      <c r="W259" s="35"/>
      <c r="X259" s="35"/>
      <c r="Y259" s="35"/>
      <c r="Z259" s="35"/>
      <c r="AA259" s="35"/>
      <c r="AB259" s="35"/>
      <c r="AC259" s="35"/>
      <c r="AD259" s="35"/>
      <c r="AE259" s="35"/>
      <c r="AR259" s="183" t="s">
        <v>359</v>
      </c>
      <c r="AT259" s="183" t="s">
        <v>419</v>
      </c>
      <c r="AU259" s="183" t="s">
        <v>82</v>
      </c>
      <c r="AY259" s="18" t="s">
        <v>317</v>
      </c>
      <c r="BE259" s="105">
        <f t="shared" si="59"/>
        <v>0</v>
      </c>
      <c r="BF259" s="105">
        <f t="shared" si="60"/>
        <v>0</v>
      </c>
      <c r="BG259" s="105">
        <f t="shared" si="61"/>
        <v>0</v>
      </c>
      <c r="BH259" s="105">
        <f t="shared" si="62"/>
        <v>0</v>
      </c>
      <c r="BI259" s="105">
        <f t="shared" si="63"/>
        <v>0</v>
      </c>
      <c r="BJ259" s="18" t="s">
        <v>88</v>
      </c>
      <c r="BK259" s="105">
        <f t="shared" si="64"/>
        <v>0</v>
      </c>
      <c r="BL259" s="18" t="s">
        <v>321</v>
      </c>
      <c r="BM259" s="183" t="s">
        <v>1420</v>
      </c>
    </row>
    <row r="260" spans="1:65" s="2" customFormat="1" ht="14.45" customHeight="1">
      <c r="A260" s="35"/>
      <c r="B260" s="141"/>
      <c r="C260" s="218" t="s">
        <v>443</v>
      </c>
      <c r="D260" s="218" t="s">
        <v>419</v>
      </c>
      <c r="E260" s="219" t="s">
        <v>4222</v>
      </c>
      <c r="F260" s="220" t="s">
        <v>4223</v>
      </c>
      <c r="G260" s="221" t="s">
        <v>388</v>
      </c>
      <c r="H260" s="222">
        <v>5</v>
      </c>
      <c r="I260" s="223"/>
      <c r="J260" s="224">
        <f t="shared" si="55"/>
        <v>0</v>
      </c>
      <c r="K260" s="225"/>
      <c r="L260" s="226"/>
      <c r="M260" s="227" t="s">
        <v>1</v>
      </c>
      <c r="N260" s="228" t="s">
        <v>41</v>
      </c>
      <c r="O260" s="61"/>
      <c r="P260" s="181">
        <f t="shared" si="56"/>
        <v>0</v>
      </c>
      <c r="Q260" s="181">
        <v>0</v>
      </c>
      <c r="R260" s="181">
        <f t="shared" si="57"/>
        <v>0</v>
      </c>
      <c r="S260" s="181">
        <v>0</v>
      </c>
      <c r="T260" s="182">
        <f t="shared" si="58"/>
        <v>0</v>
      </c>
      <c r="U260" s="35"/>
      <c r="V260" s="35"/>
      <c r="W260" s="35"/>
      <c r="X260" s="35"/>
      <c r="Y260" s="35"/>
      <c r="Z260" s="35"/>
      <c r="AA260" s="35"/>
      <c r="AB260" s="35"/>
      <c r="AC260" s="35"/>
      <c r="AD260" s="35"/>
      <c r="AE260" s="35"/>
      <c r="AR260" s="183" t="s">
        <v>359</v>
      </c>
      <c r="AT260" s="183" t="s">
        <v>419</v>
      </c>
      <c r="AU260" s="183" t="s">
        <v>82</v>
      </c>
      <c r="AY260" s="18" t="s">
        <v>317</v>
      </c>
      <c r="BE260" s="105">
        <f t="shared" si="59"/>
        <v>0</v>
      </c>
      <c r="BF260" s="105">
        <f t="shared" si="60"/>
        <v>0</v>
      </c>
      <c r="BG260" s="105">
        <f t="shared" si="61"/>
        <v>0</v>
      </c>
      <c r="BH260" s="105">
        <f t="shared" si="62"/>
        <v>0</v>
      </c>
      <c r="BI260" s="105">
        <f t="shared" si="63"/>
        <v>0</v>
      </c>
      <c r="BJ260" s="18" t="s">
        <v>88</v>
      </c>
      <c r="BK260" s="105">
        <f t="shared" si="64"/>
        <v>0</v>
      </c>
      <c r="BL260" s="18" t="s">
        <v>321</v>
      </c>
      <c r="BM260" s="183" t="s">
        <v>1431</v>
      </c>
    </row>
    <row r="261" spans="1:65" s="2" customFormat="1" ht="14.45" customHeight="1">
      <c r="A261" s="35"/>
      <c r="B261" s="141"/>
      <c r="C261" s="218" t="s">
        <v>448</v>
      </c>
      <c r="D261" s="218" t="s">
        <v>419</v>
      </c>
      <c r="E261" s="219" t="s">
        <v>4224</v>
      </c>
      <c r="F261" s="220" t="s">
        <v>4225</v>
      </c>
      <c r="G261" s="221" t="s">
        <v>388</v>
      </c>
      <c r="H261" s="222">
        <v>4</v>
      </c>
      <c r="I261" s="223"/>
      <c r="J261" s="224">
        <f t="shared" si="55"/>
        <v>0</v>
      </c>
      <c r="K261" s="225"/>
      <c r="L261" s="226"/>
      <c r="M261" s="227" t="s">
        <v>1</v>
      </c>
      <c r="N261" s="228" t="s">
        <v>41</v>
      </c>
      <c r="O261" s="61"/>
      <c r="P261" s="181">
        <f t="shared" si="56"/>
        <v>0</v>
      </c>
      <c r="Q261" s="181">
        <v>0</v>
      </c>
      <c r="R261" s="181">
        <f t="shared" si="57"/>
        <v>0</v>
      </c>
      <c r="S261" s="181">
        <v>0</v>
      </c>
      <c r="T261" s="182">
        <f t="shared" si="58"/>
        <v>0</v>
      </c>
      <c r="U261" s="35"/>
      <c r="V261" s="35"/>
      <c r="W261" s="35"/>
      <c r="X261" s="35"/>
      <c r="Y261" s="35"/>
      <c r="Z261" s="35"/>
      <c r="AA261" s="35"/>
      <c r="AB261" s="35"/>
      <c r="AC261" s="35"/>
      <c r="AD261" s="35"/>
      <c r="AE261" s="35"/>
      <c r="AR261" s="183" t="s">
        <v>359</v>
      </c>
      <c r="AT261" s="183" t="s">
        <v>419</v>
      </c>
      <c r="AU261" s="183" t="s">
        <v>82</v>
      </c>
      <c r="AY261" s="18" t="s">
        <v>317</v>
      </c>
      <c r="BE261" s="105">
        <f t="shared" si="59"/>
        <v>0</v>
      </c>
      <c r="BF261" s="105">
        <f t="shared" si="60"/>
        <v>0</v>
      </c>
      <c r="BG261" s="105">
        <f t="shared" si="61"/>
        <v>0</v>
      </c>
      <c r="BH261" s="105">
        <f t="shared" si="62"/>
        <v>0</v>
      </c>
      <c r="BI261" s="105">
        <f t="shared" si="63"/>
        <v>0</v>
      </c>
      <c r="BJ261" s="18" t="s">
        <v>88</v>
      </c>
      <c r="BK261" s="105">
        <f t="shared" si="64"/>
        <v>0</v>
      </c>
      <c r="BL261" s="18" t="s">
        <v>321</v>
      </c>
      <c r="BM261" s="183" t="s">
        <v>1443</v>
      </c>
    </row>
    <row r="262" spans="1:65" s="2" customFormat="1" ht="14.45" customHeight="1">
      <c r="A262" s="35"/>
      <c r="B262" s="141"/>
      <c r="C262" s="218" t="s">
        <v>452</v>
      </c>
      <c r="D262" s="218" t="s">
        <v>419</v>
      </c>
      <c r="E262" s="219" t="s">
        <v>4226</v>
      </c>
      <c r="F262" s="220" t="s">
        <v>4227</v>
      </c>
      <c r="G262" s="221" t="s">
        <v>388</v>
      </c>
      <c r="H262" s="222">
        <v>2</v>
      </c>
      <c r="I262" s="223"/>
      <c r="J262" s="224">
        <f t="shared" si="55"/>
        <v>0</v>
      </c>
      <c r="K262" s="225"/>
      <c r="L262" s="226"/>
      <c r="M262" s="227" t="s">
        <v>1</v>
      </c>
      <c r="N262" s="228" t="s">
        <v>41</v>
      </c>
      <c r="O262" s="61"/>
      <c r="P262" s="181">
        <f t="shared" si="56"/>
        <v>0</v>
      </c>
      <c r="Q262" s="181">
        <v>0</v>
      </c>
      <c r="R262" s="181">
        <f t="shared" si="57"/>
        <v>0</v>
      </c>
      <c r="S262" s="181">
        <v>0</v>
      </c>
      <c r="T262" s="182">
        <f t="shared" si="58"/>
        <v>0</v>
      </c>
      <c r="U262" s="35"/>
      <c r="V262" s="35"/>
      <c r="W262" s="35"/>
      <c r="X262" s="35"/>
      <c r="Y262" s="35"/>
      <c r="Z262" s="35"/>
      <c r="AA262" s="35"/>
      <c r="AB262" s="35"/>
      <c r="AC262" s="35"/>
      <c r="AD262" s="35"/>
      <c r="AE262" s="35"/>
      <c r="AR262" s="183" t="s">
        <v>359</v>
      </c>
      <c r="AT262" s="183" t="s">
        <v>419</v>
      </c>
      <c r="AU262" s="183" t="s">
        <v>82</v>
      </c>
      <c r="AY262" s="18" t="s">
        <v>317</v>
      </c>
      <c r="BE262" s="105">
        <f t="shared" si="59"/>
        <v>0</v>
      </c>
      <c r="BF262" s="105">
        <f t="shared" si="60"/>
        <v>0</v>
      </c>
      <c r="BG262" s="105">
        <f t="shared" si="61"/>
        <v>0</v>
      </c>
      <c r="BH262" s="105">
        <f t="shared" si="62"/>
        <v>0</v>
      </c>
      <c r="BI262" s="105">
        <f t="shared" si="63"/>
        <v>0</v>
      </c>
      <c r="BJ262" s="18" t="s">
        <v>88</v>
      </c>
      <c r="BK262" s="105">
        <f t="shared" si="64"/>
        <v>0</v>
      </c>
      <c r="BL262" s="18" t="s">
        <v>321</v>
      </c>
      <c r="BM262" s="183" t="s">
        <v>1454</v>
      </c>
    </row>
    <row r="263" spans="1:65" s="2" customFormat="1" ht="14.45" customHeight="1">
      <c r="A263" s="35"/>
      <c r="B263" s="141"/>
      <c r="C263" s="218" t="s">
        <v>456</v>
      </c>
      <c r="D263" s="218" t="s">
        <v>419</v>
      </c>
      <c r="E263" s="219" t="s">
        <v>4194</v>
      </c>
      <c r="F263" s="220" t="s">
        <v>4195</v>
      </c>
      <c r="G263" s="221" t="s">
        <v>388</v>
      </c>
      <c r="H263" s="222">
        <v>1</v>
      </c>
      <c r="I263" s="223"/>
      <c r="J263" s="224">
        <f t="shared" si="55"/>
        <v>0</v>
      </c>
      <c r="K263" s="225"/>
      <c r="L263" s="226"/>
      <c r="M263" s="227" t="s">
        <v>1</v>
      </c>
      <c r="N263" s="228" t="s">
        <v>41</v>
      </c>
      <c r="O263" s="61"/>
      <c r="P263" s="181">
        <f t="shared" si="56"/>
        <v>0</v>
      </c>
      <c r="Q263" s="181">
        <v>0</v>
      </c>
      <c r="R263" s="181">
        <f t="shared" si="57"/>
        <v>0</v>
      </c>
      <c r="S263" s="181">
        <v>0</v>
      </c>
      <c r="T263" s="182">
        <f t="shared" si="58"/>
        <v>0</v>
      </c>
      <c r="U263" s="35"/>
      <c r="V263" s="35"/>
      <c r="W263" s="35"/>
      <c r="X263" s="35"/>
      <c r="Y263" s="35"/>
      <c r="Z263" s="35"/>
      <c r="AA263" s="35"/>
      <c r="AB263" s="35"/>
      <c r="AC263" s="35"/>
      <c r="AD263" s="35"/>
      <c r="AE263" s="35"/>
      <c r="AR263" s="183" t="s">
        <v>359</v>
      </c>
      <c r="AT263" s="183" t="s">
        <v>419</v>
      </c>
      <c r="AU263" s="183" t="s">
        <v>82</v>
      </c>
      <c r="AY263" s="18" t="s">
        <v>317</v>
      </c>
      <c r="BE263" s="105">
        <f t="shared" si="59"/>
        <v>0</v>
      </c>
      <c r="BF263" s="105">
        <f t="shared" si="60"/>
        <v>0</v>
      </c>
      <c r="BG263" s="105">
        <f t="shared" si="61"/>
        <v>0</v>
      </c>
      <c r="BH263" s="105">
        <f t="shared" si="62"/>
        <v>0</v>
      </c>
      <c r="BI263" s="105">
        <f t="shared" si="63"/>
        <v>0</v>
      </c>
      <c r="BJ263" s="18" t="s">
        <v>88</v>
      </c>
      <c r="BK263" s="105">
        <f t="shared" si="64"/>
        <v>0</v>
      </c>
      <c r="BL263" s="18" t="s">
        <v>321</v>
      </c>
      <c r="BM263" s="183" t="s">
        <v>1462</v>
      </c>
    </row>
    <row r="264" spans="1:65" s="2" customFormat="1" ht="14.45" customHeight="1">
      <c r="A264" s="35"/>
      <c r="B264" s="141"/>
      <c r="C264" s="218" t="s">
        <v>463</v>
      </c>
      <c r="D264" s="218" t="s">
        <v>419</v>
      </c>
      <c r="E264" s="219" t="s">
        <v>4228</v>
      </c>
      <c r="F264" s="220" t="s">
        <v>4229</v>
      </c>
      <c r="G264" s="221" t="s">
        <v>388</v>
      </c>
      <c r="H264" s="222">
        <v>1</v>
      </c>
      <c r="I264" s="223"/>
      <c r="J264" s="224">
        <f t="shared" si="55"/>
        <v>0</v>
      </c>
      <c r="K264" s="225"/>
      <c r="L264" s="226"/>
      <c r="M264" s="227" t="s">
        <v>1</v>
      </c>
      <c r="N264" s="228" t="s">
        <v>41</v>
      </c>
      <c r="O264" s="61"/>
      <c r="P264" s="181">
        <f t="shared" si="56"/>
        <v>0</v>
      </c>
      <c r="Q264" s="181">
        <v>0</v>
      </c>
      <c r="R264" s="181">
        <f t="shared" si="57"/>
        <v>0</v>
      </c>
      <c r="S264" s="181">
        <v>0</v>
      </c>
      <c r="T264" s="182">
        <f t="shared" si="58"/>
        <v>0</v>
      </c>
      <c r="U264" s="35"/>
      <c r="V264" s="35"/>
      <c r="W264" s="35"/>
      <c r="X264" s="35"/>
      <c r="Y264" s="35"/>
      <c r="Z264" s="35"/>
      <c r="AA264" s="35"/>
      <c r="AB264" s="35"/>
      <c r="AC264" s="35"/>
      <c r="AD264" s="35"/>
      <c r="AE264" s="35"/>
      <c r="AR264" s="183" t="s">
        <v>359</v>
      </c>
      <c r="AT264" s="183" t="s">
        <v>419</v>
      </c>
      <c r="AU264" s="183" t="s">
        <v>82</v>
      </c>
      <c r="AY264" s="18" t="s">
        <v>317</v>
      </c>
      <c r="BE264" s="105">
        <f t="shared" si="59"/>
        <v>0</v>
      </c>
      <c r="BF264" s="105">
        <f t="shared" si="60"/>
        <v>0</v>
      </c>
      <c r="BG264" s="105">
        <f t="shared" si="61"/>
        <v>0</v>
      </c>
      <c r="BH264" s="105">
        <f t="shared" si="62"/>
        <v>0</v>
      </c>
      <c r="BI264" s="105">
        <f t="shared" si="63"/>
        <v>0</v>
      </c>
      <c r="BJ264" s="18" t="s">
        <v>88</v>
      </c>
      <c r="BK264" s="105">
        <f t="shared" si="64"/>
        <v>0</v>
      </c>
      <c r="BL264" s="18" t="s">
        <v>321</v>
      </c>
      <c r="BM264" s="183" t="s">
        <v>1470</v>
      </c>
    </row>
    <row r="265" spans="1:65" s="2" customFormat="1" ht="14.45" customHeight="1">
      <c r="A265" s="35"/>
      <c r="B265" s="141"/>
      <c r="C265" s="218" t="s">
        <v>467</v>
      </c>
      <c r="D265" s="218" t="s">
        <v>419</v>
      </c>
      <c r="E265" s="219" t="s">
        <v>4230</v>
      </c>
      <c r="F265" s="220" t="s">
        <v>4231</v>
      </c>
      <c r="G265" s="221" t="s">
        <v>388</v>
      </c>
      <c r="H265" s="222">
        <v>30</v>
      </c>
      <c r="I265" s="223"/>
      <c r="J265" s="224">
        <f t="shared" si="55"/>
        <v>0</v>
      </c>
      <c r="K265" s="225"/>
      <c r="L265" s="226"/>
      <c r="M265" s="227" t="s">
        <v>1</v>
      </c>
      <c r="N265" s="228" t="s">
        <v>41</v>
      </c>
      <c r="O265" s="61"/>
      <c r="P265" s="181">
        <f t="shared" si="56"/>
        <v>0</v>
      </c>
      <c r="Q265" s="181">
        <v>0</v>
      </c>
      <c r="R265" s="181">
        <f t="shared" si="57"/>
        <v>0</v>
      </c>
      <c r="S265" s="181">
        <v>0</v>
      </c>
      <c r="T265" s="182">
        <f t="shared" si="58"/>
        <v>0</v>
      </c>
      <c r="U265" s="35"/>
      <c r="V265" s="35"/>
      <c r="W265" s="35"/>
      <c r="X265" s="35"/>
      <c r="Y265" s="35"/>
      <c r="Z265" s="35"/>
      <c r="AA265" s="35"/>
      <c r="AB265" s="35"/>
      <c r="AC265" s="35"/>
      <c r="AD265" s="35"/>
      <c r="AE265" s="35"/>
      <c r="AR265" s="183" t="s">
        <v>359</v>
      </c>
      <c r="AT265" s="183" t="s">
        <v>419</v>
      </c>
      <c r="AU265" s="183" t="s">
        <v>82</v>
      </c>
      <c r="AY265" s="18" t="s">
        <v>317</v>
      </c>
      <c r="BE265" s="105">
        <f t="shared" si="59"/>
        <v>0</v>
      </c>
      <c r="BF265" s="105">
        <f t="shared" si="60"/>
        <v>0</v>
      </c>
      <c r="BG265" s="105">
        <f t="shared" si="61"/>
        <v>0</v>
      </c>
      <c r="BH265" s="105">
        <f t="shared" si="62"/>
        <v>0</v>
      </c>
      <c r="BI265" s="105">
        <f t="shared" si="63"/>
        <v>0</v>
      </c>
      <c r="BJ265" s="18" t="s">
        <v>88</v>
      </c>
      <c r="BK265" s="105">
        <f t="shared" si="64"/>
        <v>0</v>
      </c>
      <c r="BL265" s="18" t="s">
        <v>321</v>
      </c>
      <c r="BM265" s="183" t="s">
        <v>1481</v>
      </c>
    </row>
    <row r="266" spans="1:65" s="2" customFormat="1" ht="14.45" customHeight="1">
      <c r="A266" s="35"/>
      <c r="B266" s="141"/>
      <c r="C266" s="218" t="s">
        <v>472</v>
      </c>
      <c r="D266" s="218" t="s">
        <v>419</v>
      </c>
      <c r="E266" s="219" t="s">
        <v>4232</v>
      </c>
      <c r="F266" s="220" t="s">
        <v>4233</v>
      </c>
      <c r="G266" s="221" t="s">
        <v>388</v>
      </c>
      <c r="H266" s="222">
        <v>12</v>
      </c>
      <c r="I266" s="223"/>
      <c r="J266" s="224">
        <f t="shared" si="55"/>
        <v>0</v>
      </c>
      <c r="K266" s="225"/>
      <c r="L266" s="226"/>
      <c r="M266" s="227" t="s">
        <v>1</v>
      </c>
      <c r="N266" s="228" t="s">
        <v>41</v>
      </c>
      <c r="O266" s="61"/>
      <c r="P266" s="181">
        <f t="shared" si="56"/>
        <v>0</v>
      </c>
      <c r="Q266" s="181">
        <v>0</v>
      </c>
      <c r="R266" s="181">
        <f t="shared" si="57"/>
        <v>0</v>
      </c>
      <c r="S266" s="181">
        <v>0</v>
      </c>
      <c r="T266" s="182">
        <f t="shared" si="58"/>
        <v>0</v>
      </c>
      <c r="U266" s="35"/>
      <c r="V266" s="35"/>
      <c r="W266" s="35"/>
      <c r="X266" s="35"/>
      <c r="Y266" s="35"/>
      <c r="Z266" s="35"/>
      <c r="AA266" s="35"/>
      <c r="AB266" s="35"/>
      <c r="AC266" s="35"/>
      <c r="AD266" s="35"/>
      <c r="AE266" s="35"/>
      <c r="AR266" s="183" t="s">
        <v>359</v>
      </c>
      <c r="AT266" s="183" t="s">
        <v>419</v>
      </c>
      <c r="AU266" s="183" t="s">
        <v>82</v>
      </c>
      <c r="AY266" s="18" t="s">
        <v>317</v>
      </c>
      <c r="BE266" s="105">
        <f t="shared" si="59"/>
        <v>0</v>
      </c>
      <c r="BF266" s="105">
        <f t="shared" si="60"/>
        <v>0</v>
      </c>
      <c r="BG266" s="105">
        <f t="shared" si="61"/>
        <v>0</v>
      </c>
      <c r="BH266" s="105">
        <f t="shared" si="62"/>
        <v>0</v>
      </c>
      <c r="BI266" s="105">
        <f t="shared" si="63"/>
        <v>0</v>
      </c>
      <c r="BJ266" s="18" t="s">
        <v>88</v>
      </c>
      <c r="BK266" s="105">
        <f t="shared" si="64"/>
        <v>0</v>
      </c>
      <c r="BL266" s="18" t="s">
        <v>321</v>
      </c>
      <c r="BM266" s="183" t="s">
        <v>1491</v>
      </c>
    </row>
    <row r="267" spans="1:65" s="2" customFormat="1" ht="14.45" customHeight="1">
      <c r="A267" s="35"/>
      <c r="B267" s="141"/>
      <c r="C267" s="218" t="s">
        <v>476</v>
      </c>
      <c r="D267" s="218" t="s">
        <v>419</v>
      </c>
      <c r="E267" s="219" t="s">
        <v>4234</v>
      </c>
      <c r="F267" s="220" t="s">
        <v>4235</v>
      </c>
      <c r="G267" s="221" t="s">
        <v>388</v>
      </c>
      <c r="H267" s="222">
        <v>3</v>
      </c>
      <c r="I267" s="223"/>
      <c r="J267" s="224">
        <f t="shared" si="55"/>
        <v>0</v>
      </c>
      <c r="K267" s="225"/>
      <c r="L267" s="226"/>
      <c r="M267" s="227" t="s">
        <v>1</v>
      </c>
      <c r="N267" s="228" t="s">
        <v>41</v>
      </c>
      <c r="O267" s="61"/>
      <c r="P267" s="181">
        <f t="shared" si="56"/>
        <v>0</v>
      </c>
      <c r="Q267" s="181">
        <v>0</v>
      </c>
      <c r="R267" s="181">
        <f t="shared" si="57"/>
        <v>0</v>
      </c>
      <c r="S267" s="181">
        <v>0</v>
      </c>
      <c r="T267" s="182">
        <f t="shared" si="58"/>
        <v>0</v>
      </c>
      <c r="U267" s="35"/>
      <c r="V267" s="35"/>
      <c r="W267" s="35"/>
      <c r="X267" s="35"/>
      <c r="Y267" s="35"/>
      <c r="Z267" s="35"/>
      <c r="AA267" s="35"/>
      <c r="AB267" s="35"/>
      <c r="AC267" s="35"/>
      <c r="AD267" s="35"/>
      <c r="AE267" s="35"/>
      <c r="AR267" s="183" t="s">
        <v>359</v>
      </c>
      <c r="AT267" s="183" t="s">
        <v>419</v>
      </c>
      <c r="AU267" s="183" t="s">
        <v>82</v>
      </c>
      <c r="AY267" s="18" t="s">
        <v>317</v>
      </c>
      <c r="BE267" s="105">
        <f t="shared" si="59"/>
        <v>0</v>
      </c>
      <c r="BF267" s="105">
        <f t="shared" si="60"/>
        <v>0</v>
      </c>
      <c r="BG267" s="105">
        <f t="shared" si="61"/>
        <v>0</v>
      </c>
      <c r="BH267" s="105">
        <f t="shared" si="62"/>
        <v>0</v>
      </c>
      <c r="BI267" s="105">
        <f t="shared" si="63"/>
        <v>0</v>
      </c>
      <c r="BJ267" s="18" t="s">
        <v>88</v>
      </c>
      <c r="BK267" s="105">
        <f t="shared" si="64"/>
        <v>0</v>
      </c>
      <c r="BL267" s="18" t="s">
        <v>321</v>
      </c>
      <c r="BM267" s="183" t="s">
        <v>1503</v>
      </c>
    </row>
    <row r="268" spans="1:65" s="2" customFormat="1" ht="14.45" customHeight="1">
      <c r="A268" s="35"/>
      <c r="B268" s="141"/>
      <c r="C268" s="218" t="s">
        <v>486</v>
      </c>
      <c r="D268" s="218" t="s">
        <v>419</v>
      </c>
      <c r="E268" s="219" t="s">
        <v>4200</v>
      </c>
      <c r="F268" s="220" t="s">
        <v>4201</v>
      </c>
      <c r="G268" s="221" t="s">
        <v>388</v>
      </c>
      <c r="H268" s="222">
        <v>1</v>
      </c>
      <c r="I268" s="223"/>
      <c r="J268" s="224">
        <f t="shared" si="55"/>
        <v>0</v>
      </c>
      <c r="K268" s="225"/>
      <c r="L268" s="226"/>
      <c r="M268" s="227" t="s">
        <v>1</v>
      </c>
      <c r="N268" s="228" t="s">
        <v>41</v>
      </c>
      <c r="O268" s="61"/>
      <c r="P268" s="181">
        <f t="shared" si="56"/>
        <v>0</v>
      </c>
      <c r="Q268" s="181">
        <v>0</v>
      </c>
      <c r="R268" s="181">
        <f t="shared" si="57"/>
        <v>0</v>
      </c>
      <c r="S268" s="181">
        <v>0</v>
      </c>
      <c r="T268" s="182">
        <f t="shared" si="58"/>
        <v>0</v>
      </c>
      <c r="U268" s="35"/>
      <c r="V268" s="35"/>
      <c r="W268" s="35"/>
      <c r="X268" s="35"/>
      <c r="Y268" s="35"/>
      <c r="Z268" s="35"/>
      <c r="AA268" s="35"/>
      <c r="AB268" s="35"/>
      <c r="AC268" s="35"/>
      <c r="AD268" s="35"/>
      <c r="AE268" s="35"/>
      <c r="AR268" s="183" t="s">
        <v>359</v>
      </c>
      <c r="AT268" s="183" t="s">
        <v>419</v>
      </c>
      <c r="AU268" s="183" t="s">
        <v>82</v>
      </c>
      <c r="AY268" s="18" t="s">
        <v>317</v>
      </c>
      <c r="BE268" s="105">
        <f t="shared" si="59"/>
        <v>0</v>
      </c>
      <c r="BF268" s="105">
        <f t="shared" si="60"/>
        <v>0</v>
      </c>
      <c r="BG268" s="105">
        <f t="shared" si="61"/>
        <v>0</v>
      </c>
      <c r="BH268" s="105">
        <f t="shared" si="62"/>
        <v>0</v>
      </c>
      <c r="BI268" s="105">
        <f t="shared" si="63"/>
        <v>0</v>
      </c>
      <c r="BJ268" s="18" t="s">
        <v>88</v>
      </c>
      <c r="BK268" s="105">
        <f t="shared" si="64"/>
        <v>0</v>
      </c>
      <c r="BL268" s="18" t="s">
        <v>321</v>
      </c>
      <c r="BM268" s="183" t="s">
        <v>1512</v>
      </c>
    </row>
    <row r="269" spans="1:65" s="12" customFormat="1" ht="25.9" customHeight="1">
      <c r="B269" s="160"/>
      <c r="D269" s="161" t="s">
        <v>74</v>
      </c>
      <c r="E269" s="162" t="s">
        <v>4236</v>
      </c>
      <c r="F269" s="162" t="s">
        <v>4237</v>
      </c>
      <c r="I269" s="163"/>
      <c r="J269" s="164">
        <f>BK269</f>
        <v>0</v>
      </c>
      <c r="L269" s="160"/>
      <c r="M269" s="165"/>
      <c r="N269" s="166"/>
      <c r="O269" s="166"/>
      <c r="P269" s="167">
        <f>SUM(P270:P296)</f>
        <v>0</v>
      </c>
      <c r="Q269" s="166"/>
      <c r="R269" s="167">
        <f>SUM(R270:R296)</f>
        <v>0</v>
      </c>
      <c r="S269" s="166"/>
      <c r="T269" s="168">
        <f>SUM(T270:T296)</f>
        <v>0</v>
      </c>
      <c r="AR269" s="161" t="s">
        <v>82</v>
      </c>
      <c r="AT269" s="169" t="s">
        <v>74</v>
      </c>
      <c r="AU269" s="169" t="s">
        <v>75</v>
      </c>
      <c r="AY269" s="161" t="s">
        <v>317</v>
      </c>
      <c r="BK269" s="170">
        <f>SUM(BK270:BK296)</f>
        <v>0</v>
      </c>
    </row>
    <row r="270" spans="1:65" s="2" customFormat="1" ht="14.45" customHeight="1">
      <c r="A270" s="35"/>
      <c r="B270" s="141"/>
      <c r="C270" s="218" t="s">
        <v>82</v>
      </c>
      <c r="D270" s="218" t="s">
        <v>419</v>
      </c>
      <c r="E270" s="219" t="s">
        <v>4238</v>
      </c>
      <c r="F270" s="220" t="s">
        <v>4239</v>
      </c>
      <c r="G270" s="221" t="s">
        <v>388</v>
      </c>
      <c r="H270" s="222">
        <v>1</v>
      </c>
      <c r="I270" s="223"/>
      <c r="J270" s="224">
        <f t="shared" ref="J270:J296" si="65">ROUND(I270*H270,2)</f>
        <v>0</v>
      </c>
      <c r="K270" s="225"/>
      <c r="L270" s="226"/>
      <c r="M270" s="227" t="s">
        <v>1</v>
      </c>
      <c r="N270" s="228" t="s">
        <v>41</v>
      </c>
      <c r="O270" s="61"/>
      <c r="P270" s="181">
        <f t="shared" ref="P270:P296" si="66">O270*H270</f>
        <v>0</v>
      </c>
      <c r="Q270" s="181">
        <v>0</v>
      </c>
      <c r="R270" s="181">
        <f t="shared" ref="R270:R296" si="67">Q270*H270</f>
        <v>0</v>
      </c>
      <c r="S270" s="181">
        <v>0</v>
      </c>
      <c r="T270" s="182">
        <f t="shared" ref="T270:T296" si="68">S270*H270</f>
        <v>0</v>
      </c>
      <c r="U270" s="35"/>
      <c r="V270" s="35"/>
      <c r="W270" s="35"/>
      <c r="X270" s="35"/>
      <c r="Y270" s="35"/>
      <c r="Z270" s="35"/>
      <c r="AA270" s="35"/>
      <c r="AB270" s="35"/>
      <c r="AC270" s="35"/>
      <c r="AD270" s="35"/>
      <c r="AE270" s="35"/>
      <c r="AR270" s="183" t="s">
        <v>359</v>
      </c>
      <c r="AT270" s="183" t="s">
        <v>419</v>
      </c>
      <c r="AU270" s="183" t="s">
        <v>82</v>
      </c>
      <c r="AY270" s="18" t="s">
        <v>317</v>
      </c>
      <c r="BE270" s="105">
        <f t="shared" ref="BE270:BE296" si="69">IF(N270="základná",J270,0)</f>
        <v>0</v>
      </c>
      <c r="BF270" s="105">
        <f t="shared" ref="BF270:BF296" si="70">IF(N270="znížená",J270,0)</f>
        <v>0</v>
      </c>
      <c r="BG270" s="105">
        <f t="shared" ref="BG270:BG296" si="71">IF(N270="zákl. prenesená",J270,0)</f>
        <v>0</v>
      </c>
      <c r="BH270" s="105">
        <f t="shared" ref="BH270:BH296" si="72">IF(N270="zníž. prenesená",J270,0)</f>
        <v>0</v>
      </c>
      <c r="BI270" s="105">
        <f t="shared" ref="BI270:BI296" si="73">IF(N270="nulová",J270,0)</f>
        <v>0</v>
      </c>
      <c r="BJ270" s="18" t="s">
        <v>88</v>
      </c>
      <c r="BK270" s="105">
        <f t="shared" ref="BK270:BK296" si="74">ROUND(I270*H270,2)</f>
        <v>0</v>
      </c>
      <c r="BL270" s="18" t="s">
        <v>321</v>
      </c>
      <c r="BM270" s="183" t="s">
        <v>1521</v>
      </c>
    </row>
    <row r="271" spans="1:65" s="2" customFormat="1" ht="14.45" customHeight="1">
      <c r="A271" s="35"/>
      <c r="B271" s="141"/>
      <c r="C271" s="218" t="s">
        <v>88</v>
      </c>
      <c r="D271" s="218" t="s">
        <v>419</v>
      </c>
      <c r="E271" s="219" t="s">
        <v>4240</v>
      </c>
      <c r="F271" s="220" t="s">
        <v>4241</v>
      </c>
      <c r="G271" s="221" t="s">
        <v>4242</v>
      </c>
      <c r="H271" s="222">
        <v>1</v>
      </c>
      <c r="I271" s="223"/>
      <c r="J271" s="224">
        <f t="shared" si="65"/>
        <v>0</v>
      </c>
      <c r="K271" s="225"/>
      <c r="L271" s="226"/>
      <c r="M271" s="227" t="s">
        <v>1</v>
      </c>
      <c r="N271" s="228" t="s">
        <v>41</v>
      </c>
      <c r="O271" s="61"/>
      <c r="P271" s="181">
        <f t="shared" si="66"/>
        <v>0</v>
      </c>
      <c r="Q271" s="181">
        <v>0</v>
      </c>
      <c r="R271" s="181">
        <f t="shared" si="67"/>
        <v>0</v>
      </c>
      <c r="S271" s="181">
        <v>0</v>
      </c>
      <c r="T271" s="182">
        <f t="shared" si="68"/>
        <v>0</v>
      </c>
      <c r="U271" s="35"/>
      <c r="V271" s="35"/>
      <c r="W271" s="35"/>
      <c r="X271" s="35"/>
      <c r="Y271" s="35"/>
      <c r="Z271" s="35"/>
      <c r="AA271" s="35"/>
      <c r="AB271" s="35"/>
      <c r="AC271" s="35"/>
      <c r="AD271" s="35"/>
      <c r="AE271" s="35"/>
      <c r="AR271" s="183" t="s">
        <v>359</v>
      </c>
      <c r="AT271" s="183" t="s">
        <v>419</v>
      </c>
      <c r="AU271" s="183" t="s">
        <v>82</v>
      </c>
      <c r="AY271" s="18" t="s">
        <v>317</v>
      </c>
      <c r="BE271" s="105">
        <f t="shared" si="69"/>
        <v>0</v>
      </c>
      <c r="BF271" s="105">
        <f t="shared" si="70"/>
        <v>0</v>
      </c>
      <c r="BG271" s="105">
        <f t="shared" si="71"/>
        <v>0</v>
      </c>
      <c r="BH271" s="105">
        <f t="shared" si="72"/>
        <v>0</v>
      </c>
      <c r="BI271" s="105">
        <f t="shared" si="73"/>
        <v>0</v>
      </c>
      <c r="BJ271" s="18" t="s">
        <v>88</v>
      </c>
      <c r="BK271" s="105">
        <f t="shared" si="74"/>
        <v>0</v>
      </c>
      <c r="BL271" s="18" t="s">
        <v>321</v>
      </c>
      <c r="BM271" s="183" t="s">
        <v>1531</v>
      </c>
    </row>
    <row r="272" spans="1:65" s="2" customFormat="1" ht="14.45" customHeight="1">
      <c r="A272" s="35"/>
      <c r="B272" s="141"/>
      <c r="C272" s="218" t="s">
        <v>105</v>
      </c>
      <c r="D272" s="218" t="s">
        <v>419</v>
      </c>
      <c r="E272" s="219" t="s">
        <v>4140</v>
      </c>
      <c r="F272" s="220" t="s">
        <v>4141</v>
      </c>
      <c r="G272" s="221" t="s">
        <v>388</v>
      </c>
      <c r="H272" s="222">
        <v>1</v>
      </c>
      <c r="I272" s="223"/>
      <c r="J272" s="224">
        <f t="shared" si="65"/>
        <v>0</v>
      </c>
      <c r="K272" s="225"/>
      <c r="L272" s="226"/>
      <c r="M272" s="227" t="s">
        <v>1</v>
      </c>
      <c r="N272" s="228" t="s">
        <v>41</v>
      </c>
      <c r="O272" s="61"/>
      <c r="P272" s="181">
        <f t="shared" si="66"/>
        <v>0</v>
      </c>
      <c r="Q272" s="181">
        <v>0</v>
      </c>
      <c r="R272" s="181">
        <f t="shared" si="67"/>
        <v>0</v>
      </c>
      <c r="S272" s="181">
        <v>0</v>
      </c>
      <c r="T272" s="182">
        <f t="shared" si="68"/>
        <v>0</v>
      </c>
      <c r="U272" s="35"/>
      <c r="V272" s="35"/>
      <c r="W272" s="35"/>
      <c r="X272" s="35"/>
      <c r="Y272" s="35"/>
      <c r="Z272" s="35"/>
      <c r="AA272" s="35"/>
      <c r="AB272" s="35"/>
      <c r="AC272" s="35"/>
      <c r="AD272" s="35"/>
      <c r="AE272" s="35"/>
      <c r="AR272" s="183" t="s">
        <v>359</v>
      </c>
      <c r="AT272" s="183" t="s">
        <v>419</v>
      </c>
      <c r="AU272" s="183" t="s">
        <v>82</v>
      </c>
      <c r="AY272" s="18" t="s">
        <v>317</v>
      </c>
      <c r="BE272" s="105">
        <f t="shared" si="69"/>
        <v>0</v>
      </c>
      <c r="BF272" s="105">
        <f t="shared" si="70"/>
        <v>0</v>
      </c>
      <c r="BG272" s="105">
        <f t="shared" si="71"/>
        <v>0</v>
      </c>
      <c r="BH272" s="105">
        <f t="shared" si="72"/>
        <v>0</v>
      </c>
      <c r="BI272" s="105">
        <f t="shared" si="73"/>
        <v>0</v>
      </c>
      <c r="BJ272" s="18" t="s">
        <v>88</v>
      </c>
      <c r="BK272" s="105">
        <f t="shared" si="74"/>
        <v>0</v>
      </c>
      <c r="BL272" s="18" t="s">
        <v>321</v>
      </c>
      <c r="BM272" s="183" t="s">
        <v>1541</v>
      </c>
    </row>
    <row r="273" spans="1:65" s="2" customFormat="1" ht="14.45" customHeight="1">
      <c r="A273" s="35"/>
      <c r="B273" s="141"/>
      <c r="C273" s="218" t="s">
        <v>321</v>
      </c>
      <c r="D273" s="218" t="s">
        <v>419</v>
      </c>
      <c r="E273" s="219" t="s">
        <v>4142</v>
      </c>
      <c r="F273" s="220" t="s">
        <v>4143</v>
      </c>
      <c r="G273" s="221" t="s">
        <v>378</v>
      </c>
      <c r="H273" s="222">
        <v>1.2</v>
      </c>
      <c r="I273" s="223"/>
      <c r="J273" s="224">
        <f t="shared" si="65"/>
        <v>0</v>
      </c>
      <c r="K273" s="225"/>
      <c r="L273" s="226"/>
      <c r="M273" s="227" t="s">
        <v>1</v>
      </c>
      <c r="N273" s="228" t="s">
        <v>41</v>
      </c>
      <c r="O273" s="61"/>
      <c r="P273" s="181">
        <f t="shared" si="66"/>
        <v>0</v>
      </c>
      <c r="Q273" s="181">
        <v>0</v>
      </c>
      <c r="R273" s="181">
        <f t="shared" si="67"/>
        <v>0</v>
      </c>
      <c r="S273" s="181">
        <v>0</v>
      </c>
      <c r="T273" s="182">
        <f t="shared" si="68"/>
        <v>0</v>
      </c>
      <c r="U273" s="35"/>
      <c r="V273" s="35"/>
      <c r="W273" s="35"/>
      <c r="X273" s="35"/>
      <c r="Y273" s="35"/>
      <c r="Z273" s="35"/>
      <c r="AA273" s="35"/>
      <c r="AB273" s="35"/>
      <c r="AC273" s="35"/>
      <c r="AD273" s="35"/>
      <c r="AE273" s="35"/>
      <c r="AR273" s="183" t="s">
        <v>359</v>
      </c>
      <c r="AT273" s="183" t="s">
        <v>419</v>
      </c>
      <c r="AU273" s="183" t="s">
        <v>82</v>
      </c>
      <c r="AY273" s="18" t="s">
        <v>317</v>
      </c>
      <c r="BE273" s="105">
        <f t="shared" si="69"/>
        <v>0</v>
      </c>
      <c r="BF273" s="105">
        <f t="shared" si="70"/>
        <v>0</v>
      </c>
      <c r="BG273" s="105">
        <f t="shared" si="71"/>
        <v>0</v>
      </c>
      <c r="BH273" s="105">
        <f t="shared" si="72"/>
        <v>0</v>
      </c>
      <c r="BI273" s="105">
        <f t="shared" si="73"/>
        <v>0</v>
      </c>
      <c r="BJ273" s="18" t="s">
        <v>88</v>
      </c>
      <c r="BK273" s="105">
        <f t="shared" si="74"/>
        <v>0</v>
      </c>
      <c r="BL273" s="18" t="s">
        <v>321</v>
      </c>
      <c r="BM273" s="183" t="s">
        <v>1551</v>
      </c>
    </row>
    <row r="274" spans="1:65" s="2" customFormat="1" ht="14.45" customHeight="1">
      <c r="A274" s="35"/>
      <c r="B274" s="141"/>
      <c r="C274" s="218" t="s">
        <v>218</v>
      </c>
      <c r="D274" s="218" t="s">
        <v>419</v>
      </c>
      <c r="E274" s="219" t="s">
        <v>4144</v>
      </c>
      <c r="F274" s="220" t="s">
        <v>4145</v>
      </c>
      <c r="G274" s="221" t="s">
        <v>388</v>
      </c>
      <c r="H274" s="222">
        <v>1</v>
      </c>
      <c r="I274" s="223"/>
      <c r="J274" s="224">
        <f t="shared" si="65"/>
        <v>0</v>
      </c>
      <c r="K274" s="225"/>
      <c r="L274" s="226"/>
      <c r="M274" s="227" t="s">
        <v>1</v>
      </c>
      <c r="N274" s="228" t="s">
        <v>41</v>
      </c>
      <c r="O274" s="61"/>
      <c r="P274" s="181">
        <f t="shared" si="66"/>
        <v>0</v>
      </c>
      <c r="Q274" s="181">
        <v>0</v>
      </c>
      <c r="R274" s="181">
        <f t="shared" si="67"/>
        <v>0</v>
      </c>
      <c r="S274" s="181">
        <v>0</v>
      </c>
      <c r="T274" s="182">
        <f t="shared" si="68"/>
        <v>0</v>
      </c>
      <c r="U274" s="35"/>
      <c r="V274" s="35"/>
      <c r="W274" s="35"/>
      <c r="X274" s="35"/>
      <c r="Y274" s="35"/>
      <c r="Z274" s="35"/>
      <c r="AA274" s="35"/>
      <c r="AB274" s="35"/>
      <c r="AC274" s="35"/>
      <c r="AD274" s="35"/>
      <c r="AE274" s="35"/>
      <c r="AR274" s="183" t="s">
        <v>359</v>
      </c>
      <c r="AT274" s="183" t="s">
        <v>419</v>
      </c>
      <c r="AU274" s="183" t="s">
        <v>82</v>
      </c>
      <c r="AY274" s="18" t="s">
        <v>317</v>
      </c>
      <c r="BE274" s="105">
        <f t="shared" si="69"/>
        <v>0</v>
      </c>
      <c r="BF274" s="105">
        <f t="shared" si="70"/>
        <v>0</v>
      </c>
      <c r="BG274" s="105">
        <f t="shared" si="71"/>
        <v>0</v>
      </c>
      <c r="BH274" s="105">
        <f t="shared" si="72"/>
        <v>0</v>
      </c>
      <c r="BI274" s="105">
        <f t="shared" si="73"/>
        <v>0</v>
      </c>
      <c r="BJ274" s="18" t="s">
        <v>88</v>
      </c>
      <c r="BK274" s="105">
        <f t="shared" si="74"/>
        <v>0</v>
      </c>
      <c r="BL274" s="18" t="s">
        <v>321</v>
      </c>
      <c r="BM274" s="183" t="s">
        <v>1560</v>
      </c>
    </row>
    <row r="275" spans="1:65" s="2" customFormat="1" ht="14.45" customHeight="1">
      <c r="A275" s="35"/>
      <c r="B275" s="141"/>
      <c r="C275" s="218" t="s">
        <v>349</v>
      </c>
      <c r="D275" s="218" t="s">
        <v>419</v>
      </c>
      <c r="E275" s="219" t="s">
        <v>4146</v>
      </c>
      <c r="F275" s="220" t="s">
        <v>4147</v>
      </c>
      <c r="G275" s="221" t="s">
        <v>388</v>
      </c>
      <c r="H275" s="222">
        <v>5</v>
      </c>
      <c r="I275" s="223"/>
      <c r="J275" s="224">
        <f t="shared" si="65"/>
        <v>0</v>
      </c>
      <c r="K275" s="225"/>
      <c r="L275" s="226"/>
      <c r="M275" s="227" t="s">
        <v>1</v>
      </c>
      <c r="N275" s="228" t="s">
        <v>41</v>
      </c>
      <c r="O275" s="61"/>
      <c r="P275" s="181">
        <f t="shared" si="66"/>
        <v>0</v>
      </c>
      <c r="Q275" s="181">
        <v>0</v>
      </c>
      <c r="R275" s="181">
        <f t="shared" si="67"/>
        <v>0</v>
      </c>
      <c r="S275" s="181">
        <v>0</v>
      </c>
      <c r="T275" s="182">
        <f t="shared" si="68"/>
        <v>0</v>
      </c>
      <c r="U275" s="35"/>
      <c r="V275" s="35"/>
      <c r="W275" s="35"/>
      <c r="X275" s="35"/>
      <c r="Y275" s="35"/>
      <c r="Z275" s="35"/>
      <c r="AA275" s="35"/>
      <c r="AB275" s="35"/>
      <c r="AC275" s="35"/>
      <c r="AD275" s="35"/>
      <c r="AE275" s="35"/>
      <c r="AR275" s="183" t="s">
        <v>359</v>
      </c>
      <c r="AT275" s="183" t="s">
        <v>419</v>
      </c>
      <c r="AU275" s="183" t="s">
        <v>82</v>
      </c>
      <c r="AY275" s="18" t="s">
        <v>317</v>
      </c>
      <c r="BE275" s="105">
        <f t="shared" si="69"/>
        <v>0</v>
      </c>
      <c r="BF275" s="105">
        <f t="shared" si="70"/>
        <v>0</v>
      </c>
      <c r="BG275" s="105">
        <f t="shared" si="71"/>
        <v>0</v>
      </c>
      <c r="BH275" s="105">
        <f t="shared" si="72"/>
        <v>0</v>
      </c>
      <c r="BI275" s="105">
        <f t="shared" si="73"/>
        <v>0</v>
      </c>
      <c r="BJ275" s="18" t="s">
        <v>88</v>
      </c>
      <c r="BK275" s="105">
        <f t="shared" si="74"/>
        <v>0</v>
      </c>
      <c r="BL275" s="18" t="s">
        <v>321</v>
      </c>
      <c r="BM275" s="183" t="s">
        <v>1106</v>
      </c>
    </row>
    <row r="276" spans="1:65" s="2" customFormat="1" ht="14.45" customHeight="1">
      <c r="A276" s="35"/>
      <c r="B276" s="141"/>
      <c r="C276" s="218" t="s">
        <v>355</v>
      </c>
      <c r="D276" s="218" t="s">
        <v>419</v>
      </c>
      <c r="E276" s="219" t="s">
        <v>4148</v>
      </c>
      <c r="F276" s="220" t="s">
        <v>4149</v>
      </c>
      <c r="G276" s="221" t="s">
        <v>388</v>
      </c>
      <c r="H276" s="222">
        <v>5</v>
      </c>
      <c r="I276" s="223"/>
      <c r="J276" s="224">
        <f t="shared" si="65"/>
        <v>0</v>
      </c>
      <c r="K276" s="225"/>
      <c r="L276" s="226"/>
      <c r="M276" s="227" t="s">
        <v>1</v>
      </c>
      <c r="N276" s="228" t="s">
        <v>41</v>
      </c>
      <c r="O276" s="61"/>
      <c r="P276" s="181">
        <f t="shared" si="66"/>
        <v>0</v>
      </c>
      <c r="Q276" s="181">
        <v>0</v>
      </c>
      <c r="R276" s="181">
        <f t="shared" si="67"/>
        <v>0</v>
      </c>
      <c r="S276" s="181">
        <v>0</v>
      </c>
      <c r="T276" s="182">
        <f t="shared" si="68"/>
        <v>0</v>
      </c>
      <c r="U276" s="35"/>
      <c r="V276" s="35"/>
      <c r="W276" s="35"/>
      <c r="X276" s="35"/>
      <c r="Y276" s="35"/>
      <c r="Z276" s="35"/>
      <c r="AA276" s="35"/>
      <c r="AB276" s="35"/>
      <c r="AC276" s="35"/>
      <c r="AD276" s="35"/>
      <c r="AE276" s="35"/>
      <c r="AR276" s="183" t="s">
        <v>359</v>
      </c>
      <c r="AT276" s="183" t="s">
        <v>419</v>
      </c>
      <c r="AU276" s="183" t="s">
        <v>82</v>
      </c>
      <c r="AY276" s="18" t="s">
        <v>317</v>
      </c>
      <c r="BE276" s="105">
        <f t="shared" si="69"/>
        <v>0</v>
      </c>
      <c r="BF276" s="105">
        <f t="shared" si="70"/>
        <v>0</v>
      </c>
      <c r="BG276" s="105">
        <f t="shared" si="71"/>
        <v>0</v>
      </c>
      <c r="BH276" s="105">
        <f t="shared" si="72"/>
        <v>0</v>
      </c>
      <c r="BI276" s="105">
        <f t="shared" si="73"/>
        <v>0</v>
      </c>
      <c r="BJ276" s="18" t="s">
        <v>88</v>
      </c>
      <c r="BK276" s="105">
        <f t="shared" si="74"/>
        <v>0</v>
      </c>
      <c r="BL276" s="18" t="s">
        <v>321</v>
      </c>
      <c r="BM276" s="183" t="s">
        <v>1578</v>
      </c>
    </row>
    <row r="277" spans="1:65" s="2" customFormat="1" ht="14.45" customHeight="1">
      <c r="A277" s="35"/>
      <c r="B277" s="141"/>
      <c r="C277" s="218" t="s">
        <v>359</v>
      </c>
      <c r="D277" s="218" t="s">
        <v>419</v>
      </c>
      <c r="E277" s="219" t="s">
        <v>4150</v>
      </c>
      <c r="F277" s="220" t="s">
        <v>4151</v>
      </c>
      <c r="G277" s="221" t="s">
        <v>388</v>
      </c>
      <c r="H277" s="222">
        <v>40</v>
      </c>
      <c r="I277" s="223"/>
      <c r="J277" s="224">
        <f t="shared" si="65"/>
        <v>0</v>
      </c>
      <c r="K277" s="225"/>
      <c r="L277" s="226"/>
      <c r="M277" s="227" t="s">
        <v>1</v>
      </c>
      <c r="N277" s="228" t="s">
        <v>41</v>
      </c>
      <c r="O277" s="61"/>
      <c r="P277" s="181">
        <f t="shared" si="66"/>
        <v>0</v>
      </c>
      <c r="Q277" s="181">
        <v>0</v>
      </c>
      <c r="R277" s="181">
        <f t="shared" si="67"/>
        <v>0</v>
      </c>
      <c r="S277" s="181">
        <v>0</v>
      </c>
      <c r="T277" s="182">
        <f t="shared" si="68"/>
        <v>0</v>
      </c>
      <c r="U277" s="35"/>
      <c r="V277" s="35"/>
      <c r="W277" s="35"/>
      <c r="X277" s="35"/>
      <c r="Y277" s="35"/>
      <c r="Z277" s="35"/>
      <c r="AA277" s="35"/>
      <c r="AB277" s="35"/>
      <c r="AC277" s="35"/>
      <c r="AD277" s="35"/>
      <c r="AE277" s="35"/>
      <c r="AR277" s="183" t="s">
        <v>359</v>
      </c>
      <c r="AT277" s="183" t="s">
        <v>419</v>
      </c>
      <c r="AU277" s="183" t="s">
        <v>82</v>
      </c>
      <c r="AY277" s="18" t="s">
        <v>317</v>
      </c>
      <c r="BE277" s="105">
        <f t="shared" si="69"/>
        <v>0</v>
      </c>
      <c r="BF277" s="105">
        <f t="shared" si="70"/>
        <v>0</v>
      </c>
      <c r="BG277" s="105">
        <f t="shared" si="71"/>
        <v>0</v>
      </c>
      <c r="BH277" s="105">
        <f t="shared" si="72"/>
        <v>0</v>
      </c>
      <c r="BI277" s="105">
        <f t="shared" si="73"/>
        <v>0</v>
      </c>
      <c r="BJ277" s="18" t="s">
        <v>88</v>
      </c>
      <c r="BK277" s="105">
        <f t="shared" si="74"/>
        <v>0</v>
      </c>
      <c r="BL277" s="18" t="s">
        <v>321</v>
      </c>
      <c r="BM277" s="183" t="s">
        <v>1587</v>
      </c>
    </row>
    <row r="278" spans="1:65" s="2" customFormat="1" ht="14.45" customHeight="1">
      <c r="A278" s="35"/>
      <c r="B278" s="141"/>
      <c r="C278" s="218" t="s">
        <v>363</v>
      </c>
      <c r="D278" s="218" t="s">
        <v>419</v>
      </c>
      <c r="E278" s="219" t="s">
        <v>4152</v>
      </c>
      <c r="F278" s="220" t="s">
        <v>4153</v>
      </c>
      <c r="G278" s="221" t="s">
        <v>388</v>
      </c>
      <c r="H278" s="222">
        <v>1</v>
      </c>
      <c r="I278" s="223"/>
      <c r="J278" s="224">
        <f t="shared" si="65"/>
        <v>0</v>
      </c>
      <c r="K278" s="225"/>
      <c r="L278" s="226"/>
      <c r="M278" s="227" t="s">
        <v>1</v>
      </c>
      <c r="N278" s="228" t="s">
        <v>41</v>
      </c>
      <c r="O278" s="61"/>
      <c r="P278" s="181">
        <f t="shared" si="66"/>
        <v>0</v>
      </c>
      <c r="Q278" s="181">
        <v>0</v>
      </c>
      <c r="R278" s="181">
        <f t="shared" si="67"/>
        <v>0</v>
      </c>
      <c r="S278" s="181">
        <v>0</v>
      </c>
      <c r="T278" s="182">
        <f t="shared" si="68"/>
        <v>0</v>
      </c>
      <c r="U278" s="35"/>
      <c r="V278" s="35"/>
      <c r="W278" s="35"/>
      <c r="X278" s="35"/>
      <c r="Y278" s="35"/>
      <c r="Z278" s="35"/>
      <c r="AA278" s="35"/>
      <c r="AB278" s="35"/>
      <c r="AC278" s="35"/>
      <c r="AD278" s="35"/>
      <c r="AE278" s="35"/>
      <c r="AR278" s="183" t="s">
        <v>359</v>
      </c>
      <c r="AT278" s="183" t="s">
        <v>419</v>
      </c>
      <c r="AU278" s="183" t="s">
        <v>82</v>
      </c>
      <c r="AY278" s="18" t="s">
        <v>317</v>
      </c>
      <c r="BE278" s="105">
        <f t="shared" si="69"/>
        <v>0</v>
      </c>
      <c r="BF278" s="105">
        <f t="shared" si="70"/>
        <v>0</v>
      </c>
      <c r="BG278" s="105">
        <f t="shared" si="71"/>
        <v>0</v>
      </c>
      <c r="BH278" s="105">
        <f t="shared" si="72"/>
        <v>0</v>
      </c>
      <c r="BI278" s="105">
        <f t="shared" si="73"/>
        <v>0</v>
      </c>
      <c r="BJ278" s="18" t="s">
        <v>88</v>
      </c>
      <c r="BK278" s="105">
        <f t="shared" si="74"/>
        <v>0</v>
      </c>
      <c r="BL278" s="18" t="s">
        <v>321</v>
      </c>
      <c r="BM278" s="183" t="s">
        <v>1597</v>
      </c>
    </row>
    <row r="279" spans="1:65" s="2" customFormat="1" ht="14.45" customHeight="1">
      <c r="A279" s="35"/>
      <c r="B279" s="141"/>
      <c r="C279" s="218" t="s">
        <v>370</v>
      </c>
      <c r="D279" s="218" t="s">
        <v>419</v>
      </c>
      <c r="E279" s="219" t="s">
        <v>4156</v>
      </c>
      <c r="F279" s="220" t="s">
        <v>4157</v>
      </c>
      <c r="G279" s="221" t="s">
        <v>388</v>
      </c>
      <c r="H279" s="222">
        <v>3</v>
      </c>
      <c r="I279" s="223"/>
      <c r="J279" s="224">
        <f t="shared" si="65"/>
        <v>0</v>
      </c>
      <c r="K279" s="225"/>
      <c r="L279" s="226"/>
      <c r="M279" s="227" t="s">
        <v>1</v>
      </c>
      <c r="N279" s="228" t="s">
        <v>41</v>
      </c>
      <c r="O279" s="61"/>
      <c r="P279" s="181">
        <f t="shared" si="66"/>
        <v>0</v>
      </c>
      <c r="Q279" s="181">
        <v>0</v>
      </c>
      <c r="R279" s="181">
        <f t="shared" si="67"/>
        <v>0</v>
      </c>
      <c r="S279" s="181">
        <v>0</v>
      </c>
      <c r="T279" s="182">
        <f t="shared" si="68"/>
        <v>0</v>
      </c>
      <c r="U279" s="35"/>
      <c r="V279" s="35"/>
      <c r="W279" s="35"/>
      <c r="X279" s="35"/>
      <c r="Y279" s="35"/>
      <c r="Z279" s="35"/>
      <c r="AA279" s="35"/>
      <c r="AB279" s="35"/>
      <c r="AC279" s="35"/>
      <c r="AD279" s="35"/>
      <c r="AE279" s="35"/>
      <c r="AR279" s="183" t="s">
        <v>359</v>
      </c>
      <c r="AT279" s="183" t="s">
        <v>419</v>
      </c>
      <c r="AU279" s="183" t="s">
        <v>82</v>
      </c>
      <c r="AY279" s="18" t="s">
        <v>317</v>
      </c>
      <c r="BE279" s="105">
        <f t="shared" si="69"/>
        <v>0</v>
      </c>
      <c r="BF279" s="105">
        <f t="shared" si="70"/>
        <v>0</v>
      </c>
      <c r="BG279" s="105">
        <f t="shared" si="71"/>
        <v>0</v>
      </c>
      <c r="BH279" s="105">
        <f t="shared" si="72"/>
        <v>0</v>
      </c>
      <c r="BI279" s="105">
        <f t="shared" si="73"/>
        <v>0</v>
      </c>
      <c r="BJ279" s="18" t="s">
        <v>88</v>
      </c>
      <c r="BK279" s="105">
        <f t="shared" si="74"/>
        <v>0</v>
      </c>
      <c r="BL279" s="18" t="s">
        <v>321</v>
      </c>
      <c r="BM279" s="183" t="s">
        <v>1607</v>
      </c>
    </row>
    <row r="280" spans="1:65" s="2" customFormat="1" ht="14.45" customHeight="1">
      <c r="A280" s="35"/>
      <c r="B280" s="141"/>
      <c r="C280" s="218" t="s">
        <v>375</v>
      </c>
      <c r="D280" s="218" t="s">
        <v>419</v>
      </c>
      <c r="E280" s="219" t="s">
        <v>4158</v>
      </c>
      <c r="F280" s="220" t="s">
        <v>4159</v>
      </c>
      <c r="G280" s="221" t="s">
        <v>388</v>
      </c>
      <c r="H280" s="222">
        <v>3</v>
      </c>
      <c r="I280" s="223"/>
      <c r="J280" s="224">
        <f t="shared" si="65"/>
        <v>0</v>
      </c>
      <c r="K280" s="225"/>
      <c r="L280" s="226"/>
      <c r="M280" s="227" t="s">
        <v>1</v>
      </c>
      <c r="N280" s="228" t="s">
        <v>41</v>
      </c>
      <c r="O280" s="61"/>
      <c r="P280" s="181">
        <f t="shared" si="66"/>
        <v>0</v>
      </c>
      <c r="Q280" s="181">
        <v>0</v>
      </c>
      <c r="R280" s="181">
        <f t="shared" si="67"/>
        <v>0</v>
      </c>
      <c r="S280" s="181">
        <v>0</v>
      </c>
      <c r="T280" s="182">
        <f t="shared" si="68"/>
        <v>0</v>
      </c>
      <c r="U280" s="35"/>
      <c r="V280" s="35"/>
      <c r="W280" s="35"/>
      <c r="X280" s="35"/>
      <c r="Y280" s="35"/>
      <c r="Z280" s="35"/>
      <c r="AA280" s="35"/>
      <c r="AB280" s="35"/>
      <c r="AC280" s="35"/>
      <c r="AD280" s="35"/>
      <c r="AE280" s="35"/>
      <c r="AR280" s="183" t="s">
        <v>359</v>
      </c>
      <c r="AT280" s="183" t="s">
        <v>419</v>
      </c>
      <c r="AU280" s="183" t="s">
        <v>82</v>
      </c>
      <c r="AY280" s="18" t="s">
        <v>317</v>
      </c>
      <c r="BE280" s="105">
        <f t="shared" si="69"/>
        <v>0</v>
      </c>
      <c r="BF280" s="105">
        <f t="shared" si="70"/>
        <v>0</v>
      </c>
      <c r="BG280" s="105">
        <f t="shared" si="71"/>
        <v>0</v>
      </c>
      <c r="BH280" s="105">
        <f t="shared" si="72"/>
        <v>0</v>
      </c>
      <c r="BI280" s="105">
        <f t="shared" si="73"/>
        <v>0</v>
      </c>
      <c r="BJ280" s="18" t="s">
        <v>88</v>
      </c>
      <c r="BK280" s="105">
        <f t="shared" si="74"/>
        <v>0</v>
      </c>
      <c r="BL280" s="18" t="s">
        <v>321</v>
      </c>
      <c r="BM280" s="183" t="s">
        <v>1617</v>
      </c>
    </row>
    <row r="281" spans="1:65" s="2" customFormat="1" ht="14.45" customHeight="1">
      <c r="A281" s="35"/>
      <c r="B281" s="141"/>
      <c r="C281" s="218" t="s">
        <v>380</v>
      </c>
      <c r="D281" s="218" t="s">
        <v>419</v>
      </c>
      <c r="E281" s="219" t="s">
        <v>4160</v>
      </c>
      <c r="F281" s="220" t="s">
        <v>4161</v>
      </c>
      <c r="G281" s="221" t="s">
        <v>441</v>
      </c>
      <c r="H281" s="222">
        <v>60</v>
      </c>
      <c r="I281" s="223"/>
      <c r="J281" s="224">
        <f t="shared" si="65"/>
        <v>0</v>
      </c>
      <c r="K281" s="225"/>
      <c r="L281" s="226"/>
      <c r="M281" s="227" t="s">
        <v>1</v>
      </c>
      <c r="N281" s="228" t="s">
        <v>41</v>
      </c>
      <c r="O281" s="61"/>
      <c r="P281" s="181">
        <f t="shared" si="66"/>
        <v>0</v>
      </c>
      <c r="Q281" s="181">
        <v>0</v>
      </c>
      <c r="R281" s="181">
        <f t="shared" si="67"/>
        <v>0</v>
      </c>
      <c r="S281" s="181">
        <v>0</v>
      </c>
      <c r="T281" s="182">
        <f t="shared" si="68"/>
        <v>0</v>
      </c>
      <c r="U281" s="35"/>
      <c r="V281" s="35"/>
      <c r="W281" s="35"/>
      <c r="X281" s="35"/>
      <c r="Y281" s="35"/>
      <c r="Z281" s="35"/>
      <c r="AA281" s="35"/>
      <c r="AB281" s="35"/>
      <c r="AC281" s="35"/>
      <c r="AD281" s="35"/>
      <c r="AE281" s="35"/>
      <c r="AR281" s="183" t="s">
        <v>359</v>
      </c>
      <c r="AT281" s="183" t="s">
        <v>419</v>
      </c>
      <c r="AU281" s="183" t="s">
        <v>82</v>
      </c>
      <c r="AY281" s="18" t="s">
        <v>317</v>
      </c>
      <c r="BE281" s="105">
        <f t="shared" si="69"/>
        <v>0</v>
      </c>
      <c r="BF281" s="105">
        <f t="shared" si="70"/>
        <v>0</v>
      </c>
      <c r="BG281" s="105">
        <f t="shared" si="71"/>
        <v>0</v>
      </c>
      <c r="BH281" s="105">
        <f t="shared" si="72"/>
        <v>0</v>
      </c>
      <c r="BI281" s="105">
        <f t="shared" si="73"/>
        <v>0</v>
      </c>
      <c r="BJ281" s="18" t="s">
        <v>88</v>
      </c>
      <c r="BK281" s="105">
        <f t="shared" si="74"/>
        <v>0</v>
      </c>
      <c r="BL281" s="18" t="s">
        <v>321</v>
      </c>
      <c r="BM281" s="183" t="s">
        <v>1627</v>
      </c>
    </row>
    <row r="282" spans="1:65" s="2" customFormat="1" ht="14.45" customHeight="1">
      <c r="A282" s="35"/>
      <c r="B282" s="141"/>
      <c r="C282" s="218" t="s">
        <v>385</v>
      </c>
      <c r="D282" s="218" t="s">
        <v>419</v>
      </c>
      <c r="E282" s="219" t="s">
        <v>4162</v>
      </c>
      <c r="F282" s="220" t="s">
        <v>4163</v>
      </c>
      <c r="G282" s="221" t="s">
        <v>388</v>
      </c>
      <c r="H282" s="222">
        <v>1</v>
      </c>
      <c r="I282" s="223"/>
      <c r="J282" s="224">
        <f t="shared" si="65"/>
        <v>0</v>
      </c>
      <c r="K282" s="225"/>
      <c r="L282" s="226"/>
      <c r="M282" s="227" t="s">
        <v>1</v>
      </c>
      <c r="N282" s="228" t="s">
        <v>41</v>
      </c>
      <c r="O282" s="61"/>
      <c r="P282" s="181">
        <f t="shared" si="66"/>
        <v>0</v>
      </c>
      <c r="Q282" s="181">
        <v>0</v>
      </c>
      <c r="R282" s="181">
        <f t="shared" si="67"/>
        <v>0</v>
      </c>
      <c r="S282" s="181">
        <v>0</v>
      </c>
      <c r="T282" s="182">
        <f t="shared" si="68"/>
        <v>0</v>
      </c>
      <c r="U282" s="35"/>
      <c r="V282" s="35"/>
      <c r="W282" s="35"/>
      <c r="X282" s="35"/>
      <c r="Y282" s="35"/>
      <c r="Z282" s="35"/>
      <c r="AA282" s="35"/>
      <c r="AB282" s="35"/>
      <c r="AC282" s="35"/>
      <c r="AD282" s="35"/>
      <c r="AE282" s="35"/>
      <c r="AR282" s="183" t="s">
        <v>359</v>
      </c>
      <c r="AT282" s="183" t="s">
        <v>419</v>
      </c>
      <c r="AU282" s="183" t="s">
        <v>82</v>
      </c>
      <c r="AY282" s="18" t="s">
        <v>317</v>
      </c>
      <c r="BE282" s="105">
        <f t="shared" si="69"/>
        <v>0</v>
      </c>
      <c r="BF282" s="105">
        <f t="shared" si="70"/>
        <v>0</v>
      </c>
      <c r="BG282" s="105">
        <f t="shared" si="71"/>
        <v>0</v>
      </c>
      <c r="BH282" s="105">
        <f t="shared" si="72"/>
        <v>0</v>
      </c>
      <c r="BI282" s="105">
        <f t="shared" si="73"/>
        <v>0</v>
      </c>
      <c r="BJ282" s="18" t="s">
        <v>88</v>
      </c>
      <c r="BK282" s="105">
        <f t="shared" si="74"/>
        <v>0</v>
      </c>
      <c r="BL282" s="18" t="s">
        <v>321</v>
      </c>
      <c r="BM282" s="183" t="s">
        <v>1637</v>
      </c>
    </row>
    <row r="283" spans="1:65" s="2" customFormat="1" ht="14.45" customHeight="1">
      <c r="A283" s="35"/>
      <c r="B283" s="141"/>
      <c r="C283" s="218" t="s">
        <v>391</v>
      </c>
      <c r="D283" s="218" t="s">
        <v>419</v>
      </c>
      <c r="E283" s="219" t="s">
        <v>4170</v>
      </c>
      <c r="F283" s="220" t="s">
        <v>4171</v>
      </c>
      <c r="G283" s="221" t="s">
        <v>388</v>
      </c>
      <c r="H283" s="222">
        <v>3</v>
      </c>
      <c r="I283" s="223"/>
      <c r="J283" s="224">
        <f t="shared" si="65"/>
        <v>0</v>
      </c>
      <c r="K283" s="225"/>
      <c r="L283" s="226"/>
      <c r="M283" s="227" t="s">
        <v>1</v>
      </c>
      <c r="N283" s="228" t="s">
        <v>41</v>
      </c>
      <c r="O283" s="61"/>
      <c r="P283" s="181">
        <f t="shared" si="66"/>
        <v>0</v>
      </c>
      <c r="Q283" s="181">
        <v>0</v>
      </c>
      <c r="R283" s="181">
        <f t="shared" si="67"/>
        <v>0</v>
      </c>
      <c r="S283" s="181">
        <v>0</v>
      </c>
      <c r="T283" s="182">
        <f t="shared" si="68"/>
        <v>0</v>
      </c>
      <c r="U283" s="35"/>
      <c r="V283" s="35"/>
      <c r="W283" s="35"/>
      <c r="X283" s="35"/>
      <c r="Y283" s="35"/>
      <c r="Z283" s="35"/>
      <c r="AA283" s="35"/>
      <c r="AB283" s="35"/>
      <c r="AC283" s="35"/>
      <c r="AD283" s="35"/>
      <c r="AE283" s="35"/>
      <c r="AR283" s="183" t="s">
        <v>359</v>
      </c>
      <c r="AT283" s="183" t="s">
        <v>419</v>
      </c>
      <c r="AU283" s="183" t="s">
        <v>82</v>
      </c>
      <c r="AY283" s="18" t="s">
        <v>317</v>
      </c>
      <c r="BE283" s="105">
        <f t="shared" si="69"/>
        <v>0</v>
      </c>
      <c r="BF283" s="105">
        <f t="shared" si="70"/>
        <v>0</v>
      </c>
      <c r="BG283" s="105">
        <f t="shared" si="71"/>
        <v>0</v>
      </c>
      <c r="BH283" s="105">
        <f t="shared" si="72"/>
        <v>0</v>
      </c>
      <c r="BI283" s="105">
        <f t="shared" si="73"/>
        <v>0</v>
      </c>
      <c r="BJ283" s="18" t="s">
        <v>88</v>
      </c>
      <c r="BK283" s="105">
        <f t="shared" si="74"/>
        <v>0</v>
      </c>
      <c r="BL283" s="18" t="s">
        <v>321</v>
      </c>
      <c r="BM283" s="183" t="s">
        <v>1647</v>
      </c>
    </row>
    <row r="284" spans="1:65" s="2" customFormat="1" ht="14.45" customHeight="1">
      <c r="A284" s="35"/>
      <c r="B284" s="141"/>
      <c r="C284" s="218" t="s">
        <v>397</v>
      </c>
      <c r="D284" s="218" t="s">
        <v>419</v>
      </c>
      <c r="E284" s="219" t="s">
        <v>4172</v>
      </c>
      <c r="F284" s="220" t="s">
        <v>4173</v>
      </c>
      <c r="G284" s="221" t="s">
        <v>388</v>
      </c>
      <c r="H284" s="222">
        <v>1</v>
      </c>
      <c r="I284" s="223"/>
      <c r="J284" s="224">
        <f t="shared" si="65"/>
        <v>0</v>
      </c>
      <c r="K284" s="225"/>
      <c r="L284" s="226"/>
      <c r="M284" s="227" t="s">
        <v>1</v>
      </c>
      <c r="N284" s="228" t="s">
        <v>41</v>
      </c>
      <c r="O284" s="61"/>
      <c r="P284" s="181">
        <f t="shared" si="66"/>
        <v>0</v>
      </c>
      <c r="Q284" s="181">
        <v>0</v>
      </c>
      <c r="R284" s="181">
        <f t="shared" si="67"/>
        <v>0</v>
      </c>
      <c r="S284" s="181">
        <v>0</v>
      </c>
      <c r="T284" s="182">
        <f t="shared" si="68"/>
        <v>0</v>
      </c>
      <c r="U284" s="35"/>
      <c r="V284" s="35"/>
      <c r="W284" s="35"/>
      <c r="X284" s="35"/>
      <c r="Y284" s="35"/>
      <c r="Z284" s="35"/>
      <c r="AA284" s="35"/>
      <c r="AB284" s="35"/>
      <c r="AC284" s="35"/>
      <c r="AD284" s="35"/>
      <c r="AE284" s="35"/>
      <c r="AR284" s="183" t="s">
        <v>359</v>
      </c>
      <c r="AT284" s="183" t="s">
        <v>419</v>
      </c>
      <c r="AU284" s="183" t="s">
        <v>82</v>
      </c>
      <c r="AY284" s="18" t="s">
        <v>317</v>
      </c>
      <c r="BE284" s="105">
        <f t="shared" si="69"/>
        <v>0</v>
      </c>
      <c r="BF284" s="105">
        <f t="shared" si="70"/>
        <v>0</v>
      </c>
      <c r="BG284" s="105">
        <f t="shared" si="71"/>
        <v>0</v>
      </c>
      <c r="BH284" s="105">
        <f t="shared" si="72"/>
        <v>0</v>
      </c>
      <c r="BI284" s="105">
        <f t="shared" si="73"/>
        <v>0</v>
      </c>
      <c r="BJ284" s="18" t="s">
        <v>88</v>
      </c>
      <c r="BK284" s="105">
        <f t="shared" si="74"/>
        <v>0</v>
      </c>
      <c r="BL284" s="18" t="s">
        <v>321</v>
      </c>
      <c r="BM284" s="183" t="s">
        <v>1657</v>
      </c>
    </row>
    <row r="285" spans="1:65" s="2" customFormat="1" ht="14.45" customHeight="1">
      <c r="A285" s="35"/>
      <c r="B285" s="141"/>
      <c r="C285" s="218" t="s">
        <v>406</v>
      </c>
      <c r="D285" s="218" t="s">
        <v>419</v>
      </c>
      <c r="E285" s="219" t="s">
        <v>4243</v>
      </c>
      <c r="F285" s="220" t="s">
        <v>4244</v>
      </c>
      <c r="G285" s="221" t="s">
        <v>388</v>
      </c>
      <c r="H285" s="222">
        <v>4</v>
      </c>
      <c r="I285" s="223"/>
      <c r="J285" s="224">
        <f t="shared" si="65"/>
        <v>0</v>
      </c>
      <c r="K285" s="225"/>
      <c r="L285" s="226"/>
      <c r="M285" s="227" t="s">
        <v>1</v>
      </c>
      <c r="N285" s="228" t="s">
        <v>41</v>
      </c>
      <c r="O285" s="61"/>
      <c r="P285" s="181">
        <f t="shared" si="66"/>
        <v>0</v>
      </c>
      <c r="Q285" s="181">
        <v>0</v>
      </c>
      <c r="R285" s="181">
        <f t="shared" si="67"/>
        <v>0</v>
      </c>
      <c r="S285" s="181">
        <v>0</v>
      </c>
      <c r="T285" s="182">
        <f t="shared" si="68"/>
        <v>0</v>
      </c>
      <c r="U285" s="35"/>
      <c r="V285" s="35"/>
      <c r="W285" s="35"/>
      <c r="X285" s="35"/>
      <c r="Y285" s="35"/>
      <c r="Z285" s="35"/>
      <c r="AA285" s="35"/>
      <c r="AB285" s="35"/>
      <c r="AC285" s="35"/>
      <c r="AD285" s="35"/>
      <c r="AE285" s="35"/>
      <c r="AR285" s="183" t="s">
        <v>359</v>
      </c>
      <c r="AT285" s="183" t="s">
        <v>419</v>
      </c>
      <c r="AU285" s="183" t="s">
        <v>82</v>
      </c>
      <c r="AY285" s="18" t="s">
        <v>317</v>
      </c>
      <c r="BE285" s="105">
        <f t="shared" si="69"/>
        <v>0</v>
      </c>
      <c r="BF285" s="105">
        <f t="shared" si="70"/>
        <v>0</v>
      </c>
      <c r="BG285" s="105">
        <f t="shared" si="71"/>
        <v>0</v>
      </c>
      <c r="BH285" s="105">
        <f t="shared" si="72"/>
        <v>0</v>
      </c>
      <c r="BI285" s="105">
        <f t="shared" si="73"/>
        <v>0</v>
      </c>
      <c r="BJ285" s="18" t="s">
        <v>88</v>
      </c>
      <c r="BK285" s="105">
        <f t="shared" si="74"/>
        <v>0</v>
      </c>
      <c r="BL285" s="18" t="s">
        <v>321</v>
      </c>
      <c r="BM285" s="183" t="s">
        <v>1667</v>
      </c>
    </row>
    <row r="286" spans="1:65" s="2" customFormat="1" ht="14.45" customHeight="1">
      <c r="A286" s="35"/>
      <c r="B286" s="141"/>
      <c r="C286" s="218" t="s">
        <v>413</v>
      </c>
      <c r="D286" s="218" t="s">
        <v>419</v>
      </c>
      <c r="E286" s="219" t="s">
        <v>4245</v>
      </c>
      <c r="F286" s="220" t="s">
        <v>4246</v>
      </c>
      <c r="G286" s="221" t="s">
        <v>388</v>
      </c>
      <c r="H286" s="222">
        <v>16</v>
      </c>
      <c r="I286" s="223"/>
      <c r="J286" s="224">
        <f t="shared" si="65"/>
        <v>0</v>
      </c>
      <c r="K286" s="225"/>
      <c r="L286" s="226"/>
      <c r="M286" s="227" t="s">
        <v>1</v>
      </c>
      <c r="N286" s="228" t="s">
        <v>41</v>
      </c>
      <c r="O286" s="61"/>
      <c r="P286" s="181">
        <f t="shared" si="66"/>
        <v>0</v>
      </c>
      <c r="Q286" s="181">
        <v>0</v>
      </c>
      <c r="R286" s="181">
        <f t="shared" si="67"/>
        <v>0</v>
      </c>
      <c r="S286" s="181">
        <v>0</v>
      </c>
      <c r="T286" s="182">
        <f t="shared" si="68"/>
        <v>0</v>
      </c>
      <c r="U286" s="35"/>
      <c r="V286" s="35"/>
      <c r="W286" s="35"/>
      <c r="X286" s="35"/>
      <c r="Y286" s="35"/>
      <c r="Z286" s="35"/>
      <c r="AA286" s="35"/>
      <c r="AB286" s="35"/>
      <c r="AC286" s="35"/>
      <c r="AD286" s="35"/>
      <c r="AE286" s="35"/>
      <c r="AR286" s="183" t="s">
        <v>359</v>
      </c>
      <c r="AT286" s="183" t="s">
        <v>419</v>
      </c>
      <c r="AU286" s="183" t="s">
        <v>82</v>
      </c>
      <c r="AY286" s="18" t="s">
        <v>317</v>
      </c>
      <c r="BE286" s="105">
        <f t="shared" si="69"/>
        <v>0</v>
      </c>
      <c r="BF286" s="105">
        <f t="shared" si="70"/>
        <v>0</v>
      </c>
      <c r="BG286" s="105">
        <f t="shared" si="71"/>
        <v>0</v>
      </c>
      <c r="BH286" s="105">
        <f t="shared" si="72"/>
        <v>0</v>
      </c>
      <c r="BI286" s="105">
        <f t="shared" si="73"/>
        <v>0</v>
      </c>
      <c r="BJ286" s="18" t="s">
        <v>88</v>
      </c>
      <c r="BK286" s="105">
        <f t="shared" si="74"/>
        <v>0</v>
      </c>
      <c r="BL286" s="18" t="s">
        <v>321</v>
      </c>
      <c r="BM286" s="183" t="s">
        <v>1677</v>
      </c>
    </row>
    <row r="287" spans="1:65" s="2" customFormat="1" ht="14.45" customHeight="1">
      <c r="A287" s="35"/>
      <c r="B287" s="141"/>
      <c r="C287" s="218" t="s">
        <v>418</v>
      </c>
      <c r="D287" s="218" t="s">
        <v>419</v>
      </c>
      <c r="E287" s="219" t="s">
        <v>4247</v>
      </c>
      <c r="F287" s="220" t="s">
        <v>4248</v>
      </c>
      <c r="G287" s="221" t="s">
        <v>388</v>
      </c>
      <c r="H287" s="222">
        <v>10</v>
      </c>
      <c r="I287" s="223"/>
      <c r="J287" s="224">
        <f t="shared" si="65"/>
        <v>0</v>
      </c>
      <c r="K287" s="225"/>
      <c r="L287" s="226"/>
      <c r="M287" s="227" t="s">
        <v>1</v>
      </c>
      <c r="N287" s="228" t="s">
        <v>41</v>
      </c>
      <c r="O287" s="61"/>
      <c r="P287" s="181">
        <f t="shared" si="66"/>
        <v>0</v>
      </c>
      <c r="Q287" s="181">
        <v>0</v>
      </c>
      <c r="R287" s="181">
        <f t="shared" si="67"/>
        <v>0</v>
      </c>
      <c r="S287" s="181">
        <v>0</v>
      </c>
      <c r="T287" s="182">
        <f t="shared" si="68"/>
        <v>0</v>
      </c>
      <c r="U287" s="35"/>
      <c r="V287" s="35"/>
      <c r="W287" s="35"/>
      <c r="X287" s="35"/>
      <c r="Y287" s="35"/>
      <c r="Z287" s="35"/>
      <c r="AA287" s="35"/>
      <c r="AB287" s="35"/>
      <c r="AC287" s="35"/>
      <c r="AD287" s="35"/>
      <c r="AE287" s="35"/>
      <c r="AR287" s="183" t="s">
        <v>359</v>
      </c>
      <c r="AT287" s="183" t="s">
        <v>419</v>
      </c>
      <c r="AU287" s="183" t="s">
        <v>82</v>
      </c>
      <c r="AY287" s="18" t="s">
        <v>317</v>
      </c>
      <c r="BE287" s="105">
        <f t="shared" si="69"/>
        <v>0</v>
      </c>
      <c r="BF287" s="105">
        <f t="shared" si="70"/>
        <v>0</v>
      </c>
      <c r="BG287" s="105">
        <f t="shared" si="71"/>
        <v>0</v>
      </c>
      <c r="BH287" s="105">
        <f t="shared" si="72"/>
        <v>0</v>
      </c>
      <c r="BI287" s="105">
        <f t="shared" si="73"/>
        <v>0</v>
      </c>
      <c r="BJ287" s="18" t="s">
        <v>88</v>
      </c>
      <c r="BK287" s="105">
        <f t="shared" si="74"/>
        <v>0</v>
      </c>
      <c r="BL287" s="18" t="s">
        <v>321</v>
      </c>
      <c r="BM287" s="183" t="s">
        <v>1688</v>
      </c>
    </row>
    <row r="288" spans="1:65" s="2" customFormat="1" ht="14.45" customHeight="1">
      <c r="A288" s="35"/>
      <c r="B288" s="141"/>
      <c r="C288" s="218" t="s">
        <v>424</v>
      </c>
      <c r="D288" s="218" t="s">
        <v>419</v>
      </c>
      <c r="E288" s="219" t="s">
        <v>4249</v>
      </c>
      <c r="F288" s="220" t="s">
        <v>4250</v>
      </c>
      <c r="G288" s="221" t="s">
        <v>388</v>
      </c>
      <c r="H288" s="222">
        <v>1</v>
      </c>
      <c r="I288" s="223"/>
      <c r="J288" s="224">
        <f t="shared" si="65"/>
        <v>0</v>
      </c>
      <c r="K288" s="225"/>
      <c r="L288" s="226"/>
      <c r="M288" s="227" t="s">
        <v>1</v>
      </c>
      <c r="N288" s="228" t="s">
        <v>41</v>
      </c>
      <c r="O288" s="61"/>
      <c r="P288" s="181">
        <f t="shared" si="66"/>
        <v>0</v>
      </c>
      <c r="Q288" s="181">
        <v>0</v>
      </c>
      <c r="R288" s="181">
        <f t="shared" si="67"/>
        <v>0</v>
      </c>
      <c r="S288" s="181">
        <v>0</v>
      </c>
      <c r="T288" s="182">
        <f t="shared" si="68"/>
        <v>0</v>
      </c>
      <c r="U288" s="35"/>
      <c r="V288" s="35"/>
      <c r="W288" s="35"/>
      <c r="X288" s="35"/>
      <c r="Y288" s="35"/>
      <c r="Z288" s="35"/>
      <c r="AA288" s="35"/>
      <c r="AB288" s="35"/>
      <c r="AC288" s="35"/>
      <c r="AD288" s="35"/>
      <c r="AE288" s="35"/>
      <c r="AR288" s="183" t="s">
        <v>359</v>
      </c>
      <c r="AT288" s="183" t="s">
        <v>419</v>
      </c>
      <c r="AU288" s="183" t="s">
        <v>82</v>
      </c>
      <c r="AY288" s="18" t="s">
        <v>317</v>
      </c>
      <c r="BE288" s="105">
        <f t="shared" si="69"/>
        <v>0</v>
      </c>
      <c r="BF288" s="105">
        <f t="shared" si="70"/>
        <v>0</v>
      </c>
      <c r="BG288" s="105">
        <f t="shared" si="71"/>
        <v>0</v>
      </c>
      <c r="BH288" s="105">
        <f t="shared" si="72"/>
        <v>0</v>
      </c>
      <c r="BI288" s="105">
        <f t="shared" si="73"/>
        <v>0</v>
      </c>
      <c r="BJ288" s="18" t="s">
        <v>88</v>
      </c>
      <c r="BK288" s="105">
        <f t="shared" si="74"/>
        <v>0</v>
      </c>
      <c r="BL288" s="18" t="s">
        <v>321</v>
      </c>
      <c r="BM288" s="183" t="s">
        <v>1699</v>
      </c>
    </row>
    <row r="289" spans="1:65" s="2" customFormat="1" ht="14.45" customHeight="1">
      <c r="A289" s="35"/>
      <c r="B289" s="141"/>
      <c r="C289" s="218" t="s">
        <v>7</v>
      </c>
      <c r="D289" s="218" t="s">
        <v>419</v>
      </c>
      <c r="E289" s="219" t="s">
        <v>4251</v>
      </c>
      <c r="F289" s="220" t="s">
        <v>4252</v>
      </c>
      <c r="G289" s="221" t="s">
        <v>388</v>
      </c>
      <c r="H289" s="222">
        <v>1</v>
      </c>
      <c r="I289" s="223"/>
      <c r="J289" s="224">
        <f t="shared" si="65"/>
        <v>0</v>
      </c>
      <c r="K289" s="225"/>
      <c r="L289" s="226"/>
      <c r="M289" s="227" t="s">
        <v>1</v>
      </c>
      <c r="N289" s="228" t="s">
        <v>41</v>
      </c>
      <c r="O289" s="61"/>
      <c r="P289" s="181">
        <f t="shared" si="66"/>
        <v>0</v>
      </c>
      <c r="Q289" s="181">
        <v>0</v>
      </c>
      <c r="R289" s="181">
        <f t="shared" si="67"/>
        <v>0</v>
      </c>
      <c r="S289" s="181">
        <v>0</v>
      </c>
      <c r="T289" s="182">
        <f t="shared" si="68"/>
        <v>0</v>
      </c>
      <c r="U289" s="35"/>
      <c r="V289" s="35"/>
      <c r="W289" s="35"/>
      <c r="X289" s="35"/>
      <c r="Y289" s="35"/>
      <c r="Z289" s="35"/>
      <c r="AA289" s="35"/>
      <c r="AB289" s="35"/>
      <c r="AC289" s="35"/>
      <c r="AD289" s="35"/>
      <c r="AE289" s="35"/>
      <c r="AR289" s="183" t="s">
        <v>359</v>
      </c>
      <c r="AT289" s="183" t="s">
        <v>419</v>
      </c>
      <c r="AU289" s="183" t="s">
        <v>82</v>
      </c>
      <c r="AY289" s="18" t="s">
        <v>317</v>
      </c>
      <c r="BE289" s="105">
        <f t="shared" si="69"/>
        <v>0</v>
      </c>
      <c r="BF289" s="105">
        <f t="shared" si="70"/>
        <v>0</v>
      </c>
      <c r="BG289" s="105">
        <f t="shared" si="71"/>
        <v>0</v>
      </c>
      <c r="BH289" s="105">
        <f t="shared" si="72"/>
        <v>0</v>
      </c>
      <c r="BI289" s="105">
        <f t="shared" si="73"/>
        <v>0</v>
      </c>
      <c r="BJ289" s="18" t="s">
        <v>88</v>
      </c>
      <c r="BK289" s="105">
        <f t="shared" si="74"/>
        <v>0</v>
      </c>
      <c r="BL289" s="18" t="s">
        <v>321</v>
      </c>
      <c r="BM289" s="183" t="s">
        <v>1709</v>
      </c>
    </row>
    <row r="290" spans="1:65" s="2" customFormat="1" ht="14.45" customHeight="1">
      <c r="A290" s="35"/>
      <c r="B290" s="141"/>
      <c r="C290" s="218" t="s">
        <v>433</v>
      </c>
      <c r="D290" s="218" t="s">
        <v>419</v>
      </c>
      <c r="E290" s="219" t="s">
        <v>4253</v>
      </c>
      <c r="F290" s="220" t="s">
        <v>4254</v>
      </c>
      <c r="G290" s="221" t="s">
        <v>388</v>
      </c>
      <c r="H290" s="222">
        <v>1</v>
      </c>
      <c r="I290" s="223"/>
      <c r="J290" s="224">
        <f t="shared" si="65"/>
        <v>0</v>
      </c>
      <c r="K290" s="225"/>
      <c r="L290" s="226"/>
      <c r="M290" s="227" t="s">
        <v>1</v>
      </c>
      <c r="N290" s="228" t="s">
        <v>41</v>
      </c>
      <c r="O290" s="61"/>
      <c r="P290" s="181">
        <f t="shared" si="66"/>
        <v>0</v>
      </c>
      <c r="Q290" s="181">
        <v>0</v>
      </c>
      <c r="R290" s="181">
        <f t="shared" si="67"/>
        <v>0</v>
      </c>
      <c r="S290" s="181">
        <v>0</v>
      </c>
      <c r="T290" s="182">
        <f t="shared" si="68"/>
        <v>0</v>
      </c>
      <c r="U290" s="35"/>
      <c r="V290" s="35"/>
      <c r="W290" s="35"/>
      <c r="X290" s="35"/>
      <c r="Y290" s="35"/>
      <c r="Z290" s="35"/>
      <c r="AA290" s="35"/>
      <c r="AB290" s="35"/>
      <c r="AC290" s="35"/>
      <c r="AD290" s="35"/>
      <c r="AE290" s="35"/>
      <c r="AR290" s="183" t="s">
        <v>359</v>
      </c>
      <c r="AT290" s="183" t="s">
        <v>419</v>
      </c>
      <c r="AU290" s="183" t="s">
        <v>82</v>
      </c>
      <c r="AY290" s="18" t="s">
        <v>317</v>
      </c>
      <c r="BE290" s="105">
        <f t="shared" si="69"/>
        <v>0</v>
      </c>
      <c r="BF290" s="105">
        <f t="shared" si="70"/>
        <v>0</v>
      </c>
      <c r="BG290" s="105">
        <f t="shared" si="71"/>
        <v>0</v>
      </c>
      <c r="BH290" s="105">
        <f t="shared" si="72"/>
        <v>0</v>
      </c>
      <c r="BI290" s="105">
        <f t="shared" si="73"/>
        <v>0</v>
      </c>
      <c r="BJ290" s="18" t="s">
        <v>88</v>
      </c>
      <c r="BK290" s="105">
        <f t="shared" si="74"/>
        <v>0</v>
      </c>
      <c r="BL290" s="18" t="s">
        <v>321</v>
      </c>
      <c r="BM290" s="183" t="s">
        <v>1719</v>
      </c>
    </row>
    <row r="291" spans="1:65" s="2" customFormat="1" ht="14.45" customHeight="1">
      <c r="A291" s="35"/>
      <c r="B291" s="141"/>
      <c r="C291" s="218" t="s">
        <v>438</v>
      </c>
      <c r="D291" s="218" t="s">
        <v>419</v>
      </c>
      <c r="E291" s="219" t="s">
        <v>4196</v>
      </c>
      <c r="F291" s="220" t="s">
        <v>4197</v>
      </c>
      <c r="G291" s="221" t="s">
        <v>388</v>
      </c>
      <c r="H291" s="222">
        <v>54</v>
      </c>
      <c r="I291" s="223"/>
      <c r="J291" s="224">
        <f t="shared" si="65"/>
        <v>0</v>
      </c>
      <c r="K291" s="225"/>
      <c r="L291" s="226"/>
      <c r="M291" s="227" t="s">
        <v>1</v>
      </c>
      <c r="N291" s="228" t="s">
        <v>41</v>
      </c>
      <c r="O291" s="61"/>
      <c r="P291" s="181">
        <f t="shared" si="66"/>
        <v>0</v>
      </c>
      <c r="Q291" s="181">
        <v>0</v>
      </c>
      <c r="R291" s="181">
        <f t="shared" si="67"/>
        <v>0</v>
      </c>
      <c r="S291" s="181">
        <v>0</v>
      </c>
      <c r="T291" s="182">
        <f t="shared" si="68"/>
        <v>0</v>
      </c>
      <c r="U291" s="35"/>
      <c r="V291" s="35"/>
      <c r="W291" s="35"/>
      <c r="X291" s="35"/>
      <c r="Y291" s="35"/>
      <c r="Z291" s="35"/>
      <c r="AA291" s="35"/>
      <c r="AB291" s="35"/>
      <c r="AC291" s="35"/>
      <c r="AD291" s="35"/>
      <c r="AE291" s="35"/>
      <c r="AR291" s="183" t="s">
        <v>359</v>
      </c>
      <c r="AT291" s="183" t="s">
        <v>419</v>
      </c>
      <c r="AU291" s="183" t="s">
        <v>82</v>
      </c>
      <c r="AY291" s="18" t="s">
        <v>317</v>
      </c>
      <c r="BE291" s="105">
        <f t="shared" si="69"/>
        <v>0</v>
      </c>
      <c r="BF291" s="105">
        <f t="shared" si="70"/>
        <v>0</v>
      </c>
      <c r="BG291" s="105">
        <f t="shared" si="71"/>
        <v>0</v>
      </c>
      <c r="BH291" s="105">
        <f t="shared" si="72"/>
        <v>0</v>
      </c>
      <c r="BI291" s="105">
        <f t="shared" si="73"/>
        <v>0</v>
      </c>
      <c r="BJ291" s="18" t="s">
        <v>88</v>
      </c>
      <c r="BK291" s="105">
        <f t="shared" si="74"/>
        <v>0</v>
      </c>
      <c r="BL291" s="18" t="s">
        <v>321</v>
      </c>
      <c r="BM291" s="183" t="s">
        <v>1728</v>
      </c>
    </row>
    <row r="292" spans="1:65" s="2" customFormat="1" ht="14.45" customHeight="1">
      <c r="A292" s="35"/>
      <c r="B292" s="141"/>
      <c r="C292" s="218" t="s">
        <v>443</v>
      </c>
      <c r="D292" s="218" t="s">
        <v>419</v>
      </c>
      <c r="E292" s="219" t="s">
        <v>4255</v>
      </c>
      <c r="F292" s="220" t="s">
        <v>4256</v>
      </c>
      <c r="G292" s="221" t="s">
        <v>388</v>
      </c>
      <c r="H292" s="222">
        <v>32</v>
      </c>
      <c r="I292" s="223"/>
      <c r="J292" s="224">
        <f t="shared" si="65"/>
        <v>0</v>
      </c>
      <c r="K292" s="225"/>
      <c r="L292" s="226"/>
      <c r="M292" s="227" t="s">
        <v>1</v>
      </c>
      <c r="N292" s="228" t="s">
        <v>41</v>
      </c>
      <c r="O292" s="61"/>
      <c r="P292" s="181">
        <f t="shared" si="66"/>
        <v>0</v>
      </c>
      <c r="Q292" s="181">
        <v>0</v>
      </c>
      <c r="R292" s="181">
        <f t="shared" si="67"/>
        <v>0</v>
      </c>
      <c r="S292" s="181">
        <v>0</v>
      </c>
      <c r="T292" s="182">
        <f t="shared" si="68"/>
        <v>0</v>
      </c>
      <c r="U292" s="35"/>
      <c r="V292" s="35"/>
      <c r="W292" s="35"/>
      <c r="X292" s="35"/>
      <c r="Y292" s="35"/>
      <c r="Z292" s="35"/>
      <c r="AA292" s="35"/>
      <c r="AB292" s="35"/>
      <c r="AC292" s="35"/>
      <c r="AD292" s="35"/>
      <c r="AE292" s="35"/>
      <c r="AR292" s="183" t="s">
        <v>359</v>
      </c>
      <c r="AT292" s="183" t="s">
        <v>419</v>
      </c>
      <c r="AU292" s="183" t="s">
        <v>82</v>
      </c>
      <c r="AY292" s="18" t="s">
        <v>317</v>
      </c>
      <c r="BE292" s="105">
        <f t="shared" si="69"/>
        <v>0</v>
      </c>
      <c r="BF292" s="105">
        <f t="shared" si="70"/>
        <v>0</v>
      </c>
      <c r="BG292" s="105">
        <f t="shared" si="71"/>
        <v>0</v>
      </c>
      <c r="BH292" s="105">
        <f t="shared" si="72"/>
        <v>0</v>
      </c>
      <c r="BI292" s="105">
        <f t="shared" si="73"/>
        <v>0</v>
      </c>
      <c r="BJ292" s="18" t="s">
        <v>88</v>
      </c>
      <c r="BK292" s="105">
        <f t="shared" si="74"/>
        <v>0</v>
      </c>
      <c r="BL292" s="18" t="s">
        <v>321</v>
      </c>
      <c r="BM292" s="183" t="s">
        <v>1734</v>
      </c>
    </row>
    <row r="293" spans="1:65" s="2" customFormat="1" ht="14.45" customHeight="1">
      <c r="A293" s="35"/>
      <c r="B293" s="141"/>
      <c r="C293" s="218" t="s">
        <v>448</v>
      </c>
      <c r="D293" s="218" t="s">
        <v>419</v>
      </c>
      <c r="E293" s="219" t="s">
        <v>4257</v>
      </c>
      <c r="F293" s="220" t="s">
        <v>4258</v>
      </c>
      <c r="G293" s="221" t="s">
        <v>388</v>
      </c>
      <c r="H293" s="222">
        <v>1</v>
      </c>
      <c r="I293" s="223"/>
      <c r="J293" s="224">
        <f t="shared" si="65"/>
        <v>0</v>
      </c>
      <c r="K293" s="225"/>
      <c r="L293" s="226"/>
      <c r="M293" s="227" t="s">
        <v>1</v>
      </c>
      <c r="N293" s="228" t="s">
        <v>41</v>
      </c>
      <c r="O293" s="61"/>
      <c r="P293" s="181">
        <f t="shared" si="66"/>
        <v>0</v>
      </c>
      <c r="Q293" s="181">
        <v>0</v>
      </c>
      <c r="R293" s="181">
        <f t="shared" si="67"/>
        <v>0</v>
      </c>
      <c r="S293" s="181">
        <v>0</v>
      </c>
      <c r="T293" s="182">
        <f t="shared" si="68"/>
        <v>0</v>
      </c>
      <c r="U293" s="35"/>
      <c r="V293" s="35"/>
      <c r="W293" s="35"/>
      <c r="X293" s="35"/>
      <c r="Y293" s="35"/>
      <c r="Z293" s="35"/>
      <c r="AA293" s="35"/>
      <c r="AB293" s="35"/>
      <c r="AC293" s="35"/>
      <c r="AD293" s="35"/>
      <c r="AE293" s="35"/>
      <c r="AR293" s="183" t="s">
        <v>359</v>
      </c>
      <c r="AT293" s="183" t="s">
        <v>419</v>
      </c>
      <c r="AU293" s="183" t="s">
        <v>82</v>
      </c>
      <c r="AY293" s="18" t="s">
        <v>317</v>
      </c>
      <c r="BE293" s="105">
        <f t="shared" si="69"/>
        <v>0</v>
      </c>
      <c r="BF293" s="105">
        <f t="shared" si="70"/>
        <v>0</v>
      </c>
      <c r="BG293" s="105">
        <f t="shared" si="71"/>
        <v>0</v>
      </c>
      <c r="BH293" s="105">
        <f t="shared" si="72"/>
        <v>0</v>
      </c>
      <c r="BI293" s="105">
        <f t="shared" si="73"/>
        <v>0</v>
      </c>
      <c r="BJ293" s="18" t="s">
        <v>88</v>
      </c>
      <c r="BK293" s="105">
        <f t="shared" si="74"/>
        <v>0</v>
      </c>
      <c r="BL293" s="18" t="s">
        <v>321</v>
      </c>
      <c r="BM293" s="183" t="s">
        <v>1744</v>
      </c>
    </row>
    <row r="294" spans="1:65" s="2" customFormat="1" ht="14.45" customHeight="1">
      <c r="A294" s="35"/>
      <c r="B294" s="141"/>
      <c r="C294" s="218" t="s">
        <v>452</v>
      </c>
      <c r="D294" s="218" t="s">
        <v>419</v>
      </c>
      <c r="E294" s="219" t="s">
        <v>4259</v>
      </c>
      <c r="F294" s="220" t="s">
        <v>4260</v>
      </c>
      <c r="G294" s="221" t="s">
        <v>388</v>
      </c>
      <c r="H294" s="222">
        <v>1</v>
      </c>
      <c r="I294" s="223"/>
      <c r="J294" s="224">
        <f t="shared" si="65"/>
        <v>0</v>
      </c>
      <c r="K294" s="225"/>
      <c r="L294" s="226"/>
      <c r="M294" s="227" t="s">
        <v>1</v>
      </c>
      <c r="N294" s="228" t="s">
        <v>41</v>
      </c>
      <c r="O294" s="61"/>
      <c r="P294" s="181">
        <f t="shared" si="66"/>
        <v>0</v>
      </c>
      <c r="Q294" s="181">
        <v>0</v>
      </c>
      <c r="R294" s="181">
        <f t="shared" si="67"/>
        <v>0</v>
      </c>
      <c r="S294" s="181">
        <v>0</v>
      </c>
      <c r="T294" s="182">
        <f t="shared" si="68"/>
        <v>0</v>
      </c>
      <c r="U294" s="35"/>
      <c r="V294" s="35"/>
      <c r="W294" s="35"/>
      <c r="X294" s="35"/>
      <c r="Y294" s="35"/>
      <c r="Z294" s="35"/>
      <c r="AA294" s="35"/>
      <c r="AB294" s="35"/>
      <c r="AC294" s="35"/>
      <c r="AD294" s="35"/>
      <c r="AE294" s="35"/>
      <c r="AR294" s="183" t="s">
        <v>359</v>
      </c>
      <c r="AT294" s="183" t="s">
        <v>419</v>
      </c>
      <c r="AU294" s="183" t="s">
        <v>82</v>
      </c>
      <c r="AY294" s="18" t="s">
        <v>317</v>
      </c>
      <c r="BE294" s="105">
        <f t="shared" si="69"/>
        <v>0</v>
      </c>
      <c r="BF294" s="105">
        <f t="shared" si="70"/>
        <v>0</v>
      </c>
      <c r="BG294" s="105">
        <f t="shared" si="71"/>
        <v>0</v>
      </c>
      <c r="BH294" s="105">
        <f t="shared" si="72"/>
        <v>0</v>
      </c>
      <c r="BI294" s="105">
        <f t="shared" si="73"/>
        <v>0</v>
      </c>
      <c r="BJ294" s="18" t="s">
        <v>88</v>
      </c>
      <c r="BK294" s="105">
        <f t="shared" si="74"/>
        <v>0</v>
      </c>
      <c r="BL294" s="18" t="s">
        <v>321</v>
      </c>
      <c r="BM294" s="183" t="s">
        <v>1754</v>
      </c>
    </row>
    <row r="295" spans="1:65" s="2" customFormat="1" ht="14.45" customHeight="1">
      <c r="A295" s="35"/>
      <c r="B295" s="141"/>
      <c r="C295" s="218" t="s">
        <v>456</v>
      </c>
      <c r="D295" s="218" t="s">
        <v>419</v>
      </c>
      <c r="E295" s="219" t="s">
        <v>4261</v>
      </c>
      <c r="F295" s="220" t="s">
        <v>4262</v>
      </c>
      <c r="G295" s="221" t="s">
        <v>388</v>
      </c>
      <c r="H295" s="222">
        <v>1</v>
      </c>
      <c r="I295" s="223"/>
      <c r="J295" s="224">
        <f t="shared" si="65"/>
        <v>0</v>
      </c>
      <c r="K295" s="225"/>
      <c r="L295" s="226"/>
      <c r="M295" s="227" t="s">
        <v>1</v>
      </c>
      <c r="N295" s="228" t="s">
        <v>41</v>
      </c>
      <c r="O295" s="61"/>
      <c r="P295" s="181">
        <f t="shared" si="66"/>
        <v>0</v>
      </c>
      <c r="Q295" s="181">
        <v>0</v>
      </c>
      <c r="R295" s="181">
        <f t="shared" si="67"/>
        <v>0</v>
      </c>
      <c r="S295" s="181">
        <v>0</v>
      </c>
      <c r="T295" s="182">
        <f t="shared" si="68"/>
        <v>0</v>
      </c>
      <c r="U295" s="35"/>
      <c r="V295" s="35"/>
      <c r="W295" s="35"/>
      <c r="X295" s="35"/>
      <c r="Y295" s="35"/>
      <c r="Z295" s="35"/>
      <c r="AA295" s="35"/>
      <c r="AB295" s="35"/>
      <c r="AC295" s="35"/>
      <c r="AD295" s="35"/>
      <c r="AE295" s="35"/>
      <c r="AR295" s="183" t="s">
        <v>359</v>
      </c>
      <c r="AT295" s="183" t="s">
        <v>419</v>
      </c>
      <c r="AU295" s="183" t="s">
        <v>82</v>
      </c>
      <c r="AY295" s="18" t="s">
        <v>317</v>
      </c>
      <c r="BE295" s="105">
        <f t="shared" si="69"/>
        <v>0</v>
      </c>
      <c r="BF295" s="105">
        <f t="shared" si="70"/>
        <v>0</v>
      </c>
      <c r="BG295" s="105">
        <f t="shared" si="71"/>
        <v>0</v>
      </c>
      <c r="BH295" s="105">
        <f t="shared" si="72"/>
        <v>0</v>
      </c>
      <c r="BI295" s="105">
        <f t="shared" si="73"/>
        <v>0</v>
      </c>
      <c r="BJ295" s="18" t="s">
        <v>88</v>
      </c>
      <c r="BK295" s="105">
        <f t="shared" si="74"/>
        <v>0</v>
      </c>
      <c r="BL295" s="18" t="s">
        <v>321</v>
      </c>
      <c r="BM295" s="183" t="s">
        <v>1775</v>
      </c>
    </row>
    <row r="296" spans="1:65" s="2" customFormat="1" ht="14.45" customHeight="1">
      <c r="A296" s="35"/>
      <c r="B296" s="141"/>
      <c r="C296" s="218" t="s">
        <v>463</v>
      </c>
      <c r="D296" s="218" t="s">
        <v>419</v>
      </c>
      <c r="E296" s="219" t="s">
        <v>4200</v>
      </c>
      <c r="F296" s="220" t="s">
        <v>4201</v>
      </c>
      <c r="G296" s="221" t="s">
        <v>388</v>
      </c>
      <c r="H296" s="222">
        <v>1</v>
      </c>
      <c r="I296" s="223"/>
      <c r="J296" s="224">
        <f t="shared" si="65"/>
        <v>0</v>
      </c>
      <c r="K296" s="225"/>
      <c r="L296" s="226"/>
      <c r="M296" s="227" t="s">
        <v>1</v>
      </c>
      <c r="N296" s="228" t="s">
        <v>41</v>
      </c>
      <c r="O296" s="61"/>
      <c r="P296" s="181">
        <f t="shared" si="66"/>
        <v>0</v>
      </c>
      <c r="Q296" s="181">
        <v>0</v>
      </c>
      <c r="R296" s="181">
        <f t="shared" si="67"/>
        <v>0</v>
      </c>
      <c r="S296" s="181">
        <v>0</v>
      </c>
      <c r="T296" s="182">
        <f t="shared" si="68"/>
        <v>0</v>
      </c>
      <c r="U296" s="35"/>
      <c r="V296" s="35"/>
      <c r="W296" s="35"/>
      <c r="X296" s="35"/>
      <c r="Y296" s="35"/>
      <c r="Z296" s="35"/>
      <c r="AA296" s="35"/>
      <c r="AB296" s="35"/>
      <c r="AC296" s="35"/>
      <c r="AD296" s="35"/>
      <c r="AE296" s="35"/>
      <c r="AR296" s="183" t="s">
        <v>359</v>
      </c>
      <c r="AT296" s="183" t="s">
        <v>419</v>
      </c>
      <c r="AU296" s="183" t="s">
        <v>82</v>
      </c>
      <c r="AY296" s="18" t="s">
        <v>317</v>
      </c>
      <c r="BE296" s="105">
        <f t="shared" si="69"/>
        <v>0</v>
      </c>
      <c r="BF296" s="105">
        <f t="shared" si="70"/>
        <v>0</v>
      </c>
      <c r="BG296" s="105">
        <f t="shared" si="71"/>
        <v>0</v>
      </c>
      <c r="BH296" s="105">
        <f t="shared" si="72"/>
        <v>0</v>
      </c>
      <c r="BI296" s="105">
        <f t="shared" si="73"/>
        <v>0</v>
      </c>
      <c r="BJ296" s="18" t="s">
        <v>88</v>
      </c>
      <c r="BK296" s="105">
        <f t="shared" si="74"/>
        <v>0</v>
      </c>
      <c r="BL296" s="18" t="s">
        <v>321</v>
      </c>
      <c r="BM296" s="183" t="s">
        <v>1784</v>
      </c>
    </row>
    <row r="297" spans="1:65" s="12" customFormat="1" ht="25.9" customHeight="1">
      <c r="B297" s="160"/>
      <c r="D297" s="161" t="s">
        <v>74</v>
      </c>
      <c r="E297" s="162" t="s">
        <v>4263</v>
      </c>
      <c r="F297" s="162" t="s">
        <v>4264</v>
      </c>
      <c r="I297" s="163"/>
      <c r="J297" s="164">
        <f>BK297</f>
        <v>0</v>
      </c>
      <c r="L297" s="160"/>
      <c r="M297" s="165"/>
      <c r="N297" s="166"/>
      <c r="O297" s="166"/>
      <c r="P297" s="167">
        <f>SUM(P298:P325)</f>
        <v>0</v>
      </c>
      <c r="Q297" s="166"/>
      <c r="R297" s="167">
        <f>SUM(R298:R325)</f>
        <v>0</v>
      </c>
      <c r="S297" s="166"/>
      <c r="T297" s="168">
        <f>SUM(T298:T325)</f>
        <v>0</v>
      </c>
      <c r="AR297" s="161" t="s">
        <v>82</v>
      </c>
      <c r="AT297" s="169" t="s">
        <v>74</v>
      </c>
      <c r="AU297" s="169" t="s">
        <v>75</v>
      </c>
      <c r="AY297" s="161" t="s">
        <v>317</v>
      </c>
      <c r="BK297" s="170">
        <f>SUM(BK298:BK325)</f>
        <v>0</v>
      </c>
    </row>
    <row r="298" spans="1:65" s="2" customFormat="1" ht="14.45" customHeight="1">
      <c r="A298" s="35"/>
      <c r="B298" s="141"/>
      <c r="C298" s="218" t="s">
        <v>82</v>
      </c>
      <c r="D298" s="218" t="s">
        <v>419</v>
      </c>
      <c r="E298" s="219" t="s">
        <v>4204</v>
      </c>
      <c r="F298" s="220" t="s">
        <v>4205</v>
      </c>
      <c r="G298" s="221" t="s">
        <v>388</v>
      </c>
      <c r="H298" s="222">
        <v>1</v>
      </c>
      <c r="I298" s="223"/>
      <c r="J298" s="224">
        <f t="shared" ref="J298:J325" si="75">ROUND(I298*H298,2)</f>
        <v>0</v>
      </c>
      <c r="K298" s="225"/>
      <c r="L298" s="226"/>
      <c r="M298" s="227" t="s">
        <v>1</v>
      </c>
      <c r="N298" s="228" t="s">
        <v>41</v>
      </c>
      <c r="O298" s="61"/>
      <c r="P298" s="181">
        <f t="shared" ref="P298:P325" si="76">O298*H298</f>
        <v>0</v>
      </c>
      <c r="Q298" s="181">
        <v>0</v>
      </c>
      <c r="R298" s="181">
        <f t="shared" ref="R298:R325" si="77">Q298*H298</f>
        <v>0</v>
      </c>
      <c r="S298" s="181">
        <v>0</v>
      </c>
      <c r="T298" s="182">
        <f t="shared" ref="T298:T325" si="78">S298*H298</f>
        <v>0</v>
      </c>
      <c r="U298" s="35"/>
      <c r="V298" s="35"/>
      <c r="W298" s="35"/>
      <c r="X298" s="35"/>
      <c r="Y298" s="35"/>
      <c r="Z298" s="35"/>
      <c r="AA298" s="35"/>
      <c r="AB298" s="35"/>
      <c r="AC298" s="35"/>
      <c r="AD298" s="35"/>
      <c r="AE298" s="35"/>
      <c r="AR298" s="183" t="s">
        <v>359</v>
      </c>
      <c r="AT298" s="183" t="s">
        <v>419</v>
      </c>
      <c r="AU298" s="183" t="s">
        <v>82</v>
      </c>
      <c r="AY298" s="18" t="s">
        <v>317</v>
      </c>
      <c r="BE298" s="105">
        <f t="shared" ref="BE298:BE325" si="79">IF(N298="základná",J298,0)</f>
        <v>0</v>
      </c>
      <c r="BF298" s="105">
        <f t="shared" ref="BF298:BF325" si="80">IF(N298="znížená",J298,0)</f>
        <v>0</v>
      </c>
      <c r="BG298" s="105">
        <f t="shared" ref="BG298:BG325" si="81">IF(N298="zákl. prenesená",J298,0)</f>
        <v>0</v>
      </c>
      <c r="BH298" s="105">
        <f t="shared" ref="BH298:BH325" si="82">IF(N298="zníž. prenesená",J298,0)</f>
        <v>0</v>
      </c>
      <c r="BI298" s="105">
        <f t="shared" ref="BI298:BI325" si="83">IF(N298="nulová",J298,0)</f>
        <v>0</v>
      </c>
      <c r="BJ298" s="18" t="s">
        <v>88</v>
      </c>
      <c r="BK298" s="105">
        <f t="shared" ref="BK298:BK325" si="84">ROUND(I298*H298,2)</f>
        <v>0</v>
      </c>
      <c r="BL298" s="18" t="s">
        <v>321</v>
      </c>
      <c r="BM298" s="183" t="s">
        <v>1797</v>
      </c>
    </row>
    <row r="299" spans="1:65" s="2" customFormat="1" ht="14.45" customHeight="1">
      <c r="A299" s="35"/>
      <c r="B299" s="141"/>
      <c r="C299" s="218" t="s">
        <v>88</v>
      </c>
      <c r="D299" s="218" t="s">
        <v>419</v>
      </c>
      <c r="E299" s="219" t="s">
        <v>4206</v>
      </c>
      <c r="F299" s="220" t="s">
        <v>4207</v>
      </c>
      <c r="G299" s="221" t="s">
        <v>388</v>
      </c>
      <c r="H299" s="222">
        <v>1</v>
      </c>
      <c r="I299" s="223"/>
      <c r="J299" s="224">
        <f t="shared" si="75"/>
        <v>0</v>
      </c>
      <c r="K299" s="225"/>
      <c r="L299" s="226"/>
      <c r="M299" s="227" t="s">
        <v>1</v>
      </c>
      <c r="N299" s="228" t="s">
        <v>41</v>
      </c>
      <c r="O299" s="61"/>
      <c r="P299" s="181">
        <f t="shared" si="76"/>
        <v>0</v>
      </c>
      <c r="Q299" s="181">
        <v>0</v>
      </c>
      <c r="R299" s="181">
        <f t="shared" si="77"/>
        <v>0</v>
      </c>
      <c r="S299" s="181">
        <v>0</v>
      </c>
      <c r="T299" s="182">
        <f t="shared" si="78"/>
        <v>0</v>
      </c>
      <c r="U299" s="35"/>
      <c r="V299" s="35"/>
      <c r="W299" s="35"/>
      <c r="X299" s="35"/>
      <c r="Y299" s="35"/>
      <c r="Z299" s="35"/>
      <c r="AA299" s="35"/>
      <c r="AB299" s="35"/>
      <c r="AC299" s="35"/>
      <c r="AD299" s="35"/>
      <c r="AE299" s="35"/>
      <c r="AR299" s="183" t="s">
        <v>359</v>
      </c>
      <c r="AT299" s="183" t="s">
        <v>419</v>
      </c>
      <c r="AU299" s="183" t="s">
        <v>82</v>
      </c>
      <c r="AY299" s="18" t="s">
        <v>317</v>
      </c>
      <c r="BE299" s="105">
        <f t="shared" si="79"/>
        <v>0</v>
      </c>
      <c r="BF299" s="105">
        <f t="shared" si="80"/>
        <v>0</v>
      </c>
      <c r="BG299" s="105">
        <f t="shared" si="81"/>
        <v>0</v>
      </c>
      <c r="BH299" s="105">
        <f t="shared" si="82"/>
        <v>0</v>
      </c>
      <c r="BI299" s="105">
        <f t="shared" si="83"/>
        <v>0</v>
      </c>
      <c r="BJ299" s="18" t="s">
        <v>88</v>
      </c>
      <c r="BK299" s="105">
        <f t="shared" si="84"/>
        <v>0</v>
      </c>
      <c r="BL299" s="18" t="s">
        <v>321</v>
      </c>
      <c r="BM299" s="183" t="s">
        <v>1807</v>
      </c>
    </row>
    <row r="300" spans="1:65" s="2" customFormat="1" ht="14.45" customHeight="1">
      <c r="A300" s="35"/>
      <c r="B300" s="141"/>
      <c r="C300" s="218" t="s">
        <v>105</v>
      </c>
      <c r="D300" s="218" t="s">
        <v>419</v>
      </c>
      <c r="E300" s="219" t="s">
        <v>4140</v>
      </c>
      <c r="F300" s="220" t="s">
        <v>4141</v>
      </c>
      <c r="G300" s="221" t="s">
        <v>388</v>
      </c>
      <c r="H300" s="222">
        <v>1</v>
      </c>
      <c r="I300" s="223"/>
      <c r="J300" s="224">
        <f t="shared" si="75"/>
        <v>0</v>
      </c>
      <c r="K300" s="225"/>
      <c r="L300" s="226"/>
      <c r="M300" s="227" t="s">
        <v>1</v>
      </c>
      <c r="N300" s="228" t="s">
        <v>41</v>
      </c>
      <c r="O300" s="61"/>
      <c r="P300" s="181">
        <f t="shared" si="76"/>
        <v>0</v>
      </c>
      <c r="Q300" s="181">
        <v>0</v>
      </c>
      <c r="R300" s="181">
        <f t="shared" si="77"/>
        <v>0</v>
      </c>
      <c r="S300" s="181">
        <v>0</v>
      </c>
      <c r="T300" s="182">
        <f t="shared" si="78"/>
        <v>0</v>
      </c>
      <c r="U300" s="35"/>
      <c r="V300" s="35"/>
      <c r="W300" s="35"/>
      <c r="X300" s="35"/>
      <c r="Y300" s="35"/>
      <c r="Z300" s="35"/>
      <c r="AA300" s="35"/>
      <c r="AB300" s="35"/>
      <c r="AC300" s="35"/>
      <c r="AD300" s="35"/>
      <c r="AE300" s="35"/>
      <c r="AR300" s="183" t="s">
        <v>359</v>
      </c>
      <c r="AT300" s="183" t="s">
        <v>419</v>
      </c>
      <c r="AU300" s="183" t="s">
        <v>82</v>
      </c>
      <c r="AY300" s="18" t="s">
        <v>317</v>
      </c>
      <c r="BE300" s="105">
        <f t="shared" si="79"/>
        <v>0</v>
      </c>
      <c r="BF300" s="105">
        <f t="shared" si="80"/>
        <v>0</v>
      </c>
      <c r="BG300" s="105">
        <f t="shared" si="81"/>
        <v>0</v>
      </c>
      <c r="BH300" s="105">
        <f t="shared" si="82"/>
        <v>0</v>
      </c>
      <c r="BI300" s="105">
        <f t="shared" si="83"/>
        <v>0</v>
      </c>
      <c r="BJ300" s="18" t="s">
        <v>88</v>
      </c>
      <c r="BK300" s="105">
        <f t="shared" si="84"/>
        <v>0</v>
      </c>
      <c r="BL300" s="18" t="s">
        <v>321</v>
      </c>
      <c r="BM300" s="183" t="s">
        <v>1818</v>
      </c>
    </row>
    <row r="301" spans="1:65" s="2" customFormat="1" ht="14.45" customHeight="1">
      <c r="A301" s="35"/>
      <c r="B301" s="141"/>
      <c r="C301" s="218" t="s">
        <v>321</v>
      </c>
      <c r="D301" s="218" t="s">
        <v>419</v>
      </c>
      <c r="E301" s="219" t="s">
        <v>4142</v>
      </c>
      <c r="F301" s="220" t="s">
        <v>4143</v>
      </c>
      <c r="G301" s="221" t="s">
        <v>378</v>
      </c>
      <c r="H301" s="222">
        <v>2</v>
      </c>
      <c r="I301" s="223"/>
      <c r="J301" s="224">
        <f t="shared" si="75"/>
        <v>0</v>
      </c>
      <c r="K301" s="225"/>
      <c r="L301" s="226"/>
      <c r="M301" s="227" t="s">
        <v>1</v>
      </c>
      <c r="N301" s="228" t="s">
        <v>41</v>
      </c>
      <c r="O301" s="61"/>
      <c r="P301" s="181">
        <f t="shared" si="76"/>
        <v>0</v>
      </c>
      <c r="Q301" s="181">
        <v>0</v>
      </c>
      <c r="R301" s="181">
        <f t="shared" si="77"/>
        <v>0</v>
      </c>
      <c r="S301" s="181">
        <v>0</v>
      </c>
      <c r="T301" s="182">
        <f t="shared" si="78"/>
        <v>0</v>
      </c>
      <c r="U301" s="35"/>
      <c r="V301" s="35"/>
      <c r="W301" s="35"/>
      <c r="X301" s="35"/>
      <c r="Y301" s="35"/>
      <c r="Z301" s="35"/>
      <c r="AA301" s="35"/>
      <c r="AB301" s="35"/>
      <c r="AC301" s="35"/>
      <c r="AD301" s="35"/>
      <c r="AE301" s="35"/>
      <c r="AR301" s="183" t="s">
        <v>359</v>
      </c>
      <c r="AT301" s="183" t="s">
        <v>419</v>
      </c>
      <c r="AU301" s="183" t="s">
        <v>82</v>
      </c>
      <c r="AY301" s="18" t="s">
        <v>317</v>
      </c>
      <c r="BE301" s="105">
        <f t="shared" si="79"/>
        <v>0</v>
      </c>
      <c r="BF301" s="105">
        <f t="shared" si="80"/>
        <v>0</v>
      </c>
      <c r="BG301" s="105">
        <f t="shared" si="81"/>
        <v>0</v>
      </c>
      <c r="BH301" s="105">
        <f t="shared" si="82"/>
        <v>0</v>
      </c>
      <c r="BI301" s="105">
        <f t="shared" si="83"/>
        <v>0</v>
      </c>
      <c r="BJ301" s="18" t="s">
        <v>88</v>
      </c>
      <c r="BK301" s="105">
        <f t="shared" si="84"/>
        <v>0</v>
      </c>
      <c r="BL301" s="18" t="s">
        <v>321</v>
      </c>
      <c r="BM301" s="183" t="s">
        <v>1829</v>
      </c>
    </row>
    <row r="302" spans="1:65" s="2" customFormat="1" ht="14.45" customHeight="1">
      <c r="A302" s="35"/>
      <c r="B302" s="141"/>
      <c r="C302" s="218" t="s">
        <v>218</v>
      </c>
      <c r="D302" s="218" t="s">
        <v>419</v>
      </c>
      <c r="E302" s="219" t="s">
        <v>4144</v>
      </c>
      <c r="F302" s="220" t="s">
        <v>4145</v>
      </c>
      <c r="G302" s="221" t="s">
        <v>388</v>
      </c>
      <c r="H302" s="222">
        <v>1</v>
      </c>
      <c r="I302" s="223"/>
      <c r="J302" s="224">
        <f t="shared" si="75"/>
        <v>0</v>
      </c>
      <c r="K302" s="225"/>
      <c r="L302" s="226"/>
      <c r="M302" s="227" t="s">
        <v>1</v>
      </c>
      <c r="N302" s="228" t="s">
        <v>41</v>
      </c>
      <c r="O302" s="61"/>
      <c r="P302" s="181">
        <f t="shared" si="76"/>
        <v>0</v>
      </c>
      <c r="Q302" s="181">
        <v>0</v>
      </c>
      <c r="R302" s="181">
        <f t="shared" si="77"/>
        <v>0</v>
      </c>
      <c r="S302" s="181">
        <v>0</v>
      </c>
      <c r="T302" s="182">
        <f t="shared" si="78"/>
        <v>0</v>
      </c>
      <c r="U302" s="35"/>
      <c r="V302" s="35"/>
      <c r="W302" s="35"/>
      <c r="X302" s="35"/>
      <c r="Y302" s="35"/>
      <c r="Z302" s="35"/>
      <c r="AA302" s="35"/>
      <c r="AB302" s="35"/>
      <c r="AC302" s="35"/>
      <c r="AD302" s="35"/>
      <c r="AE302" s="35"/>
      <c r="AR302" s="183" t="s">
        <v>359</v>
      </c>
      <c r="AT302" s="183" t="s">
        <v>419</v>
      </c>
      <c r="AU302" s="183" t="s">
        <v>82</v>
      </c>
      <c r="AY302" s="18" t="s">
        <v>317</v>
      </c>
      <c r="BE302" s="105">
        <f t="shared" si="79"/>
        <v>0</v>
      </c>
      <c r="BF302" s="105">
        <f t="shared" si="80"/>
        <v>0</v>
      </c>
      <c r="BG302" s="105">
        <f t="shared" si="81"/>
        <v>0</v>
      </c>
      <c r="BH302" s="105">
        <f t="shared" si="82"/>
        <v>0</v>
      </c>
      <c r="BI302" s="105">
        <f t="shared" si="83"/>
        <v>0</v>
      </c>
      <c r="BJ302" s="18" t="s">
        <v>88</v>
      </c>
      <c r="BK302" s="105">
        <f t="shared" si="84"/>
        <v>0</v>
      </c>
      <c r="BL302" s="18" t="s">
        <v>321</v>
      </c>
      <c r="BM302" s="183" t="s">
        <v>1846</v>
      </c>
    </row>
    <row r="303" spans="1:65" s="2" customFormat="1" ht="14.45" customHeight="1">
      <c r="A303" s="35"/>
      <c r="B303" s="141"/>
      <c r="C303" s="218" t="s">
        <v>349</v>
      </c>
      <c r="D303" s="218" t="s">
        <v>419</v>
      </c>
      <c r="E303" s="219" t="s">
        <v>4146</v>
      </c>
      <c r="F303" s="220" t="s">
        <v>4147</v>
      </c>
      <c r="G303" s="221" t="s">
        <v>388</v>
      </c>
      <c r="H303" s="222">
        <v>5</v>
      </c>
      <c r="I303" s="223"/>
      <c r="J303" s="224">
        <f t="shared" si="75"/>
        <v>0</v>
      </c>
      <c r="K303" s="225"/>
      <c r="L303" s="226"/>
      <c r="M303" s="227" t="s">
        <v>1</v>
      </c>
      <c r="N303" s="228" t="s">
        <v>41</v>
      </c>
      <c r="O303" s="61"/>
      <c r="P303" s="181">
        <f t="shared" si="76"/>
        <v>0</v>
      </c>
      <c r="Q303" s="181">
        <v>0</v>
      </c>
      <c r="R303" s="181">
        <f t="shared" si="77"/>
        <v>0</v>
      </c>
      <c r="S303" s="181">
        <v>0</v>
      </c>
      <c r="T303" s="182">
        <f t="shared" si="78"/>
        <v>0</v>
      </c>
      <c r="U303" s="35"/>
      <c r="V303" s="35"/>
      <c r="W303" s="35"/>
      <c r="X303" s="35"/>
      <c r="Y303" s="35"/>
      <c r="Z303" s="35"/>
      <c r="AA303" s="35"/>
      <c r="AB303" s="35"/>
      <c r="AC303" s="35"/>
      <c r="AD303" s="35"/>
      <c r="AE303" s="35"/>
      <c r="AR303" s="183" t="s">
        <v>359</v>
      </c>
      <c r="AT303" s="183" t="s">
        <v>419</v>
      </c>
      <c r="AU303" s="183" t="s">
        <v>82</v>
      </c>
      <c r="AY303" s="18" t="s">
        <v>317</v>
      </c>
      <c r="BE303" s="105">
        <f t="shared" si="79"/>
        <v>0</v>
      </c>
      <c r="BF303" s="105">
        <f t="shared" si="80"/>
        <v>0</v>
      </c>
      <c r="BG303" s="105">
        <f t="shared" si="81"/>
        <v>0</v>
      </c>
      <c r="BH303" s="105">
        <f t="shared" si="82"/>
        <v>0</v>
      </c>
      <c r="BI303" s="105">
        <f t="shared" si="83"/>
        <v>0</v>
      </c>
      <c r="BJ303" s="18" t="s">
        <v>88</v>
      </c>
      <c r="BK303" s="105">
        <f t="shared" si="84"/>
        <v>0</v>
      </c>
      <c r="BL303" s="18" t="s">
        <v>321</v>
      </c>
      <c r="BM303" s="183" t="s">
        <v>1858</v>
      </c>
    </row>
    <row r="304" spans="1:65" s="2" customFormat="1" ht="14.45" customHeight="1">
      <c r="A304" s="35"/>
      <c r="B304" s="141"/>
      <c r="C304" s="218" t="s">
        <v>355</v>
      </c>
      <c r="D304" s="218" t="s">
        <v>419</v>
      </c>
      <c r="E304" s="219" t="s">
        <v>4148</v>
      </c>
      <c r="F304" s="220" t="s">
        <v>4149</v>
      </c>
      <c r="G304" s="221" t="s">
        <v>388</v>
      </c>
      <c r="H304" s="222">
        <v>5</v>
      </c>
      <c r="I304" s="223"/>
      <c r="J304" s="224">
        <f t="shared" si="75"/>
        <v>0</v>
      </c>
      <c r="K304" s="225"/>
      <c r="L304" s="226"/>
      <c r="M304" s="227" t="s">
        <v>1</v>
      </c>
      <c r="N304" s="228" t="s">
        <v>41</v>
      </c>
      <c r="O304" s="61"/>
      <c r="P304" s="181">
        <f t="shared" si="76"/>
        <v>0</v>
      </c>
      <c r="Q304" s="181">
        <v>0</v>
      </c>
      <c r="R304" s="181">
        <f t="shared" si="77"/>
        <v>0</v>
      </c>
      <c r="S304" s="181">
        <v>0</v>
      </c>
      <c r="T304" s="182">
        <f t="shared" si="78"/>
        <v>0</v>
      </c>
      <c r="U304" s="35"/>
      <c r="V304" s="35"/>
      <c r="W304" s="35"/>
      <c r="X304" s="35"/>
      <c r="Y304" s="35"/>
      <c r="Z304" s="35"/>
      <c r="AA304" s="35"/>
      <c r="AB304" s="35"/>
      <c r="AC304" s="35"/>
      <c r="AD304" s="35"/>
      <c r="AE304" s="35"/>
      <c r="AR304" s="183" t="s">
        <v>359</v>
      </c>
      <c r="AT304" s="183" t="s">
        <v>419</v>
      </c>
      <c r="AU304" s="183" t="s">
        <v>82</v>
      </c>
      <c r="AY304" s="18" t="s">
        <v>317</v>
      </c>
      <c r="BE304" s="105">
        <f t="shared" si="79"/>
        <v>0</v>
      </c>
      <c r="BF304" s="105">
        <f t="shared" si="80"/>
        <v>0</v>
      </c>
      <c r="BG304" s="105">
        <f t="shared" si="81"/>
        <v>0</v>
      </c>
      <c r="BH304" s="105">
        <f t="shared" si="82"/>
        <v>0</v>
      </c>
      <c r="BI304" s="105">
        <f t="shared" si="83"/>
        <v>0</v>
      </c>
      <c r="BJ304" s="18" t="s">
        <v>88</v>
      </c>
      <c r="BK304" s="105">
        <f t="shared" si="84"/>
        <v>0</v>
      </c>
      <c r="BL304" s="18" t="s">
        <v>321</v>
      </c>
      <c r="BM304" s="183" t="s">
        <v>1869</v>
      </c>
    </row>
    <row r="305" spans="1:65" s="2" customFormat="1" ht="14.45" customHeight="1">
      <c r="A305" s="35"/>
      <c r="B305" s="141"/>
      <c r="C305" s="218" t="s">
        <v>359</v>
      </c>
      <c r="D305" s="218" t="s">
        <v>419</v>
      </c>
      <c r="E305" s="219" t="s">
        <v>4150</v>
      </c>
      <c r="F305" s="220" t="s">
        <v>4151</v>
      </c>
      <c r="G305" s="221" t="s">
        <v>388</v>
      </c>
      <c r="H305" s="222">
        <v>105</v>
      </c>
      <c r="I305" s="223"/>
      <c r="J305" s="224">
        <f t="shared" si="75"/>
        <v>0</v>
      </c>
      <c r="K305" s="225"/>
      <c r="L305" s="226"/>
      <c r="M305" s="227" t="s">
        <v>1</v>
      </c>
      <c r="N305" s="228" t="s">
        <v>41</v>
      </c>
      <c r="O305" s="61"/>
      <c r="P305" s="181">
        <f t="shared" si="76"/>
        <v>0</v>
      </c>
      <c r="Q305" s="181">
        <v>0</v>
      </c>
      <c r="R305" s="181">
        <f t="shared" si="77"/>
        <v>0</v>
      </c>
      <c r="S305" s="181">
        <v>0</v>
      </c>
      <c r="T305" s="182">
        <f t="shared" si="78"/>
        <v>0</v>
      </c>
      <c r="U305" s="35"/>
      <c r="V305" s="35"/>
      <c r="W305" s="35"/>
      <c r="X305" s="35"/>
      <c r="Y305" s="35"/>
      <c r="Z305" s="35"/>
      <c r="AA305" s="35"/>
      <c r="AB305" s="35"/>
      <c r="AC305" s="35"/>
      <c r="AD305" s="35"/>
      <c r="AE305" s="35"/>
      <c r="AR305" s="183" t="s">
        <v>359</v>
      </c>
      <c r="AT305" s="183" t="s">
        <v>419</v>
      </c>
      <c r="AU305" s="183" t="s">
        <v>82</v>
      </c>
      <c r="AY305" s="18" t="s">
        <v>317</v>
      </c>
      <c r="BE305" s="105">
        <f t="shared" si="79"/>
        <v>0</v>
      </c>
      <c r="BF305" s="105">
        <f t="shared" si="80"/>
        <v>0</v>
      </c>
      <c r="BG305" s="105">
        <f t="shared" si="81"/>
        <v>0</v>
      </c>
      <c r="BH305" s="105">
        <f t="shared" si="82"/>
        <v>0</v>
      </c>
      <c r="BI305" s="105">
        <f t="shared" si="83"/>
        <v>0</v>
      </c>
      <c r="BJ305" s="18" t="s">
        <v>88</v>
      </c>
      <c r="BK305" s="105">
        <f t="shared" si="84"/>
        <v>0</v>
      </c>
      <c r="BL305" s="18" t="s">
        <v>321</v>
      </c>
      <c r="BM305" s="183" t="s">
        <v>1887</v>
      </c>
    </row>
    <row r="306" spans="1:65" s="2" customFormat="1" ht="14.45" customHeight="1">
      <c r="A306" s="35"/>
      <c r="B306" s="141"/>
      <c r="C306" s="218" t="s">
        <v>363</v>
      </c>
      <c r="D306" s="218" t="s">
        <v>419</v>
      </c>
      <c r="E306" s="219" t="s">
        <v>4152</v>
      </c>
      <c r="F306" s="220" t="s">
        <v>4153</v>
      </c>
      <c r="G306" s="221" t="s">
        <v>388</v>
      </c>
      <c r="H306" s="222">
        <v>1</v>
      </c>
      <c r="I306" s="223"/>
      <c r="J306" s="224">
        <f t="shared" si="75"/>
        <v>0</v>
      </c>
      <c r="K306" s="225"/>
      <c r="L306" s="226"/>
      <c r="M306" s="227" t="s">
        <v>1</v>
      </c>
      <c r="N306" s="228" t="s">
        <v>41</v>
      </c>
      <c r="O306" s="61"/>
      <c r="P306" s="181">
        <f t="shared" si="76"/>
        <v>0</v>
      </c>
      <c r="Q306" s="181">
        <v>0</v>
      </c>
      <c r="R306" s="181">
        <f t="shared" si="77"/>
        <v>0</v>
      </c>
      <c r="S306" s="181">
        <v>0</v>
      </c>
      <c r="T306" s="182">
        <f t="shared" si="78"/>
        <v>0</v>
      </c>
      <c r="U306" s="35"/>
      <c r="V306" s="35"/>
      <c r="W306" s="35"/>
      <c r="X306" s="35"/>
      <c r="Y306" s="35"/>
      <c r="Z306" s="35"/>
      <c r="AA306" s="35"/>
      <c r="AB306" s="35"/>
      <c r="AC306" s="35"/>
      <c r="AD306" s="35"/>
      <c r="AE306" s="35"/>
      <c r="AR306" s="183" t="s">
        <v>359</v>
      </c>
      <c r="AT306" s="183" t="s">
        <v>419</v>
      </c>
      <c r="AU306" s="183" t="s">
        <v>82</v>
      </c>
      <c r="AY306" s="18" t="s">
        <v>317</v>
      </c>
      <c r="BE306" s="105">
        <f t="shared" si="79"/>
        <v>0</v>
      </c>
      <c r="BF306" s="105">
        <f t="shared" si="80"/>
        <v>0</v>
      </c>
      <c r="BG306" s="105">
        <f t="shared" si="81"/>
        <v>0</v>
      </c>
      <c r="BH306" s="105">
        <f t="shared" si="82"/>
        <v>0</v>
      </c>
      <c r="BI306" s="105">
        <f t="shared" si="83"/>
        <v>0</v>
      </c>
      <c r="BJ306" s="18" t="s">
        <v>88</v>
      </c>
      <c r="BK306" s="105">
        <f t="shared" si="84"/>
        <v>0</v>
      </c>
      <c r="BL306" s="18" t="s">
        <v>321</v>
      </c>
      <c r="BM306" s="183" t="s">
        <v>1895</v>
      </c>
    </row>
    <row r="307" spans="1:65" s="2" customFormat="1" ht="14.45" customHeight="1">
      <c r="A307" s="35"/>
      <c r="B307" s="141"/>
      <c r="C307" s="218" t="s">
        <v>370</v>
      </c>
      <c r="D307" s="218" t="s">
        <v>419</v>
      </c>
      <c r="E307" s="219" t="s">
        <v>4156</v>
      </c>
      <c r="F307" s="220" t="s">
        <v>4157</v>
      </c>
      <c r="G307" s="221" t="s">
        <v>388</v>
      </c>
      <c r="H307" s="222">
        <v>3</v>
      </c>
      <c r="I307" s="223"/>
      <c r="J307" s="224">
        <f t="shared" si="75"/>
        <v>0</v>
      </c>
      <c r="K307" s="225"/>
      <c r="L307" s="226"/>
      <c r="M307" s="227" t="s">
        <v>1</v>
      </c>
      <c r="N307" s="228" t="s">
        <v>41</v>
      </c>
      <c r="O307" s="61"/>
      <c r="P307" s="181">
        <f t="shared" si="76"/>
        <v>0</v>
      </c>
      <c r="Q307" s="181">
        <v>0</v>
      </c>
      <c r="R307" s="181">
        <f t="shared" si="77"/>
        <v>0</v>
      </c>
      <c r="S307" s="181">
        <v>0</v>
      </c>
      <c r="T307" s="182">
        <f t="shared" si="78"/>
        <v>0</v>
      </c>
      <c r="U307" s="35"/>
      <c r="V307" s="35"/>
      <c r="W307" s="35"/>
      <c r="X307" s="35"/>
      <c r="Y307" s="35"/>
      <c r="Z307" s="35"/>
      <c r="AA307" s="35"/>
      <c r="AB307" s="35"/>
      <c r="AC307" s="35"/>
      <c r="AD307" s="35"/>
      <c r="AE307" s="35"/>
      <c r="AR307" s="183" t="s">
        <v>359</v>
      </c>
      <c r="AT307" s="183" t="s">
        <v>419</v>
      </c>
      <c r="AU307" s="183" t="s">
        <v>82</v>
      </c>
      <c r="AY307" s="18" t="s">
        <v>317</v>
      </c>
      <c r="BE307" s="105">
        <f t="shared" si="79"/>
        <v>0</v>
      </c>
      <c r="BF307" s="105">
        <f t="shared" si="80"/>
        <v>0</v>
      </c>
      <c r="BG307" s="105">
        <f t="shared" si="81"/>
        <v>0</v>
      </c>
      <c r="BH307" s="105">
        <f t="shared" si="82"/>
        <v>0</v>
      </c>
      <c r="BI307" s="105">
        <f t="shared" si="83"/>
        <v>0</v>
      </c>
      <c r="BJ307" s="18" t="s">
        <v>88</v>
      </c>
      <c r="BK307" s="105">
        <f t="shared" si="84"/>
        <v>0</v>
      </c>
      <c r="BL307" s="18" t="s">
        <v>321</v>
      </c>
      <c r="BM307" s="183" t="s">
        <v>1903</v>
      </c>
    </row>
    <row r="308" spans="1:65" s="2" customFormat="1" ht="14.45" customHeight="1">
      <c r="A308" s="35"/>
      <c r="B308" s="141"/>
      <c r="C308" s="218" t="s">
        <v>375</v>
      </c>
      <c r="D308" s="218" t="s">
        <v>419</v>
      </c>
      <c r="E308" s="219" t="s">
        <v>4158</v>
      </c>
      <c r="F308" s="220" t="s">
        <v>4159</v>
      </c>
      <c r="G308" s="221" t="s">
        <v>388</v>
      </c>
      <c r="H308" s="222">
        <v>2</v>
      </c>
      <c r="I308" s="223"/>
      <c r="J308" s="224">
        <f t="shared" si="75"/>
        <v>0</v>
      </c>
      <c r="K308" s="225"/>
      <c r="L308" s="226"/>
      <c r="M308" s="227" t="s">
        <v>1</v>
      </c>
      <c r="N308" s="228" t="s">
        <v>41</v>
      </c>
      <c r="O308" s="61"/>
      <c r="P308" s="181">
        <f t="shared" si="76"/>
        <v>0</v>
      </c>
      <c r="Q308" s="181">
        <v>0</v>
      </c>
      <c r="R308" s="181">
        <f t="shared" si="77"/>
        <v>0</v>
      </c>
      <c r="S308" s="181">
        <v>0</v>
      </c>
      <c r="T308" s="182">
        <f t="shared" si="78"/>
        <v>0</v>
      </c>
      <c r="U308" s="35"/>
      <c r="V308" s="35"/>
      <c r="W308" s="35"/>
      <c r="X308" s="35"/>
      <c r="Y308" s="35"/>
      <c r="Z308" s="35"/>
      <c r="AA308" s="35"/>
      <c r="AB308" s="35"/>
      <c r="AC308" s="35"/>
      <c r="AD308" s="35"/>
      <c r="AE308" s="35"/>
      <c r="AR308" s="183" t="s">
        <v>359</v>
      </c>
      <c r="AT308" s="183" t="s">
        <v>419</v>
      </c>
      <c r="AU308" s="183" t="s">
        <v>82</v>
      </c>
      <c r="AY308" s="18" t="s">
        <v>317</v>
      </c>
      <c r="BE308" s="105">
        <f t="shared" si="79"/>
        <v>0</v>
      </c>
      <c r="BF308" s="105">
        <f t="shared" si="80"/>
        <v>0</v>
      </c>
      <c r="BG308" s="105">
        <f t="shared" si="81"/>
        <v>0</v>
      </c>
      <c r="BH308" s="105">
        <f t="shared" si="82"/>
        <v>0</v>
      </c>
      <c r="BI308" s="105">
        <f t="shared" si="83"/>
        <v>0</v>
      </c>
      <c r="BJ308" s="18" t="s">
        <v>88</v>
      </c>
      <c r="BK308" s="105">
        <f t="shared" si="84"/>
        <v>0</v>
      </c>
      <c r="BL308" s="18" t="s">
        <v>321</v>
      </c>
      <c r="BM308" s="183" t="s">
        <v>1911</v>
      </c>
    </row>
    <row r="309" spans="1:65" s="2" customFormat="1" ht="14.45" customHeight="1">
      <c r="A309" s="35"/>
      <c r="B309" s="141"/>
      <c r="C309" s="218" t="s">
        <v>380</v>
      </c>
      <c r="D309" s="218" t="s">
        <v>419</v>
      </c>
      <c r="E309" s="219" t="s">
        <v>4160</v>
      </c>
      <c r="F309" s="220" t="s">
        <v>4161</v>
      </c>
      <c r="G309" s="221" t="s">
        <v>441</v>
      </c>
      <c r="H309" s="222">
        <v>50</v>
      </c>
      <c r="I309" s="223"/>
      <c r="J309" s="224">
        <f t="shared" si="75"/>
        <v>0</v>
      </c>
      <c r="K309" s="225"/>
      <c r="L309" s="226"/>
      <c r="M309" s="227" t="s">
        <v>1</v>
      </c>
      <c r="N309" s="228" t="s">
        <v>41</v>
      </c>
      <c r="O309" s="61"/>
      <c r="P309" s="181">
        <f t="shared" si="76"/>
        <v>0</v>
      </c>
      <c r="Q309" s="181">
        <v>0</v>
      </c>
      <c r="R309" s="181">
        <f t="shared" si="77"/>
        <v>0</v>
      </c>
      <c r="S309" s="181">
        <v>0</v>
      </c>
      <c r="T309" s="182">
        <f t="shared" si="78"/>
        <v>0</v>
      </c>
      <c r="U309" s="35"/>
      <c r="V309" s="35"/>
      <c r="W309" s="35"/>
      <c r="X309" s="35"/>
      <c r="Y309" s="35"/>
      <c r="Z309" s="35"/>
      <c r="AA309" s="35"/>
      <c r="AB309" s="35"/>
      <c r="AC309" s="35"/>
      <c r="AD309" s="35"/>
      <c r="AE309" s="35"/>
      <c r="AR309" s="183" t="s">
        <v>359</v>
      </c>
      <c r="AT309" s="183" t="s">
        <v>419</v>
      </c>
      <c r="AU309" s="183" t="s">
        <v>82</v>
      </c>
      <c r="AY309" s="18" t="s">
        <v>317</v>
      </c>
      <c r="BE309" s="105">
        <f t="shared" si="79"/>
        <v>0</v>
      </c>
      <c r="BF309" s="105">
        <f t="shared" si="80"/>
        <v>0</v>
      </c>
      <c r="BG309" s="105">
        <f t="shared" si="81"/>
        <v>0</v>
      </c>
      <c r="BH309" s="105">
        <f t="shared" si="82"/>
        <v>0</v>
      </c>
      <c r="BI309" s="105">
        <f t="shared" si="83"/>
        <v>0</v>
      </c>
      <c r="BJ309" s="18" t="s">
        <v>88</v>
      </c>
      <c r="BK309" s="105">
        <f t="shared" si="84"/>
        <v>0</v>
      </c>
      <c r="BL309" s="18" t="s">
        <v>321</v>
      </c>
      <c r="BM309" s="183" t="s">
        <v>1919</v>
      </c>
    </row>
    <row r="310" spans="1:65" s="2" customFormat="1" ht="14.45" customHeight="1">
      <c r="A310" s="35"/>
      <c r="B310" s="141"/>
      <c r="C310" s="218" t="s">
        <v>385</v>
      </c>
      <c r="D310" s="218" t="s">
        <v>419</v>
      </c>
      <c r="E310" s="219" t="s">
        <v>4243</v>
      </c>
      <c r="F310" s="220" t="s">
        <v>4244</v>
      </c>
      <c r="G310" s="221" t="s">
        <v>388</v>
      </c>
      <c r="H310" s="222">
        <v>20</v>
      </c>
      <c r="I310" s="223"/>
      <c r="J310" s="224">
        <f t="shared" si="75"/>
        <v>0</v>
      </c>
      <c r="K310" s="225"/>
      <c r="L310" s="226"/>
      <c r="M310" s="227" t="s">
        <v>1</v>
      </c>
      <c r="N310" s="228" t="s">
        <v>41</v>
      </c>
      <c r="O310" s="61"/>
      <c r="P310" s="181">
        <f t="shared" si="76"/>
        <v>0</v>
      </c>
      <c r="Q310" s="181">
        <v>0</v>
      </c>
      <c r="R310" s="181">
        <f t="shared" si="77"/>
        <v>0</v>
      </c>
      <c r="S310" s="181">
        <v>0</v>
      </c>
      <c r="T310" s="182">
        <f t="shared" si="78"/>
        <v>0</v>
      </c>
      <c r="U310" s="35"/>
      <c r="V310" s="35"/>
      <c r="W310" s="35"/>
      <c r="X310" s="35"/>
      <c r="Y310" s="35"/>
      <c r="Z310" s="35"/>
      <c r="AA310" s="35"/>
      <c r="AB310" s="35"/>
      <c r="AC310" s="35"/>
      <c r="AD310" s="35"/>
      <c r="AE310" s="35"/>
      <c r="AR310" s="183" t="s">
        <v>359</v>
      </c>
      <c r="AT310" s="183" t="s">
        <v>419</v>
      </c>
      <c r="AU310" s="183" t="s">
        <v>82</v>
      </c>
      <c r="AY310" s="18" t="s">
        <v>317</v>
      </c>
      <c r="BE310" s="105">
        <f t="shared" si="79"/>
        <v>0</v>
      </c>
      <c r="BF310" s="105">
        <f t="shared" si="80"/>
        <v>0</v>
      </c>
      <c r="BG310" s="105">
        <f t="shared" si="81"/>
        <v>0</v>
      </c>
      <c r="BH310" s="105">
        <f t="shared" si="82"/>
        <v>0</v>
      </c>
      <c r="BI310" s="105">
        <f t="shared" si="83"/>
        <v>0</v>
      </c>
      <c r="BJ310" s="18" t="s">
        <v>88</v>
      </c>
      <c r="BK310" s="105">
        <f t="shared" si="84"/>
        <v>0</v>
      </c>
      <c r="BL310" s="18" t="s">
        <v>321</v>
      </c>
      <c r="BM310" s="183" t="s">
        <v>1927</v>
      </c>
    </row>
    <row r="311" spans="1:65" s="2" customFormat="1" ht="14.45" customHeight="1">
      <c r="A311" s="35"/>
      <c r="B311" s="141"/>
      <c r="C311" s="218" t="s">
        <v>391</v>
      </c>
      <c r="D311" s="218" t="s">
        <v>419</v>
      </c>
      <c r="E311" s="219" t="s">
        <v>4245</v>
      </c>
      <c r="F311" s="220" t="s">
        <v>4246</v>
      </c>
      <c r="G311" s="221" t="s">
        <v>388</v>
      </c>
      <c r="H311" s="222">
        <v>3</v>
      </c>
      <c r="I311" s="223"/>
      <c r="J311" s="224">
        <f t="shared" si="75"/>
        <v>0</v>
      </c>
      <c r="K311" s="225"/>
      <c r="L311" s="226"/>
      <c r="M311" s="227" t="s">
        <v>1</v>
      </c>
      <c r="N311" s="228" t="s">
        <v>41</v>
      </c>
      <c r="O311" s="61"/>
      <c r="P311" s="181">
        <f t="shared" si="76"/>
        <v>0</v>
      </c>
      <c r="Q311" s="181">
        <v>0</v>
      </c>
      <c r="R311" s="181">
        <f t="shared" si="77"/>
        <v>0</v>
      </c>
      <c r="S311" s="181">
        <v>0</v>
      </c>
      <c r="T311" s="182">
        <f t="shared" si="78"/>
        <v>0</v>
      </c>
      <c r="U311" s="35"/>
      <c r="V311" s="35"/>
      <c r="W311" s="35"/>
      <c r="X311" s="35"/>
      <c r="Y311" s="35"/>
      <c r="Z311" s="35"/>
      <c r="AA311" s="35"/>
      <c r="AB311" s="35"/>
      <c r="AC311" s="35"/>
      <c r="AD311" s="35"/>
      <c r="AE311" s="35"/>
      <c r="AR311" s="183" t="s">
        <v>359</v>
      </c>
      <c r="AT311" s="183" t="s">
        <v>419</v>
      </c>
      <c r="AU311" s="183" t="s">
        <v>82</v>
      </c>
      <c r="AY311" s="18" t="s">
        <v>317</v>
      </c>
      <c r="BE311" s="105">
        <f t="shared" si="79"/>
        <v>0</v>
      </c>
      <c r="BF311" s="105">
        <f t="shared" si="80"/>
        <v>0</v>
      </c>
      <c r="BG311" s="105">
        <f t="shared" si="81"/>
        <v>0</v>
      </c>
      <c r="BH311" s="105">
        <f t="shared" si="82"/>
        <v>0</v>
      </c>
      <c r="BI311" s="105">
        <f t="shared" si="83"/>
        <v>0</v>
      </c>
      <c r="BJ311" s="18" t="s">
        <v>88</v>
      </c>
      <c r="BK311" s="105">
        <f t="shared" si="84"/>
        <v>0</v>
      </c>
      <c r="BL311" s="18" t="s">
        <v>321</v>
      </c>
      <c r="BM311" s="183" t="s">
        <v>1935</v>
      </c>
    </row>
    <row r="312" spans="1:65" s="2" customFormat="1" ht="14.45" customHeight="1">
      <c r="A312" s="35"/>
      <c r="B312" s="141"/>
      <c r="C312" s="218" t="s">
        <v>397</v>
      </c>
      <c r="D312" s="218" t="s">
        <v>419</v>
      </c>
      <c r="E312" s="219" t="s">
        <v>4216</v>
      </c>
      <c r="F312" s="220" t="s">
        <v>4217</v>
      </c>
      <c r="G312" s="221" t="s">
        <v>388</v>
      </c>
      <c r="H312" s="222">
        <v>1</v>
      </c>
      <c r="I312" s="223"/>
      <c r="J312" s="224">
        <f t="shared" si="75"/>
        <v>0</v>
      </c>
      <c r="K312" s="225"/>
      <c r="L312" s="226"/>
      <c r="M312" s="227" t="s">
        <v>1</v>
      </c>
      <c r="N312" s="228" t="s">
        <v>41</v>
      </c>
      <c r="O312" s="61"/>
      <c r="P312" s="181">
        <f t="shared" si="76"/>
        <v>0</v>
      </c>
      <c r="Q312" s="181">
        <v>0</v>
      </c>
      <c r="R312" s="181">
        <f t="shared" si="77"/>
        <v>0</v>
      </c>
      <c r="S312" s="181">
        <v>0</v>
      </c>
      <c r="T312" s="182">
        <f t="shared" si="78"/>
        <v>0</v>
      </c>
      <c r="U312" s="35"/>
      <c r="V312" s="35"/>
      <c r="W312" s="35"/>
      <c r="X312" s="35"/>
      <c r="Y312" s="35"/>
      <c r="Z312" s="35"/>
      <c r="AA312" s="35"/>
      <c r="AB312" s="35"/>
      <c r="AC312" s="35"/>
      <c r="AD312" s="35"/>
      <c r="AE312" s="35"/>
      <c r="AR312" s="183" t="s">
        <v>359</v>
      </c>
      <c r="AT312" s="183" t="s">
        <v>419</v>
      </c>
      <c r="AU312" s="183" t="s">
        <v>82</v>
      </c>
      <c r="AY312" s="18" t="s">
        <v>317</v>
      </c>
      <c r="BE312" s="105">
        <f t="shared" si="79"/>
        <v>0</v>
      </c>
      <c r="BF312" s="105">
        <f t="shared" si="80"/>
        <v>0</v>
      </c>
      <c r="BG312" s="105">
        <f t="shared" si="81"/>
        <v>0</v>
      </c>
      <c r="BH312" s="105">
        <f t="shared" si="82"/>
        <v>0</v>
      </c>
      <c r="BI312" s="105">
        <f t="shared" si="83"/>
        <v>0</v>
      </c>
      <c r="BJ312" s="18" t="s">
        <v>88</v>
      </c>
      <c r="BK312" s="105">
        <f t="shared" si="84"/>
        <v>0</v>
      </c>
      <c r="BL312" s="18" t="s">
        <v>321</v>
      </c>
      <c r="BM312" s="183" t="s">
        <v>1943</v>
      </c>
    </row>
    <row r="313" spans="1:65" s="2" customFormat="1" ht="14.45" customHeight="1">
      <c r="A313" s="35"/>
      <c r="B313" s="141"/>
      <c r="C313" s="218" t="s">
        <v>406</v>
      </c>
      <c r="D313" s="218" t="s">
        <v>419</v>
      </c>
      <c r="E313" s="219" t="s">
        <v>4265</v>
      </c>
      <c r="F313" s="220" t="s">
        <v>4266</v>
      </c>
      <c r="G313" s="221" t="s">
        <v>388</v>
      </c>
      <c r="H313" s="222">
        <v>1</v>
      </c>
      <c r="I313" s="223"/>
      <c r="J313" s="224">
        <f t="shared" si="75"/>
        <v>0</v>
      </c>
      <c r="K313" s="225"/>
      <c r="L313" s="226"/>
      <c r="M313" s="227" t="s">
        <v>1</v>
      </c>
      <c r="N313" s="228" t="s">
        <v>41</v>
      </c>
      <c r="O313" s="61"/>
      <c r="P313" s="181">
        <f t="shared" si="76"/>
        <v>0</v>
      </c>
      <c r="Q313" s="181">
        <v>0</v>
      </c>
      <c r="R313" s="181">
        <f t="shared" si="77"/>
        <v>0</v>
      </c>
      <c r="S313" s="181">
        <v>0</v>
      </c>
      <c r="T313" s="182">
        <f t="shared" si="78"/>
        <v>0</v>
      </c>
      <c r="U313" s="35"/>
      <c r="V313" s="35"/>
      <c r="W313" s="35"/>
      <c r="X313" s="35"/>
      <c r="Y313" s="35"/>
      <c r="Z313" s="35"/>
      <c r="AA313" s="35"/>
      <c r="AB313" s="35"/>
      <c r="AC313" s="35"/>
      <c r="AD313" s="35"/>
      <c r="AE313" s="35"/>
      <c r="AR313" s="183" t="s">
        <v>359</v>
      </c>
      <c r="AT313" s="183" t="s">
        <v>419</v>
      </c>
      <c r="AU313" s="183" t="s">
        <v>82</v>
      </c>
      <c r="AY313" s="18" t="s">
        <v>317</v>
      </c>
      <c r="BE313" s="105">
        <f t="shared" si="79"/>
        <v>0</v>
      </c>
      <c r="BF313" s="105">
        <f t="shared" si="80"/>
        <v>0</v>
      </c>
      <c r="BG313" s="105">
        <f t="shared" si="81"/>
        <v>0</v>
      </c>
      <c r="BH313" s="105">
        <f t="shared" si="82"/>
        <v>0</v>
      </c>
      <c r="BI313" s="105">
        <f t="shared" si="83"/>
        <v>0</v>
      </c>
      <c r="BJ313" s="18" t="s">
        <v>88</v>
      </c>
      <c r="BK313" s="105">
        <f t="shared" si="84"/>
        <v>0</v>
      </c>
      <c r="BL313" s="18" t="s">
        <v>321</v>
      </c>
      <c r="BM313" s="183" t="s">
        <v>1951</v>
      </c>
    </row>
    <row r="314" spans="1:65" s="2" customFormat="1" ht="14.45" customHeight="1">
      <c r="A314" s="35"/>
      <c r="B314" s="141"/>
      <c r="C314" s="218" t="s">
        <v>413</v>
      </c>
      <c r="D314" s="218" t="s">
        <v>419</v>
      </c>
      <c r="E314" s="219" t="s">
        <v>4267</v>
      </c>
      <c r="F314" s="220" t="s">
        <v>4268</v>
      </c>
      <c r="G314" s="221" t="s">
        <v>388</v>
      </c>
      <c r="H314" s="222">
        <v>1</v>
      </c>
      <c r="I314" s="223"/>
      <c r="J314" s="224">
        <f t="shared" si="75"/>
        <v>0</v>
      </c>
      <c r="K314" s="225"/>
      <c r="L314" s="226"/>
      <c r="M314" s="227" t="s">
        <v>1</v>
      </c>
      <c r="N314" s="228" t="s">
        <v>41</v>
      </c>
      <c r="O314" s="61"/>
      <c r="P314" s="181">
        <f t="shared" si="76"/>
        <v>0</v>
      </c>
      <c r="Q314" s="181">
        <v>0</v>
      </c>
      <c r="R314" s="181">
        <f t="shared" si="77"/>
        <v>0</v>
      </c>
      <c r="S314" s="181">
        <v>0</v>
      </c>
      <c r="T314" s="182">
        <f t="shared" si="78"/>
        <v>0</v>
      </c>
      <c r="U314" s="35"/>
      <c r="V314" s="35"/>
      <c r="W314" s="35"/>
      <c r="X314" s="35"/>
      <c r="Y314" s="35"/>
      <c r="Z314" s="35"/>
      <c r="AA314" s="35"/>
      <c r="AB314" s="35"/>
      <c r="AC314" s="35"/>
      <c r="AD314" s="35"/>
      <c r="AE314" s="35"/>
      <c r="AR314" s="183" t="s">
        <v>359</v>
      </c>
      <c r="AT314" s="183" t="s">
        <v>419</v>
      </c>
      <c r="AU314" s="183" t="s">
        <v>82</v>
      </c>
      <c r="AY314" s="18" t="s">
        <v>317</v>
      </c>
      <c r="BE314" s="105">
        <f t="shared" si="79"/>
        <v>0</v>
      </c>
      <c r="BF314" s="105">
        <f t="shared" si="80"/>
        <v>0</v>
      </c>
      <c r="BG314" s="105">
        <f t="shared" si="81"/>
        <v>0</v>
      </c>
      <c r="BH314" s="105">
        <f t="shared" si="82"/>
        <v>0</v>
      </c>
      <c r="BI314" s="105">
        <f t="shared" si="83"/>
        <v>0</v>
      </c>
      <c r="BJ314" s="18" t="s">
        <v>88</v>
      </c>
      <c r="BK314" s="105">
        <f t="shared" si="84"/>
        <v>0</v>
      </c>
      <c r="BL314" s="18" t="s">
        <v>321</v>
      </c>
      <c r="BM314" s="183" t="s">
        <v>1959</v>
      </c>
    </row>
    <row r="315" spans="1:65" s="2" customFormat="1" ht="14.45" customHeight="1">
      <c r="A315" s="35"/>
      <c r="B315" s="141"/>
      <c r="C315" s="218" t="s">
        <v>418</v>
      </c>
      <c r="D315" s="218" t="s">
        <v>419</v>
      </c>
      <c r="E315" s="219" t="s">
        <v>4247</v>
      </c>
      <c r="F315" s="220" t="s">
        <v>4248</v>
      </c>
      <c r="G315" s="221" t="s">
        <v>388</v>
      </c>
      <c r="H315" s="222">
        <v>2</v>
      </c>
      <c r="I315" s="223"/>
      <c r="J315" s="224">
        <f t="shared" si="75"/>
        <v>0</v>
      </c>
      <c r="K315" s="225"/>
      <c r="L315" s="226"/>
      <c r="M315" s="227" t="s">
        <v>1</v>
      </c>
      <c r="N315" s="228" t="s">
        <v>41</v>
      </c>
      <c r="O315" s="61"/>
      <c r="P315" s="181">
        <f t="shared" si="76"/>
        <v>0</v>
      </c>
      <c r="Q315" s="181">
        <v>0</v>
      </c>
      <c r="R315" s="181">
        <f t="shared" si="77"/>
        <v>0</v>
      </c>
      <c r="S315" s="181">
        <v>0</v>
      </c>
      <c r="T315" s="182">
        <f t="shared" si="78"/>
        <v>0</v>
      </c>
      <c r="U315" s="35"/>
      <c r="V315" s="35"/>
      <c r="W315" s="35"/>
      <c r="X315" s="35"/>
      <c r="Y315" s="35"/>
      <c r="Z315" s="35"/>
      <c r="AA315" s="35"/>
      <c r="AB315" s="35"/>
      <c r="AC315" s="35"/>
      <c r="AD315" s="35"/>
      <c r="AE315" s="35"/>
      <c r="AR315" s="183" t="s">
        <v>359</v>
      </c>
      <c r="AT315" s="183" t="s">
        <v>419</v>
      </c>
      <c r="AU315" s="183" t="s">
        <v>82</v>
      </c>
      <c r="AY315" s="18" t="s">
        <v>317</v>
      </c>
      <c r="BE315" s="105">
        <f t="shared" si="79"/>
        <v>0</v>
      </c>
      <c r="BF315" s="105">
        <f t="shared" si="80"/>
        <v>0</v>
      </c>
      <c r="BG315" s="105">
        <f t="shared" si="81"/>
        <v>0</v>
      </c>
      <c r="BH315" s="105">
        <f t="shared" si="82"/>
        <v>0</v>
      </c>
      <c r="BI315" s="105">
        <f t="shared" si="83"/>
        <v>0</v>
      </c>
      <c r="BJ315" s="18" t="s">
        <v>88</v>
      </c>
      <c r="BK315" s="105">
        <f t="shared" si="84"/>
        <v>0</v>
      </c>
      <c r="BL315" s="18" t="s">
        <v>321</v>
      </c>
      <c r="BM315" s="183" t="s">
        <v>1967</v>
      </c>
    </row>
    <row r="316" spans="1:65" s="2" customFormat="1" ht="14.45" customHeight="1">
      <c r="A316" s="35"/>
      <c r="B316" s="141"/>
      <c r="C316" s="218" t="s">
        <v>424</v>
      </c>
      <c r="D316" s="218" t="s">
        <v>419</v>
      </c>
      <c r="E316" s="219" t="s">
        <v>4269</v>
      </c>
      <c r="F316" s="220" t="s">
        <v>4270</v>
      </c>
      <c r="G316" s="221" t="s">
        <v>388</v>
      </c>
      <c r="H316" s="222">
        <v>2</v>
      </c>
      <c r="I316" s="223"/>
      <c r="J316" s="224">
        <f t="shared" si="75"/>
        <v>0</v>
      </c>
      <c r="K316" s="225"/>
      <c r="L316" s="226"/>
      <c r="M316" s="227" t="s">
        <v>1</v>
      </c>
      <c r="N316" s="228" t="s">
        <v>41</v>
      </c>
      <c r="O316" s="61"/>
      <c r="P316" s="181">
        <f t="shared" si="76"/>
        <v>0</v>
      </c>
      <c r="Q316" s="181">
        <v>0</v>
      </c>
      <c r="R316" s="181">
        <f t="shared" si="77"/>
        <v>0</v>
      </c>
      <c r="S316" s="181">
        <v>0</v>
      </c>
      <c r="T316" s="182">
        <f t="shared" si="78"/>
        <v>0</v>
      </c>
      <c r="U316" s="35"/>
      <c r="V316" s="35"/>
      <c r="W316" s="35"/>
      <c r="X316" s="35"/>
      <c r="Y316" s="35"/>
      <c r="Z316" s="35"/>
      <c r="AA316" s="35"/>
      <c r="AB316" s="35"/>
      <c r="AC316" s="35"/>
      <c r="AD316" s="35"/>
      <c r="AE316" s="35"/>
      <c r="AR316" s="183" t="s">
        <v>359</v>
      </c>
      <c r="AT316" s="183" t="s">
        <v>419</v>
      </c>
      <c r="AU316" s="183" t="s">
        <v>82</v>
      </c>
      <c r="AY316" s="18" t="s">
        <v>317</v>
      </c>
      <c r="BE316" s="105">
        <f t="shared" si="79"/>
        <v>0</v>
      </c>
      <c r="BF316" s="105">
        <f t="shared" si="80"/>
        <v>0</v>
      </c>
      <c r="BG316" s="105">
        <f t="shared" si="81"/>
        <v>0</v>
      </c>
      <c r="BH316" s="105">
        <f t="shared" si="82"/>
        <v>0</v>
      </c>
      <c r="BI316" s="105">
        <f t="shared" si="83"/>
        <v>0</v>
      </c>
      <c r="BJ316" s="18" t="s">
        <v>88</v>
      </c>
      <c r="BK316" s="105">
        <f t="shared" si="84"/>
        <v>0</v>
      </c>
      <c r="BL316" s="18" t="s">
        <v>321</v>
      </c>
      <c r="BM316" s="183" t="s">
        <v>1976</v>
      </c>
    </row>
    <row r="317" spans="1:65" s="2" customFormat="1" ht="14.45" customHeight="1">
      <c r="A317" s="35"/>
      <c r="B317" s="141"/>
      <c r="C317" s="218" t="s">
        <v>7</v>
      </c>
      <c r="D317" s="218" t="s">
        <v>419</v>
      </c>
      <c r="E317" s="219" t="s">
        <v>4271</v>
      </c>
      <c r="F317" s="220" t="s">
        <v>4272</v>
      </c>
      <c r="G317" s="221" t="s">
        <v>388</v>
      </c>
      <c r="H317" s="222">
        <v>48</v>
      </c>
      <c r="I317" s="223"/>
      <c r="J317" s="224">
        <f t="shared" si="75"/>
        <v>0</v>
      </c>
      <c r="K317" s="225"/>
      <c r="L317" s="226"/>
      <c r="M317" s="227" t="s">
        <v>1</v>
      </c>
      <c r="N317" s="228" t="s">
        <v>41</v>
      </c>
      <c r="O317" s="61"/>
      <c r="P317" s="181">
        <f t="shared" si="76"/>
        <v>0</v>
      </c>
      <c r="Q317" s="181">
        <v>0</v>
      </c>
      <c r="R317" s="181">
        <f t="shared" si="77"/>
        <v>0</v>
      </c>
      <c r="S317" s="181">
        <v>0</v>
      </c>
      <c r="T317" s="182">
        <f t="shared" si="78"/>
        <v>0</v>
      </c>
      <c r="U317" s="35"/>
      <c r="V317" s="35"/>
      <c r="W317" s="35"/>
      <c r="X317" s="35"/>
      <c r="Y317" s="35"/>
      <c r="Z317" s="35"/>
      <c r="AA317" s="35"/>
      <c r="AB317" s="35"/>
      <c r="AC317" s="35"/>
      <c r="AD317" s="35"/>
      <c r="AE317" s="35"/>
      <c r="AR317" s="183" t="s">
        <v>359</v>
      </c>
      <c r="AT317" s="183" t="s">
        <v>419</v>
      </c>
      <c r="AU317" s="183" t="s">
        <v>82</v>
      </c>
      <c r="AY317" s="18" t="s">
        <v>317</v>
      </c>
      <c r="BE317" s="105">
        <f t="shared" si="79"/>
        <v>0</v>
      </c>
      <c r="BF317" s="105">
        <f t="shared" si="80"/>
        <v>0</v>
      </c>
      <c r="BG317" s="105">
        <f t="shared" si="81"/>
        <v>0</v>
      </c>
      <c r="BH317" s="105">
        <f t="shared" si="82"/>
        <v>0</v>
      </c>
      <c r="BI317" s="105">
        <f t="shared" si="83"/>
        <v>0</v>
      </c>
      <c r="BJ317" s="18" t="s">
        <v>88</v>
      </c>
      <c r="BK317" s="105">
        <f t="shared" si="84"/>
        <v>0</v>
      </c>
      <c r="BL317" s="18" t="s">
        <v>321</v>
      </c>
      <c r="BM317" s="183" t="s">
        <v>1984</v>
      </c>
    </row>
    <row r="318" spans="1:65" s="2" customFormat="1" ht="14.45" customHeight="1">
      <c r="A318" s="35"/>
      <c r="B318" s="141"/>
      <c r="C318" s="218" t="s">
        <v>433</v>
      </c>
      <c r="D318" s="218" t="s">
        <v>419</v>
      </c>
      <c r="E318" s="219" t="s">
        <v>4273</v>
      </c>
      <c r="F318" s="220" t="s">
        <v>4274</v>
      </c>
      <c r="G318" s="221" t="s">
        <v>388</v>
      </c>
      <c r="H318" s="222">
        <v>1</v>
      </c>
      <c r="I318" s="223"/>
      <c r="J318" s="224">
        <f t="shared" si="75"/>
        <v>0</v>
      </c>
      <c r="K318" s="225"/>
      <c r="L318" s="226"/>
      <c r="M318" s="227" t="s">
        <v>1</v>
      </c>
      <c r="N318" s="228" t="s">
        <v>41</v>
      </c>
      <c r="O318" s="61"/>
      <c r="P318" s="181">
        <f t="shared" si="76"/>
        <v>0</v>
      </c>
      <c r="Q318" s="181">
        <v>0</v>
      </c>
      <c r="R318" s="181">
        <f t="shared" si="77"/>
        <v>0</v>
      </c>
      <c r="S318" s="181">
        <v>0</v>
      </c>
      <c r="T318" s="182">
        <f t="shared" si="78"/>
        <v>0</v>
      </c>
      <c r="U318" s="35"/>
      <c r="V318" s="35"/>
      <c r="W318" s="35"/>
      <c r="X318" s="35"/>
      <c r="Y318" s="35"/>
      <c r="Z318" s="35"/>
      <c r="AA318" s="35"/>
      <c r="AB318" s="35"/>
      <c r="AC318" s="35"/>
      <c r="AD318" s="35"/>
      <c r="AE318" s="35"/>
      <c r="AR318" s="183" t="s">
        <v>359</v>
      </c>
      <c r="AT318" s="183" t="s">
        <v>419</v>
      </c>
      <c r="AU318" s="183" t="s">
        <v>82</v>
      </c>
      <c r="AY318" s="18" t="s">
        <v>317</v>
      </c>
      <c r="BE318" s="105">
        <f t="shared" si="79"/>
        <v>0</v>
      </c>
      <c r="BF318" s="105">
        <f t="shared" si="80"/>
        <v>0</v>
      </c>
      <c r="BG318" s="105">
        <f t="shared" si="81"/>
        <v>0</v>
      </c>
      <c r="BH318" s="105">
        <f t="shared" si="82"/>
        <v>0</v>
      </c>
      <c r="BI318" s="105">
        <f t="shared" si="83"/>
        <v>0</v>
      </c>
      <c r="BJ318" s="18" t="s">
        <v>88</v>
      </c>
      <c r="BK318" s="105">
        <f t="shared" si="84"/>
        <v>0</v>
      </c>
      <c r="BL318" s="18" t="s">
        <v>321</v>
      </c>
      <c r="BM318" s="183" t="s">
        <v>1994</v>
      </c>
    </row>
    <row r="319" spans="1:65" s="2" customFormat="1" ht="14.45" customHeight="1">
      <c r="A319" s="35"/>
      <c r="B319" s="141"/>
      <c r="C319" s="218" t="s">
        <v>438</v>
      </c>
      <c r="D319" s="218" t="s">
        <v>419</v>
      </c>
      <c r="E319" s="219" t="s">
        <v>4255</v>
      </c>
      <c r="F319" s="220" t="s">
        <v>4256</v>
      </c>
      <c r="G319" s="221" t="s">
        <v>388</v>
      </c>
      <c r="H319" s="222">
        <v>105</v>
      </c>
      <c r="I319" s="223"/>
      <c r="J319" s="224">
        <f t="shared" si="75"/>
        <v>0</v>
      </c>
      <c r="K319" s="225"/>
      <c r="L319" s="226"/>
      <c r="M319" s="227" t="s">
        <v>1</v>
      </c>
      <c r="N319" s="228" t="s">
        <v>41</v>
      </c>
      <c r="O319" s="61"/>
      <c r="P319" s="181">
        <f t="shared" si="76"/>
        <v>0</v>
      </c>
      <c r="Q319" s="181">
        <v>0</v>
      </c>
      <c r="R319" s="181">
        <f t="shared" si="77"/>
        <v>0</v>
      </c>
      <c r="S319" s="181">
        <v>0</v>
      </c>
      <c r="T319" s="182">
        <f t="shared" si="78"/>
        <v>0</v>
      </c>
      <c r="U319" s="35"/>
      <c r="V319" s="35"/>
      <c r="W319" s="35"/>
      <c r="X319" s="35"/>
      <c r="Y319" s="35"/>
      <c r="Z319" s="35"/>
      <c r="AA319" s="35"/>
      <c r="AB319" s="35"/>
      <c r="AC319" s="35"/>
      <c r="AD319" s="35"/>
      <c r="AE319" s="35"/>
      <c r="AR319" s="183" t="s">
        <v>359</v>
      </c>
      <c r="AT319" s="183" t="s">
        <v>419</v>
      </c>
      <c r="AU319" s="183" t="s">
        <v>82</v>
      </c>
      <c r="AY319" s="18" t="s">
        <v>317</v>
      </c>
      <c r="BE319" s="105">
        <f t="shared" si="79"/>
        <v>0</v>
      </c>
      <c r="BF319" s="105">
        <f t="shared" si="80"/>
        <v>0</v>
      </c>
      <c r="BG319" s="105">
        <f t="shared" si="81"/>
        <v>0</v>
      </c>
      <c r="BH319" s="105">
        <f t="shared" si="82"/>
        <v>0</v>
      </c>
      <c r="BI319" s="105">
        <f t="shared" si="83"/>
        <v>0</v>
      </c>
      <c r="BJ319" s="18" t="s">
        <v>88</v>
      </c>
      <c r="BK319" s="105">
        <f t="shared" si="84"/>
        <v>0</v>
      </c>
      <c r="BL319" s="18" t="s">
        <v>321</v>
      </c>
      <c r="BM319" s="183" t="s">
        <v>2002</v>
      </c>
    </row>
    <row r="320" spans="1:65" s="2" customFormat="1" ht="14.45" customHeight="1">
      <c r="A320" s="35"/>
      <c r="B320" s="141"/>
      <c r="C320" s="218" t="s">
        <v>443</v>
      </c>
      <c r="D320" s="218" t="s">
        <v>419</v>
      </c>
      <c r="E320" s="219" t="s">
        <v>4275</v>
      </c>
      <c r="F320" s="220" t="s">
        <v>4276</v>
      </c>
      <c r="G320" s="221" t="s">
        <v>388</v>
      </c>
      <c r="H320" s="222">
        <v>1</v>
      </c>
      <c r="I320" s="223"/>
      <c r="J320" s="224">
        <f t="shared" si="75"/>
        <v>0</v>
      </c>
      <c r="K320" s="225"/>
      <c r="L320" s="226"/>
      <c r="M320" s="227" t="s">
        <v>1</v>
      </c>
      <c r="N320" s="228" t="s">
        <v>41</v>
      </c>
      <c r="O320" s="61"/>
      <c r="P320" s="181">
        <f t="shared" si="76"/>
        <v>0</v>
      </c>
      <c r="Q320" s="181">
        <v>0</v>
      </c>
      <c r="R320" s="181">
        <f t="shared" si="77"/>
        <v>0</v>
      </c>
      <c r="S320" s="181">
        <v>0</v>
      </c>
      <c r="T320" s="182">
        <f t="shared" si="78"/>
        <v>0</v>
      </c>
      <c r="U320" s="35"/>
      <c r="V320" s="35"/>
      <c r="W320" s="35"/>
      <c r="X320" s="35"/>
      <c r="Y320" s="35"/>
      <c r="Z320" s="35"/>
      <c r="AA320" s="35"/>
      <c r="AB320" s="35"/>
      <c r="AC320" s="35"/>
      <c r="AD320" s="35"/>
      <c r="AE320" s="35"/>
      <c r="AR320" s="183" t="s">
        <v>359</v>
      </c>
      <c r="AT320" s="183" t="s">
        <v>419</v>
      </c>
      <c r="AU320" s="183" t="s">
        <v>82</v>
      </c>
      <c r="AY320" s="18" t="s">
        <v>317</v>
      </c>
      <c r="BE320" s="105">
        <f t="shared" si="79"/>
        <v>0</v>
      </c>
      <c r="BF320" s="105">
        <f t="shared" si="80"/>
        <v>0</v>
      </c>
      <c r="BG320" s="105">
        <f t="shared" si="81"/>
        <v>0</v>
      </c>
      <c r="BH320" s="105">
        <f t="shared" si="82"/>
        <v>0</v>
      </c>
      <c r="BI320" s="105">
        <f t="shared" si="83"/>
        <v>0</v>
      </c>
      <c r="BJ320" s="18" t="s">
        <v>88</v>
      </c>
      <c r="BK320" s="105">
        <f t="shared" si="84"/>
        <v>0</v>
      </c>
      <c r="BL320" s="18" t="s">
        <v>321</v>
      </c>
      <c r="BM320" s="183" t="s">
        <v>2010</v>
      </c>
    </row>
    <row r="321" spans="1:65" s="2" customFormat="1" ht="14.45" customHeight="1">
      <c r="A321" s="35"/>
      <c r="B321" s="141"/>
      <c r="C321" s="218" t="s">
        <v>448</v>
      </c>
      <c r="D321" s="218" t="s">
        <v>419</v>
      </c>
      <c r="E321" s="219" t="s">
        <v>4277</v>
      </c>
      <c r="F321" s="220" t="s">
        <v>4278</v>
      </c>
      <c r="G321" s="221" t="s">
        <v>388</v>
      </c>
      <c r="H321" s="222">
        <v>1</v>
      </c>
      <c r="I321" s="223"/>
      <c r="J321" s="224">
        <f t="shared" si="75"/>
        <v>0</v>
      </c>
      <c r="K321" s="225"/>
      <c r="L321" s="226"/>
      <c r="M321" s="227" t="s">
        <v>1</v>
      </c>
      <c r="N321" s="228" t="s">
        <v>41</v>
      </c>
      <c r="O321" s="61"/>
      <c r="P321" s="181">
        <f t="shared" si="76"/>
        <v>0</v>
      </c>
      <c r="Q321" s="181">
        <v>0</v>
      </c>
      <c r="R321" s="181">
        <f t="shared" si="77"/>
        <v>0</v>
      </c>
      <c r="S321" s="181">
        <v>0</v>
      </c>
      <c r="T321" s="182">
        <f t="shared" si="78"/>
        <v>0</v>
      </c>
      <c r="U321" s="35"/>
      <c r="V321" s="35"/>
      <c r="W321" s="35"/>
      <c r="X321" s="35"/>
      <c r="Y321" s="35"/>
      <c r="Z321" s="35"/>
      <c r="AA321" s="35"/>
      <c r="AB321" s="35"/>
      <c r="AC321" s="35"/>
      <c r="AD321" s="35"/>
      <c r="AE321" s="35"/>
      <c r="AR321" s="183" t="s">
        <v>359</v>
      </c>
      <c r="AT321" s="183" t="s">
        <v>419</v>
      </c>
      <c r="AU321" s="183" t="s">
        <v>82</v>
      </c>
      <c r="AY321" s="18" t="s">
        <v>317</v>
      </c>
      <c r="BE321" s="105">
        <f t="shared" si="79"/>
        <v>0</v>
      </c>
      <c r="BF321" s="105">
        <f t="shared" si="80"/>
        <v>0</v>
      </c>
      <c r="BG321" s="105">
        <f t="shared" si="81"/>
        <v>0</v>
      </c>
      <c r="BH321" s="105">
        <f t="shared" si="82"/>
        <v>0</v>
      </c>
      <c r="BI321" s="105">
        <f t="shared" si="83"/>
        <v>0</v>
      </c>
      <c r="BJ321" s="18" t="s">
        <v>88</v>
      </c>
      <c r="BK321" s="105">
        <f t="shared" si="84"/>
        <v>0</v>
      </c>
      <c r="BL321" s="18" t="s">
        <v>321</v>
      </c>
      <c r="BM321" s="183" t="s">
        <v>2018</v>
      </c>
    </row>
    <row r="322" spans="1:65" s="2" customFormat="1" ht="14.45" customHeight="1">
      <c r="A322" s="35"/>
      <c r="B322" s="141"/>
      <c r="C322" s="218" t="s">
        <v>452</v>
      </c>
      <c r="D322" s="218" t="s">
        <v>419</v>
      </c>
      <c r="E322" s="219" t="s">
        <v>4279</v>
      </c>
      <c r="F322" s="220" t="s">
        <v>4280</v>
      </c>
      <c r="G322" s="221" t="s">
        <v>388</v>
      </c>
      <c r="H322" s="222">
        <v>1</v>
      </c>
      <c r="I322" s="223"/>
      <c r="J322" s="224">
        <f t="shared" si="75"/>
        <v>0</v>
      </c>
      <c r="K322" s="225"/>
      <c r="L322" s="226"/>
      <c r="M322" s="227" t="s">
        <v>1</v>
      </c>
      <c r="N322" s="228" t="s">
        <v>41</v>
      </c>
      <c r="O322" s="61"/>
      <c r="P322" s="181">
        <f t="shared" si="76"/>
        <v>0</v>
      </c>
      <c r="Q322" s="181">
        <v>0</v>
      </c>
      <c r="R322" s="181">
        <f t="shared" si="77"/>
        <v>0</v>
      </c>
      <c r="S322" s="181">
        <v>0</v>
      </c>
      <c r="T322" s="182">
        <f t="shared" si="78"/>
        <v>0</v>
      </c>
      <c r="U322" s="35"/>
      <c r="V322" s="35"/>
      <c r="W322" s="35"/>
      <c r="X322" s="35"/>
      <c r="Y322" s="35"/>
      <c r="Z322" s="35"/>
      <c r="AA322" s="35"/>
      <c r="AB322" s="35"/>
      <c r="AC322" s="35"/>
      <c r="AD322" s="35"/>
      <c r="AE322" s="35"/>
      <c r="AR322" s="183" t="s">
        <v>359</v>
      </c>
      <c r="AT322" s="183" t="s">
        <v>419</v>
      </c>
      <c r="AU322" s="183" t="s">
        <v>82</v>
      </c>
      <c r="AY322" s="18" t="s">
        <v>317</v>
      </c>
      <c r="BE322" s="105">
        <f t="shared" si="79"/>
        <v>0</v>
      </c>
      <c r="BF322" s="105">
        <f t="shared" si="80"/>
        <v>0</v>
      </c>
      <c r="BG322" s="105">
        <f t="shared" si="81"/>
        <v>0</v>
      </c>
      <c r="BH322" s="105">
        <f t="shared" si="82"/>
        <v>0</v>
      </c>
      <c r="BI322" s="105">
        <f t="shared" si="83"/>
        <v>0</v>
      </c>
      <c r="BJ322" s="18" t="s">
        <v>88</v>
      </c>
      <c r="BK322" s="105">
        <f t="shared" si="84"/>
        <v>0</v>
      </c>
      <c r="BL322" s="18" t="s">
        <v>321</v>
      </c>
      <c r="BM322" s="183" t="s">
        <v>2026</v>
      </c>
    </row>
    <row r="323" spans="1:65" s="2" customFormat="1" ht="14.45" customHeight="1">
      <c r="A323" s="35"/>
      <c r="B323" s="141"/>
      <c r="C323" s="218" t="s">
        <v>456</v>
      </c>
      <c r="D323" s="218" t="s">
        <v>419</v>
      </c>
      <c r="E323" s="219" t="s">
        <v>4281</v>
      </c>
      <c r="F323" s="220" t="s">
        <v>4282</v>
      </c>
      <c r="G323" s="221" t="s">
        <v>388</v>
      </c>
      <c r="H323" s="222">
        <v>1</v>
      </c>
      <c r="I323" s="223"/>
      <c r="J323" s="224">
        <f t="shared" si="75"/>
        <v>0</v>
      </c>
      <c r="K323" s="225"/>
      <c r="L323" s="226"/>
      <c r="M323" s="227" t="s">
        <v>1</v>
      </c>
      <c r="N323" s="228" t="s">
        <v>41</v>
      </c>
      <c r="O323" s="61"/>
      <c r="P323" s="181">
        <f t="shared" si="76"/>
        <v>0</v>
      </c>
      <c r="Q323" s="181">
        <v>0</v>
      </c>
      <c r="R323" s="181">
        <f t="shared" si="77"/>
        <v>0</v>
      </c>
      <c r="S323" s="181">
        <v>0</v>
      </c>
      <c r="T323" s="182">
        <f t="shared" si="78"/>
        <v>0</v>
      </c>
      <c r="U323" s="35"/>
      <c r="V323" s="35"/>
      <c r="W323" s="35"/>
      <c r="X323" s="35"/>
      <c r="Y323" s="35"/>
      <c r="Z323" s="35"/>
      <c r="AA323" s="35"/>
      <c r="AB323" s="35"/>
      <c r="AC323" s="35"/>
      <c r="AD323" s="35"/>
      <c r="AE323" s="35"/>
      <c r="AR323" s="183" t="s">
        <v>359</v>
      </c>
      <c r="AT323" s="183" t="s">
        <v>419</v>
      </c>
      <c r="AU323" s="183" t="s">
        <v>82</v>
      </c>
      <c r="AY323" s="18" t="s">
        <v>317</v>
      </c>
      <c r="BE323" s="105">
        <f t="shared" si="79"/>
        <v>0</v>
      </c>
      <c r="BF323" s="105">
        <f t="shared" si="80"/>
        <v>0</v>
      </c>
      <c r="BG323" s="105">
        <f t="shared" si="81"/>
        <v>0</v>
      </c>
      <c r="BH323" s="105">
        <f t="shared" si="82"/>
        <v>0</v>
      </c>
      <c r="BI323" s="105">
        <f t="shared" si="83"/>
        <v>0</v>
      </c>
      <c r="BJ323" s="18" t="s">
        <v>88</v>
      </c>
      <c r="BK323" s="105">
        <f t="shared" si="84"/>
        <v>0</v>
      </c>
      <c r="BL323" s="18" t="s">
        <v>321</v>
      </c>
      <c r="BM323" s="183" t="s">
        <v>2036</v>
      </c>
    </row>
    <row r="324" spans="1:65" s="2" customFormat="1" ht="14.45" customHeight="1">
      <c r="A324" s="35"/>
      <c r="B324" s="141"/>
      <c r="C324" s="218" t="s">
        <v>463</v>
      </c>
      <c r="D324" s="218" t="s">
        <v>419</v>
      </c>
      <c r="E324" s="219" t="s">
        <v>4283</v>
      </c>
      <c r="F324" s="220" t="s">
        <v>4284</v>
      </c>
      <c r="G324" s="221" t="s">
        <v>388</v>
      </c>
      <c r="H324" s="222">
        <v>2</v>
      </c>
      <c r="I324" s="223"/>
      <c r="J324" s="224">
        <f t="shared" si="75"/>
        <v>0</v>
      </c>
      <c r="K324" s="225"/>
      <c r="L324" s="226"/>
      <c r="M324" s="227" t="s">
        <v>1</v>
      </c>
      <c r="N324" s="228" t="s">
        <v>41</v>
      </c>
      <c r="O324" s="61"/>
      <c r="P324" s="181">
        <f t="shared" si="76"/>
        <v>0</v>
      </c>
      <c r="Q324" s="181">
        <v>0</v>
      </c>
      <c r="R324" s="181">
        <f t="shared" si="77"/>
        <v>0</v>
      </c>
      <c r="S324" s="181">
        <v>0</v>
      </c>
      <c r="T324" s="182">
        <f t="shared" si="78"/>
        <v>0</v>
      </c>
      <c r="U324" s="35"/>
      <c r="V324" s="35"/>
      <c r="W324" s="35"/>
      <c r="X324" s="35"/>
      <c r="Y324" s="35"/>
      <c r="Z324" s="35"/>
      <c r="AA324" s="35"/>
      <c r="AB324" s="35"/>
      <c r="AC324" s="35"/>
      <c r="AD324" s="35"/>
      <c r="AE324" s="35"/>
      <c r="AR324" s="183" t="s">
        <v>359</v>
      </c>
      <c r="AT324" s="183" t="s">
        <v>419</v>
      </c>
      <c r="AU324" s="183" t="s">
        <v>82</v>
      </c>
      <c r="AY324" s="18" t="s">
        <v>317</v>
      </c>
      <c r="BE324" s="105">
        <f t="shared" si="79"/>
        <v>0</v>
      </c>
      <c r="BF324" s="105">
        <f t="shared" si="80"/>
        <v>0</v>
      </c>
      <c r="BG324" s="105">
        <f t="shared" si="81"/>
        <v>0</v>
      </c>
      <c r="BH324" s="105">
        <f t="shared" si="82"/>
        <v>0</v>
      </c>
      <c r="BI324" s="105">
        <f t="shared" si="83"/>
        <v>0</v>
      </c>
      <c r="BJ324" s="18" t="s">
        <v>88</v>
      </c>
      <c r="BK324" s="105">
        <f t="shared" si="84"/>
        <v>0</v>
      </c>
      <c r="BL324" s="18" t="s">
        <v>321</v>
      </c>
      <c r="BM324" s="183" t="s">
        <v>2050</v>
      </c>
    </row>
    <row r="325" spans="1:65" s="2" customFormat="1" ht="14.45" customHeight="1">
      <c r="A325" s="35"/>
      <c r="B325" s="141"/>
      <c r="C325" s="218" t="s">
        <v>467</v>
      </c>
      <c r="D325" s="218" t="s">
        <v>419</v>
      </c>
      <c r="E325" s="219" t="s">
        <v>4200</v>
      </c>
      <c r="F325" s="220" t="s">
        <v>4201</v>
      </c>
      <c r="G325" s="221" t="s">
        <v>388</v>
      </c>
      <c r="H325" s="222">
        <v>1</v>
      </c>
      <c r="I325" s="223"/>
      <c r="J325" s="224">
        <f t="shared" si="75"/>
        <v>0</v>
      </c>
      <c r="K325" s="225"/>
      <c r="L325" s="226"/>
      <c r="M325" s="227" t="s">
        <v>1</v>
      </c>
      <c r="N325" s="228" t="s">
        <v>41</v>
      </c>
      <c r="O325" s="61"/>
      <c r="P325" s="181">
        <f t="shared" si="76"/>
        <v>0</v>
      </c>
      <c r="Q325" s="181">
        <v>0</v>
      </c>
      <c r="R325" s="181">
        <f t="shared" si="77"/>
        <v>0</v>
      </c>
      <c r="S325" s="181">
        <v>0</v>
      </c>
      <c r="T325" s="182">
        <f t="shared" si="78"/>
        <v>0</v>
      </c>
      <c r="U325" s="35"/>
      <c r="V325" s="35"/>
      <c r="W325" s="35"/>
      <c r="X325" s="35"/>
      <c r="Y325" s="35"/>
      <c r="Z325" s="35"/>
      <c r="AA325" s="35"/>
      <c r="AB325" s="35"/>
      <c r="AC325" s="35"/>
      <c r="AD325" s="35"/>
      <c r="AE325" s="35"/>
      <c r="AR325" s="183" t="s">
        <v>359</v>
      </c>
      <c r="AT325" s="183" t="s">
        <v>419</v>
      </c>
      <c r="AU325" s="183" t="s">
        <v>82</v>
      </c>
      <c r="AY325" s="18" t="s">
        <v>317</v>
      </c>
      <c r="BE325" s="105">
        <f t="shared" si="79"/>
        <v>0</v>
      </c>
      <c r="BF325" s="105">
        <f t="shared" si="80"/>
        <v>0</v>
      </c>
      <c r="BG325" s="105">
        <f t="shared" si="81"/>
        <v>0</v>
      </c>
      <c r="BH325" s="105">
        <f t="shared" si="82"/>
        <v>0</v>
      </c>
      <c r="BI325" s="105">
        <f t="shared" si="83"/>
        <v>0</v>
      </c>
      <c r="BJ325" s="18" t="s">
        <v>88</v>
      </c>
      <c r="BK325" s="105">
        <f t="shared" si="84"/>
        <v>0</v>
      </c>
      <c r="BL325" s="18" t="s">
        <v>321</v>
      </c>
      <c r="BM325" s="183" t="s">
        <v>2059</v>
      </c>
    </row>
    <row r="326" spans="1:65" s="12" customFormat="1" ht="25.9" customHeight="1">
      <c r="B326" s="160"/>
      <c r="D326" s="161" t="s">
        <v>74</v>
      </c>
      <c r="E326" s="162" t="s">
        <v>4285</v>
      </c>
      <c r="F326" s="162" t="s">
        <v>4286</v>
      </c>
      <c r="I326" s="163"/>
      <c r="J326" s="164">
        <f>BK326</f>
        <v>0</v>
      </c>
      <c r="L326" s="160"/>
      <c r="M326" s="165"/>
      <c r="N326" s="166"/>
      <c r="O326" s="166"/>
      <c r="P326" s="167">
        <f>SUM(P327:P341)</f>
        <v>0</v>
      </c>
      <c r="Q326" s="166"/>
      <c r="R326" s="167">
        <f>SUM(R327:R341)</f>
        <v>0</v>
      </c>
      <c r="S326" s="166"/>
      <c r="T326" s="168">
        <f>SUM(T327:T341)</f>
        <v>0</v>
      </c>
      <c r="AR326" s="161" t="s">
        <v>82</v>
      </c>
      <c r="AT326" s="169" t="s">
        <v>74</v>
      </c>
      <c r="AU326" s="169" t="s">
        <v>75</v>
      </c>
      <c r="AY326" s="161" t="s">
        <v>317</v>
      </c>
      <c r="BK326" s="170">
        <f>SUM(BK327:BK341)</f>
        <v>0</v>
      </c>
    </row>
    <row r="327" spans="1:65" s="2" customFormat="1" ht="14.45" customHeight="1">
      <c r="A327" s="35"/>
      <c r="B327" s="141"/>
      <c r="C327" s="218" t="s">
        <v>82</v>
      </c>
      <c r="D327" s="218" t="s">
        <v>419</v>
      </c>
      <c r="E327" s="219" t="s">
        <v>4287</v>
      </c>
      <c r="F327" s="220" t="s">
        <v>4288</v>
      </c>
      <c r="G327" s="221" t="s">
        <v>388</v>
      </c>
      <c r="H327" s="222">
        <v>1</v>
      </c>
      <c r="I327" s="223"/>
      <c r="J327" s="224">
        <f t="shared" ref="J327:J341" si="85">ROUND(I327*H327,2)</f>
        <v>0</v>
      </c>
      <c r="K327" s="225"/>
      <c r="L327" s="226"/>
      <c r="M327" s="227" t="s">
        <v>1</v>
      </c>
      <c r="N327" s="228" t="s">
        <v>41</v>
      </c>
      <c r="O327" s="61"/>
      <c r="P327" s="181">
        <f t="shared" ref="P327:P341" si="86">O327*H327</f>
        <v>0</v>
      </c>
      <c r="Q327" s="181">
        <v>0</v>
      </c>
      <c r="R327" s="181">
        <f t="shared" ref="R327:R341" si="87">Q327*H327</f>
        <v>0</v>
      </c>
      <c r="S327" s="181">
        <v>0</v>
      </c>
      <c r="T327" s="182">
        <f t="shared" ref="T327:T341" si="88">S327*H327</f>
        <v>0</v>
      </c>
      <c r="U327" s="35"/>
      <c r="V327" s="35"/>
      <c r="W327" s="35"/>
      <c r="X327" s="35"/>
      <c r="Y327" s="35"/>
      <c r="Z327" s="35"/>
      <c r="AA327" s="35"/>
      <c r="AB327" s="35"/>
      <c r="AC327" s="35"/>
      <c r="AD327" s="35"/>
      <c r="AE327" s="35"/>
      <c r="AR327" s="183" t="s">
        <v>359</v>
      </c>
      <c r="AT327" s="183" t="s">
        <v>419</v>
      </c>
      <c r="AU327" s="183" t="s">
        <v>82</v>
      </c>
      <c r="AY327" s="18" t="s">
        <v>317</v>
      </c>
      <c r="BE327" s="105">
        <f t="shared" ref="BE327:BE341" si="89">IF(N327="základná",J327,0)</f>
        <v>0</v>
      </c>
      <c r="BF327" s="105">
        <f t="shared" ref="BF327:BF341" si="90">IF(N327="znížená",J327,0)</f>
        <v>0</v>
      </c>
      <c r="BG327" s="105">
        <f t="shared" ref="BG327:BG341" si="91">IF(N327="zákl. prenesená",J327,0)</f>
        <v>0</v>
      </c>
      <c r="BH327" s="105">
        <f t="shared" ref="BH327:BH341" si="92">IF(N327="zníž. prenesená",J327,0)</f>
        <v>0</v>
      </c>
      <c r="BI327" s="105">
        <f t="shared" ref="BI327:BI341" si="93">IF(N327="nulová",J327,0)</f>
        <v>0</v>
      </c>
      <c r="BJ327" s="18" t="s">
        <v>88</v>
      </c>
      <c r="BK327" s="105">
        <f t="shared" ref="BK327:BK341" si="94">ROUND(I327*H327,2)</f>
        <v>0</v>
      </c>
      <c r="BL327" s="18" t="s">
        <v>321</v>
      </c>
      <c r="BM327" s="183" t="s">
        <v>2076</v>
      </c>
    </row>
    <row r="328" spans="1:65" s="2" customFormat="1" ht="14.45" customHeight="1">
      <c r="A328" s="35"/>
      <c r="B328" s="141"/>
      <c r="C328" s="218" t="s">
        <v>88</v>
      </c>
      <c r="D328" s="218" t="s">
        <v>419</v>
      </c>
      <c r="E328" s="219" t="s">
        <v>4140</v>
      </c>
      <c r="F328" s="220" t="s">
        <v>4141</v>
      </c>
      <c r="G328" s="221" t="s">
        <v>388</v>
      </c>
      <c r="H328" s="222">
        <v>1</v>
      </c>
      <c r="I328" s="223"/>
      <c r="J328" s="224">
        <f t="shared" si="85"/>
        <v>0</v>
      </c>
      <c r="K328" s="225"/>
      <c r="L328" s="226"/>
      <c r="M328" s="227" t="s">
        <v>1</v>
      </c>
      <c r="N328" s="228" t="s">
        <v>41</v>
      </c>
      <c r="O328" s="61"/>
      <c r="P328" s="181">
        <f t="shared" si="86"/>
        <v>0</v>
      </c>
      <c r="Q328" s="181">
        <v>0</v>
      </c>
      <c r="R328" s="181">
        <f t="shared" si="87"/>
        <v>0</v>
      </c>
      <c r="S328" s="181">
        <v>0</v>
      </c>
      <c r="T328" s="182">
        <f t="shared" si="88"/>
        <v>0</v>
      </c>
      <c r="U328" s="35"/>
      <c r="V328" s="35"/>
      <c r="W328" s="35"/>
      <c r="X328" s="35"/>
      <c r="Y328" s="35"/>
      <c r="Z328" s="35"/>
      <c r="AA328" s="35"/>
      <c r="AB328" s="35"/>
      <c r="AC328" s="35"/>
      <c r="AD328" s="35"/>
      <c r="AE328" s="35"/>
      <c r="AR328" s="183" t="s">
        <v>359</v>
      </c>
      <c r="AT328" s="183" t="s">
        <v>419</v>
      </c>
      <c r="AU328" s="183" t="s">
        <v>82</v>
      </c>
      <c r="AY328" s="18" t="s">
        <v>317</v>
      </c>
      <c r="BE328" s="105">
        <f t="shared" si="89"/>
        <v>0</v>
      </c>
      <c r="BF328" s="105">
        <f t="shared" si="90"/>
        <v>0</v>
      </c>
      <c r="BG328" s="105">
        <f t="shared" si="91"/>
        <v>0</v>
      </c>
      <c r="BH328" s="105">
        <f t="shared" si="92"/>
        <v>0</v>
      </c>
      <c r="BI328" s="105">
        <f t="shared" si="93"/>
        <v>0</v>
      </c>
      <c r="BJ328" s="18" t="s">
        <v>88</v>
      </c>
      <c r="BK328" s="105">
        <f t="shared" si="94"/>
        <v>0</v>
      </c>
      <c r="BL328" s="18" t="s">
        <v>321</v>
      </c>
      <c r="BM328" s="183" t="s">
        <v>2084</v>
      </c>
    </row>
    <row r="329" spans="1:65" s="2" customFormat="1" ht="14.45" customHeight="1">
      <c r="A329" s="35"/>
      <c r="B329" s="141"/>
      <c r="C329" s="218" t="s">
        <v>105</v>
      </c>
      <c r="D329" s="218" t="s">
        <v>419</v>
      </c>
      <c r="E329" s="219" t="s">
        <v>4144</v>
      </c>
      <c r="F329" s="220" t="s">
        <v>4145</v>
      </c>
      <c r="G329" s="221" t="s">
        <v>388</v>
      </c>
      <c r="H329" s="222">
        <v>1</v>
      </c>
      <c r="I329" s="223"/>
      <c r="J329" s="224">
        <f t="shared" si="85"/>
        <v>0</v>
      </c>
      <c r="K329" s="225"/>
      <c r="L329" s="226"/>
      <c r="M329" s="227" t="s">
        <v>1</v>
      </c>
      <c r="N329" s="228" t="s">
        <v>41</v>
      </c>
      <c r="O329" s="61"/>
      <c r="P329" s="181">
        <f t="shared" si="86"/>
        <v>0</v>
      </c>
      <c r="Q329" s="181">
        <v>0</v>
      </c>
      <c r="R329" s="181">
        <f t="shared" si="87"/>
        <v>0</v>
      </c>
      <c r="S329" s="181">
        <v>0</v>
      </c>
      <c r="T329" s="182">
        <f t="shared" si="88"/>
        <v>0</v>
      </c>
      <c r="U329" s="35"/>
      <c r="V329" s="35"/>
      <c r="W329" s="35"/>
      <c r="X329" s="35"/>
      <c r="Y329" s="35"/>
      <c r="Z329" s="35"/>
      <c r="AA329" s="35"/>
      <c r="AB329" s="35"/>
      <c r="AC329" s="35"/>
      <c r="AD329" s="35"/>
      <c r="AE329" s="35"/>
      <c r="AR329" s="183" t="s">
        <v>359</v>
      </c>
      <c r="AT329" s="183" t="s">
        <v>419</v>
      </c>
      <c r="AU329" s="183" t="s">
        <v>82</v>
      </c>
      <c r="AY329" s="18" t="s">
        <v>317</v>
      </c>
      <c r="BE329" s="105">
        <f t="shared" si="89"/>
        <v>0</v>
      </c>
      <c r="BF329" s="105">
        <f t="shared" si="90"/>
        <v>0</v>
      </c>
      <c r="BG329" s="105">
        <f t="shared" si="91"/>
        <v>0</v>
      </c>
      <c r="BH329" s="105">
        <f t="shared" si="92"/>
        <v>0</v>
      </c>
      <c r="BI329" s="105">
        <f t="shared" si="93"/>
        <v>0</v>
      </c>
      <c r="BJ329" s="18" t="s">
        <v>88</v>
      </c>
      <c r="BK329" s="105">
        <f t="shared" si="94"/>
        <v>0</v>
      </c>
      <c r="BL329" s="18" t="s">
        <v>321</v>
      </c>
      <c r="BM329" s="183" t="s">
        <v>2092</v>
      </c>
    </row>
    <row r="330" spans="1:65" s="2" customFormat="1" ht="14.45" customHeight="1">
      <c r="A330" s="35"/>
      <c r="B330" s="141"/>
      <c r="C330" s="218" t="s">
        <v>321</v>
      </c>
      <c r="D330" s="218" t="s">
        <v>419</v>
      </c>
      <c r="E330" s="219" t="s">
        <v>4146</v>
      </c>
      <c r="F330" s="220" t="s">
        <v>4147</v>
      </c>
      <c r="G330" s="221" t="s">
        <v>388</v>
      </c>
      <c r="H330" s="222">
        <v>3</v>
      </c>
      <c r="I330" s="223"/>
      <c r="J330" s="224">
        <f t="shared" si="85"/>
        <v>0</v>
      </c>
      <c r="K330" s="225"/>
      <c r="L330" s="226"/>
      <c r="M330" s="227" t="s">
        <v>1</v>
      </c>
      <c r="N330" s="228" t="s">
        <v>41</v>
      </c>
      <c r="O330" s="61"/>
      <c r="P330" s="181">
        <f t="shared" si="86"/>
        <v>0</v>
      </c>
      <c r="Q330" s="181">
        <v>0</v>
      </c>
      <c r="R330" s="181">
        <f t="shared" si="87"/>
        <v>0</v>
      </c>
      <c r="S330" s="181">
        <v>0</v>
      </c>
      <c r="T330" s="182">
        <f t="shared" si="88"/>
        <v>0</v>
      </c>
      <c r="U330" s="35"/>
      <c r="V330" s="35"/>
      <c r="W330" s="35"/>
      <c r="X330" s="35"/>
      <c r="Y330" s="35"/>
      <c r="Z330" s="35"/>
      <c r="AA330" s="35"/>
      <c r="AB330" s="35"/>
      <c r="AC330" s="35"/>
      <c r="AD330" s="35"/>
      <c r="AE330" s="35"/>
      <c r="AR330" s="183" t="s">
        <v>359</v>
      </c>
      <c r="AT330" s="183" t="s">
        <v>419</v>
      </c>
      <c r="AU330" s="183" t="s">
        <v>82</v>
      </c>
      <c r="AY330" s="18" t="s">
        <v>317</v>
      </c>
      <c r="BE330" s="105">
        <f t="shared" si="89"/>
        <v>0</v>
      </c>
      <c r="BF330" s="105">
        <f t="shared" si="90"/>
        <v>0</v>
      </c>
      <c r="BG330" s="105">
        <f t="shared" si="91"/>
        <v>0</v>
      </c>
      <c r="BH330" s="105">
        <f t="shared" si="92"/>
        <v>0</v>
      </c>
      <c r="BI330" s="105">
        <f t="shared" si="93"/>
        <v>0</v>
      </c>
      <c r="BJ330" s="18" t="s">
        <v>88</v>
      </c>
      <c r="BK330" s="105">
        <f t="shared" si="94"/>
        <v>0</v>
      </c>
      <c r="BL330" s="18" t="s">
        <v>321</v>
      </c>
      <c r="BM330" s="183" t="s">
        <v>2100</v>
      </c>
    </row>
    <row r="331" spans="1:65" s="2" customFormat="1" ht="14.45" customHeight="1">
      <c r="A331" s="35"/>
      <c r="B331" s="141"/>
      <c r="C331" s="218" t="s">
        <v>218</v>
      </c>
      <c r="D331" s="218" t="s">
        <v>419</v>
      </c>
      <c r="E331" s="219" t="s">
        <v>4148</v>
      </c>
      <c r="F331" s="220" t="s">
        <v>4149</v>
      </c>
      <c r="G331" s="221" t="s">
        <v>388</v>
      </c>
      <c r="H331" s="222">
        <v>3</v>
      </c>
      <c r="I331" s="223"/>
      <c r="J331" s="224">
        <f t="shared" si="85"/>
        <v>0</v>
      </c>
      <c r="K331" s="225"/>
      <c r="L331" s="226"/>
      <c r="M331" s="227" t="s">
        <v>1</v>
      </c>
      <c r="N331" s="228" t="s">
        <v>41</v>
      </c>
      <c r="O331" s="61"/>
      <c r="P331" s="181">
        <f t="shared" si="86"/>
        <v>0</v>
      </c>
      <c r="Q331" s="181">
        <v>0</v>
      </c>
      <c r="R331" s="181">
        <f t="shared" si="87"/>
        <v>0</v>
      </c>
      <c r="S331" s="181">
        <v>0</v>
      </c>
      <c r="T331" s="182">
        <f t="shared" si="88"/>
        <v>0</v>
      </c>
      <c r="U331" s="35"/>
      <c r="V331" s="35"/>
      <c r="W331" s="35"/>
      <c r="X331" s="35"/>
      <c r="Y331" s="35"/>
      <c r="Z331" s="35"/>
      <c r="AA331" s="35"/>
      <c r="AB331" s="35"/>
      <c r="AC331" s="35"/>
      <c r="AD331" s="35"/>
      <c r="AE331" s="35"/>
      <c r="AR331" s="183" t="s">
        <v>359</v>
      </c>
      <c r="AT331" s="183" t="s">
        <v>419</v>
      </c>
      <c r="AU331" s="183" t="s">
        <v>82</v>
      </c>
      <c r="AY331" s="18" t="s">
        <v>317</v>
      </c>
      <c r="BE331" s="105">
        <f t="shared" si="89"/>
        <v>0</v>
      </c>
      <c r="BF331" s="105">
        <f t="shared" si="90"/>
        <v>0</v>
      </c>
      <c r="BG331" s="105">
        <f t="shared" si="91"/>
        <v>0</v>
      </c>
      <c r="BH331" s="105">
        <f t="shared" si="92"/>
        <v>0</v>
      </c>
      <c r="BI331" s="105">
        <f t="shared" si="93"/>
        <v>0</v>
      </c>
      <c r="BJ331" s="18" t="s">
        <v>88</v>
      </c>
      <c r="BK331" s="105">
        <f t="shared" si="94"/>
        <v>0</v>
      </c>
      <c r="BL331" s="18" t="s">
        <v>321</v>
      </c>
      <c r="BM331" s="183" t="s">
        <v>2108</v>
      </c>
    </row>
    <row r="332" spans="1:65" s="2" customFormat="1" ht="14.45" customHeight="1">
      <c r="A332" s="35"/>
      <c r="B332" s="141"/>
      <c r="C332" s="218" t="s">
        <v>349</v>
      </c>
      <c r="D332" s="218" t="s">
        <v>419</v>
      </c>
      <c r="E332" s="219" t="s">
        <v>4150</v>
      </c>
      <c r="F332" s="220" t="s">
        <v>4151</v>
      </c>
      <c r="G332" s="221" t="s">
        <v>388</v>
      </c>
      <c r="H332" s="222">
        <v>18</v>
      </c>
      <c r="I332" s="223"/>
      <c r="J332" s="224">
        <f t="shared" si="85"/>
        <v>0</v>
      </c>
      <c r="K332" s="225"/>
      <c r="L332" s="226"/>
      <c r="M332" s="227" t="s">
        <v>1</v>
      </c>
      <c r="N332" s="228" t="s">
        <v>41</v>
      </c>
      <c r="O332" s="61"/>
      <c r="P332" s="181">
        <f t="shared" si="86"/>
        <v>0</v>
      </c>
      <c r="Q332" s="181">
        <v>0</v>
      </c>
      <c r="R332" s="181">
        <f t="shared" si="87"/>
        <v>0</v>
      </c>
      <c r="S332" s="181">
        <v>0</v>
      </c>
      <c r="T332" s="182">
        <f t="shared" si="88"/>
        <v>0</v>
      </c>
      <c r="U332" s="35"/>
      <c r="V332" s="35"/>
      <c r="W332" s="35"/>
      <c r="X332" s="35"/>
      <c r="Y332" s="35"/>
      <c r="Z332" s="35"/>
      <c r="AA332" s="35"/>
      <c r="AB332" s="35"/>
      <c r="AC332" s="35"/>
      <c r="AD332" s="35"/>
      <c r="AE332" s="35"/>
      <c r="AR332" s="183" t="s">
        <v>359</v>
      </c>
      <c r="AT332" s="183" t="s">
        <v>419</v>
      </c>
      <c r="AU332" s="183" t="s">
        <v>82</v>
      </c>
      <c r="AY332" s="18" t="s">
        <v>317</v>
      </c>
      <c r="BE332" s="105">
        <f t="shared" si="89"/>
        <v>0</v>
      </c>
      <c r="BF332" s="105">
        <f t="shared" si="90"/>
        <v>0</v>
      </c>
      <c r="BG332" s="105">
        <f t="shared" si="91"/>
        <v>0</v>
      </c>
      <c r="BH332" s="105">
        <f t="shared" si="92"/>
        <v>0</v>
      </c>
      <c r="BI332" s="105">
        <f t="shared" si="93"/>
        <v>0</v>
      </c>
      <c r="BJ332" s="18" t="s">
        <v>88</v>
      </c>
      <c r="BK332" s="105">
        <f t="shared" si="94"/>
        <v>0</v>
      </c>
      <c r="BL332" s="18" t="s">
        <v>321</v>
      </c>
      <c r="BM332" s="183" t="s">
        <v>2116</v>
      </c>
    </row>
    <row r="333" spans="1:65" s="2" customFormat="1" ht="14.45" customHeight="1">
      <c r="A333" s="35"/>
      <c r="B333" s="141"/>
      <c r="C333" s="218" t="s">
        <v>355</v>
      </c>
      <c r="D333" s="218" t="s">
        <v>419</v>
      </c>
      <c r="E333" s="219" t="s">
        <v>4152</v>
      </c>
      <c r="F333" s="220" t="s">
        <v>4153</v>
      </c>
      <c r="G333" s="221" t="s">
        <v>388</v>
      </c>
      <c r="H333" s="222">
        <v>1</v>
      </c>
      <c r="I333" s="223"/>
      <c r="J333" s="224">
        <f t="shared" si="85"/>
        <v>0</v>
      </c>
      <c r="K333" s="225"/>
      <c r="L333" s="226"/>
      <c r="M333" s="227" t="s">
        <v>1</v>
      </c>
      <c r="N333" s="228" t="s">
        <v>41</v>
      </c>
      <c r="O333" s="61"/>
      <c r="P333" s="181">
        <f t="shared" si="86"/>
        <v>0</v>
      </c>
      <c r="Q333" s="181">
        <v>0</v>
      </c>
      <c r="R333" s="181">
        <f t="shared" si="87"/>
        <v>0</v>
      </c>
      <c r="S333" s="181">
        <v>0</v>
      </c>
      <c r="T333" s="182">
        <f t="shared" si="88"/>
        <v>0</v>
      </c>
      <c r="U333" s="35"/>
      <c r="V333" s="35"/>
      <c r="W333" s="35"/>
      <c r="X333" s="35"/>
      <c r="Y333" s="35"/>
      <c r="Z333" s="35"/>
      <c r="AA333" s="35"/>
      <c r="AB333" s="35"/>
      <c r="AC333" s="35"/>
      <c r="AD333" s="35"/>
      <c r="AE333" s="35"/>
      <c r="AR333" s="183" t="s">
        <v>359</v>
      </c>
      <c r="AT333" s="183" t="s">
        <v>419</v>
      </c>
      <c r="AU333" s="183" t="s">
        <v>82</v>
      </c>
      <c r="AY333" s="18" t="s">
        <v>317</v>
      </c>
      <c r="BE333" s="105">
        <f t="shared" si="89"/>
        <v>0</v>
      </c>
      <c r="BF333" s="105">
        <f t="shared" si="90"/>
        <v>0</v>
      </c>
      <c r="BG333" s="105">
        <f t="shared" si="91"/>
        <v>0</v>
      </c>
      <c r="BH333" s="105">
        <f t="shared" si="92"/>
        <v>0</v>
      </c>
      <c r="BI333" s="105">
        <f t="shared" si="93"/>
        <v>0</v>
      </c>
      <c r="BJ333" s="18" t="s">
        <v>88</v>
      </c>
      <c r="BK333" s="105">
        <f t="shared" si="94"/>
        <v>0</v>
      </c>
      <c r="BL333" s="18" t="s">
        <v>321</v>
      </c>
      <c r="BM333" s="183" t="s">
        <v>2139</v>
      </c>
    </row>
    <row r="334" spans="1:65" s="2" customFormat="1" ht="14.45" customHeight="1">
      <c r="A334" s="35"/>
      <c r="B334" s="141"/>
      <c r="C334" s="218" t="s">
        <v>359</v>
      </c>
      <c r="D334" s="218" t="s">
        <v>419</v>
      </c>
      <c r="E334" s="219" t="s">
        <v>4160</v>
      </c>
      <c r="F334" s="220" t="s">
        <v>4161</v>
      </c>
      <c r="G334" s="221" t="s">
        <v>441</v>
      </c>
      <c r="H334" s="222">
        <v>30</v>
      </c>
      <c r="I334" s="223"/>
      <c r="J334" s="224">
        <f t="shared" si="85"/>
        <v>0</v>
      </c>
      <c r="K334" s="225"/>
      <c r="L334" s="226"/>
      <c r="M334" s="227" t="s">
        <v>1</v>
      </c>
      <c r="N334" s="228" t="s">
        <v>41</v>
      </c>
      <c r="O334" s="61"/>
      <c r="P334" s="181">
        <f t="shared" si="86"/>
        <v>0</v>
      </c>
      <c r="Q334" s="181">
        <v>0</v>
      </c>
      <c r="R334" s="181">
        <f t="shared" si="87"/>
        <v>0</v>
      </c>
      <c r="S334" s="181">
        <v>0</v>
      </c>
      <c r="T334" s="182">
        <f t="shared" si="88"/>
        <v>0</v>
      </c>
      <c r="U334" s="35"/>
      <c r="V334" s="35"/>
      <c r="W334" s="35"/>
      <c r="X334" s="35"/>
      <c r="Y334" s="35"/>
      <c r="Z334" s="35"/>
      <c r="AA334" s="35"/>
      <c r="AB334" s="35"/>
      <c r="AC334" s="35"/>
      <c r="AD334" s="35"/>
      <c r="AE334" s="35"/>
      <c r="AR334" s="183" t="s">
        <v>359</v>
      </c>
      <c r="AT334" s="183" t="s">
        <v>419</v>
      </c>
      <c r="AU334" s="183" t="s">
        <v>82</v>
      </c>
      <c r="AY334" s="18" t="s">
        <v>317</v>
      </c>
      <c r="BE334" s="105">
        <f t="shared" si="89"/>
        <v>0</v>
      </c>
      <c r="BF334" s="105">
        <f t="shared" si="90"/>
        <v>0</v>
      </c>
      <c r="BG334" s="105">
        <f t="shared" si="91"/>
        <v>0</v>
      </c>
      <c r="BH334" s="105">
        <f t="shared" si="92"/>
        <v>0</v>
      </c>
      <c r="BI334" s="105">
        <f t="shared" si="93"/>
        <v>0</v>
      </c>
      <c r="BJ334" s="18" t="s">
        <v>88</v>
      </c>
      <c r="BK334" s="105">
        <f t="shared" si="94"/>
        <v>0</v>
      </c>
      <c r="BL334" s="18" t="s">
        <v>321</v>
      </c>
      <c r="BM334" s="183" t="s">
        <v>2149</v>
      </c>
    </row>
    <row r="335" spans="1:65" s="2" customFormat="1" ht="14.45" customHeight="1">
      <c r="A335" s="35"/>
      <c r="B335" s="141"/>
      <c r="C335" s="218" t="s">
        <v>363</v>
      </c>
      <c r="D335" s="218" t="s">
        <v>419</v>
      </c>
      <c r="E335" s="219" t="s">
        <v>4162</v>
      </c>
      <c r="F335" s="220" t="s">
        <v>4163</v>
      </c>
      <c r="G335" s="221" t="s">
        <v>388</v>
      </c>
      <c r="H335" s="222">
        <v>1</v>
      </c>
      <c r="I335" s="223"/>
      <c r="J335" s="224">
        <f t="shared" si="85"/>
        <v>0</v>
      </c>
      <c r="K335" s="225"/>
      <c r="L335" s="226"/>
      <c r="M335" s="227" t="s">
        <v>1</v>
      </c>
      <c r="N335" s="228" t="s">
        <v>41</v>
      </c>
      <c r="O335" s="61"/>
      <c r="P335" s="181">
        <f t="shared" si="86"/>
        <v>0</v>
      </c>
      <c r="Q335" s="181">
        <v>0</v>
      </c>
      <c r="R335" s="181">
        <f t="shared" si="87"/>
        <v>0</v>
      </c>
      <c r="S335" s="181">
        <v>0</v>
      </c>
      <c r="T335" s="182">
        <f t="shared" si="88"/>
        <v>0</v>
      </c>
      <c r="U335" s="35"/>
      <c r="V335" s="35"/>
      <c r="W335" s="35"/>
      <c r="X335" s="35"/>
      <c r="Y335" s="35"/>
      <c r="Z335" s="35"/>
      <c r="AA335" s="35"/>
      <c r="AB335" s="35"/>
      <c r="AC335" s="35"/>
      <c r="AD335" s="35"/>
      <c r="AE335" s="35"/>
      <c r="AR335" s="183" t="s">
        <v>359</v>
      </c>
      <c r="AT335" s="183" t="s">
        <v>419</v>
      </c>
      <c r="AU335" s="183" t="s">
        <v>82</v>
      </c>
      <c r="AY335" s="18" t="s">
        <v>317</v>
      </c>
      <c r="BE335" s="105">
        <f t="shared" si="89"/>
        <v>0</v>
      </c>
      <c r="BF335" s="105">
        <f t="shared" si="90"/>
        <v>0</v>
      </c>
      <c r="BG335" s="105">
        <f t="shared" si="91"/>
        <v>0</v>
      </c>
      <c r="BH335" s="105">
        <f t="shared" si="92"/>
        <v>0</v>
      </c>
      <c r="BI335" s="105">
        <f t="shared" si="93"/>
        <v>0</v>
      </c>
      <c r="BJ335" s="18" t="s">
        <v>88</v>
      </c>
      <c r="BK335" s="105">
        <f t="shared" si="94"/>
        <v>0</v>
      </c>
      <c r="BL335" s="18" t="s">
        <v>321</v>
      </c>
      <c r="BM335" s="183" t="s">
        <v>2157</v>
      </c>
    </row>
    <row r="336" spans="1:65" s="2" customFormat="1" ht="14.45" customHeight="1">
      <c r="A336" s="35"/>
      <c r="B336" s="141"/>
      <c r="C336" s="218" t="s">
        <v>370</v>
      </c>
      <c r="D336" s="218" t="s">
        <v>419</v>
      </c>
      <c r="E336" s="219" t="s">
        <v>4243</v>
      </c>
      <c r="F336" s="220" t="s">
        <v>4244</v>
      </c>
      <c r="G336" s="221" t="s">
        <v>388</v>
      </c>
      <c r="H336" s="222">
        <v>1</v>
      </c>
      <c r="I336" s="223"/>
      <c r="J336" s="224">
        <f t="shared" si="85"/>
        <v>0</v>
      </c>
      <c r="K336" s="225"/>
      <c r="L336" s="226"/>
      <c r="M336" s="227" t="s">
        <v>1</v>
      </c>
      <c r="N336" s="228" t="s">
        <v>41</v>
      </c>
      <c r="O336" s="61"/>
      <c r="P336" s="181">
        <f t="shared" si="86"/>
        <v>0</v>
      </c>
      <c r="Q336" s="181">
        <v>0</v>
      </c>
      <c r="R336" s="181">
        <f t="shared" si="87"/>
        <v>0</v>
      </c>
      <c r="S336" s="181">
        <v>0</v>
      </c>
      <c r="T336" s="182">
        <f t="shared" si="88"/>
        <v>0</v>
      </c>
      <c r="U336" s="35"/>
      <c r="V336" s="35"/>
      <c r="W336" s="35"/>
      <c r="X336" s="35"/>
      <c r="Y336" s="35"/>
      <c r="Z336" s="35"/>
      <c r="AA336" s="35"/>
      <c r="AB336" s="35"/>
      <c r="AC336" s="35"/>
      <c r="AD336" s="35"/>
      <c r="AE336" s="35"/>
      <c r="AR336" s="183" t="s">
        <v>359</v>
      </c>
      <c r="AT336" s="183" t="s">
        <v>419</v>
      </c>
      <c r="AU336" s="183" t="s">
        <v>82</v>
      </c>
      <c r="AY336" s="18" t="s">
        <v>317</v>
      </c>
      <c r="BE336" s="105">
        <f t="shared" si="89"/>
        <v>0</v>
      </c>
      <c r="BF336" s="105">
        <f t="shared" si="90"/>
        <v>0</v>
      </c>
      <c r="BG336" s="105">
        <f t="shared" si="91"/>
        <v>0</v>
      </c>
      <c r="BH336" s="105">
        <f t="shared" si="92"/>
        <v>0</v>
      </c>
      <c r="BI336" s="105">
        <f t="shared" si="93"/>
        <v>0</v>
      </c>
      <c r="BJ336" s="18" t="s">
        <v>88</v>
      </c>
      <c r="BK336" s="105">
        <f t="shared" si="94"/>
        <v>0</v>
      </c>
      <c r="BL336" s="18" t="s">
        <v>321</v>
      </c>
      <c r="BM336" s="183" t="s">
        <v>2167</v>
      </c>
    </row>
    <row r="337" spans="1:65" s="2" customFormat="1" ht="14.45" customHeight="1">
      <c r="A337" s="35"/>
      <c r="B337" s="141"/>
      <c r="C337" s="218" t="s">
        <v>375</v>
      </c>
      <c r="D337" s="218" t="s">
        <v>419</v>
      </c>
      <c r="E337" s="219" t="s">
        <v>4289</v>
      </c>
      <c r="F337" s="220" t="s">
        <v>4290</v>
      </c>
      <c r="G337" s="221" t="s">
        <v>388</v>
      </c>
      <c r="H337" s="222">
        <v>1</v>
      </c>
      <c r="I337" s="223"/>
      <c r="J337" s="224">
        <f t="shared" si="85"/>
        <v>0</v>
      </c>
      <c r="K337" s="225"/>
      <c r="L337" s="226"/>
      <c r="M337" s="227" t="s">
        <v>1</v>
      </c>
      <c r="N337" s="228" t="s">
        <v>41</v>
      </c>
      <c r="O337" s="61"/>
      <c r="P337" s="181">
        <f t="shared" si="86"/>
        <v>0</v>
      </c>
      <c r="Q337" s="181">
        <v>0</v>
      </c>
      <c r="R337" s="181">
        <f t="shared" si="87"/>
        <v>0</v>
      </c>
      <c r="S337" s="181">
        <v>0</v>
      </c>
      <c r="T337" s="182">
        <f t="shared" si="88"/>
        <v>0</v>
      </c>
      <c r="U337" s="35"/>
      <c r="V337" s="35"/>
      <c r="W337" s="35"/>
      <c r="X337" s="35"/>
      <c r="Y337" s="35"/>
      <c r="Z337" s="35"/>
      <c r="AA337" s="35"/>
      <c r="AB337" s="35"/>
      <c r="AC337" s="35"/>
      <c r="AD337" s="35"/>
      <c r="AE337" s="35"/>
      <c r="AR337" s="183" t="s">
        <v>359</v>
      </c>
      <c r="AT337" s="183" t="s">
        <v>419</v>
      </c>
      <c r="AU337" s="183" t="s">
        <v>82</v>
      </c>
      <c r="AY337" s="18" t="s">
        <v>317</v>
      </c>
      <c r="BE337" s="105">
        <f t="shared" si="89"/>
        <v>0</v>
      </c>
      <c r="BF337" s="105">
        <f t="shared" si="90"/>
        <v>0</v>
      </c>
      <c r="BG337" s="105">
        <f t="shared" si="91"/>
        <v>0</v>
      </c>
      <c r="BH337" s="105">
        <f t="shared" si="92"/>
        <v>0</v>
      </c>
      <c r="BI337" s="105">
        <f t="shared" si="93"/>
        <v>0</v>
      </c>
      <c r="BJ337" s="18" t="s">
        <v>88</v>
      </c>
      <c r="BK337" s="105">
        <f t="shared" si="94"/>
        <v>0</v>
      </c>
      <c r="BL337" s="18" t="s">
        <v>321</v>
      </c>
      <c r="BM337" s="183" t="s">
        <v>2175</v>
      </c>
    </row>
    <row r="338" spans="1:65" s="2" customFormat="1" ht="14.45" customHeight="1">
      <c r="A338" s="35"/>
      <c r="B338" s="141"/>
      <c r="C338" s="218" t="s">
        <v>380</v>
      </c>
      <c r="D338" s="218" t="s">
        <v>419</v>
      </c>
      <c r="E338" s="219" t="s">
        <v>4251</v>
      </c>
      <c r="F338" s="220" t="s">
        <v>4252</v>
      </c>
      <c r="G338" s="221" t="s">
        <v>388</v>
      </c>
      <c r="H338" s="222">
        <v>1</v>
      </c>
      <c r="I338" s="223"/>
      <c r="J338" s="224">
        <f t="shared" si="85"/>
        <v>0</v>
      </c>
      <c r="K338" s="225"/>
      <c r="L338" s="226"/>
      <c r="M338" s="227" t="s">
        <v>1</v>
      </c>
      <c r="N338" s="228" t="s">
        <v>41</v>
      </c>
      <c r="O338" s="61"/>
      <c r="P338" s="181">
        <f t="shared" si="86"/>
        <v>0</v>
      </c>
      <c r="Q338" s="181">
        <v>0</v>
      </c>
      <c r="R338" s="181">
        <f t="shared" si="87"/>
        <v>0</v>
      </c>
      <c r="S338" s="181">
        <v>0</v>
      </c>
      <c r="T338" s="182">
        <f t="shared" si="88"/>
        <v>0</v>
      </c>
      <c r="U338" s="35"/>
      <c r="V338" s="35"/>
      <c r="W338" s="35"/>
      <c r="X338" s="35"/>
      <c r="Y338" s="35"/>
      <c r="Z338" s="35"/>
      <c r="AA338" s="35"/>
      <c r="AB338" s="35"/>
      <c r="AC338" s="35"/>
      <c r="AD338" s="35"/>
      <c r="AE338" s="35"/>
      <c r="AR338" s="183" t="s">
        <v>359</v>
      </c>
      <c r="AT338" s="183" t="s">
        <v>419</v>
      </c>
      <c r="AU338" s="183" t="s">
        <v>82</v>
      </c>
      <c r="AY338" s="18" t="s">
        <v>317</v>
      </c>
      <c r="BE338" s="105">
        <f t="shared" si="89"/>
        <v>0</v>
      </c>
      <c r="BF338" s="105">
        <f t="shared" si="90"/>
        <v>0</v>
      </c>
      <c r="BG338" s="105">
        <f t="shared" si="91"/>
        <v>0</v>
      </c>
      <c r="BH338" s="105">
        <f t="shared" si="92"/>
        <v>0</v>
      </c>
      <c r="BI338" s="105">
        <f t="shared" si="93"/>
        <v>0</v>
      </c>
      <c r="BJ338" s="18" t="s">
        <v>88</v>
      </c>
      <c r="BK338" s="105">
        <f t="shared" si="94"/>
        <v>0</v>
      </c>
      <c r="BL338" s="18" t="s">
        <v>321</v>
      </c>
      <c r="BM338" s="183" t="s">
        <v>2183</v>
      </c>
    </row>
    <row r="339" spans="1:65" s="2" customFormat="1" ht="14.45" customHeight="1">
      <c r="A339" s="35"/>
      <c r="B339" s="141"/>
      <c r="C339" s="218" t="s">
        <v>385</v>
      </c>
      <c r="D339" s="218" t="s">
        <v>419</v>
      </c>
      <c r="E339" s="219" t="s">
        <v>4271</v>
      </c>
      <c r="F339" s="220" t="s">
        <v>4272</v>
      </c>
      <c r="G339" s="221" t="s">
        <v>388</v>
      </c>
      <c r="H339" s="222">
        <v>14</v>
      </c>
      <c r="I339" s="223"/>
      <c r="J339" s="224">
        <f t="shared" si="85"/>
        <v>0</v>
      </c>
      <c r="K339" s="225"/>
      <c r="L339" s="226"/>
      <c r="M339" s="227" t="s">
        <v>1</v>
      </c>
      <c r="N339" s="228" t="s">
        <v>41</v>
      </c>
      <c r="O339" s="61"/>
      <c r="P339" s="181">
        <f t="shared" si="86"/>
        <v>0</v>
      </c>
      <c r="Q339" s="181">
        <v>0</v>
      </c>
      <c r="R339" s="181">
        <f t="shared" si="87"/>
        <v>0</v>
      </c>
      <c r="S339" s="181">
        <v>0</v>
      </c>
      <c r="T339" s="182">
        <f t="shared" si="88"/>
        <v>0</v>
      </c>
      <c r="U339" s="35"/>
      <c r="V339" s="35"/>
      <c r="W339" s="35"/>
      <c r="X339" s="35"/>
      <c r="Y339" s="35"/>
      <c r="Z339" s="35"/>
      <c r="AA339" s="35"/>
      <c r="AB339" s="35"/>
      <c r="AC339" s="35"/>
      <c r="AD339" s="35"/>
      <c r="AE339" s="35"/>
      <c r="AR339" s="183" t="s">
        <v>359</v>
      </c>
      <c r="AT339" s="183" t="s">
        <v>419</v>
      </c>
      <c r="AU339" s="183" t="s">
        <v>82</v>
      </c>
      <c r="AY339" s="18" t="s">
        <v>317</v>
      </c>
      <c r="BE339" s="105">
        <f t="shared" si="89"/>
        <v>0</v>
      </c>
      <c r="BF339" s="105">
        <f t="shared" si="90"/>
        <v>0</v>
      </c>
      <c r="BG339" s="105">
        <f t="shared" si="91"/>
        <v>0</v>
      </c>
      <c r="BH339" s="105">
        <f t="shared" si="92"/>
        <v>0</v>
      </c>
      <c r="BI339" s="105">
        <f t="shared" si="93"/>
        <v>0</v>
      </c>
      <c r="BJ339" s="18" t="s">
        <v>88</v>
      </c>
      <c r="BK339" s="105">
        <f t="shared" si="94"/>
        <v>0</v>
      </c>
      <c r="BL339" s="18" t="s">
        <v>321</v>
      </c>
      <c r="BM339" s="183" t="s">
        <v>2193</v>
      </c>
    </row>
    <row r="340" spans="1:65" s="2" customFormat="1" ht="14.45" customHeight="1">
      <c r="A340" s="35"/>
      <c r="B340" s="141"/>
      <c r="C340" s="218" t="s">
        <v>391</v>
      </c>
      <c r="D340" s="218" t="s">
        <v>419</v>
      </c>
      <c r="E340" s="219" t="s">
        <v>4291</v>
      </c>
      <c r="F340" s="220" t="s">
        <v>4292</v>
      </c>
      <c r="G340" s="221" t="s">
        <v>388</v>
      </c>
      <c r="H340" s="222">
        <v>1</v>
      </c>
      <c r="I340" s="223"/>
      <c r="J340" s="224">
        <f t="shared" si="85"/>
        <v>0</v>
      </c>
      <c r="K340" s="225"/>
      <c r="L340" s="226"/>
      <c r="M340" s="227" t="s">
        <v>1</v>
      </c>
      <c r="N340" s="228" t="s">
        <v>41</v>
      </c>
      <c r="O340" s="61"/>
      <c r="P340" s="181">
        <f t="shared" si="86"/>
        <v>0</v>
      </c>
      <c r="Q340" s="181">
        <v>0</v>
      </c>
      <c r="R340" s="181">
        <f t="shared" si="87"/>
        <v>0</v>
      </c>
      <c r="S340" s="181">
        <v>0</v>
      </c>
      <c r="T340" s="182">
        <f t="shared" si="88"/>
        <v>0</v>
      </c>
      <c r="U340" s="35"/>
      <c r="V340" s="35"/>
      <c r="W340" s="35"/>
      <c r="X340" s="35"/>
      <c r="Y340" s="35"/>
      <c r="Z340" s="35"/>
      <c r="AA340" s="35"/>
      <c r="AB340" s="35"/>
      <c r="AC340" s="35"/>
      <c r="AD340" s="35"/>
      <c r="AE340" s="35"/>
      <c r="AR340" s="183" t="s">
        <v>359</v>
      </c>
      <c r="AT340" s="183" t="s">
        <v>419</v>
      </c>
      <c r="AU340" s="183" t="s">
        <v>82</v>
      </c>
      <c r="AY340" s="18" t="s">
        <v>317</v>
      </c>
      <c r="BE340" s="105">
        <f t="shared" si="89"/>
        <v>0</v>
      </c>
      <c r="BF340" s="105">
        <f t="shared" si="90"/>
        <v>0</v>
      </c>
      <c r="BG340" s="105">
        <f t="shared" si="91"/>
        <v>0</v>
      </c>
      <c r="BH340" s="105">
        <f t="shared" si="92"/>
        <v>0</v>
      </c>
      <c r="BI340" s="105">
        <f t="shared" si="93"/>
        <v>0</v>
      </c>
      <c r="BJ340" s="18" t="s">
        <v>88</v>
      </c>
      <c r="BK340" s="105">
        <f t="shared" si="94"/>
        <v>0</v>
      </c>
      <c r="BL340" s="18" t="s">
        <v>321</v>
      </c>
      <c r="BM340" s="183" t="s">
        <v>2213</v>
      </c>
    </row>
    <row r="341" spans="1:65" s="2" customFormat="1" ht="14.45" customHeight="1">
      <c r="A341" s="35"/>
      <c r="B341" s="141"/>
      <c r="C341" s="218" t="s">
        <v>397</v>
      </c>
      <c r="D341" s="218" t="s">
        <v>419</v>
      </c>
      <c r="E341" s="219" t="s">
        <v>4200</v>
      </c>
      <c r="F341" s="220" t="s">
        <v>4201</v>
      </c>
      <c r="G341" s="221" t="s">
        <v>388</v>
      </c>
      <c r="H341" s="222">
        <v>1</v>
      </c>
      <c r="I341" s="223"/>
      <c r="J341" s="224">
        <f t="shared" si="85"/>
        <v>0</v>
      </c>
      <c r="K341" s="225"/>
      <c r="L341" s="226"/>
      <c r="M341" s="227" t="s">
        <v>1</v>
      </c>
      <c r="N341" s="228" t="s">
        <v>41</v>
      </c>
      <c r="O341" s="61"/>
      <c r="P341" s="181">
        <f t="shared" si="86"/>
        <v>0</v>
      </c>
      <c r="Q341" s="181">
        <v>0</v>
      </c>
      <c r="R341" s="181">
        <f t="shared" si="87"/>
        <v>0</v>
      </c>
      <c r="S341" s="181">
        <v>0</v>
      </c>
      <c r="T341" s="182">
        <f t="shared" si="88"/>
        <v>0</v>
      </c>
      <c r="U341" s="35"/>
      <c r="V341" s="35"/>
      <c r="W341" s="35"/>
      <c r="X341" s="35"/>
      <c r="Y341" s="35"/>
      <c r="Z341" s="35"/>
      <c r="AA341" s="35"/>
      <c r="AB341" s="35"/>
      <c r="AC341" s="35"/>
      <c r="AD341" s="35"/>
      <c r="AE341" s="35"/>
      <c r="AR341" s="183" t="s">
        <v>359</v>
      </c>
      <c r="AT341" s="183" t="s">
        <v>419</v>
      </c>
      <c r="AU341" s="183" t="s">
        <v>82</v>
      </c>
      <c r="AY341" s="18" t="s">
        <v>317</v>
      </c>
      <c r="BE341" s="105">
        <f t="shared" si="89"/>
        <v>0</v>
      </c>
      <c r="BF341" s="105">
        <f t="shared" si="90"/>
        <v>0</v>
      </c>
      <c r="BG341" s="105">
        <f t="shared" si="91"/>
        <v>0</v>
      </c>
      <c r="BH341" s="105">
        <f t="shared" si="92"/>
        <v>0</v>
      </c>
      <c r="BI341" s="105">
        <f t="shared" si="93"/>
        <v>0</v>
      </c>
      <c r="BJ341" s="18" t="s">
        <v>88</v>
      </c>
      <c r="BK341" s="105">
        <f t="shared" si="94"/>
        <v>0</v>
      </c>
      <c r="BL341" s="18" t="s">
        <v>321</v>
      </c>
      <c r="BM341" s="183" t="s">
        <v>2222</v>
      </c>
    </row>
    <row r="342" spans="1:65" s="12" customFormat="1" ht="25.9" customHeight="1">
      <c r="B342" s="160"/>
      <c r="D342" s="161" t="s">
        <v>74</v>
      </c>
      <c r="E342" s="162" t="s">
        <v>4293</v>
      </c>
      <c r="F342" s="162" t="s">
        <v>4294</v>
      </c>
      <c r="I342" s="163"/>
      <c r="J342" s="164">
        <f>BK342</f>
        <v>0</v>
      </c>
      <c r="L342" s="160"/>
      <c r="M342" s="165"/>
      <c r="N342" s="166"/>
      <c r="O342" s="166"/>
      <c r="P342" s="167">
        <v>0</v>
      </c>
      <c r="Q342" s="166"/>
      <c r="R342" s="167">
        <v>0</v>
      </c>
      <c r="S342" s="166"/>
      <c r="T342" s="168">
        <v>0</v>
      </c>
      <c r="AR342" s="161" t="s">
        <v>82</v>
      </c>
      <c r="AT342" s="169" t="s">
        <v>74</v>
      </c>
      <c r="AU342" s="169" t="s">
        <v>75</v>
      </c>
      <c r="AY342" s="161" t="s">
        <v>317</v>
      </c>
      <c r="BK342" s="170">
        <v>0</v>
      </c>
    </row>
    <row r="343" spans="1:65" s="12" customFormat="1" ht="25.9" customHeight="1">
      <c r="B343" s="160"/>
      <c r="D343" s="161" t="s">
        <v>74</v>
      </c>
      <c r="E343" s="162" t="s">
        <v>4295</v>
      </c>
      <c r="F343" s="162" t="s">
        <v>4296</v>
      </c>
      <c r="I343" s="163"/>
      <c r="J343" s="164">
        <f>BK343</f>
        <v>0</v>
      </c>
      <c r="L343" s="160"/>
      <c r="M343" s="165"/>
      <c r="N343" s="166"/>
      <c r="O343" s="166"/>
      <c r="P343" s="167">
        <f>SUM(P344:P355)</f>
        <v>0</v>
      </c>
      <c r="Q343" s="166"/>
      <c r="R343" s="167">
        <f>SUM(R344:R355)</f>
        <v>0</v>
      </c>
      <c r="S343" s="166"/>
      <c r="T343" s="168">
        <f>SUM(T344:T355)</f>
        <v>0</v>
      </c>
      <c r="AR343" s="161" t="s">
        <v>82</v>
      </c>
      <c r="AT343" s="169" t="s">
        <v>74</v>
      </c>
      <c r="AU343" s="169" t="s">
        <v>75</v>
      </c>
      <c r="AY343" s="161" t="s">
        <v>317</v>
      </c>
      <c r="BK343" s="170">
        <f>SUM(BK344:BK355)</f>
        <v>0</v>
      </c>
    </row>
    <row r="344" spans="1:65" s="2" customFormat="1" ht="14.45" customHeight="1">
      <c r="A344" s="35"/>
      <c r="B344" s="141"/>
      <c r="C344" s="218" t="s">
        <v>82</v>
      </c>
      <c r="D344" s="218" t="s">
        <v>419</v>
      </c>
      <c r="E344" s="219" t="s">
        <v>4297</v>
      </c>
      <c r="F344" s="220" t="s">
        <v>4298</v>
      </c>
      <c r="G344" s="221" t="s">
        <v>388</v>
      </c>
      <c r="H344" s="222">
        <v>1</v>
      </c>
      <c r="I344" s="223"/>
      <c r="J344" s="224">
        <f t="shared" ref="J344:J355" si="95">ROUND(I344*H344,2)</f>
        <v>0</v>
      </c>
      <c r="K344" s="225"/>
      <c r="L344" s="226"/>
      <c r="M344" s="227" t="s">
        <v>1</v>
      </c>
      <c r="N344" s="228" t="s">
        <v>41</v>
      </c>
      <c r="O344" s="61"/>
      <c r="P344" s="181">
        <f t="shared" ref="P344:P355" si="96">O344*H344</f>
        <v>0</v>
      </c>
      <c r="Q344" s="181">
        <v>0</v>
      </c>
      <c r="R344" s="181">
        <f t="shared" ref="R344:R355" si="97">Q344*H344</f>
        <v>0</v>
      </c>
      <c r="S344" s="181">
        <v>0</v>
      </c>
      <c r="T344" s="182">
        <f t="shared" ref="T344:T355" si="98">S344*H344</f>
        <v>0</v>
      </c>
      <c r="U344" s="35"/>
      <c r="V344" s="35"/>
      <c r="W344" s="35"/>
      <c r="X344" s="35"/>
      <c r="Y344" s="35"/>
      <c r="Z344" s="35"/>
      <c r="AA344" s="35"/>
      <c r="AB344" s="35"/>
      <c r="AC344" s="35"/>
      <c r="AD344" s="35"/>
      <c r="AE344" s="35"/>
      <c r="AR344" s="183" t="s">
        <v>359</v>
      </c>
      <c r="AT344" s="183" t="s">
        <v>419</v>
      </c>
      <c r="AU344" s="183" t="s">
        <v>82</v>
      </c>
      <c r="AY344" s="18" t="s">
        <v>317</v>
      </c>
      <c r="BE344" s="105">
        <f t="shared" ref="BE344:BE355" si="99">IF(N344="základná",J344,0)</f>
        <v>0</v>
      </c>
      <c r="BF344" s="105">
        <f t="shared" ref="BF344:BF355" si="100">IF(N344="znížená",J344,0)</f>
        <v>0</v>
      </c>
      <c r="BG344" s="105">
        <f t="shared" ref="BG344:BG355" si="101">IF(N344="zákl. prenesená",J344,0)</f>
        <v>0</v>
      </c>
      <c r="BH344" s="105">
        <f t="shared" ref="BH344:BH355" si="102">IF(N344="zníž. prenesená",J344,0)</f>
        <v>0</v>
      </c>
      <c r="BI344" s="105">
        <f t="shared" ref="BI344:BI355" si="103">IF(N344="nulová",J344,0)</f>
        <v>0</v>
      </c>
      <c r="BJ344" s="18" t="s">
        <v>88</v>
      </c>
      <c r="BK344" s="105">
        <f t="shared" ref="BK344:BK355" si="104">ROUND(I344*H344,2)</f>
        <v>0</v>
      </c>
      <c r="BL344" s="18" t="s">
        <v>321</v>
      </c>
      <c r="BM344" s="183" t="s">
        <v>2236</v>
      </c>
    </row>
    <row r="345" spans="1:65" s="2" customFormat="1" ht="14.45" customHeight="1">
      <c r="A345" s="35"/>
      <c r="B345" s="141"/>
      <c r="C345" s="218" t="s">
        <v>88</v>
      </c>
      <c r="D345" s="218" t="s">
        <v>419</v>
      </c>
      <c r="E345" s="219" t="s">
        <v>4140</v>
      </c>
      <c r="F345" s="220" t="s">
        <v>4141</v>
      </c>
      <c r="G345" s="221" t="s">
        <v>388</v>
      </c>
      <c r="H345" s="222">
        <v>1</v>
      </c>
      <c r="I345" s="223"/>
      <c r="J345" s="224">
        <f t="shared" si="95"/>
        <v>0</v>
      </c>
      <c r="K345" s="225"/>
      <c r="L345" s="226"/>
      <c r="M345" s="227" t="s">
        <v>1</v>
      </c>
      <c r="N345" s="228" t="s">
        <v>41</v>
      </c>
      <c r="O345" s="61"/>
      <c r="P345" s="181">
        <f t="shared" si="96"/>
        <v>0</v>
      </c>
      <c r="Q345" s="181">
        <v>0</v>
      </c>
      <c r="R345" s="181">
        <f t="shared" si="97"/>
        <v>0</v>
      </c>
      <c r="S345" s="181">
        <v>0</v>
      </c>
      <c r="T345" s="182">
        <f t="shared" si="98"/>
        <v>0</v>
      </c>
      <c r="U345" s="35"/>
      <c r="V345" s="35"/>
      <c r="W345" s="35"/>
      <c r="X345" s="35"/>
      <c r="Y345" s="35"/>
      <c r="Z345" s="35"/>
      <c r="AA345" s="35"/>
      <c r="AB345" s="35"/>
      <c r="AC345" s="35"/>
      <c r="AD345" s="35"/>
      <c r="AE345" s="35"/>
      <c r="AR345" s="183" t="s">
        <v>359</v>
      </c>
      <c r="AT345" s="183" t="s">
        <v>419</v>
      </c>
      <c r="AU345" s="183" t="s">
        <v>82</v>
      </c>
      <c r="AY345" s="18" t="s">
        <v>317</v>
      </c>
      <c r="BE345" s="105">
        <f t="shared" si="99"/>
        <v>0</v>
      </c>
      <c r="BF345" s="105">
        <f t="shared" si="100"/>
        <v>0</v>
      </c>
      <c r="BG345" s="105">
        <f t="shared" si="101"/>
        <v>0</v>
      </c>
      <c r="BH345" s="105">
        <f t="shared" si="102"/>
        <v>0</v>
      </c>
      <c r="BI345" s="105">
        <f t="shared" si="103"/>
        <v>0</v>
      </c>
      <c r="BJ345" s="18" t="s">
        <v>88</v>
      </c>
      <c r="BK345" s="105">
        <f t="shared" si="104"/>
        <v>0</v>
      </c>
      <c r="BL345" s="18" t="s">
        <v>321</v>
      </c>
      <c r="BM345" s="183" t="s">
        <v>2254</v>
      </c>
    </row>
    <row r="346" spans="1:65" s="2" customFormat="1" ht="14.45" customHeight="1">
      <c r="A346" s="35"/>
      <c r="B346" s="141"/>
      <c r="C346" s="218" t="s">
        <v>105</v>
      </c>
      <c r="D346" s="218" t="s">
        <v>419</v>
      </c>
      <c r="E346" s="219" t="s">
        <v>4144</v>
      </c>
      <c r="F346" s="220" t="s">
        <v>4145</v>
      </c>
      <c r="G346" s="221" t="s">
        <v>388</v>
      </c>
      <c r="H346" s="222">
        <v>1</v>
      </c>
      <c r="I346" s="223"/>
      <c r="J346" s="224">
        <f t="shared" si="95"/>
        <v>0</v>
      </c>
      <c r="K346" s="225"/>
      <c r="L346" s="226"/>
      <c r="M346" s="227" t="s">
        <v>1</v>
      </c>
      <c r="N346" s="228" t="s">
        <v>41</v>
      </c>
      <c r="O346" s="61"/>
      <c r="P346" s="181">
        <f t="shared" si="96"/>
        <v>0</v>
      </c>
      <c r="Q346" s="181">
        <v>0</v>
      </c>
      <c r="R346" s="181">
        <f t="shared" si="97"/>
        <v>0</v>
      </c>
      <c r="S346" s="181">
        <v>0</v>
      </c>
      <c r="T346" s="182">
        <f t="shared" si="98"/>
        <v>0</v>
      </c>
      <c r="U346" s="35"/>
      <c r="V346" s="35"/>
      <c r="W346" s="35"/>
      <c r="X346" s="35"/>
      <c r="Y346" s="35"/>
      <c r="Z346" s="35"/>
      <c r="AA346" s="35"/>
      <c r="AB346" s="35"/>
      <c r="AC346" s="35"/>
      <c r="AD346" s="35"/>
      <c r="AE346" s="35"/>
      <c r="AR346" s="183" t="s">
        <v>359</v>
      </c>
      <c r="AT346" s="183" t="s">
        <v>419</v>
      </c>
      <c r="AU346" s="183" t="s">
        <v>82</v>
      </c>
      <c r="AY346" s="18" t="s">
        <v>317</v>
      </c>
      <c r="BE346" s="105">
        <f t="shared" si="99"/>
        <v>0</v>
      </c>
      <c r="BF346" s="105">
        <f t="shared" si="100"/>
        <v>0</v>
      </c>
      <c r="BG346" s="105">
        <f t="shared" si="101"/>
        <v>0</v>
      </c>
      <c r="BH346" s="105">
        <f t="shared" si="102"/>
        <v>0</v>
      </c>
      <c r="BI346" s="105">
        <f t="shared" si="103"/>
        <v>0</v>
      </c>
      <c r="BJ346" s="18" t="s">
        <v>88</v>
      </c>
      <c r="BK346" s="105">
        <f t="shared" si="104"/>
        <v>0</v>
      </c>
      <c r="BL346" s="18" t="s">
        <v>321</v>
      </c>
      <c r="BM346" s="183" t="s">
        <v>2266</v>
      </c>
    </row>
    <row r="347" spans="1:65" s="2" customFormat="1" ht="14.45" customHeight="1">
      <c r="A347" s="35"/>
      <c r="B347" s="141"/>
      <c r="C347" s="218" t="s">
        <v>321</v>
      </c>
      <c r="D347" s="218" t="s">
        <v>419</v>
      </c>
      <c r="E347" s="219" t="s">
        <v>4146</v>
      </c>
      <c r="F347" s="220" t="s">
        <v>4147</v>
      </c>
      <c r="G347" s="221" t="s">
        <v>388</v>
      </c>
      <c r="H347" s="222">
        <v>2</v>
      </c>
      <c r="I347" s="223"/>
      <c r="J347" s="224">
        <f t="shared" si="95"/>
        <v>0</v>
      </c>
      <c r="K347" s="225"/>
      <c r="L347" s="226"/>
      <c r="M347" s="227" t="s">
        <v>1</v>
      </c>
      <c r="N347" s="228" t="s">
        <v>41</v>
      </c>
      <c r="O347" s="61"/>
      <c r="P347" s="181">
        <f t="shared" si="96"/>
        <v>0</v>
      </c>
      <c r="Q347" s="181">
        <v>0</v>
      </c>
      <c r="R347" s="181">
        <f t="shared" si="97"/>
        <v>0</v>
      </c>
      <c r="S347" s="181">
        <v>0</v>
      </c>
      <c r="T347" s="182">
        <f t="shared" si="98"/>
        <v>0</v>
      </c>
      <c r="U347" s="35"/>
      <c r="V347" s="35"/>
      <c r="W347" s="35"/>
      <c r="X347" s="35"/>
      <c r="Y347" s="35"/>
      <c r="Z347" s="35"/>
      <c r="AA347" s="35"/>
      <c r="AB347" s="35"/>
      <c r="AC347" s="35"/>
      <c r="AD347" s="35"/>
      <c r="AE347" s="35"/>
      <c r="AR347" s="183" t="s">
        <v>359</v>
      </c>
      <c r="AT347" s="183" t="s">
        <v>419</v>
      </c>
      <c r="AU347" s="183" t="s">
        <v>82</v>
      </c>
      <c r="AY347" s="18" t="s">
        <v>317</v>
      </c>
      <c r="BE347" s="105">
        <f t="shared" si="99"/>
        <v>0</v>
      </c>
      <c r="BF347" s="105">
        <f t="shared" si="100"/>
        <v>0</v>
      </c>
      <c r="BG347" s="105">
        <f t="shared" si="101"/>
        <v>0</v>
      </c>
      <c r="BH347" s="105">
        <f t="shared" si="102"/>
        <v>0</v>
      </c>
      <c r="BI347" s="105">
        <f t="shared" si="103"/>
        <v>0</v>
      </c>
      <c r="BJ347" s="18" t="s">
        <v>88</v>
      </c>
      <c r="BK347" s="105">
        <f t="shared" si="104"/>
        <v>0</v>
      </c>
      <c r="BL347" s="18" t="s">
        <v>321</v>
      </c>
      <c r="BM347" s="183" t="s">
        <v>2274</v>
      </c>
    </row>
    <row r="348" spans="1:65" s="2" customFormat="1" ht="14.45" customHeight="1">
      <c r="A348" s="35"/>
      <c r="B348" s="141"/>
      <c r="C348" s="218" t="s">
        <v>218</v>
      </c>
      <c r="D348" s="218" t="s">
        <v>419</v>
      </c>
      <c r="E348" s="219" t="s">
        <v>4148</v>
      </c>
      <c r="F348" s="220" t="s">
        <v>4149</v>
      </c>
      <c r="G348" s="221" t="s">
        <v>388</v>
      </c>
      <c r="H348" s="222">
        <v>2</v>
      </c>
      <c r="I348" s="223"/>
      <c r="J348" s="224">
        <f t="shared" si="95"/>
        <v>0</v>
      </c>
      <c r="K348" s="225"/>
      <c r="L348" s="226"/>
      <c r="M348" s="227" t="s">
        <v>1</v>
      </c>
      <c r="N348" s="228" t="s">
        <v>41</v>
      </c>
      <c r="O348" s="61"/>
      <c r="P348" s="181">
        <f t="shared" si="96"/>
        <v>0</v>
      </c>
      <c r="Q348" s="181">
        <v>0</v>
      </c>
      <c r="R348" s="181">
        <f t="shared" si="97"/>
        <v>0</v>
      </c>
      <c r="S348" s="181">
        <v>0</v>
      </c>
      <c r="T348" s="182">
        <f t="shared" si="98"/>
        <v>0</v>
      </c>
      <c r="U348" s="35"/>
      <c r="V348" s="35"/>
      <c r="W348" s="35"/>
      <c r="X348" s="35"/>
      <c r="Y348" s="35"/>
      <c r="Z348" s="35"/>
      <c r="AA348" s="35"/>
      <c r="AB348" s="35"/>
      <c r="AC348" s="35"/>
      <c r="AD348" s="35"/>
      <c r="AE348" s="35"/>
      <c r="AR348" s="183" t="s">
        <v>359</v>
      </c>
      <c r="AT348" s="183" t="s">
        <v>419</v>
      </c>
      <c r="AU348" s="183" t="s">
        <v>82</v>
      </c>
      <c r="AY348" s="18" t="s">
        <v>317</v>
      </c>
      <c r="BE348" s="105">
        <f t="shared" si="99"/>
        <v>0</v>
      </c>
      <c r="BF348" s="105">
        <f t="shared" si="100"/>
        <v>0</v>
      </c>
      <c r="BG348" s="105">
        <f t="shared" si="101"/>
        <v>0</v>
      </c>
      <c r="BH348" s="105">
        <f t="shared" si="102"/>
        <v>0</v>
      </c>
      <c r="BI348" s="105">
        <f t="shared" si="103"/>
        <v>0</v>
      </c>
      <c r="BJ348" s="18" t="s">
        <v>88</v>
      </c>
      <c r="BK348" s="105">
        <f t="shared" si="104"/>
        <v>0</v>
      </c>
      <c r="BL348" s="18" t="s">
        <v>321</v>
      </c>
      <c r="BM348" s="183" t="s">
        <v>2285</v>
      </c>
    </row>
    <row r="349" spans="1:65" s="2" customFormat="1" ht="14.45" customHeight="1">
      <c r="A349" s="35"/>
      <c r="B349" s="141"/>
      <c r="C349" s="218" t="s">
        <v>349</v>
      </c>
      <c r="D349" s="218" t="s">
        <v>419</v>
      </c>
      <c r="E349" s="219" t="s">
        <v>4150</v>
      </c>
      <c r="F349" s="220" t="s">
        <v>4151</v>
      </c>
      <c r="G349" s="221" t="s">
        <v>388</v>
      </c>
      <c r="H349" s="222">
        <v>6</v>
      </c>
      <c r="I349" s="223"/>
      <c r="J349" s="224">
        <f t="shared" si="95"/>
        <v>0</v>
      </c>
      <c r="K349" s="225"/>
      <c r="L349" s="226"/>
      <c r="M349" s="227" t="s">
        <v>1</v>
      </c>
      <c r="N349" s="228" t="s">
        <v>41</v>
      </c>
      <c r="O349" s="61"/>
      <c r="P349" s="181">
        <f t="shared" si="96"/>
        <v>0</v>
      </c>
      <c r="Q349" s="181">
        <v>0</v>
      </c>
      <c r="R349" s="181">
        <f t="shared" si="97"/>
        <v>0</v>
      </c>
      <c r="S349" s="181">
        <v>0</v>
      </c>
      <c r="T349" s="182">
        <f t="shared" si="98"/>
        <v>0</v>
      </c>
      <c r="U349" s="35"/>
      <c r="V349" s="35"/>
      <c r="W349" s="35"/>
      <c r="X349" s="35"/>
      <c r="Y349" s="35"/>
      <c r="Z349" s="35"/>
      <c r="AA349" s="35"/>
      <c r="AB349" s="35"/>
      <c r="AC349" s="35"/>
      <c r="AD349" s="35"/>
      <c r="AE349" s="35"/>
      <c r="AR349" s="183" t="s">
        <v>359</v>
      </c>
      <c r="AT349" s="183" t="s">
        <v>419</v>
      </c>
      <c r="AU349" s="183" t="s">
        <v>82</v>
      </c>
      <c r="AY349" s="18" t="s">
        <v>317</v>
      </c>
      <c r="BE349" s="105">
        <f t="shared" si="99"/>
        <v>0</v>
      </c>
      <c r="BF349" s="105">
        <f t="shared" si="100"/>
        <v>0</v>
      </c>
      <c r="BG349" s="105">
        <f t="shared" si="101"/>
        <v>0</v>
      </c>
      <c r="BH349" s="105">
        <f t="shared" si="102"/>
        <v>0</v>
      </c>
      <c r="BI349" s="105">
        <f t="shared" si="103"/>
        <v>0</v>
      </c>
      <c r="BJ349" s="18" t="s">
        <v>88</v>
      </c>
      <c r="BK349" s="105">
        <f t="shared" si="104"/>
        <v>0</v>
      </c>
      <c r="BL349" s="18" t="s">
        <v>321</v>
      </c>
      <c r="BM349" s="183" t="s">
        <v>2296</v>
      </c>
    </row>
    <row r="350" spans="1:65" s="2" customFormat="1" ht="14.45" customHeight="1">
      <c r="A350" s="35"/>
      <c r="B350" s="141"/>
      <c r="C350" s="218" t="s">
        <v>355</v>
      </c>
      <c r="D350" s="218" t="s">
        <v>419</v>
      </c>
      <c r="E350" s="219" t="s">
        <v>4152</v>
      </c>
      <c r="F350" s="220" t="s">
        <v>4153</v>
      </c>
      <c r="G350" s="221" t="s">
        <v>388</v>
      </c>
      <c r="H350" s="222">
        <v>1</v>
      </c>
      <c r="I350" s="223"/>
      <c r="J350" s="224">
        <f t="shared" si="95"/>
        <v>0</v>
      </c>
      <c r="K350" s="225"/>
      <c r="L350" s="226"/>
      <c r="M350" s="227" t="s">
        <v>1</v>
      </c>
      <c r="N350" s="228" t="s">
        <v>41</v>
      </c>
      <c r="O350" s="61"/>
      <c r="P350" s="181">
        <f t="shared" si="96"/>
        <v>0</v>
      </c>
      <c r="Q350" s="181">
        <v>0</v>
      </c>
      <c r="R350" s="181">
        <f t="shared" si="97"/>
        <v>0</v>
      </c>
      <c r="S350" s="181">
        <v>0</v>
      </c>
      <c r="T350" s="182">
        <f t="shared" si="98"/>
        <v>0</v>
      </c>
      <c r="U350" s="35"/>
      <c r="V350" s="35"/>
      <c r="W350" s="35"/>
      <c r="X350" s="35"/>
      <c r="Y350" s="35"/>
      <c r="Z350" s="35"/>
      <c r="AA350" s="35"/>
      <c r="AB350" s="35"/>
      <c r="AC350" s="35"/>
      <c r="AD350" s="35"/>
      <c r="AE350" s="35"/>
      <c r="AR350" s="183" t="s">
        <v>359</v>
      </c>
      <c r="AT350" s="183" t="s">
        <v>419</v>
      </c>
      <c r="AU350" s="183" t="s">
        <v>82</v>
      </c>
      <c r="AY350" s="18" t="s">
        <v>317</v>
      </c>
      <c r="BE350" s="105">
        <f t="shared" si="99"/>
        <v>0</v>
      </c>
      <c r="BF350" s="105">
        <f t="shared" si="100"/>
        <v>0</v>
      </c>
      <c r="BG350" s="105">
        <f t="shared" si="101"/>
        <v>0</v>
      </c>
      <c r="BH350" s="105">
        <f t="shared" si="102"/>
        <v>0</v>
      </c>
      <c r="BI350" s="105">
        <f t="shared" si="103"/>
        <v>0</v>
      </c>
      <c r="BJ350" s="18" t="s">
        <v>88</v>
      </c>
      <c r="BK350" s="105">
        <f t="shared" si="104"/>
        <v>0</v>
      </c>
      <c r="BL350" s="18" t="s">
        <v>321</v>
      </c>
      <c r="BM350" s="183" t="s">
        <v>2308</v>
      </c>
    </row>
    <row r="351" spans="1:65" s="2" customFormat="1" ht="14.45" customHeight="1">
      <c r="A351" s="35"/>
      <c r="B351" s="141"/>
      <c r="C351" s="218" t="s">
        <v>359</v>
      </c>
      <c r="D351" s="218" t="s">
        <v>419</v>
      </c>
      <c r="E351" s="219" t="s">
        <v>4160</v>
      </c>
      <c r="F351" s="220" t="s">
        <v>4161</v>
      </c>
      <c r="G351" s="221" t="s">
        <v>441</v>
      </c>
      <c r="H351" s="222">
        <v>20</v>
      </c>
      <c r="I351" s="223"/>
      <c r="J351" s="224">
        <f t="shared" si="95"/>
        <v>0</v>
      </c>
      <c r="K351" s="225"/>
      <c r="L351" s="226"/>
      <c r="M351" s="227" t="s">
        <v>1</v>
      </c>
      <c r="N351" s="228" t="s">
        <v>41</v>
      </c>
      <c r="O351" s="61"/>
      <c r="P351" s="181">
        <f t="shared" si="96"/>
        <v>0</v>
      </c>
      <c r="Q351" s="181">
        <v>0</v>
      </c>
      <c r="R351" s="181">
        <f t="shared" si="97"/>
        <v>0</v>
      </c>
      <c r="S351" s="181">
        <v>0</v>
      </c>
      <c r="T351" s="182">
        <f t="shared" si="98"/>
        <v>0</v>
      </c>
      <c r="U351" s="35"/>
      <c r="V351" s="35"/>
      <c r="W351" s="35"/>
      <c r="X351" s="35"/>
      <c r="Y351" s="35"/>
      <c r="Z351" s="35"/>
      <c r="AA351" s="35"/>
      <c r="AB351" s="35"/>
      <c r="AC351" s="35"/>
      <c r="AD351" s="35"/>
      <c r="AE351" s="35"/>
      <c r="AR351" s="183" t="s">
        <v>359</v>
      </c>
      <c r="AT351" s="183" t="s">
        <v>419</v>
      </c>
      <c r="AU351" s="183" t="s">
        <v>82</v>
      </c>
      <c r="AY351" s="18" t="s">
        <v>317</v>
      </c>
      <c r="BE351" s="105">
        <f t="shared" si="99"/>
        <v>0</v>
      </c>
      <c r="BF351" s="105">
        <f t="shared" si="100"/>
        <v>0</v>
      </c>
      <c r="BG351" s="105">
        <f t="shared" si="101"/>
        <v>0</v>
      </c>
      <c r="BH351" s="105">
        <f t="shared" si="102"/>
        <v>0</v>
      </c>
      <c r="BI351" s="105">
        <f t="shared" si="103"/>
        <v>0</v>
      </c>
      <c r="BJ351" s="18" t="s">
        <v>88</v>
      </c>
      <c r="BK351" s="105">
        <f t="shared" si="104"/>
        <v>0</v>
      </c>
      <c r="BL351" s="18" t="s">
        <v>321</v>
      </c>
      <c r="BM351" s="183" t="s">
        <v>2320</v>
      </c>
    </row>
    <row r="352" spans="1:65" s="2" customFormat="1" ht="14.45" customHeight="1">
      <c r="A352" s="35"/>
      <c r="B352" s="141"/>
      <c r="C352" s="218" t="s">
        <v>363</v>
      </c>
      <c r="D352" s="218" t="s">
        <v>419</v>
      </c>
      <c r="E352" s="219" t="s">
        <v>4299</v>
      </c>
      <c r="F352" s="220" t="s">
        <v>4300</v>
      </c>
      <c r="G352" s="221" t="s">
        <v>388</v>
      </c>
      <c r="H352" s="222">
        <v>1</v>
      </c>
      <c r="I352" s="223"/>
      <c r="J352" s="224">
        <f t="shared" si="95"/>
        <v>0</v>
      </c>
      <c r="K352" s="225"/>
      <c r="L352" s="226"/>
      <c r="M352" s="227" t="s">
        <v>1</v>
      </c>
      <c r="N352" s="228" t="s">
        <v>41</v>
      </c>
      <c r="O352" s="61"/>
      <c r="P352" s="181">
        <f t="shared" si="96"/>
        <v>0</v>
      </c>
      <c r="Q352" s="181">
        <v>0</v>
      </c>
      <c r="R352" s="181">
        <f t="shared" si="97"/>
        <v>0</v>
      </c>
      <c r="S352" s="181">
        <v>0</v>
      </c>
      <c r="T352" s="182">
        <f t="shared" si="98"/>
        <v>0</v>
      </c>
      <c r="U352" s="35"/>
      <c r="V352" s="35"/>
      <c r="W352" s="35"/>
      <c r="X352" s="35"/>
      <c r="Y352" s="35"/>
      <c r="Z352" s="35"/>
      <c r="AA352" s="35"/>
      <c r="AB352" s="35"/>
      <c r="AC352" s="35"/>
      <c r="AD352" s="35"/>
      <c r="AE352" s="35"/>
      <c r="AR352" s="183" t="s">
        <v>359</v>
      </c>
      <c r="AT352" s="183" t="s">
        <v>419</v>
      </c>
      <c r="AU352" s="183" t="s">
        <v>82</v>
      </c>
      <c r="AY352" s="18" t="s">
        <v>317</v>
      </c>
      <c r="BE352" s="105">
        <f t="shared" si="99"/>
        <v>0</v>
      </c>
      <c r="BF352" s="105">
        <f t="shared" si="100"/>
        <v>0</v>
      </c>
      <c r="BG352" s="105">
        <f t="shared" si="101"/>
        <v>0</v>
      </c>
      <c r="BH352" s="105">
        <f t="shared" si="102"/>
        <v>0</v>
      </c>
      <c r="BI352" s="105">
        <f t="shared" si="103"/>
        <v>0</v>
      </c>
      <c r="BJ352" s="18" t="s">
        <v>88</v>
      </c>
      <c r="BK352" s="105">
        <f t="shared" si="104"/>
        <v>0</v>
      </c>
      <c r="BL352" s="18" t="s">
        <v>321</v>
      </c>
      <c r="BM352" s="183" t="s">
        <v>2330</v>
      </c>
    </row>
    <row r="353" spans="1:65" s="2" customFormat="1" ht="14.45" customHeight="1">
      <c r="A353" s="35"/>
      <c r="B353" s="141"/>
      <c r="C353" s="218" t="s">
        <v>370</v>
      </c>
      <c r="D353" s="218" t="s">
        <v>419</v>
      </c>
      <c r="E353" s="219" t="s">
        <v>4271</v>
      </c>
      <c r="F353" s="220" t="s">
        <v>4272</v>
      </c>
      <c r="G353" s="221" t="s">
        <v>388</v>
      </c>
      <c r="H353" s="222">
        <v>5</v>
      </c>
      <c r="I353" s="223"/>
      <c r="J353" s="224">
        <f t="shared" si="95"/>
        <v>0</v>
      </c>
      <c r="K353" s="225"/>
      <c r="L353" s="226"/>
      <c r="M353" s="227" t="s">
        <v>1</v>
      </c>
      <c r="N353" s="228" t="s">
        <v>41</v>
      </c>
      <c r="O353" s="61"/>
      <c r="P353" s="181">
        <f t="shared" si="96"/>
        <v>0</v>
      </c>
      <c r="Q353" s="181">
        <v>0</v>
      </c>
      <c r="R353" s="181">
        <f t="shared" si="97"/>
        <v>0</v>
      </c>
      <c r="S353" s="181">
        <v>0</v>
      </c>
      <c r="T353" s="182">
        <f t="shared" si="98"/>
        <v>0</v>
      </c>
      <c r="U353" s="35"/>
      <c r="V353" s="35"/>
      <c r="W353" s="35"/>
      <c r="X353" s="35"/>
      <c r="Y353" s="35"/>
      <c r="Z353" s="35"/>
      <c r="AA353" s="35"/>
      <c r="AB353" s="35"/>
      <c r="AC353" s="35"/>
      <c r="AD353" s="35"/>
      <c r="AE353" s="35"/>
      <c r="AR353" s="183" t="s">
        <v>359</v>
      </c>
      <c r="AT353" s="183" t="s">
        <v>419</v>
      </c>
      <c r="AU353" s="183" t="s">
        <v>82</v>
      </c>
      <c r="AY353" s="18" t="s">
        <v>317</v>
      </c>
      <c r="BE353" s="105">
        <f t="shared" si="99"/>
        <v>0</v>
      </c>
      <c r="BF353" s="105">
        <f t="shared" si="100"/>
        <v>0</v>
      </c>
      <c r="BG353" s="105">
        <f t="shared" si="101"/>
        <v>0</v>
      </c>
      <c r="BH353" s="105">
        <f t="shared" si="102"/>
        <v>0</v>
      </c>
      <c r="BI353" s="105">
        <f t="shared" si="103"/>
        <v>0</v>
      </c>
      <c r="BJ353" s="18" t="s">
        <v>88</v>
      </c>
      <c r="BK353" s="105">
        <f t="shared" si="104"/>
        <v>0</v>
      </c>
      <c r="BL353" s="18" t="s">
        <v>321</v>
      </c>
      <c r="BM353" s="183" t="s">
        <v>2344</v>
      </c>
    </row>
    <row r="354" spans="1:65" s="2" customFormat="1" ht="14.45" customHeight="1">
      <c r="A354" s="35"/>
      <c r="B354" s="141"/>
      <c r="C354" s="218" t="s">
        <v>375</v>
      </c>
      <c r="D354" s="218" t="s">
        <v>419</v>
      </c>
      <c r="E354" s="219" t="s">
        <v>4255</v>
      </c>
      <c r="F354" s="220" t="s">
        <v>4256</v>
      </c>
      <c r="G354" s="221" t="s">
        <v>388</v>
      </c>
      <c r="H354" s="222">
        <v>7</v>
      </c>
      <c r="I354" s="223"/>
      <c r="J354" s="224">
        <f t="shared" si="95"/>
        <v>0</v>
      </c>
      <c r="K354" s="225"/>
      <c r="L354" s="226"/>
      <c r="M354" s="227" t="s">
        <v>1</v>
      </c>
      <c r="N354" s="228" t="s">
        <v>41</v>
      </c>
      <c r="O354" s="61"/>
      <c r="P354" s="181">
        <f t="shared" si="96"/>
        <v>0</v>
      </c>
      <c r="Q354" s="181">
        <v>0</v>
      </c>
      <c r="R354" s="181">
        <f t="shared" si="97"/>
        <v>0</v>
      </c>
      <c r="S354" s="181">
        <v>0</v>
      </c>
      <c r="T354" s="182">
        <f t="shared" si="98"/>
        <v>0</v>
      </c>
      <c r="U354" s="35"/>
      <c r="V354" s="35"/>
      <c r="W354" s="35"/>
      <c r="X354" s="35"/>
      <c r="Y354" s="35"/>
      <c r="Z354" s="35"/>
      <c r="AA354" s="35"/>
      <c r="AB354" s="35"/>
      <c r="AC354" s="35"/>
      <c r="AD354" s="35"/>
      <c r="AE354" s="35"/>
      <c r="AR354" s="183" t="s">
        <v>359</v>
      </c>
      <c r="AT354" s="183" t="s">
        <v>419</v>
      </c>
      <c r="AU354" s="183" t="s">
        <v>82</v>
      </c>
      <c r="AY354" s="18" t="s">
        <v>317</v>
      </c>
      <c r="BE354" s="105">
        <f t="shared" si="99"/>
        <v>0</v>
      </c>
      <c r="BF354" s="105">
        <f t="shared" si="100"/>
        <v>0</v>
      </c>
      <c r="BG354" s="105">
        <f t="shared" si="101"/>
        <v>0</v>
      </c>
      <c r="BH354" s="105">
        <f t="shared" si="102"/>
        <v>0</v>
      </c>
      <c r="BI354" s="105">
        <f t="shared" si="103"/>
        <v>0</v>
      </c>
      <c r="BJ354" s="18" t="s">
        <v>88</v>
      </c>
      <c r="BK354" s="105">
        <f t="shared" si="104"/>
        <v>0</v>
      </c>
      <c r="BL354" s="18" t="s">
        <v>321</v>
      </c>
      <c r="BM354" s="183" t="s">
        <v>2358</v>
      </c>
    </row>
    <row r="355" spans="1:65" s="2" customFormat="1" ht="14.45" customHeight="1">
      <c r="A355" s="35"/>
      <c r="B355" s="141"/>
      <c r="C355" s="218" t="s">
        <v>380</v>
      </c>
      <c r="D355" s="218" t="s">
        <v>419</v>
      </c>
      <c r="E355" s="219" t="s">
        <v>4200</v>
      </c>
      <c r="F355" s="220" t="s">
        <v>4201</v>
      </c>
      <c r="G355" s="221" t="s">
        <v>388</v>
      </c>
      <c r="H355" s="222">
        <v>1</v>
      </c>
      <c r="I355" s="223"/>
      <c r="J355" s="224">
        <f t="shared" si="95"/>
        <v>0</v>
      </c>
      <c r="K355" s="225"/>
      <c r="L355" s="226"/>
      <c r="M355" s="227" t="s">
        <v>1</v>
      </c>
      <c r="N355" s="228" t="s">
        <v>41</v>
      </c>
      <c r="O355" s="61"/>
      <c r="P355" s="181">
        <f t="shared" si="96"/>
        <v>0</v>
      </c>
      <c r="Q355" s="181">
        <v>0</v>
      </c>
      <c r="R355" s="181">
        <f t="shared" si="97"/>
        <v>0</v>
      </c>
      <c r="S355" s="181">
        <v>0</v>
      </c>
      <c r="T355" s="182">
        <f t="shared" si="98"/>
        <v>0</v>
      </c>
      <c r="U355" s="35"/>
      <c r="V355" s="35"/>
      <c r="W355" s="35"/>
      <c r="X355" s="35"/>
      <c r="Y355" s="35"/>
      <c r="Z355" s="35"/>
      <c r="AA355" s="35"/>
      <c r="AB355" s="35"/>
      <c r="AC355" s="35"/>
      <c r="AD355" s="35"/>
      <c r="AE355" s="35"/>
      <c r="AR355" s="183" t="s">
        <v>359</v>
      </c>
      <c r="AT355" s="183" t="s">
        <v>419</v>
      </c>
      <c r="AU355" s="183" t="s">
        <v>82</v>
      </c>
      <c r="AY355" s="18" t="s">
        <v>317</v>
      </c>
      <c r="BE355" s="105">
        <f t="shared" si="99"/>
        <v>0</v>
      </c>
      <c r="BF355" s="105">
        <f t="shared" si="100"/>
        <v>0</v>
      </c>
      <c r="BG355" s="105">
        <f t="shared" si="101"/>
        <v>0</v>
      </c>
      <c r="BH355" s="105">
        <f t="shared" si="102"/>
        <v>0</v>
      </c>
      <c r="BI355" s="105">
        <f t="shared" si="103"/>
        <v>0</v>
      </c>
      <c r="BJ355" s="18" t="s">
        <v>88</v>
      </c>
      <c r="BK355" s="105">
        <f t="shared" si="104"/>
        <v>0</v>
      </c>
      <c r="BL355" s="18" t="s">
        <v>321</v>
      </c>
      <c r="BM355" s="183" t="s">
        <v>2366</v>
      </c>
    </row>
    <row r="356" spans="1:65" s="12" customFormat="1" ht="25.9" customHeight="1">
      <c r="B356" s="160"/>
      <c r="D356" s="161" t="s">
        <v>74</v>
      </c>
      <c r="E356" s="162" t="s">
        <v>4301</v>
      </c>
      <c r="F356" s="162" t="s">
        <v>4302</v>
      </c>
      <c r="I356" s="163"/>
      <c r="J356" s="164">
        <f>BK356</f>
        <v>0</v>
      </c>
      <c r="L356" s="160"/>
      <c r="M356" s="165"/>
      <c r="N356" s="166"/>
      <c r="O356" s="166"/>
      <c r="P356" s="167">
        <f>SUM(P357:P370)</f>
        <v>0</v>
      </c>
      <c r="Q356" s="166"/>
      <c r="R356" s="167">
        <f>SUM(R357:R370)</f>
        <v>0</v>
      </c>
      <c r="S356" s="166"/>
      <c r="T356" s="168">
        <f>SUM(T357:T370)</f>
        <v>0</v>
      </c>
      <c r="AR356" s="161" t="s">
        <v>82</v>
      </c>
      <c r="AT356" s="169" t="s">
        <v>74</v>
      </c>
      <c r="AU356" s="169" t="s">
        <v>75</v>
      </c>
      <c r="AY356" s="161" t="s">
        <v>317</v>
      </c>
      <c r="BK356" s="170">
        <f>SUM(BK357:BK370)</f>
        <v>0</v>
      </c>
    </row>
    <row r="357" spans="1:65" s="2" customFormat="1" ht="24.2" customHeight="1">
      <c r="A357" s="35"/>
      <c r="B357" s="141"/>
      <c r="C357" s="218" t="s">
        <v>82</v>
      </c>
      <c r="D357" s="218" t="s">
        <v>419</v>
      </c>
      <c r="E357" s="219" t="s">
        <v>4303</v>
      </c>
      <c r="F357" s="220" t="s">
        <v>4304</v>
      </c>
      <c r="G357" s="221" t="s">
        <v>388</v>
      </c>
      <c r="H357" s="222">
        <v>1</v>
      </c>
      <c r="I357" s="223"/>
      <c r="J357" s="224">
        <f t="shared" ref="J357:J370" si="105">ROUND(I357*H357,2)</f>
        <v>0</v>
      </c>
      <c r="K357" s="225"/>
      <c r="L357" s="226"/>
      <c r="M357" s="227" t="s">
        <v>1</v>
      </c>
      <c r="N357" s="228" t="s">
        <v>41</v>
      </c>
      <c r="O357" s="61"/>
      <c r="P357" s="181">
        <f t="shared" ref="P357:P370" si="106">O357*H357</f>
        <v>0</v>
      </c>
      <c r="Q357" s="181">
        <v>0</v>
      </c>
      <c r="R357" s="181">
        <f t="shared" ref="R357:R370" si="107">Q357*H357</f>
        <v>0</v>
      </c>
      <c r="S357" s="181">
        <v>0</v>
      </c>
      <c r="T357" s="182">
        <f t="shared" ref="T357:T370" si="108">S357*H357</f>
        <v>0</v>
      </c>
      <c r="U357" s="35"/>
      <c r="V357" s="35"/>
      <c r="W357" s="35"/>
      <c r="X357" s="35"/>
      <c r="Y357" s="35"/>
      <c r="Z357" s="35"/>
      <c r="AA357" s="35"/>
      <c r="AB357" s="35"/>
      <c r="AC357" s="35"/>
      <c r="AD357" s="35"/>
      <c r="AE357" s="35"/>
      <c r="AR357" s="183" t="s">
        <v>359</v>
      </c>
      <c r="AT357" s="183" t="s">
        <v>419</v>
      </c>
      <c r="AU357" s="183" t="s">
        <v>82</v>
      </c>
      <c r="AY357" s="18" t="s">
        <v>317</v>
      </c>
      <c r="BE357" s="105">
        <f t="shared" ref="BE357:BE370" si="109">IF(N357="základná",J357,0)</f>
        <v>0</v>
      </c>
      <c r="BF357" s="105">
        <f t="shared" ref="BF357:BF370" si="110">IF(N357="znížená",J357,0)</f>
        <v>0</v>
      </c>
      <c r="BG357" s="105">
        <f t="shared" ref="BG357:BG370" si="111">IF(N357="zákl. prenesená",J357,0)</f>
        <v>0</v>
      </c>
      <c r="BH357" s="105">
        <f t="shared" ref="BH357:BH370" si="112">IF(N357="zníž. prenesená",J357,0)</f>
        <v>0</v>
      </c>
      <c r="BI357" s="105">
        <f t="shared" ref="BI357:BI370" si="113">IF(N357="nulová",J357,0)</f>
        <v>0</v>
      </c>
      <c r="BJ357" s="18" t="s">
        <v>88</v>
      </c>
      <c r="BK357" s="105">
        <f t="shared" ref="BK357:BK370" si="114">ROUND(I357*H357,2)</f>
        <v>0</v>
      </c>
      <c r="BL357" s="18" t="s">
        <v>321</v>
      </c>
      <c r="BM357" s="183" t="s">
        <v>4305</v>
      </c>
    </row>
    <row r="358" spans="1:65" s="2" customFormat="1" ht="14.45" customHeight="1">
      <c r="A358" s="35"/>
      <c r="B358" s="141"/>
      <c r="C358" s="218" t="s">
        <v>88</v>
      </c>
      <c r="D358" s="218" t="s">
        <v>419</v>
      </c>
      <c r="E358" s="219" t="s">
        <v>4140</v>
      </c>
      <c r="F358" s="220" t="s">
        <v>4141</v>
      </c>
      <c r="G358" s="221" t="s">
        <v>388</v>
      </c>
      <c r="H358" s="222">
        <v>1</v>
      </c>
      <c r="I358" s="223"/>
      <c r="J358" s="224">
        <f t="shared" si="105"/>
        <v>0</v>
      </c>
      <c r="K358" s="225"/>
      <c r="L358" s="226"/>
      <c r="M358" s="227" t="s">
        <v>1</v>
      </c>
      <c r="N358" s="228" t="s">
        <v>41</v>
      </c>
      <c r="O358" s="61"/>
      <c r="P358" s="181">
        <f t="shared" si="106"/>
        <v>0</v>
      </c>
      <c r="Q358" s="181">
        <v>0</v>
      </c>
      <c r="R358" s="181">
        <f t="shared" si="107"/>
        <v>0</v>
      </c>
      <c r="S358" s="181">
        <v>0</v>
      </c>
      <c r="T358" s="182">
        <f t="shared" si="108"/>
        <v>0</v>
      </c>
      <c r="U358" s="35"/>
      <c r="V358" s="35"/>
      <c r="W358" s="35"/>
      <c r="X358" s="35"/>
      <c r="Y358" s="35"/>
      <c r="Z358" s="35"/>
      <c r="AA358" s="35"/>
      <c r="AB358" s="35"/>
      <c r="AC358" s="35"/>
      <c r="AD358" s="35"/>
      <c r="AE358" s="35"/>
      <c r="AR358" s="183" t="s">
        <v>359</v>
      </c>
      <c r="AT358" s="183" t="s">
        <v>419</v>
      </c>
      <c r="AU358" s="183" t="s">
        <v>82</v>
      </c>
      <c r="AY358" s="18" t="s">
        <v>317</v>
      </c>
      <c r="BE358" s="105">
        <f t="shared" si="109"/>
        <v>0</v>
      </c>
      <c r="BF358" s="105">
        <f t="shared" si="110"/>
        <v>0</v>
      </c>
      <c r="BG358" s="105">
        <f t="shared" si="111"/>
        <v>0</v>
      </c>
      <c r="BH358" s="105">
        <f t="shared" si="112"/>
        <v>0</v>
      </c>
      <c r="BI358" s="105">
        <f t="shared" si="113"/>
        <v>0</v>
      </c>
      <c r="BJ358" s="18" t="s">
        <v>88</v>
      </c>
      <c r="BK358" s="105">
        <f t="shared" si="114"/>
        <v>0</v>
      </c>
      <c r="BL358" s="18" t="s">
        <v>321</v>
      </c>
      <c r="BM358" s="183" t="s">
        <v>4306</v>
      </c>
    </row>
    <row r="359" spans="1:65" s="2" customFormat="1" ht="14.45" customHeight="1">
      <c r="A359" s="35"/>
      <c r="B359" s="141"/>
      <c r="C359" s="218" t="s">
        <v>105</v>
      </c>
      <c r="D359" s="218" t="s">
        <v>419</v>
      </c>
      <c r="E359" s="219" t="s">
        <v>4142</v>
      </c>
      <c r="F359" s="220" t="s">
        <v>4143</v>
      </c>
      <c r="G359" s="221" t="s">
        <v>378</v>
      </c>
      <c r="H359" s="222">
        <v>0.25</v>
      </c>
      <c r="I359" s="223"/>
      <c r="J359" s="224">
        <f t="shared" si="105"/>
        <v>0</v>
      </c>
      <c r="K359" s="225"/>
      <c r="L359" s="226"/>
      <c r="M359" s="227" t="s">
        <v>1</v>
      </c>
      <c r="N359" s="228" t="s">
        <v>41</v>
      </c>
      <c r="O359" s="61"/>
      <c r="P359" s="181">
        <f t="shared" si="106"/>
        <v>0</v>
      </c>
      <c r="Q359" s="181">
        <v>0</v>
      </c>
      <c r="R359" s="181">
        <f t="shared" si="107"/>
        <v>0</v>
      </c>
      <c r="S359" s="181">
        <v>0</v>
      </c>
      <c r="T359" s="182">
        <f t="shared" si="108"/>
        <v>0</v>
      </c>
      <c r="U359" s="35"/>
      <c r="V359" s="35"/>
      <c r="W359" s="35"/>
      <c r="X359" s="35"/>
      <c r="Y359" s="35"/>
      <c r="Z359" s="35"/>
      <c r="AA359" s="35"/>
      <c r="AB359" s="35"/>
      <c r="AC359" s="35"/>
      <c r="AD359" s="35"/>
      <c r="AE359" s="35"/>
      <c r="AR359" s="183" t="s">
        <v>359</v>
      </c>
      <c r="AT359" s="183" t="s">
        <v>419</v>
      </c>
      <c r="AU359" s="183" t="s">
        <v>82</v>
      </c>
      <c r="AY359" s="18" t="s">
        <v>317</v>
      </c>
      <c r="BE359" s="105">
        <f t="shared" si="109"/>
        <v>0</v>
      </c>
      <c r="BF359" s="105">
        <f t="shared" si="110"/>
        <v>0</v>
      </c>
      <c r="BG359" s="105">
        <f t="shared" si="111"/>
        <v>0</v>
      </c>
      <c r="BH359" s="105">
        <f t="shared" si="112"/>
        <v>0</v>
      </c>
      <c r="BI359" s="105">
        <f t="shared" si="113"/>
        <v>0</v>
      </c>
      <c r="BJ359" s="18" t="s">
        <v>88</v>
      </c>
      <c r="BK359" s="105">
        <f t="shared" si="114"/>
        <v>0</v>
      </c>
      <c r="BL359" s="18" t="s">
        <v>321</v>
      </c>
      <c r="BM359" s="183" t="s">
        <v>4307</v>
      </c>
    </row>
    <row r="360" spans="1:65" s="2" customFormat="1" ht="14.45" customHeight="1">
      <c r="A360" s="35"/>
      <c r="B360" s="141"/>
      <c r="C360" s="218" t="s">
        <v>321</v>
      </c>
      <c r="D360" s="218" t="s">
        <v>419</v>
      </c>
      <c r="E360" s="219" t="s">
        <v>4144</v>
      </c>
      <c r="F360" s="220" t="s">
        <v>4145</v>
      </c>
      <c r="G360" s="221" t="s">
        <v>388</v>
      </c>
      <c r="H360" s="222">
        <v>1</v>
      </c>
      <c r="I360" s="223"/>
      <c r="J360" s="224">
        <f t="shared" si="105"/>
        <v>0</v>
      </c>
      <c r="K360" s="225"/>
      <c r="L360" s="226"/>
      <c r="M360" s="227" t="s">
        <v>1</v>
      </c>
      <c r="N360" s="228" t="s">
        <v>41</v>
      </c>
      <c r="O360" s="61"/>
      <c r="P360" s="181">
        <f t="shared" si="106"/>
        <v>0</v>
      </c>
      <c r="Q360" s="181">
        <v>0</v>
      </c>
      <c r="R360" s="181">
        <f t="shared" si="107"/>
        <v>0</v>
      </c>
      <c r="S360" s="181">
        <v>0</v>
      </c>
      <c r="T360" s="182">
        <f t="shared" si="108"/>
        <v>0</v>
      </c>
      <c r="U360" s="35"/>
      <c r="V360" s="35"/>
      <c r="W360" s="35"/>
      <c r="X360" s="35"/>
      <c r="Y360" s="35"/>
      <c r="Z360" s="35"/>
      <c r="AA360" s="35"/>
      <c r="AB360" s="35"/>
      <c r="AC360" s="35"/>
      <c r="AD360" s="35"/>
      <c r="AE360" s="35"/>
      <c r="AR360" s="183" t="s">
        <v>359</v>
      </c>
      <c r="AT360" s="183" t="s">
        <v>419</v>
      </c>
      <c r="AU360" s="183" t="s">
        <v>82</v>
      </c>
      <c r="AY360" s="18" t="s">
        <v>317</v>
      </c>
      <c r="BE360" s="105">
        <f t="shared" si="109"/>
        <v>0</v>
      </c>
      <c r="BF360" s="105">
        <f t="shared" si="110"/>
        <v>0</v>
      </c>
      <c r="BG360" s="105">
        <f t="shared" si="111"/>
        <v>0</v>
      </c>
      <c r="BH360" s="105">
        <f t="shared" si="112"/>
        <v>0</v>
      </c>
      <c r="BI360" s="105">
        <f t="shared" si="113"/>
        <v>0</v>
      </c>
      <c r="BJ360" s="18" t="s">
        <v>88</v>
      </c>
      <c r="BK360" s="105">
        <f t="shared" si="114"/>
        <v>0</v>
      </c>
      <c r="BL360" s="18" t="s">
        <v>321</v>
      </c>
      <c r="BM360" s="183" t="s">
        <v>4308</v>
      </c>
    </row>
    <row r="361" spans="1:65" s="2" customFormat="1" ht="14.45" customHeight="1">
      <c r="A361" s="35"/>
      <c r="B361" s="141"/>
      <c r="C361" s="218" t="s">
        <v>218</v>
      </c>
      <c r="D361" s="218" t="s">
        <v>419</v>
      </c>
      <c r="E361" s="219" t="s">
        <v>4146</v>
      </c>
      <c r="F361" s="220" t="s">
        <v>4147</v>
      </c>
      <c r="G361" s="221" t="s">
        <v>388</v>
      </c>
      <c r="H361" s="222">
        <v>2</v>
      </c>
      <c r="I361" s="223"/>
      <c r="J361" s="224">
        <f t="shared" si="105"/>
        <v>0</v>
      </c>
      <c r="K361" s="225"/>
      <c r="L361" s="226"/>
      <c r="M361" s="227" t="s">
        <v>1</v>
      </c>
      <c r="N361" s="228" t="s">
        <v>41</v>
      </c>
      <c r="O361" s="61"/>
      <c r="P361" s="181">
        <f t="shared" si="106"/>
        <v>0</v>
      </c>
      <c r="Q361" s="181">
        <v>0</v>
      </c>
      <c r="R361" s="181">
        <f t="shared" si="107"/>
        <v>0</v>
      </c>
      <c r="S361" s="181">
        <v>0</v>
      </c>
      <c r="T361" s="182">
        <f t="shared" si="108"/>
        <v>0</v>
      </c>
      <c r="U361" s="35"/>
      <c r="V361" s="35"/>
      <c r="W361" s="35"/>
      <c r="X361" s="35"/>
      <c r="Y361" s="35"/>
      <c r="Z361" s="35"/>
      <c r="AA361" s="35"/>
      <c r="AB361" s="35"/>
      <c r="AC361" s="35"/>
      <c r="AD361" s="35"/>
      <c r="AE361" s="35"/>
      <c r="AR361" s="183" t="s">
        <v>359</v>
      </c>
      <c r="AT361" s="183" t="s">
        <v>419</v>
      </c>
      <c r="AU361" s="183" t="s">
        <v>82</v>
      </c>
      <c r="AY361" s="18" t="s">
        <v>317</v>
      </c>
      <c r="BE361" s="105">
        <f t="shared" si="109"/>
        <v>0</v>
      </c>
      <c r="BF361" s="105">
        <f t="shared" si="110"/>
        <v>0</v>
      </c>
      <c r="BG361" s="105">
        <f t="shared" si="111"/>
        <v>0</v>
      </c>
      <c r="BH361" s="105">
        <f t="shared" si="112"/>
        <v>0</v>
      </c>
      <c r="BI361" s="105">
        <f t="shared" si="113"/>
        <v>0</v>
      </c>
      <c r="BJ361" s="18" t="s">
        <v>88</v>
      </c>
      <c r="BK361" s="105">
        <f t="shared" si="114"/>
        <v>0</v>
      </c>
      <c r="BL361" s="18" t="s">
        <v>321</v>
      </c>
      <c r="BM361" s="183" t="s">
        <v>4309</v>
      </c>
    </row>
    <row r="362" spans="1:65" s="2" customFormat="1" ht="14.45" customHeight="1">
      <c r="A362" s="35"/>
      <c r="B362" s="141"/>
      <c r="C362" s="218" t="s">
        <v>349</v>
      </c>
      <c r="D362" s="218" t="s">
        <v>419</v>
      </c>
      <c r="E362" s="219" t="s">
        <v>4148</v>
      </c>
      <c r="F362" s="220" t="s">
        <v>4149</v>
      </c>
      <c r="G362" s="221" t="s">
        <v>388</v>
      </c>
      <c r="H362" s="222">
        <v>2</v>
      </c>
      <c r="I362" s="223"/>
      <c r="J362" s="224">
        <f t="shared" si="105"/>
        <v>0</v>
      </c>
      <c r="K362" s="225"/>
      <c r="L362" s="226"/>
      <c r="M362" s="227" t="s">
        <v>1</v>
      </c>
      <c r="N362" s="228" t="s">
        <v>41</v>
      </c>
      <c r="O362" s="61"/>
      <c r="P362" s="181">
        <f t="shared" si="106"/>
        <v>0</v>
      </c>
      <c r="Q362" s="181">
        <v>0</v>
      </c>
      <c r="R362" s="181">
        <f t="shared" si="107"/>
        <v>0</v>
      </c>
      <c r="S362" s="181">
        <v>0</v>
      </c>
      <c r="T362" s="182">
        <f t="shared" si="108"/>
        <v>0</v>
      </c>
      <c r="U362" s="35"/>
      <c r="V362" s="35"/>
      <c r="W362" s="35"/>
      <c r="X362" s="35"/>
      <c r="Y362" s="35"/>
      <c r="Z362" s="35"/>
      <c r="AA362" s="35"/>
      <c r="AB362" s="35"/>
      <c r="AC362" s="35"/>
      <c r="AD362" s="35"/>
      <c r="AE362" s="35"/>
      <c r="AR362" s="183" t="s">
        <v>359</v>
      </c>
      <c r="AT362" s="183" t="s">
        <v>419</v>
      </c>
      <c r="AU362" s="183" t="s">
        <v>82</v>
      </c>
      <c r="AY362" s="18" t="s">
        <v>317</v>
      </c>
      <c r="BE362" s="105">
        <f t="shared" si="109"/>
        <v>0</v>
      </c>
      <c r="BF362" s="105">
        <f t="shared" si="110"/>
        <v>0</v>
      </c>
      <c r="BG362" s="105">
        <f t="shared" si="111"/>
        <v>0</v>
      </c>
      <c r="BH362" s="105">
        <f t="shared" si="112"/>
        <v>0</v>
      </c>
      <c r="BI362" s="105">
        <f t="shared" si="113"/>
        <v>0</v>
      </c>
      <c r="BJ362" s="18" t="s">
        <v>88</v>
      </c>
      <c r="BK362" s="105">
        <f t="shared" si="114"/>
        <v>0</v>
      </c>
      <c r="BL362" s="18" t="s">
        <v>321</v>
      </c>
      <c r="BM362" s="183" t="s">
        <v>4310</v>
      </c>
    </row>
    <row r="363" spans="1:65" s="2" customFormat="1" ht="14.45" customHeight="1">
      <c r="A363" s="35"/>
      <c r="B363" s="141"/>
      <c r="C363" s="218" t="s">
        <v>355</v>
      </c>
      <c r="D363" s="218" t="s">
        <v>419</v>
      </c>
      <c r="E363" s="219" t="s">
        <v>4150</v>
      </c>
      <c r="F363" s="220" t="s">
        <v>4151</v>
      </c>
      <c r="G363" s="221" t="s">
        <v>388</v>
      </c>
      <c r="H363" s="222">
        <v>10</v>
      </c>
      <c r="I363" s="223"/>
      <c r="J363" s="224">
        <f t="shared" si="105"/>
        <v>0</v>
      </c>
      <c r="K363" s="225"/>
      <c r="L363" s="226"/>
      <c r="M363" s="227" t="s">
        <v>1</v>
      </c>
      <c r="N363" s="228" t="s">
        <v>41</v>
      </c>
      <c r="O363" s="61"/>
      <c r="P363" s="181">
        <f t="shared" si="106"/>
        <v>0</v>
      </c>
      <c r="Q363" s="181">
        <v>0</v>
      </c>
      <c r="R363" s="181">
        <f t="shared" si="107"/>
        <v>0</v>
      </c>
      <c r="S363" s="181">
        <v>0</v>
      </c>
      <c r="T363" s="182">
        <f t="shared" si="108"/>
        <v>0</v>
      </c>
      <c r="U363" s="35"/>
      <c r="V363" s="35"/>
      <c r="W363" s="35"/>
      <c r="X363" s="35"/>
      <c r="Y363" s="35"/>
      <c r="Z363" s="35"/>
      <c r="AA363" s="35"/>
      <c r="AB363" s="35"/>
      <c r="AC363" s="35"/>
      <c r="AD363" s="35"/>
      <c r="AE363" s="35"/>
      <c r="AR363" s="183" t="s">
        <v>359</v>
      </c>
      <c r="AT363" s="183" t="s">
        <v>419</v>
      </c>
      <c r="AU363" s="183" t="s">
        <v>82</v>
      </c>
      <c r="AY363" s="18" t="s">
        <v>317</v>
      </c>
      <c r="BE363" s="105">
        <f t="shared" si="109"/>
        <v>0</v>
      </c>
      <c r="BF363" s="105">
        <f t="shared" si="110"/>
        <v>0</v>
      </c>
      <c r="BG363" s="105">
        <f t="shared" si="111"/>
        <v>0</v>
      </c>
      <c r="BH363" s="105">
        <f t="shared" si="112"/>
        <v>0</v>
      </c>
      <c r="BI363" s="105">
        <f t="shared" si="113"/>
        <v>0</v>
      </c>
      <c r="BJ363" s="18" t="s">
        <v>88</v>
      </c>
      <c r="BK363" s="105">
        <f t="shared" si="114"/>
        <v>0</v>
      </c>
      <c r="BL363" s="18" t="s">
        <v>321</v>
      </c>
      <c r="BM363" s="183" t="s">
        <v>4311</v>
      </c>
    </row>
    <row r="364" spans="1:65" s="2" customFormat="1" ht="14.45" customHeight="1">
      <c r="A364" s="35"/>
      <c r="B364" s="141"/>
      <c r="C364" s="218" t="s">
        <v>359</v>
      </c>
      <c r="D364" s="218" t="s">
        <v>419</v>
      </c>
      <c r="E364" s="219" t="s">
        <v>4152</v>
      </c>
      <c r="F364" s="220" t="s">
        <v>4153</v>
      </c>
      <c r="G364" s="221" t="s">
        <v>388</v>
      </c>
      <c r="H364" s="222">
        <v>1</v>
      </c>
      <c r="I364" s="223"/>
      <c r="J364" s="224">
        <f t="shared" si="105"/>
        <v>0</v>
      </c>
      <c r="K364" s="225"/>
      <c r="L364" s="226"/>
      <c r="M364" s="227" t="s">
        <v>1</v>
      </c>
      <c r="N364" s="228" t="s">
        <v>41</v>
      </c>
      <c r="O364" s="61"/>
      <c r="P364" s="181">
        <f t="shared" si="106"/>
        <v>0</v>
      </c>
      <c r="Q364" s="181">
        <v>0</v>
      </c>
      <c r="R364" s="181">
        <f t="shared" si="107"/>
        <v>0</v>
      </c>
      <c r="S364" s="181">
        <v>0</v>
      </c>
      <c r="T364" s="182">
        <f t="shared" si="108"/>
        <v>0</v>
      </c>
      <c r="U364" s="35"/>
      <c r="V364" s="35"/>
      <c r="W364" s="35"/>
      <c r="X364" s="35"/>
      <c r="Y364" s="35"/>
      <c r="Z364" s="35"/>
      <c r="AA364" s="35"/>
      <c r="AB364" s="35"/>
      <c r="AC364" s="35"/>
      <c r="AD364" s="35"/>
      <c r="AE364" s="35"/>
      <c r="AR364" s="183" t="s">
        <v>359</v>
      </c>
      <c r="AT364" s="183" t="s">
        <v>419</v>
      </c>
      <c r="AU364" s="183" t="s">
        <v>82</v>
      </c>
      <c r="AY364" s="18" t="s">
        <v>317</v>
      </c>
      <c r="BE364" s="105">
        <f t="shared" si="109"/>
        <v>0</v>
      </c>
      <c r="BF364" s="105">
        <f t="shared" si="110"/>
        <v>0</v>
      </c>
      <c r="BG364" s="105">
        <f t="shared" si="111"/>
        <v>0</v>
      </c>
      <c r="BH364" s="105">
        <f t="shared" si="112"/>
        <v>0</v>
      </c>
      <c r="BI364" s="105">
        <f t="shared" si="113"/>
        <v>0</v>
      </c>
      <c r="BJ364" s="18" t="s">
        <v>88</v>
      </c>
      <c r="BK364" s="105">
        <f t="shared" si="114"/>
        <v>0</v>
      </c>
      <c r="BL364" s="18" t="s">
        <v>321</v>
      </c>
      <c r="BM364" s="183" t="s">
        <v>4312</v>
      </c>
    </row>
    <row r="365" spans="1:65" s="2" customFormat="1" ht="14.45" customHeight="1">
      <c r="A365" s="35"/>
      <c r="B365" s="141"/>
      <c r="C365" s="218" t="s">
        <v>363</v>
      </c>
      <c r="D365" s="218" t="s">
        <v>419</v>
      </c>
      <c r="E365" s="219" t="s">
        <v>4160</v>
      </c>
      <c r="F365" s="220" t="s">
        <v>4161</v>
      </c>
      <c r="G365" s="221" t="s">
        <v>441</v>
      </c>
      <c r="H365" s="222">
        <v>10</v>
      </c>
      <c r="I365" s="223"/>
      <c r="J365" s="224">
        <f t="shared" si="105"/>
        <v>0</v>
      </c>
      <c r="K365" s="225"/>
      <c r="L365" s="226"/>
      <c r="M365" s="227" t="s">
        <v>1</v>
      </c>
      <c r="N365" s="228" t="s">
        <v>41</v>
      </c>
      <c r="O365" s="61"/>
      <c r="P365" s="181">
        <f t="shared" si="106"/>
        <v>0</v>
      </c>
      <c r="Q365" s="181">
        <v>0</v>
      </c>
      <c r="R365" s="181">
        <f t="shared" si="107"/>
        <v>0</v>
      </c>
      <c r="S365" s="181">
        <v>0</v>
      </c>
      <c r="T365" s="182">
        <f t="shared" si="108"/>
        <v>0</v>
      </c>
      <c r="U365" s="35"/>
      <c r="V365" s="35"/>
      <c r="W365" s="35"/>
      <c r="X365" s="35"/>
      <c r="Y365" s="35"/>
      <c r="Z365" s="35"/>
      <c r="AA365" s="35"/>
      <c r="AB365" s="35"/>
      <c r="AC365" s="35"/>
      <c r="AD365" s="35"/>
      <c r="AE365" s="35"/>
      <c r="AR365" s="183" t="s">
        <v>359</v>
      </c>
      <c r="AT365" s="183" t="s">
        <v>419</v>
      </c>
      <c r="AU365" s="183" t="s">
        <v>82</v>
      </c>
      <c r="AY365" s="18" t="s">
        <v>317</v>
      </c>
      <c r="BE365" s="105">
        <f t="shared" si="109"/>
        <v>0</v>
      </c>
      <c r="BF365" s="105">
        <f t="shared" si="110"/>
        <v>0</v>
      </c>
      <c r="BG365" s="105">
        <f t="shared" si="111"/>
        <v>0</v>
      </c>
      <c r="BH365" s="105">
        <f t="shared" si="112"/>
        <v>0</v>
      </c>
      <c r="BI365" s="105">
        <f t="shared" si="113"/>
        <v>0</v>
      </c>
      <c r="BJ365" s="18" t="s">
        <v>88</v>
      </c>
      <c r="BK365" s="105">
        <f t="shared" si="114"/>
        <v>0</v>
      </c>
      <c r="BL365" s="18" t="s">
        <v>321</v>
      </c>
      <c r="BM365" s="183" t="s">
        <v>4313</v>
      </c>
    </row>
    <row r="366" spans="1:65" s="2" customFormat="1" ht="14.45" customHeight="1">
      <c r="A366" s="35"/>
      <c r="B366" s="141"/>
      <c r="C366" s="218" t="s">
        <v>370</v>
      </c>
      <c r="D366" s="218" t="s">
        <v>419</v>
      </c>
      <c r="E366" s="219" t="s">
        <v>4314</v>
      </c>
      <c r="F366" s="220" t="s">
        <v>4315</v>
      </c>
      <c r="G366" s="221" t="s">
        <v>388</v>
      </c>
      <c r="H366" s="222">
        <v>1</v>
      </c>
      <c r="I366" s="223"/>
      <c r="J366" s="224">
        <f t="shared" si="105"/>
        <v>0</v>
      </c>
      <c r="K366" s="225"/>
      <c r="L366" s="226"/>
      <c r="M366" s="227" t="s">
        <v>1</v>
      </c>
      <c r="N366" s="228" t="s">
        <v>41</v>
      </c>
      <c r="O366" s="61"/>
      <c r="P366" s="181">
        <f t="shared" si="106"/>
        <v>0</v>
      </c>
      <c r="Q366" s="181">
        <v>0</v>
      </c>
      <c r="R366" s="181">
        <f t="shared" si="107"/>
        <v>0</v>
      </c>
      <c r="S366" s="181">
        <v>0</v>
      </c>
      <c r="T366" s="182">
        <f t="shared" si="108"/>
        <v>0</v>
      </c>
      <c r="U366" s="35"/>
      <c r="V366" s="35"/>
      <c r="W366" s="35"/>
      <c r="X366" s="35"/>
      <c r="Y366" s="35"/>
      <c r="Z366" s="35"/>
      <c r="AA366" s="35"/>
      <c r="AB366" s="35"/>
      <c r="AC366" s="35"/>
      <c r="AD366" s="35"/>
      <c r="AE366" s="35"/>
      <c r="AR366" s="183" t="s">
        <v>359</v>
      </c>
      <c r="AT366" s="183" t="s">
        <v>419</v>
      </c>
      <c r="AU366" s="183" t="s">
        <v>82</v>
      </c>
      <c r="AY366" s="18" t="s">
        <v>317</v>
      </c>
      <c r="BE366" s="105">
        <f t="shared" si="109"/>
        <v>0</v>
      </c>
      <c r="BF366" s="105">
        <f t="shared" si="110"/>
        <v>0</v>
      </c>
      <c r="BG366" s="105">
        <f t="shared" si="111"/>
        <v>0</v>
      </c>
      <c r="BH366" s="105">
        <f t="shared" si="112"/>
        <v>0</v>
      </c>
      <c r="BI366" s="105">
        <f t="shared" si="113"/>
        <v>0</v>
      </c>
      <c r="BJ366" s="18" t="s">
        <v>88</v>
      </c>
      <c r="BK366" s="105">
        <f t="shared" si="114"/>
        <v>0</v>
      </c>
      <c r="BL366" s="18" t="s">
        <v>321</v>
      </c>
      <c r="BM366" s="183" t="s">
        <v>4316</v>
      </c>
    </row>
    <row r="367" spans="1:65" s="2" customFormat="1" ht="14.45" customHeight="1">
      <c r="A367" s="35"/>
      <c r="B367" s="141"/>
      <c r="C367" s="218" t="s">
        <v>375</v>
      </c>
      <c r="D367" s="218" t="s">
        <v>419</v>
      </c>
      <c r="E367" s="219" t="s">
        <v>4271</v>
      </c>
      <c r="F367" s="220" t="s">
        <v>4272</v>
      </c>
      <c r="G367" s="221" t="s">
        <v>388</v>
      </c>
      <c r="H367" s="222">
        <v>9</v>
      </c>
      <c r="I367" s="223"/>
      <c r="J367" s="224">
        <f t="shared" si="105"/>
        <v>0</v>
      </c>
      <c r="K367" s="225"/>
      <c r="L367" s="226"/>
      <c r="M367" s="227" t="s">
        <v>1</v>
      </c>
      <c r="N367" s="228" t="s">
        <v>41</v>
      </c>
      <c r="O367" s="61"/>
      <c r="P367" s="181">
        <f t="shared" si="106"/>
        <v>0</v>
      </c>
      <c r="Q367" s="181">
        <v>0</v>
      </c>
      <c r="R367" s="181">
        <f t="shared" si="107"/>
        <v>0</v>
      </c>
      <c r="S367" s="181">
        <v>0</v>
      </c>
      <c r="T367" s="182">
        <f t="shared" si="108"/>
        <v>0</v>
      </c>
      <c r="U367" s="35"/>
      <c r="V367" s="35"/>
      <c r="W367" s="35"/>
      <c r="X367" s="35"/>
      <c r="Y367" s="35"/>
      <c r="Z367" s="35"/>
      <c r="AA367" s="35"/>
      <c r="AB367" s="35"/>
      <c r="AC367" s="35"/>
      <c r="AD367" s="35"/>
      <c r="AE367" s="35"/>
      <c r="AR367" s="183" t="s">
        <v>359</v>
      </c>
      <c r="AT367" s="183" t="s">
        <v>419</v>
      </c>
      <c r="AU367" s="183" t="s">
        <v>82</v>
      </c>
      <c r="AY367" s="18" t="s">
        <v>317</v>
      </c>
      <c r="BE367" s="105">
        <f t="shared" si="109"/>
        <v>0</v>
      </c>
      <c r="BF367" s="105">
        <f t="shared" si="110"/>
        <v>0</v>
      </c>
      <c r="BG367" s="105">
        <f t="shared" si="111"/>
        <v>0</v>
      </c>
      <c r="BH367" s="105">
        <f t="shared" si="112"/>
        <v>0</v>
      </c>
      <c r="BI367" s="105">
        <f t="shared" si="113"/>
        <v>0</v>
      </c>
      <c r="BJ367" s="18" t="s">
        <v>88</v>
      </c>
      <c r="BK367" s="105">
        <f t="shared" si="114"/>
        <v>0</v>
      </c>
      <c r="BL367" s="18" t="s">
        <v>321</v>
      </c>
      <c r="BM367" s="183" t="s">
        <v>4317</v>
      </c>
    </row>
    <row r="368" spans="1:65" s="2" customFormat="1" ht="14.45" customHeight="1">
      <c r="A368" s="35"/>
      <c r="B368" s="141"/>
      <c r="C368" s="218" t="s">
        <v>380</v>
      </c>
      <c r="D368" s="218" t="s">
        <v>419</v>
      </c>
      <c r="E368" s="219" t="s">
        <v>4318</v>
      </c>
      <c r="F368" s="220" t="s">
        <v>4319</v>
      </c>
      <c r="G368" s="221" t="s">
        <v>388</v>
      </c>
      <c r="H368" s="222">
        <v>15</v>
      </c>
      <c r="I368" s="223"/>
      <c r="J368" s="224">
        <f t="shared" si="105"/>
        <v>0</v>
      </c>
      <c r="K368" s="225"/>
      <c r="L368" s="226"/>
      <c r="M368" s="227" t="s">
        <v>1</v>
      </c>
      <c r="N368" s="228" t="s">
        <v>41</v>
      </c>
      <c r="O368" s="61"/>
      <c r="P368" s="181">
        <f t="shared" si="106"/>
        <v>0</v>
      </c>
      <c r="Q368" s="181">
        <v>0</v>
      </c>
      <c r="R368" s="181">
        <f t="shared" si="107"/>
        <v>0</v>
      </c>
      <c r="S368" s="181">
        <v>0</v>
      </c>
      <c r="T368" s="182">
        <f t="shared" si="108"/>
        <v>0</v>
      </c>
      <c r="U368" s="35"/>
      <c r="V368" s="35"/>
      <c r="W368" s="35"/>
      <c r="X368" s="35"/>
      <c r="Y368" s="35"/>
      <c r="Z368" s="35"/>
      <c r="AA368" s="35"/>
      <c r="AB368" s="35"/>
      <c r="AC368" s="35"/>
      <c r="AD368" s="35"/>
      <c r="AE368" s="35"/>
      <c r="AR368" s="183" t="s">
        <v>359</v>
      </c>
      <c r="AT368" s="183" t="s">
        <v>419</v>
      </c>
      <c r="AU368" s="183" t="s">
        <v>82</v>
      </c>
      <c r="AY368" s="18" t="s">
        <v>317</v>
      </c>
      <c r="BE368" s="105">
        <f t="shared" si="109"/>
        <v>0</v>
      </c>
      <c r="BF368" s="105">
        <f t="shared" si="110"/>
        <v>0</v>
      </c>
      <c r="BG368" s="105">
        <f t="shared" si="111"/>
        <v>0</v>
      </c>
      <c r="BH368" s="105">
        <f t="shared" si="112"/>
        <v>0</v>
      </c>
      <c r="BI368" s="105">
        <f t="shared" si="113"/>
        <v>0</v>
      </c>
      <c r="BJ368" s="18" t="s">
        <v>88</v>
      </c>
      <c r="BK368" s="105">
        <f t="shared" si="114"/>
        <v>0</v>
      </c>
      <c r="BL368" s="18" t="s">
        <v>321</v>
      </c>
      <c r="BM368" s="183" t="s">
        <v>4320</v>
      </c>
    </row>
    <row r="369" spans="1:65" s="2" customFormat="1" ht="14.45" customHeight="1">
      <c r="A369" s="35"/>
      <c r="B369" s="141"/>
      <c r="C369" s="218" t="s">
        <v>385</v>
      </c>
      <c r="D369" s="218" t="s">
        <v>419</v>
      </c>
      <c r="E369" s="219" t="s">
        <v>4255</v>
      </c>
      <c r="F369" s="220" t="s">
        <v>4256</v>
      </c>
      <c r="G369" s="221" t="s">
        <v>388</v>
      </c>
      <c r="H369" s="222">
        <v>12</v>
      </c>
      <c r="I369" s="223"/>
      <c r="J369" s="224">
        <f t="shared" si="105"/>
        <v>0</v>
      </c>
      <c r="K369" s="225"/>
      <c r="L369" s="226"/>
      <c r="M369" s="227" t="s">
        <v>1</v>
      </c>
      <c r="N369" s="228" t="s">
        <v>41</v>
      </c>
      <c r="O369" s="61"/>
      <c r="P369" s="181">
        <f t="shared" si="106"/>
        <v>0</v>
      </c>
      <c r="Q369" s="181">
        <v>0</v>
      </c>
      <c r="R369" s="181">
        <f t="shared" si="107"/>
        <v>0</v>
      </c>
      <c r="S369" s="181">
        <v>0</v>
      </c>
      <c r="T369" s="182">
        <f t="shared" si="108"/>
        <v>0</v>
      </c>
      <c r="U369" s="35"/>
      <c r="V369" s="35"/>
      <c r="W369" s="35"/>
      <c r="X369" s="35"/>
      <c r="Y369" s="35"/>
      <c r="Z369" s="35"/>
      <c r="AA369" s="35"/>
      <c r="AB369" s="35"/>
      <c r="AC369" s="35"/>
      <c r="AD369" s="35"/>
      <c r="AE369" s="35"/>
      <c r="AR369" s="183" t="s">
        <v>359</v>
      </c>
      <c r="AT369" s="183" t="s">
        <v>419</v>
      </c>
      <c r="AU369" s="183" t="s">
        <v>82</v>
      </c>
      <c r="AY369" s="18" t="s">
        <v>317</v>
      </c>
      <c r="BE369" s="105">
        <f t="shared" si="109"/>
        <v>0</v>
      </c>
      <c r="BF369" s="105">
        <f t="shared" si="110"/>
        <v>0</v>
      </c>
      <c r="BG369" s="105">
        <f t="shared" si="111"/>
        <v>0</v>
      </c>
      <c r="BH369" s="105">
        <f t="shared" si="112"/>
        <v>0</v>
      </c>
      <c r="BI369" s="105">
        <f t="shared" si="113"/>
        <v>0</v>
      </c>
      <c r="BJ369" s="18" t="s">
        <v>88</v>
      </c>
      <c r="BK369" s="105">
        <f t="shared" si="114"/>
        <v>0</v>
      </c>
      <c r="BL369" s="18" t="s">
        <v>321</v>
      </c>
      <c r="BM369" s="183" t="s">
        <v>4321</v>
      </c>
    </row>
    <row r="370" spans="1:65" s="2" customFormat="1" ht="14.45" customHeight="1">
      <c r="A370" s="35"/>
      <c r="B370" s="141"/>
      <c r="C370" s="218" t="s">
        <v>391</v>
      </c>
      <c r="D370" s="218" t="s">
        <v>419</v>
      </c>
      <c r="E370" s="219" t="s">
        <v>4200</v>
      </c>
      <c r="F370" s="220" t="s">
        <v>4201</v>
      </c>
      <c r="G370" s="221" t="s">
        <v>388</v>
      </c>
      <c r="H370" s="222">
        <v>1</v>
      </c>
      <c r="I370" s="223"/>
      <c r="J370" s="224">
        <f t="shared" si="105"/>
        <v>0</v>
      </c>
      <c r="K370" s="225"/>
      <c r="L370" s="226"/>
      <c r="M370" s="239" t="s">
        <v>1</v>
      </c>
      <c r="N370" s="240" t="s">
        <v>41</v>
      </c>
      <c r="O370" s="232"/>
      <c r="P370" s="233">
        <f t="shared" si="106"/>
        <v>0</v>
      </c>
      <c r="Q370" s="233">
        <v>0</v>
      </c>
      <c r="R370" s="233">
        <f t="shared" si="107"/>
        <v>0</v>
      </c>
      <c r="S370" s="233">
        <v>0</v>
      </c>
      <c r="T370" s="234">
        <f t="shared" si="108"/>
        <v>0</v>
      </c>
      <c r="U370" s="35"/>
      <c r="V370" s="35"/>
      <c r="W370" s="35"/>
      <c r="X370" s="35"/>
      <c r="Y370" s="35"/>
      <c r="Z370" s="35"/>
      <c r="AA370" s="35"/>
      <c r="AB370" s="35"/>
      <c r="AC370" s="35"/>
      <c r="AD370" s="35"/>
      <c r="AE370" s="35"/>
      <c r="AR370" s="183" t="s">
        <v>359</v>
      </c>
      <c r="AT370" s="183" t="s">
        <v>419</v>
      </c>
      <c r="AU370" s="183" t="s">
        <v>82</v>
      </c>
      <c r="AY370" s="18" t="s">
        <v>317</v>
      </c>
      <c r="BE370" s="105">
        <f t="shared" si="109"/>
        <v>0</v>
      </c>
      <c r="BF370" s="105">
        <f t="shared" si="110"/>
        <v>0</v>
      </c>
      <c r="BG370" s="105">
        <f t="shared" si="111"/>
        <v>0</v>
      </c>
      <c r="BH370" s="105">
        <f t="shared" si="112"/>
        <v>0</v>
      </c>
      <c r="BI370" s="105">
        <f t="shared" si="113"/>
        <v>0</v>
      </c>
      <c r="BJ370" s="18" t="s">
        <v>88</v>
      </c>
      <c r="BK370" s="105">
        <f t="shared" si="114"/>
        <v>0</v>
      </c>
      <c r="BL370" s="18" t="s">
        <v>321</v>
      </c>
      <c r="BM370" s="183" t="s">
        <v>4322</v>
      </c>
    </row>
    <row r="371" spans="1:65" s="2" customFormat="1" ht="6.95" customHeight="1">
      <c r="A371" s="35"/>
      <c r="B371" s="50"/>
      <c r="C371" s="51"/>
      <c r="D371" s="51"/>
      <c r="E371" s="51"/>
      <c r="F371" s="51"/>
      <c r="G371" s="51"/>
      <c r="H371" s="51"/>
      <c r="I371" s="51"/>
      <c r="J371" s="51"/>
      <c r="K371" s="51"/>
      <c r="L371" s="36"/>
      <c r="M371" s="35"/>
      <c r="O371" s="35"/>
      <c r="P371" s="35"/>
      <c r="Q371" s="35"/>
      <c r="R371" s="35"/>
      <c r="S371" s="35"/>
      <c r="T371" s="35"/>
      <c r="U371" s="35"/>
      <c r="V371" s="35"/>
      <c r="W371" s="35"/>
      <c r="X371" s="35"/>
      <c r="Y371" s="35"/>
      <c r="Z371" s="35"/>
      <c r="AA371" s="35"/>
      <c r="AB371" s="35"/>
      <c r="AC371" s="35"/>
      <c r="AD371" s="35"/>
      <c r="AE371" s="35"/>
    </row>
  </sheetData>
  <autoFilter ref="C145:K370" xr:uid="{00000000-0009-0000-0000-000007000000}"/>
  <mergeCells count="20">
    <mergeCell ref="E132:H132"/>
    <mergeCell ref="E136:H136"/>
    <mergeCell ref="E134:H134"/>
    <mergeCell ref="E138:H138"/>
    <mergeCell ref="D120:F120"/>
    <mergeCell ref="L2:V2"/>
    <mergeCell ref="D116:F116"/>
    <mergeCell ref="D117:F117"/>
    <mergeCell ref="D118:F118"/>
    <mergeCell ref="D119:F119"/>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M201"/>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t="s">
        <v>5</v>
      </c>
      <c r="M2" s="310"/>
      <c r="N2" s="310"/>
      <c r="O2" s="310"/>
      <c r="P2" s="310"/>
      <c r="Q2" s="310"/>
      <c r="R2" s="310"/>
      <c r="S2" s="310"/>
      <c r="T2" s="310"/>
      <c r="U2" s="310"/>
      <c r="V2" s="310"/>
      <c r="AT2" s="18" t="s">
        <v>112</v>
      </c>
    </row>
    <row r="3" spans="1:46" s="1" customFormat="1" ht="6.95" customHeight="1">
      <c r="B3" s="19"/>
      <c r="C3" s="20"/>
      <c r="D3" s="20"/>
      <c r="E3" s="20"/>
      <c r="F3" s="20"/>
      <c r="G3" s="20"/>
      <c r="H3" s="20"/>
      <c r="I3" s="20"/>
      <c r="J3" s="20"/>
      <c r="K3" s="20"/>
      <c r="L3" s="21"/>
      <c r="AT3" s="18" t="s">
        <v>75</v>
      </c>
    </row>
    <row r="4" spans="1:46" s="1" customFormat="1" ht="24.95" customHeight="1">
      <c r="B4" s="21"/>
      <c r="D4" s="22" t="s">
        <v>149</v>
      </c>
      <c r="L4" s="21"/>
      <c r="M4" s="112" t="s">
        <v>9</v>
      </c>
      <c r="AT4" s="18" t="s">
        <v>3</v>
      </c>
    </row>
    <row r="5" spans="1:46" s="1" customFormat="1" ht="6.95" customHeight="1">
      <c r="B5" s="21"/>
      <c r="L5" s="21"/>
    </row>
    <row r="6" spans="1:46" s="1" customFormat="1" ht="12" customHeight="1">
      <c r="B6" s="21"/>
      <c r="D6" s="28" t="s">
        <v>15</v>
      </c>
      <c r="L6" s="21"/>
    </row>
    <row r="7" spans="1:46" s="1" customFormat="1" ht="26.25" customHeight="1">
      <c r="B7" s="21"/>
      <c r="E7" s="344" t="str">
        <f>'Rekapitulácia stavby'!K6</f>
        <v>Nadstavba prístavba SPŠ J. Murgaša,  Banská Bystrica- modernizácia odb. vzdelávania- zmena 1</v>
      </c>
      <c r="F7" s="346"/>
      <c r="G7" s="346"/>
      <c r="H7" s="346"/>
      <c r="L7" s="21"/>
    </row>
    <row r="8" spans="1:46" s="1" customFormat="1" ht="12" customHeight="1">
      <c r="B8" s="21"/>
      <c r="D8" s="28" t="s">
        <v>158</v>
      </c>
      <c r="L8" s="21"/>
    </row>
    <row r="9" spans="1:46" s="2" customFormat="1" ht="16.5" customHeight="1">
      <c r="A9" s="35"/>
      <c r="B9" s="36"/>
      <c r="C9" s="35"/>
      <c r="D9" s="35"/>
      <c r="E9" s="344" t="s">
        <v>161</v>
      </c>
      <c r="F9" s="343"/>
      <c r="G9" s="343"/>
      <c r="H9" s="343"/>
      <c r="I9" s="35"/>
      <c r="J9" s="35"/>
      <c r="K9" s="35"/>
      <c r="L9" s="45"/>
      <c r="S9" s="35"/>
      <c r="T9" s="35"/>
      <c r="U9" s="35"/>
      <c r="V9" s="35"/>
      <c r="W9" s="35"/>
      <c r="X9" s="35"/>
      <c r="Y9" s="35"/>
      <c r="Z9" s="35"/>
      <c r="AA9" s="35"/>
      <c r="AB9" s="35"/>
      <c r="AC9" s="35"/>
      <c r="AD9" s="35"/>
      <c r="AE9" s="35"/>
    </row>
    <row r="10" spans="1:46" s="2" customFormat="1" ht="12" customHeight="1">
      <c r="A10" s="35"/>
      <c r="B10" s="36"/>
      <c r="C10" s="35"/>
      <c r="D10" s="28" t="s">
        <v>164</v>
      </c>
      <c r="E10" s="35"/>
      <c r="F10" s="35"/>
      <c r="G10" s="35"/>
      <c r="H10" s="35"/>
      <c r="I10" s="35"/>
      <c r="J10" s="35"/>
      <c r="K10" s="35"/>
      <c r="L10" s="45"/>
      <c r="S10" s="35"/>
      <c r="T10" s="35"/>
      <c r="U10" s="35"/>
      <c r="V10" s="35"/>
      <c r="W10" s="35"/>
      <c r="X10" s="35"/>
      <c r="Y10" s="35"/>
      <c r="Z10" s="35"/>
      <c r="AA10" s="35"/>
      <c r="AB10" s="35"/>
      <c r="AC10" s="35"/>
      <c r="AD10" s="35"/>
      <c r="AE10" s="35"/>
    </row>
    <row r="11" spans="1:46" s="2" customFormat="1" ht="16.5" customHeight="1">
      <c r="A11" s="35"/>
      <c r="B11" s="36"/>
      <c r="C11" s="35"/>
      <c r="D11" s="35"/>
      <c r="E11" s="320" t="s">
        <v>4323</v>
      </c>
      <c r="F11" s="343"/>
      <c r="G11" s="343"/>
      <c r="H11" s="343"/>
      <c r="I11" s="35"/>
      <c r="J11" s="35"/>
      <c r="K11" s="35"/>
      <c r="L11" s="45"/>
      <c r="S11" s="35"/>
      <c r="T11" s="35"/>
      <c r="U11" s="35"/>
      <c r="V11" s="35"/>
      <c r="W11" s="35"/>
      <c r="X11" s="35"/>
      <c r="Y11" s="35"/>
      <c r="Z11" s="35"/>
      <c r="AA11" s="35"/>
      <c r="AB11" s="35"/>
      <c r="AC11" s="35"/>
      <c r="AD11" s="35"/>
      <c r="AE11" s="35"/>
    </row>
    <row r="12" spans="1:46" s="2" customFormat="1">
      <c r="A12" s="35"/>
      <c r="B12" s="36"/>
      <c r="C12" s="35"/>
      <c r="D12" s="35"/>
      <c r="E12" s="35"/>
      <c r="F12" s="35"/>
      <c r="G12" s="35"/>
      <c r="H12" s="35"/>
      <c r="I12" s="35"/>
      <c r="J12" s="35"/>
      <c r="K12" s="35"/>
      <c r="L12" s="45"/>
      <c r="S12" s="35"/>
      <c r="T12" s="35"/>
      <c r="U12" s="35"/>
      <c r="V12" s="35"/>
      <c r="W12" s="35"/>
      <c r="X12" s="35"/>
      <c r="Y12" s="35"/>
      <c r="Z12" s="35"/>
      <c r="AA12" s="35"/>
      <c r="AB12" s="35"/>
      <c r="AC12" s="35"/>
      <c r="AD12" s="35"/>
      <c r="AE12" s="35"/>
    </row>
    <row r="13" spans="1:46" s="2" customFormat="1" ht="12" customHeight="1">
      <c r="A13" s="35"/>
      <c r="B13" s="36"/>
      <c r="C13" s="35"/>
      <c r="D13" s="28" t="s">
        <v>17</v>
      </c>
      <c r="E13" s="35"/>
      <c r="F13" s="26" t="s">
        <v>1</v>
      </c>
      <c r="G13" s="35"/>
      <c r="H13" s="35"/>
      <c r="I13" s="28" t="s">
        <v>18</v>
      </c>
      <c r="J13" s="26" t="s">
        <v>1</v>
      </c>
      <c r="K13" s="35"/>
      <c r="L13" s="45"/>
      <c r="S13" s="35"/>
      <c r="T13" s="35"/>
      <c r="U13" s="35"/>
      <c r="V13" s="35"/>
      <c r="W13" s="35"/>
      <c r="X13" s="35"/>
      <c r="Y13" s="35"/>
      <c r="Z13" s="35"/>
      <c r="AA13" s="35"/>
      <c r="AB13" s="35"/>
      <c r="AC13" s="35"/>
      <c r="AD13" s="35"/>
      <c r="AE13" s="35"/>
    </row>
    <row r="14" spans="1:46" s="2" customFormat="1" ht="12" customHeight="1">
      <c r="A14" s="35"/>
      <c r="B14" s="36"/>
      <c r="C14" s="35"/>
      <c r="D14" s="28" t="s">
        <v>19</v>
      </c>
      <c r="E14" s="35"/>
      <c r="F14" s="26" t="s">
        <v>20</v>
      </c>
      <c r="G14" s="35"/>
      <c r="H14" s="35"/>
      <c r="I14" s="28" t="s">
        <v>21</v>
      </c>
      <c r="J14" s="58">
        <f>'Rekapitulácia stavby'!AN8</f>
        <v>44400</v>
      </c>
      <c r="K14" s="35"/>
      <c r="L14" s="45"/>
      <c r="S14" s="35"/>
      <c r="T14" s="35"/>
      <c r="U14" s="35"/>
      <c r="V14" s="35"/>
      <c r="W14" s="35"/>
      <c r="X14" s="35"/>
      <c r="Y14" s="35"/>
      <c r="Z14" s="35"/>
      <c r="AA14" s="35"/>
      <c r="AB14" s="35"/>
      <c r="AC14" s="35"/>
      <c r="AD14" s="35"/>
      <c r="AE14" s="35"/>
    </row>
    <row r="15" spans="1:46" s="2" customFormat="1" ht="10.9" customHeight="1">
      <c r="A15" s="35"/>
      <c r="B15" s="36"/>
      <c r="C15" s="35"/>
      <c r="D15" s="35"/>
      <c r="E15" s="35"/>
      <c r="F15" s="35"/>
      <c r="G15" s="35"/>
      <c r="H15" s="35"/>
      <c r="I15" s="35"/>
      <c r="J15" s="35"/>
      <c r="K15" s="35"/>
      <c r="L15" s="45"/>
      <c r="S15" s="35"/>
      <c r="T15" s="35"/>
      <c r="U15" s="35"/>
      <c r="V15" s="35"/>
      <c r="W15" s="35"/>
      <c r="X15" s="35"/>
      <c r="Y15" s="35"/>
      <c r="Z15" s="35"/>
      <c r="AA15" s="35"/>
      <c r="AB15" s="35"/>
      <c r="AC15" s="35"/>
      <c r="AD15" s="35"/>
      <c r="AE15" s="35"/>
    </row>
    <row r="16" spans="1:46" s="2" customFormat="1" ht="12" customHeight="1">
      <c r="A16" s="35"/>
      <c r="B16" s="36"/>
      <c r="C16" s="35"/>
      <c r="D16" s="28" t="s">
        <v>22</v>
      </c>
      <c r="E16" s="35"/>
      <c r="F16" s="35"/>
      <c r="G16" s="35"/>
      <c r="H16" s="35"/>
      <c r="I16" s="28" t="s">
        <v>23</v>
      </c>
      <c r="J16" s="26" t="s">
        <v>1</v>
      </c>
      <c r="K16" s="35"/>
      <c r="L16" s="45"/>
      <c r="S16" s="35"/>
      <c r="T16" s="35"/>
      <c r="U16" s="35"/>
      <c r="V16" s="35"/>
      <c r="W16" s="35"/>
      <c r="X16" s="35"/>
      <c r="Y16" s="35"/>
      <c r="Z16" s="35"/>
      <c r="AA16" s="35"/>
      <c r="AB16" s="35"/>
      <c r="AC16" s="35"/>
      <c r="AD16" s="35"/>
      <c r="AE16" s="35"/>
    </row>
    <row r="17" spans="1:31" s="2" customFormat="1" ht="18" customHeight="1">
      <c r="A17" s="35"/>
      <c r="B17" s="36"/>
      <c r="C17" s="35"/>
      <c r="D17" s="35"/>
      <c r="E17" s="26" t="s">
        <v>24</v>
      </c>
      <c r="F17" s="35"/>
      <c r="G17" s="35"/>
      <c r="H17" s="35"/>
      <c r="I17" s="28" t="s">
        <v>25</v>
      </c>
      <c r="J17" s="26" t="s">
        <v>1</v>
      </c>
      <c r="K17" s="35"/>
      <c r="L17" s="45"/>
      <c r="S17" s="35"/>
      <c r="T17" s="35"/>
      <c r="U17" s="35"/>
      <c r="V17" s="35"/>
      <c r="W17" s="35"/>
      <c r="X17" s="35"/>
      <c r="Y17" s="35"/>
      <c r="Z17" s="35"/>
      <c r="AA17" s="35"/>
      <c r="AB17" s="35"/>
      <c r="AC17" s="35"/>
      <c r="AD17" s="35"/>
      <c r="AE17" s="35"/>
    </row>
    <row r="18" spans="1:31" s="2" customFormat="1" ht="6.95" customHeight="1">
      <c r="A18" s="35"/>
      <c r="B18" s="36"/>
      <c r="C18" s="35"/>
      <c r="D18" s="35"/>
      <c r="E18" s="35"/>
      <c r="F18" s="35"/>
      <c r="G18" s="35"/>
      <c r="H18" s="35"/>
      <c r="I18" s="35"/>
      <c r="J18" s="35"/>
      <c r="K18" s="35"/>
      <c r="L18" s="45"/>
      <c r="S18" s="35"/>
      <c r="T18" s="35"/>
      <c r="U18" s="35"/>
      <c r="V18" s="35"/>
      <c r="W18" s="35"/>
      <c r="X18" s="35"/>
      <c r="Y18" s="35"/>
      <c r="Z18" s="35"/>
      <c r="AA18" s="35"/>
      <c r="AB18" s="35"/>
      <c r="AC18" s="35"/>
      <c r="AD18" s="35"/>
      <c r="AE18" s="35"/>
    </row>
    <row r="19" spans="1:31" s="2" customFormat="1" ht="12" customHeight="1">
      <c r="A19" s="35"/>
      <c r="B19" s="36"/>
      <c r="C19" s="35"/>
      <c r="D19" s="28" t="s">
        <v>26</v>
      </c>
      <c r="E19" s="35"/>
      <c r="F19" s="35"/>
      <c r="G19" s="35"/>
      <c r="H19" s="35"/>
      <c r="I19" s="28" t="s">
        <v>23</v>
      </c>
      <c r="J19" s="29" t="str">
        <f>'Rekapitulácia stavby'!AN13</f>
        <v>Vyplň údaj</v>
      </c>
      <c r="K19" s="35"/>
      <c r="L19" s="45"/>
      <c r="S19" s="35"/>
      <c r="T19" s="35"/>
      <c r="U19" s="35"/>
      <c r="V19" s="35"/>
      <c r="W19" s="35"/>
      <c r="X19" s="35"/>
      <c r="Y19" s="35"/>
      <c r="Z19" s="35"/>
      <c r="AA19" s="35"/>
      <c r="AB19" s="35"/>
      <c r="AC19" s="35"/>
      <c r="AD19" s="35"/>
      <c r="AE19" s="35"/>
    </row>
    <row r="20" spans="1:31" s="2" customFormat="1" ht="18" customHeight="1">
      <c r="A20" s="35"/>
      <c r="B20" s="36"/>
      <c r="C20" s="35"/>
      <c r="D20" s="35"/>
      <c r="E20" s="347" t="str">
        <f>'Rekapitulácia stavby'!E14</f>
        <v>Vyplň údaj</v>
      </c>
      <c r="F20" s="326"/>
      <c r="G20" s="326"/>
      <c r="H20" s="326"/>
      <c r="I20" s="28" t="s">
        <v>25</v>
      </c>
      <c r="J20" s="29" t="str">
        <f>'Rekapitulácia stavby'!AN14</f>
        <v>Vyplň údaj</v>
      </c>
      <c r="K20" s="35"/>
      <c r="L20" s="45"/>
      <c r="S20" s="35"/>
      <c r="T20" s="35"/>
      <c r="U20" s="35"/>
      <c r="V20" s="35"/>
      <c r="W20" s="35"/>
      <c r="X20" s="35"/>
      <c r="Y20" s="35"/>
      <c r="Z20" s="35"/>
      <c r="AA20" s="35"/>
      <c r="AB20" s="35"/>
      <c r="AC20" s="35"/>
      <c r="AD20" s="35"/>
      <c r="AE20" s="35"/>
    </row>
    <row r="21" spans="1:31" s="2" customFormat="1" ht="6.95" customHeight="1">
      <c r="A21" s="35"/>
      <c r="B21" s="36"/>
      <c r="C21" s="35"/>
      <c r="D21" s="35"/>
      <c r="E21" s="35"/>
      <c r="F21" s="35"/>
      <c r="G21" s="35"/>
      <c r="H21" s="35"/>
      <c r="I21" s="35"/>
      <c r="J21" s="35"/>
      <c r="K21" s="35"/>
      <c r="L21" s="45"/>
      <c r="S21" s="35"/>
      <c r="T21" s="35"/>
      <c r="U21" s="35"/>
      <c r="V21" s="35"/>
      <c r="W21" s="35"/>
      <c r="X21" s="35"/>
      <c r="Y21" s="35"/>
      <c r="Z21" s="35"/>
      <c r="AA21" s="35"/>
      <c r="AB21" s="35"/>
      <c r="AC21" s="35"/>
      <c r="AD21" s="35"/>
      <c r="AE21" s="35"/>
    </row>
    <row r="22" spans="1:31" s="2" customFormat="1" ht="12" customHeight="1">
      <c r="A22" s="35"/>
      <c r="B22" s="36"/>
      <c r="C22" s="35"/>
      <c r="D22" s="28" t="s">
        <v>28</v>
      </c>
      <c r="E22" s="35"/>
      <c r="F22" s="35"/>
      <c r="G22" s="35"/>
      <c r="H22" s="35"/>
      <c r="I22" s="28" t="s">
        <v>23</v>
      </c>
      <c r="J22" s="26" t="s">
        <v>1</v>
      </c>
      <c r="K22" s="35"/>
      <c r="L22" s="45"/>
      <c r="S22" s="35"/>
      <c r="T22" s="35"/>
      <c r="U22" s="35"/>
      <c r="V22" s="35"/>
      <c r="W22" s="35"/>
      <c r="X22" s="35"/>
      <c r="Y22" s="35"/>
      <c r="Z22" s="35"/>
      <c r="AA22" s="35"/>
      <c r="AB22" s="35"/>
      <c r="AC22" s="35"/>
      <c r="AD22" s="35"/>
      <c r="AE22" s="35"/>
    </row>
    <row r="23" spans="1:31" s="2" customFormat="1" ht="18" customHeight="1">
      <c r="A23" s="35"/>
      <c r="B23" s="36"/>
      <c r="C23" s="35"/>
      <c r="D23" s="35"/>
      <c r="E23" s="26" t="s">
        <v>29</v>
      </c>
      <c r="F23" s="35"/>
      <c r="G23" s="35"/>
      <c r="H23" s="35"/>
      <c r="I23" s="28" t="s">
        <v>25</v>
      </c>
      <c r="J23" s="26" t="s">
        <v>1</v>
      </c>
      <c r="K23" s="35"/>
      <c r="L23" s="45"/>
      <c r="S23" s="35"/>
      <c r="T23" s="35"/>
      <c r="U23" s="35"/>
      <c r="V23" s="35"/>
      <c r="W23" s="35"/>
      <c r="X23" s="35"/>
      <c r="Y23" s="35"/>
      <c r="Z23" s="35"/>
      <c r="AA23" s="35"/>
      <c r="AB23" s="35"/>
      <c r="AC23" s="35"/>
      <c r="AD23" s="35"/>
      <c r="AE23" s="35"/>
    </row>
    <row r="24" spans="1:31" s="2" customFormat="1" ht="6.95" customHeight="1">
      <c r="A24" s="35"/>
      <c r="B24" s="36"/>
      <c r="C24" s="35"/>
      <c r="D24" s="35"/>
      <c r="E24" s="35"/>
      <c r="F24" s="35"/>
      <c r="G24" s="35"/>
      <c r="H24" s="35"/>
      <c r="I24" s="35"/>
      <c r="J24" s="35"/>
      <c r="K24" s="35"/>
      <c r="L24" s="45"/>
      <c r="S24" s="35"/>
      <c r="T24" s="35"/>
      <c r="U24" s="35"/>
      <c r="V24" s="35"/>
      <c r="W24" s="35"/>
      <c r="X24" s="35"/>
      <c r="Y24" s="35"/>
      <c r="Z24" s="35"/>
      <c r="AA24" s="35"/>
      <c r="AB24" s="35"/>
      <c r="AC24" s="35"/>
      <c r="AD24" s="35"/>
      <c r="AE24" s="35"/>
    </row>
    <row r="25" spans="1:31" s="2" customFormat="1" ht="12" customHeight="1">
      <c r="A25" s="35"/>
      <c r="B25" s="36"/>
      <c r="C25" s="35"/>
      <c r="D25" s="28" t="s">
        <v>31</v>
      </c>
      <c r="E25" s="35"/>
      <c r="F25" s="35"/>
      <c r="G25" s="35"/>
      <c r="H25" s="35"/>
      <c r="I25" s="28" t="s">
        <v>23</v>
      </c>
      <c r="J25" s="26" t="str">
        <f>IF('Rekapitulácia stavby'!AN19="","",'Rekapitulácia stavby'!AN19)</f>
        <v/>
      </c>
      <c r="K25" s="35"/>
      <c r="L25" s="45"/>
      <c r="S25" s="35"/>
      <c r="T25" s="35"/>
      <c r="U25" s="35"/>
      <c r="V25" s="35"/>
      <c r="W25" s="35"/>
      <c r="X25" s="35"/>
      <c r="Y25" s="35"/>
      <c r="Z25" s="35"/>
      <c r="AA25" s="35"/>
      <c r="AB25" s="35"/>
      <c r="AC25" s="35"/>
      <c r="AD25" s="35"/>
      <c r="AE25" s="35"/>
    </row>
    <row r="26" spans="1:31" s="2" customFormat="1" ht="18" customHeight="1">
      <c r="A26" s="35"/>
      <c r="B26" s="36"/>
      <c r="C26" s="35"/>
      <c r="D26" s="35"/>
      <c r="E26" s="26" t="str">
        <f>IF('Rekapitulácia stavby'!E20="","",'Rekapitulácia stavby'!E20)</f>
        <v xml:space="preserve"> </v>
      </c>
      <c r="F26" s="35"/>
      <c r="G26" s="35"/>
      <c r="H26" s="35"/>
      <c r="I26" s="28" t="s">
        <v>25</v>
      </c>
      <c r="J26" s="26" t="str">
        <f>IF('Rekapitulácia stavby'!AN20="","",'Rekapitulácia stavby'!AN20)</f>
        <v/>
      </c>
      <c r="K26" s="35"/>
      <c r="L26" s="45"/>
      <c r="S26" s="35"/>
      <c r="T26" s="35"/>
      <c r="U26" s="35"/>
      <c r="V26" s="35"/>
      <c r="W26" s="35"/>
      <c r="X26" s="35"/>
      <c r="Y26" s="35"/>
      <c r="Z26" s="35"/>
      <c r="AA26" s="35"/>
      <c r="AB26" s="35"/>
      <c r="AC26" s="35"/>
      <c r="AD26" s="35"/>
      <c r="AE26" s="35"/>
    </row>
    <row r="27" spans="1:31" s="2" customFormat="1" ht="6.95" customHeight="1">
      <c r="A27" s="35"/>
      <c r="B27" s="36"/>
      <c r="C27" s="35"/>
      <c r="D27" s="35"/>
      <c r="E27" s="35"/>
      <c r="F27" s="35"/>
      <c r="G27" s="35"/>
      <c r="H27" s="35"/>
      <c r="I27" s="35"/>
      <c r="J27" s="35"/>
      <c r="K27" s="35"/>
      <c r="L27" s="45"/>
      <c r="S27" s="35"/>
      <c r="T27" s="35"/>
      <c r="U27" s="35"/>
      <c r="V27" s="35"/>
      <c r="W27" s="35"/>
      <c r="X27" s="35"/>
      <c r="Y27" s="35"/>
      <c r="Z27" s="35"/>
      <c r="AA27" s="35"/>
      <c r="AB27" s="35"/>
      <c r="AC27" s="35"/>
      <c r="AD27" s="35"/>
      <c r="AE27" s="35"/>
    </row>
    <row r="28" spans="1:31" s="2" customFormat="1" ht="12" customHeight="1">
      <c r="A28" s="35"/>
      <c r="B28" s="36"/>
      <c r="C28" s="35"/>
      <c r="D28" s="28" t="s">
        <v>32</v>
      </c>
      <c r="E28" s="35"/>
      <c r="F28" s="35"/>
      <c r="G28" s="35"/>
      <c r="H28" s="35"/>
      <c r="I28" s="35"/>
      <c r="J28" s="35"/>
      <c r="K28" s="35"/>
      <c r="L28" s="45"/>
      <c r="S28" s="35"/>
      <c r="T28" s="35"/>
      <c r="U28" s="35"/>
      <c r="V28" s="35"/>
      <c r="W28" s="35"/>
      <c r="X28" s="35"/>
      <c r="Y28" s="35"/>
      <c r="Z28" s="35"/>
      <c r="AA28" s="35"/>
      <c r="AB28" s="35"/>
      <c r="AC28" s="35"/>
      <c r="AD28" s="35"/>
      <c r="AE28" s="35"/>
    </row>
    <row r="29" spans="1:31" s="8" customFormat="1" ht="16.5" customHeight="1">
      <c r="A29" s="113"/>
      <c r="B29" s="114"/>
      <c r="C29" s="113"/>
      <c r="D29" s="113"/>
      <c r="E29" s="330" t="s">
        <v>1</v>
      </c>
      <c r="F29" s="330"/>
      <c r="G29" s="330"/>
      <c r="H29" s="330"/>
      <c r="I29" s="113"/>
      <c r="J29" s="113"/>
      <c r="K29" s="113"/>
      <c r="L29" s="115"/>
      <c r="S29" s="113"/>
      <c r="T29" s="113"/>
      <c r="U29" s="113"/>
      <c r="V29" s="113"/>
      <c r="W29" s="113"/>
      <c r="X29" s="113"/>
      <c r="Y29" s="113"/>
      <c r="Z29" s="113"/>
      <c r="AA29" s="113"/>
      <c r="AB29" s="113"/>
      <c r="AC29" s="113"/>
      <c r="AD29" s="113"/>
      <c r="AE29" s="113"/>
    </row>
    <row r="30" spans="1:31" s="2" customFormat="1" ht="6.95" customHeight="1">
      <c r="A30" s="35"/>
      <c r="B30" s="36"/>
      <c r="C30" s="35"/>
      <c r="D30" s="35"/>
      <c r="E30" s="35"/>
      <c r="F30" s="35"/>
      <c r="G30" s="35"/>
      <c r="H30" s="35"/>
      <c r="I30" s="35"/>
      <c r="J30" s="35"/>
      <c r="K30" s="35"/>
      <c r="L30" s="45"/>
      <c r="S30" s="35"/>
      <c r="T30" s="35"/>
      <c r="U30" s="35"/>
      <c r="V30" s="35"/>
      <c r="W30" s="35"/>
      <c r="X30" s="35"/>
      <c r="Y30" s="35"/>
      <c r="Z30" s="35"/>
      <c r="AA30" s="35"/>
      <c r="AB30" s="35"/>
      <c r="AC30" s="35"/>
      <c r="AD30" s="35"/>
      <c r="AE30" s="35"/>
    </row>
    <row r="31" spans="1:31" s="2" customFormat="1" ht="6.95" customHeight="1">
      <c r="A31" s="35"/>
      <c r="B31" s="36"/>
      <c r="C31" s="35"/>
      <c r="D31" s="69"/>
      <c r="E31" s="69"/>
      <c r="F31" s="69"/>
      <c r="G31" s="69"/>
      <c r="H31" s="69"/>
      <c r="I31" s="69"/>
      <c r="J31" s="69"/>
      <c r="K31" s="69"/>
      <c r="L31" s="45"/>
      <c r="S31" s="35"/>
      <c r="T31" s="35"/>
      <c r="U31" s="35"/>
      <c r="V31" s="35"/>
      <c r="W31" s="35"/>
      <c r="X31" s="35"/>
      <c r="Y31" s="35"/>
      <c r="Z31" s="35"/>
      <c r="AA31" s="35"/>
      <c r="AB31" s="35"/>
      <c r="AC31" s="35"/>
      <c r="AD31" s="35"/>
      <c r="AE31" s="35"/>
    </row>
    <row r="32" spans="1:31" s="2" customFormat="1" ht="14.45" customHeight="1">
      <c r="A32" s="35"/>
      <c r="B32" s="36"/>
      <c r="C32" s="35"/>
      <c r="D32" s="26" t="s">
        <v>208</v>
      </c>
      <c r="E32" s="35"/>
      <c r="F32" s="35"/>
      <c r="G32" s="35"/>
      <c r="H32" s="35"/>
      <c r="I32" s="35"/>
      <c r="J32" s="34">
        <f>J98</f>
        <v>0</v>
      </c>
      <c r="K32" s="35"/>
      <c r="L32" s="45"/>
      <c r="S32" s="35"/>
      <c r="T32" s="35"/>
      <c r="U32" s="35"/>
      <c r="V32" s="35"/>
      <c r="W32" s="35"/>
      <c r="X32" s="35"/>
      <c r="Y32" s="35"/>
      <c r="Z32" s="35"/>
      <c r="AA32" s="35"/>
      <c r="AB32" s="35"/>
      <c r="AC32" s="35"/>
      <c r="AD32" s="35"/>
      <c r="AE32" s="35"/>
    </row>
    <row r="33" spans="1:31" s="2" customFormat="1" ht="14.45" customHeight="1">
      <c r="A33" s="35"/>
      <c r="B33" s="36"/>
      <c r="C33" s="35"/>
      <c r="D33" s="33" t="s">
        <v>139</v>
      </c>
      <c r="E33" s="35"/>
      <c r="F33" s="35"/>
      <c r="G33" s="35"/>
      <c r="H33" s="35"/>
      <c r="I33" s="35"/>
      <c r="J33" s="34">
        <f>J108</f>
        <v>0</v>
      </c>
      <c r="K33" s="35"/>
      <c r="L33" s="45"/>
      <c r="S33" s="35"/>
      <c r="T33" s="35"/>
      <c r="U33" s="35"/>
      <c r="V33" s="35"/>
      <c r="W33" s="35"/>
      <c r="X33" s="35"/>
      <c r="Y33" s="35"/>
      <c r="Z33" s="35"/>
      <c r="AA33" s="35"/>
      <c r="AB33" s="35"/>
      <c r="AC33" s="35"/>
      <c r="AD33" s="35"/>
      <c r="AE33" s="35"/>
    </row>
    <row r="34" spans="1:31" s="2" customFormat="1" ht="25.35" customHeight="1">
      <c r="A34" s="35"/>
      <c r="B34" s="36"/>
      <c r="C34" s="35"/>
      <c r="D34" s="117" t="s">
        <v>35</v>
      </c>
      <c r="E34" s="35"/>
      <c r="F34" s="35"/>
      <c r="G34" s="35"/>
      <c r="H34" s="35"/>
      <c r="I34" s="35"/>
      <c r="J34" s="74">
        <f>ROUND(J32 + J33, 2)</f>
        <v>0</v>
      </c>
      <c r="K34" s="35"/>
      <c r="L34" s="45"/>
      <c r="S34" s="35"/>
      <c r="T34" s="35"/>
      <c r="U34" s="35"/>
      <c r="V34" s="35"/>
      <c r="W34" s="35"/>
      <c r="X34" s="35"/>
      <c r="Y34" s="35"/>
      <c r="Z34" s="35"/>
      <c r="AA34" s="35"/>
      <c r="AB34" s="35"/>
      <c r="AC34" s="35"/>
      <c r="AD34" s="35"/>
      <c r="AE34" s="35"/>
    </row>
    <row r="35" spans="1:31" s="2" customFormat="1" ht="6.95" customHeight="1">
      <c r="A35" s="35"/>
      <c r="B35" s="36"/>
      <c r="C35" s="35"/>
      <c r="D35" s="69"/>
      <c r="E35" s="69"/>
      <c r="F35" s="69"/>
      <c r="G35" s="69"/>
      <c r="H35" s="69"/>
      <c r="I35" s="69"/>
      <c r="J35" s="69"/>
      <c r="K35" s="69"/>
      <c r="L35" s="45"/>
      <c r="S35" s="35"/>
      <c r="T35" s="35"/>
      <c r="U35" s="35"/>
      <c r="V35" s="35"/>
      <c r="W35" s="35"/>
      <c r="X35" s="35"/>
      <c r="Y35" s="35"/>
      <c r="Z35" s="35"/>
      <c r="AA35" s="35"/>
      <c r="AB35" s="35"/>
      <c r="AC35" s="35"/>
      <c r="AD35" s="35"/>
      <c r="AE35" s="35"/>
    </row>
    <row r="36" spans="1:31" s="2" customFormat="1" ht="14.45" customHeight="1">
      <c r="A36" s="35"/>
      <c r="B36" s="36"/>
      <c r="C36" s="35"/>
      <c r="D36" s="35"/>
      <c r="E36" s="35"/>
      <c r="F36" s="39" t="s">
        <v>37</v>
      </c>
      <c r="G36" s="35"/>
      <c r="H36" s="35"/>
      <c r="I36" s="39" t="s">
        <v>36</v>
      </c>
      <c r="J36" s="39" t="s">
        <v>38</v>
      </c>
      <c r="K36" s="35"/>
      <c r="L36" s="45"/>
      <c r="S36" s="35"/>
      <c r="T36" s="35"/>
      <c r="U36" s="35"/>
      <c r="V36" s="35"/>
      <c r="W36" s="35"/>
      <c r="X36" s="35"/>
      <c r="Y36" s="35"/>
      <c r="Z36" s="35"/>
      <c r="AA36" s="35"/>
      <c r="AB36" s="35"/>
      <c r="AC36" s="35"/>
      <c r="AD36" s="35"/>
      <c r="AE36" s="35"/>
    </row>
    <row r="37" spans="1:31" s="2" customFormat="1" ht="14.45" customHeight="1">
      <c r="A37" s="35"/>
      <c r="B37" s="36"/>
      <c r="C37" s="35"/>
      <c r="D37" s="118" t="s">
        <v>39</v>
      </c>
      <c r="E37" s="28" t="s">
        <v>40</v>
      </c>
      <c r="F37" s="119">
        <f>ROUND((SUM(BE108:BE115) + SUM(BE137:BE200)),  2)</f>
        <v>0</v>
      </c>
      <c r="G37" s="35"/>
      <c r="H37" s="35"/>
      <c r="I37" s="120">
        <v>0.2</v>
      </c>
      <c r="J37" s="119">
        <f>ROUND(((SUM(BE108:BE115) + SUM(BE137:BE200))*I37),  2)</f>
        <v>0</v>
      </c>
      <c r="K37" s="35"/>
      <c r="L37" s="45"/>
      <c r="S37" s="35"/>
      <c r="T37" s="35"/>
      <c r="U37" s="35"/>
      <c r="V37" s="35"/>
      <c r="W37" s="35"/>
      <c r="X37" s="35"/>
      <c r="Y37" s="35"/>
      <c r="Z37" s="35"/>
      <c r="AA37" s="35"/>
      <c r="AB37" s="35"/>
      <c r="AC37" s="35"/>
      <c r="AD37" s="35"/>
      <c r="AE37" s="35"/>
    </row>
    <row r="38" spans="1:31" s="2" customFormat="1" ht="14.45" customHeight="1">
      <c r="A38" s="35"/>
      <c r="B38" s="36"/>
      <c r="C38" s="35"/>
      <c r="D38" s="35"/>
      <c r="E38" s="28" t="s">
        <v>41</v>
      </c>
      <c r="F38" s="119">
        <f>ROUND((SUM(BF108:BF115) + SUM(BF137:BF200)),  2)</f>
        <v>0</v>
      </c>
      <c r="G38" s="35"/>
      <c r="H38" s="35"/>
      <c r="I38" s="120">
        <v>0.2</v>
      </c>
      <c r="J38" s="119">
        <f>ROUND(((SUM(BF108:BF115) + SUM(BF137:BF200))*I38),  2)</f>
        <v>0</v>
      </c>
      <c r="K38" s="35"/>
      <c r="L38" s="45"/>
      <c r="S38" s="35"/>
      <c r="T38" s="35"/>
      <c r="U38" s="35"/>
      <c r="V38" s="35"/>
      <c r="W38" s="35"/>
      <c r="X38" s="35"/>
      <c r="Y38" s="35"/>
      <c r="Z38" s="35"/>
      <c r="AA38" s="35"/>
      <c r="AB38" s="35"/>
      <c r="AC38" s="35"/>
      <c r="AD38" s="35"/>
      <c r="AE38" s="35"/>
    </row>
    <row r="39" spans="1:31" s="2" customFormat="1" ht="14.45" hidden="1" customHeight="1">
      <c r="A39" s="35"/>
      <c r="B39" s="36"/>
      <c r="C39" s="35"/>
      <c r="D39" s="35"/>
      <c r="E39" s="28" t="s">
        <v>42</v>
      </c>
      <c r="F39" s="119">
        <f>ROUND((SUM(BG108:BG115) + SUM(BG137:BG200)),  2)</f>
        <v>0</v>
      </c>
      <c r="G39" s="35"/>
      <c r="H39" s="35"/>
      <c r="I39" s="120">
        <v>0.2</v>
      </c>
      <c r="J39" s="119">
        <f>0</f>
        <v>0</v>
      </c>
      <c r="K39" s="35"/>
      <c r="L39" s="45"/>
      <c r="S39" s="35"/>
      <c r="T39" s="35"/>
      <c r="U39" s="35"/>
      <c r="V39" s="35"/>
      <c r="W39" s="35"/>
      <c r="X39" s="35"/>
      <c r="Y39" s="35"/>
      <c r="Z39" s="35"/>
      <c r="AA39" s="35"/>
      <c r="AB39" s="35"/>
      <c r="AC39" s="35"/>
      <c r="AD39" s="35"/>
      <c r="AE39" s="35"/>
    </row>
    <row r="40" spans="1:31" s="2" customFormat="1" ht="14.45" hidden="1" customHeight="1">
      <c r="A40" s="35"/>
      <c r="B40" s="36"/>
      <c r="C40" s="35"/>
      <c r="D40" s="35"/>
      <c r="E40" s="28" t="s">
        <v>43</v>
      </c>
      <c r="F40" s="119">
        <f>ROUND((SUM(BH108:BH115) + SUM(BH137:BH200)),  2)</f>
        <v>0</v>
      </c>
      <c r="G40" s="35"/>
      <c r="H40" s="35"/>
      <c r="I40" s="120">
        <v>0.2</v>
      </c>
      <c r="J40" s="119">
        <f>0</f>
        <v>0</v>
      </c>
      <c r="K40" s="35"/>
      <c r="L40" s="45"/>
      <c r="S40" s="35"/>
      <c r="T40" s="35"/>
      <c r="U40" s="35"/>
      <c r="V40" s="35"/>
      <c r="W40" s="35"/>
      <c r="X40" s="35"/>
      <c r="Y40" s="35"/>
      <c r="Z40" s="35"/>
      <c r="AA40" s="35"/>
      <c r="AB40" s="35"/>
      <c r="AC40" s="35"/>
      <c r="AD40" s="35"/>
      <c r="AE40" s="35"/>
    </row>
    <row r="41" spans="1:31" s="2" customFormat="1" ht="14.45" hidden="1" customHeight="1">
      <c r="A41" s="35"/>
      <c r="B41" s="36"/>
      <c r="C41" s="35"/>
      <c r="D41" s="35"/>
      <c r="E41" s="28" t="s">
        <v>44</v>
      </c>
      <c r="F41" s="119">
        <f>ROUND((SUM(BI108:BI115) + SUM(BI137:BI200)),  2)</f>
        <v>0</v>
      </c>
      <c r="G41" s="35"/>
      <c r="H41" s="35"/>
      <c r="I41" s="120">
        <v>0</v>
      </c>
      <c r="J41" s="119">
        <f>0</f>
        <v>0</v>
      </c>
      <c r="K41" s="35"/>
      <c r="L41" s="45"/>
      <c r="S41" s="35"/>
      <c r="T41" s="35"/>
      <c r="U41" s="35"/>
      <c r="V41" s="35"/>
      <c r="W41" s="35"/>
      <c r="X41" s="35"/>
      <c r="Y41" s="35"/>
      <c r="Z41" s="35"/>
      <c r="AA41" s="35"/>
      <c r="AB41" s="35"/>
      <c r="AC41" s="35"/>
      <c r="AD41" s="35"/>
      <c r="AE41" s="35"/>
    </row>
    <row r="42" spans="1:31" s="2" customFormat="1" ht="6.95" customHeight="1">
      <c r="A42" s="35"/>
      <c r="B42" s="36"/>
      <c r="C42" s="35"/>
      <c r="D42" s="35"/>
      <c r="E42" s="35"/>
      <c r="F42" s="35"/>
      <c r="G42" s="35"/>
      <c r="H42" s="35"/>
      <c r="I42" s="35"/>
      <c r="J42" s="35"/>
      <c r="K42" s="35"/>
      <c r="L42" s="45"/>
      <c r="S42" s="35"/>
      <c r="T42" s="35"/>
      <c r="U42" s="35"/>
      <c r="V42" s="35"/>
      <c r="W42" s="35"/>
      <c r="X42" s="35"/>
      <c r="Y42" s="35"/>
      <c r="Z42" s="35"/>
      <c r="AA42" s="35"/>
      <c r="AB42" s="35"/>
      <c r="AC42" s="35"/>
      <c r="AD42" s="35"/>
      <c r="AE42" s="35"/>
    </row>
    <row r="43" spans="1:31" s="2" customFormat="1" ht="25.35" customHeight="1">
      <c r="A43" s="35"/>
      <c r="B43" s="36"/>
      <c r="C43" s="109"/>
      <c r="D43" s="121" t="s">
        <v>45</v>
      </c>
      <c r="E43" s="63"/>
      <c r="F43" s="63"/>
      <c r="G43" s="122" t="s">
        <v>46</v>
      </c>
      <c r="H43" s="123" t="s">
        <v>47</v>
      </c>
      <c r="I43" s="63"/>
      <c r="J43" s="124">
        <f>SUM(J34:J41)</f>
        <v>0</v>
      </c>
      <c r="K43" s="125"/>
      <c r="L43" s="45"/>
      <c r="S43" s="35"/>
      <c r="T43" s="35"/>
      <c r="U43" s="35"/>
      <c r="V43" s="35"/>
      <c r="W43" s="35"/>
      <c r="X43" s="35"/>
      <c r="Y43" s="35"/>
      <c r="Z43" s="35"/>
      <c r="AA43" s="35"/>
      <c r="AB43" s="35"/>
      <c r="AC43" s="35"/>
      <c r="AD43" s="35"/>
      <c r="AE43" s="35"/>
    </row>
    <row r="44" spans="1:31" s="2" customFormat="1" ht="14.45" customHeight="1">
      <c r="A44" s="35"/>
      <c r="B44" s="36"/>
      <c r="C44" s="35"/>
      <c r="D44" s="35"/>
      <c r="E44" s="35"/>
      <c r="F44" s="35"/>
      <c r="G44" s="35"/>
      <c r="H44" s="35"/>
      <c r="I44" s="35"/>
      <c r="J44" s="35"/>
      <c r="K44" s="35"/>
      <c r="L44" s="45"/>
      <c r="S44" s="35"/>
      <c r="T44" s="35"/>
      <c r="U44" s="35"/>
      <c r="V44" s="35"/>
      <c r="W44" s="35"/>
      <c r="X44" s="35"/>
      <c r="Y44" s="35"/>
      <c r="Z44" s="35"/>
      <c r="AA44" s="35"/>
      <c r="AB44" s="35"/>
      <c r="AC44" s="35"/>
      <c r="AD44" s="35"/>
      <c r="AE44" s="35"/>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5"/>
      <c r="D50" s="46" t="s">
        <v>48</v>
      </c>
      <c r="E50" s="47"/>
      <c r="F50" s="47"/>
      <c r="G50" s="46" t="s">
        <v>49</v>
      </c>
      <c r="H50" s="47"/>
      <c r="I50" s="47"/>
      <c r="J50" s="47"/>
      <c r="K50" s="47"/>
      <c r="L50" s="45"/>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5"/>
      <c r="B61" s="36"/>
      <c r="C61" s="35"/>
      <c r="D61" s="48" t="s">
        <v>50</v>
      </c>
      <c r="E61" s="38"/>
      <c r="F61" s="126" t="s">
        <v>51</v>
      </c>
      <c r="G61" s="48" t="s">
        <v>50</v>
      </c>
      <c r="H61" s="38"/>
      <c r="I61" s="38"/>
      <c r="J61" s="127" t="s">
        <v>51</v>
      </c>
      <c r="K61" s="38"/>
      <c r="L61" s="45"/>
      <c r="S61" s="35"/>
      <c r="T61" s="35"/>
      <c r="U61" s="35"/>
      <c r="V61" s="35"/>
      <c r="W61" s="35"/>
      <c r="X61" s="35"/>
      <c r="Y61" s="35"/>
      <c r="Z61" s="35"/>
      <c r="AA61" s="35"/>
      <c r="AB61" s="35"/>
      <c r="AC61" s="35"/>
      <c r="AD61" s="35"/>
      <c r="AE61" s="35"/>
    </row>
    <row r="62" spans="1:31">
      <c r="B62" s="21"/>
      <c r="L62" s="21"/>
    </row>
    <row r="63" spans="1:31">
      <c r="B63" s="21"/>
      <c r="L63" s="21"/>
    </row>
    <row r="64" spans="1:31">
      <c r="B64" s="21"/>
      <c r="L64" s="21"/>
    </row>
    <row r="65" spans="1:31" s="2" customFormat="1" ht="12.75">
      <c r="A65" s="35"/>
      <c r="B65" s="36"/>
      <c r="C65" s="35"/>
      <c r="D65" s="46" t="s">
        <v>52</v>
      </c>
      <c r="E65" s="49"/>
      <c r="F65" s="49"/>
      <c r="G65" s="46" t="s">
        <v>53</v>
      </c>
      <c r="H65" s="49"/>
      <c r="I65" s="49"/>
      <c r="J65" s="49"/>
      <c r="K65" s="49"/>
      <c r="L65" s="45"/>
      <c r="S65" s="35"/>
      <c r="T65" s="35"/>
      <c r="U65" s="35"/>
      <c r="V65" s="35"/>
      <c r="W65" s="35"/>
      <c r="X65" s="35"/>
      <c r="Y65" s="35"/>
      <c r="Z65" s="35"/>
      <c r="AA65" s="35"/>
      <c r="AB65" s="35"/>
      <c r="AC65" s="35"/>
      <c r="AD65" s="35"/>
      <c r="AE65" s="35"/>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5"/>
      <c r="B76" s="36"/>
      <c r="C76" s="35"/>
      <c r="D76" s="48" t="s">
        <v>50</v>
      </c>
      <c r="E76" s="38"/>
      <c r="F76" s="126" t="s">
        <v>51</v>
      </c>
      <c r="G76" s="48" t="s">
        <v>50</v>
      </c>
      <c r="H76" s="38"/>
      <c r="I76" s="38"/>
      <c r="J76" s="127" t="s">
        <v>51</v>
      </c>
      <c r="K76" s="38"/>
      <c r="L76" s="45"/>
      <c r="S76" s="35"/>
      <c r="T76" s="35"/>
      <c r="U76" s="35"/>
      <c r="V76" s="35"/>
      <c r="W76" s="35"/>
      <c r="X76" s="35"/>
      <c r="Y76" s="35"/>
      <c r="Z76" s="35"/>
      <c r="AA76" s="35"/>
      <c r="AB76" s="35"/>
      <c r="AC76" s="35"/>
      <c r="AD76" s="35"/>
      <c r="AE76" s="35"/>
    </row>
    <row r="77" spans="1:31" s="2" customFormat="1" ht="14.45" customHeight="1">
      <c r="A77" s="35"/>
      <c r="B77" s="50"/>
      <c r="C77" s="51"/>
      <c r="D77" s="51"/>
      <c r="E77" s="51"/>
      <c r="F77" s="51"/>
      <c r="G77" s="51"/>
      <c r="H77" s="51"/>
      <c r="I77" s="51"/>
      <c r="J77" s="51"/>
      <c r="K77" s="51"/>
      <c r="L77" s="45"/>
      <c r="S77" s="35"/>
      <c r="T77" s="35"/>
      <c r="U77" s="35"/>
      <c r="V77" s="35"/>
      <c r="W77" s="35"/>
      <c r="X77" s="35"/>
      <c r="Y77" s="35"/>
      <c r="Z77" s="35"/>
      <c r="AA77" s="35"/>
      <c r="AB77" s="35"/>
      <c r="AC77" s="35"/>
      <c r="AD77" s="35"/>
      <c r="AE77" s="35"/>
    </row>
    <row r="81" spans="1:31" s="2" customFormat="1" ht="6.95" customHeight="1">
      <c r="A81" s="35"/>
      <c r="B81" s="52"/>
      <c r="C81" s="53"/>
      <c r="D81" s="53"/>
      <c r="E81" s="53"/>
      <c r="F81" s="53"/>
      <c r="G81" s="53"/>
      <c r="H81" s="53"/>
      <c r="I81" s="53"/>
      <c r="J81" s="53"/>
      <c r="K81" s="53"/>
      <c r="L81" s="45"/>
      <c r="S81" s="35"/>
      <c r="T81" s="35"/>
      <c r="U81" s="35"/>
      <c r="V81" s="35"/>
      <c r="W81" s="35"/>
      <c r="X81" s="35"/>
      <c r="Y81" s="35"/>
      <c r="Z81" s="35"/>
      <c r="AA81" s="35"/>
      <c r="AB81" s="35"/>
      <c r="AC81" s="35"/>
      <c r="AD81" s="35"/>
      <c r="AE81" s="35"/>
    </row>
    <row r="82" spans="1:31" s="2" customFormat="1" ht="24.95" customHeight="1">
      <c r="A82" s="35"/>
      <c r="B82" s="36"/>
      <c r="C82" s="22" t="s">
        <v>265</v>
      </c>
      <c r="D82" s="35"/>
      <c r="E82" s="35"/>
      <c r="F82" s="35"/>
      <c r="G82" s="35"/>
      <c r="H82" s="35"/>
      <c r="I82" s="35"/>
      <c r="J82" s="35"/>
      <c r="K82" s="35"/>
      <c r="L82" s="45"/>
      <c r="S82" s="35"/>
      <c r="T82" s="35"/>
      <c r="U82" s="35"/>
      <c r="V82" s="35"/>
      <c r="W82" s="35"/>
      <c r="X82" s="35"/>
      <c r="Y82" s="35"/>
      <c r="Z82" s="35"/>
      <c r="AA82" s="35"/>
      <c r="AB82" s="35"/>
      <c r="AC82" s="35"/>
      <c r="AD82" s="35"/>
      <c r="AE82" s="35"/>
    </row>
    <row r="83" spans="1:31" s="2" customFormat="1" ht="6.95" customHeight="1">
      <c r="A83" s="35"/>
      <c r="B83" s="36"/>
      <c r="C83" s="35"/>
      <c r="D83" s="35"/>
      <c r="E83" s="35"/>
      <c r="F83" s="35"/>
      <c r="G83" s="35"/>
      <c r="H83" s="35"/>
      <c r="I83" s="35"/>
      <c r="J83" s="35"/>
      <c r="K83" s="35"/>
      <c r="L83" s="45"/>
      <c r="S83" s="35"/>
      <c r="T83" s="35"/>
      <c r="U83" s="35"/>
      <c r="V83" s="35"/>
      <c r="W83" s="35"/>
      <c r="X83" s="35"/>
      <c r="Y83" s="35"/>
      <c r="Z83" s="35"/>
      <c r="AA83" s="35"/>
      <c r="AB83" s="35"/>
      <c r="AC83" s="35"/>
      <c r="AD83" s="35"/>
      <c r="AE83" s="35"/>
    </row>
    <row r="84" spans="1:31" s="2" customFormat="1" ht="12" customHeight="1">
      <c r="A84" s="35"/>
      <c r="B84" s="36"/>
      <c r="C84" s="28" t="s">
        <v>15</v>
      </c>
      <c r="D84" s="35"/>
      <c r="E84" s="35"/>
      <c r="F84" s="35"/>
      <c r="G84" s="35"/>
      <c r="H84" s="35"/>
      <c r="I84" s="35"/>
      <c r="J84" s="35"/>
      <c r="K84" s="35"/>
      <c r="L84" s="45"/>
      <c r="S84" s="35"/>
      <c r="T84" s="35"/>
      <c r="U84" s="35"/>
      <c r="V84" s="35"/>
      <c r="W84" s="35"/>
      <c r="X84" s="35"/>
      <c r="Y84" s="35"/>
      <c r="Z84" s="35"/>
      <c r="AA84" s="35"/>
      <c r="AB84" s="35"/>
      <c r="AC84" s="35"/>
      <c r="AD84" s="35"/>
      <c r="AE84" s="35"/>
    </row>
    <row r="85" spans="1:31" s="2" customFormat="1" ht="26.25" customHeight="1">
      <c r="A85" s="35"/>
      <c r="B85" s="36"/>
      <c r="C85" s="35"/>
      <c r="D85" s="35"/>
      <c r="E85" s="344" t="str">
        <f>E7</f>
        <v>Nadstavba prístavba SPŠ J. Murgaša,  Banská Bystrica- modernizácia odb. vzdelávania- zmena 1</v>
      </c>
      <c r="F85" s="346"/>
      <c r="G85" s="346"/>
      <c r="H85" s="346"/>
      <c r="I85" s="35"/>
      <c r="J85" s="35"/>
      <c r="K85" s="35"/>
      <c r="L85" s="45"/>
      <c r="S85" s="35"/>
      <c r="T85" s="35"/>
      <c r="U85" s="35"/>
      <c r="V85" s="35"/>
      <c r="W85" s="35"/>
      <c r="X85" s="35"/>
      <c r="Y85" s="35"/>
      <c r="Z85" s="35"/>
      <c r="AA85" s="35"/>
      <c r="AB85" s="35"/>
      <c r="AC85" s="35"/>
      <c r="AD85" s="35"/>
      <c r="AE85" s="35"/>
    </row>
    <row r="86" spans="1:31" s="1" customFormat="1" ht="12" customHeight="1">
      <c r="B86" s="21"/>
      <c r="C86" s="28" t="s">
        <v>158</v>
      </c>
      <c r="L86" s="21"/>
    </row>
    <row r="87" spans="1:31" s="2" customFormat="1" ht="16.5" customHeight="1">
      <c r="A87" s="35"/>
      <c r="B87" s="36"/>
      <c r="C87" s="35"/>
      <c r="D87" s="35"/>
      <c r="E87" s="344" t="s">
        <v>161</v>
      </c>
      <c r="F87" s="343"/>
      <c r="G87" s="343"/>
      <c r="H87" s="343"/>
      <c r="I87" s="35"/>
      <c r="J87" s="35"/>
      <c r="K87" s="35"/>
      <c r="L87" s="45"/>
      <c r="S87" s="35"/>
      <c r="T87" s="35"/>
      <c r="U87" s="35"/>
      <c r="V87" s="35"/>
      <c r="W87" s="35"/>
      <c r="X87" s="35"/>
      <c r="Y87" s="35"/>
      <c r="Z87" s="35"/>
      <c r="AA87" s="35"/>
      <c r="AB87" s="35"/>
      <c r="AC87" s="35"/>
      <c r="AD87" s="35"/>
      <c r="AE87" s="35"/>
    </row>
    <row r="88" spans="1:31" s="2" customFormat="1" ht="12" customHeight="1">
      <c r="A88" s="35"/>
      <c r="B88" s="36"/>
      <c r="C88" s="28" t="s">
        <v>164</v>
      </c>
      <c r="D88" s="35"/>
      <c r="E88" s="35"/>
      <c r="F88" s="35"/>
      <c r="G88" s="35"/>
      <c r="H88" s="35"/>
      <c r="I88" s="35"/>
      <c r="J88" s="35"/>
      <c r="K88" s="35"/>
      <c r="L88" s="45"/>
      <c r="S88" s="35"/>
      <c r="T88" s="35"/>
      <c r="U88" s="35"/>
      <c r="V88" s="35"/>
      <c r="W88" s="35"/>
      <c r="X88" s="35"/>
      <c r="Y88" s="35"/>
      <c r="Z88" s="35"/>
      <c r="AA88" s="35"/>
      <c r="AB88" s="35"/>
      <c r="AC88" s="35"/>
      <c r="AD88" s="35"/>
      <c r="AE88" s="35"/>
    </row>
    <row r="89" spans="1:31" s="2" customFormat="1" ht="16.5" customHeight="1">
      <c r="A89" s="35"/>
      <c r="B89" s="36"/>
      <c r="C89" s="35"/>
      <c r="D89" s="35"/>
      <c r="E89" s="320" t="str">
        <f>E11</f>
        <v>E1.8 - E 1.8. Plynoinštalácia</v>
      </c>
      <c r="F89" s="343"/>
      <c r="G89" s="343"/>
      <c r="H89" s="343"/>
      <c r="I89" s="35"/>
      <c r="J89" s="35"/>
      <c r="K89" s="35"/>
      <c r="L89" s="45"/>
      <c r="S89" s="35"/>
      <c r="T89" s="35"/>
      <c r="U89" s="35"/>
      <c r="V89" s="35"/>
      <c r="W89" s="35"/>
      <c r="X89" s="35"/>
      <c r="Y89" s="35"/>
      <c r="Z89" s="35"/>
      <c r="AA89" s="35"/>
      <c r="AB89" s="35"/>
      <c r="AC89" s="35"/>
      <c r="AD89" s="35"/>
      <c r="AE89" s="35"/>
    </row>
    <row r="90" spans="1:31" s="2" customFormat="1" ht="6.95" customHeight="1">
      <c r="A90" s="35"/>
      <c r="B90" s="36"/>
      <c r="C90" s="35"/>
      <c r="D90" s="35"/>
      <c r="E90" s="35"/>
      <c r="F90" s="35"/>
      <c r="G90" s="35"/>
      <c r="H90" s="35"/>
      <c r="I90" s="35"/>
      <c r="J90" s="35"/>
      <c r="K90" s="35"/>
      <c r="L90" s="45"/>
      <c r="S90" s="35"/>
      <c r="T90" s="35"/>
      <c r="U90" s="35"/>
      <c r="V90" s="35"/>
      <c r="W90" s="35"/>
      <c r="X90" s="35"/>
      <c r="Y90" s="35"/>
      <c r="Z90" s="35"/>
      <c r="AA90" s="35"/>
      <c r="AB90" s="35"/>
      <c r="AC90" s="35"/>
      <c r="AD90" s="35"/>
      <c r="AE90" s="35"/>
    </row>
    <row r="91" spans="1:31" s="2" customFormat="1" ht="12" customHeight="1">
      <c r="A91" s="35"/>
      <c r="B91" s="36"/>
      <c r="C91" s="28" t="s">
        <v>19</v>
      </c>
      <c r="D91" s="35"/>
      <c r="E91" s="35"/>
      <c r="F91" s="26" t="str">
        <f>F14</f>
        <v xml:space="preserve"> </v>
      </c>
      <c r="G91" s="35"/>
      <c r="H91" s="35"/>
      <c r="I91" s="28" t="s">
        <v>21</v>
      </c>
      <c r="J91" s="58">
        <f>IF(J14="","",J14)</f>
        <v>44400</v>
      </c>
      <c r="K91" s="35"/>
      <c r="L91" s="45"/>
      <c r="S91" s="35"/>
      <c r="T91" s="35"/>
      <c r="U91" s="35"/>
      <c r="V91" s="35"/>
      <c r="W91" s="35"/>
      <c r="X91" s="35"/>
      <c r="Y91" s="35"/>
      <c r="Z91" s="35"/>
      <c r="AA91" s="35"/>
      <c r="AB91" s="35"/>
      <c r="AC91" s="35"/>
      <c r="AD91" s="35"/>
      <c r="AE91" s="35"/>
    </row>
    <row r="92" spans="1:31" s="2" customFormat="1" ht="6.95" customHeight="1">
      <c r="A92" s="35"/>
      <c r="B92" s="36"/>
      <c r="C92" s="35"/>
      <c r="D92" s="35"/>
      <c r="E92" s="35"/>
      <c r="F92" s="35"/>
      <c r="G92" s="35"/>
      <c r="H92" s="35"/>
      <c r="I92" s="35"/>
      <c r="J92" s="35"/>
      <c r="K92" s="35"/>
      <c r="L92" s="45"/>
      <c r="S92" s="35"/>
      <c r="T92" s="35"/>
      <c r="U92" s="35"/>
      <c r="V92" s="35"/>
      <c r="W92" s="35"/>
      <c r="X92" s="35"/>
      <c r="Y92" s="35"/>
      <c r="Z92" s="35"/>
      <c r="AA92" s="35"/>
      <c r="AB92" s="35"/>
      <c r="AC92" s="35"/>
      <c r="AD92" s="35"/>
      <c r="AE92" s="35"/>
    </row>
    <row r="93" spans="1:31" s="2" customFormat="1" ht="40.15" customHeight="1">
      <c r="A93" s="35"/>
      <c r="B93" s="36"/>
      <c r="C93" s="28" t="s">
        <v>22</v>
      </c>
      <c r="D93" s="35"/>
      <c r="E93" s="35"/>
      <c r="F93" s="26" t="str">
        <f>E17</f>
        <v>Banskobystrický samosprávny kraj, Nám. SNP 21 , BB</v>
      </c>
      <c r="G93" s="35"/>
      <c r="H93" s="35"/>
      <c r="I93" s="28" t="s">
        <v>28</v>
      </c>
      <c r="J93" s="31" t="str">
        <f>E23</f>
        <v xml:space="preserve">Ing.arch. I. Teplan, Ing.arch. E. Teplanová ArtD. </v>
      </c>
      <c r="K93" s="35"/>
      <c r="L93" s="45"/>
      <c r="S93" s="35"/>
      <c r="T93" s="35"/>
      <c r="U93" s="35"/>
      <c r="V93" s="35"/>
      <c r="W93" s="35"/>
      <c r="X93" s="35"/>
      <c r="Y93" s="35"/>
      <c r="Z93" s="35"/>
      <c r="AA93" s="35"/>
      <c r="AB93" s="35"/>
      <c r="AC93" s="35"/>
      <c r="AD93" s="35"/>
      <c r="AE93" s="35"/>
    </row>
    <row r="94" spans="1:31" s="2" customFormat="1" ht="15.2" customHeight="1">
      <c r="A94" s="35"/>
      <c r="B94" s="36"/>
      <c r="C94" s="28" t="s">
        <v>26</v>
      </c>
      <c r="D94" s="35"/>
      <c r="E94" s="35"/>
      <c r="F94" s="26" t="str">
        <f>IF(E20="","",E20)</f>
        <v>Vyplň údaj</v>
      </c>
      <c r="G94" s="35"/>
      <c r="H94" s="35"/>
      <c r="I94" s="28" t="s">
        <v>31</v>
      </c>
      <c r="J94" s="31" t="str">
        <f>E26</f>
        <v xml:space="preserve"> </v>
      </c>
      <c r="K94" s="35"/>
      <c r="L94" s="45"/>
      <c r="S94" s="35"/>
      <c r="T94" s="35"/>
      <c r="U94" s="35"/>
      <c r="V94" s="35"/>
      <c r="W94" s="35"/>
      <c r="X94" s="35"/>
      <c r="Y94" s="35"/>
      <c r="Z94" s="35"/>
      <c r="AA94" s="35"/>
      <c r="AB94" s="35"/>
      <c r="AC94" s="35"/>
      <c r="AD94" s="35"/>
      <c r="AE94" s="35"/>
    </row>
    <row r="95" spans="1:31" s="2" customFormat="1" ht="10.35" customHeight="1">
      <c r="A95" s="35"/>
      <c r="B95" s="36"/>
      <c r="C95" s="35"/>
      <c r="D95" s="35"/>
      <c r="E95" s="35"/>
      <c r="F95" s="35"/>
      <c r="G95" s="35"/>
      <c r="H95" s="35"/>
      <c r="I95" s="35"/>
      <c r="J95" s="35"/>
      <c r="K95" s="35"/>
      <c r="L95" s="45"/>
      <c r="S95" s="35"/>
      <c r="T95" s="35"/>
      <c r="U95" s="35"/>
      <c r="V95" s="35"/>
      <c r="W95" s="35"/>
      <c r="X95" s="35"/>
      <c r="Y95" s="35"/>
      <c r="Z95" s="35"/>
      <c r="AA95" s="35"/>
      <c r="AB95" s="35"/>
      <c r="AC95" s="35"/>
      <c r="AD95" s="35"/>
      <c r="AE95" s="35"/>
    </row>
    <row r="96" spans="1:31" s="2" customFormat="1" ht="29.25" customHeight="1">
      <c r="A96" s="35"/>
      <c r="B96" s="36"/>
      <c r="C96" s="128" t="s">
        <v>266</v>
      </c>
      <c r="D96" s="109"/>
      <c r="E96" s="109"/>
      <c r="F96" s="109"/>
      <c r="G96" s="109"/>
      <c r="H96" s="109"/>
      <c r="I96" s="109"/>
      <c r="J96" s="129" t="s">
        <v>267</v>
      </c>
      <c r="K96" s="109"/>
      <c r="L96" s="45"/>
      <c r="S96" s="35"/>
      <c r="T96" s="35"/>
      <c r="U96" s="35"/>
      <c r="V96" s="35"/>
      <c r="W96" s="35"/>
      <c r="X96" s="35"/>
      <c r="Y96" s="35"/>
      <c r="Z96" s="35"/>
      <c r="AA96" s="35"/>
      <c r="AB96" s="35"/>
      <c r="AC96" s="35"/>
      <c r="AD96" s="35"/>
      <c r="AE96" s="35"/>
    </row>
    <row r="97" spans="1:65" s="2" customFormat="1" ht="10.35" customHeight="1">
      <c r="A97" s="35"/>
      <c r="B97" s="36"/>
      <c r="C97" s="35"/>
      <c r="D97" s="35"/>
      <c r="E97" s="35"/>
      <c r="F97" s="35"/>
      <c r="G97" s="35"/>
      <c r="H97" s="35"/>
      <c r="I97" s="35"/>
      <c r="J97" s="35"/>
      <c r="K97" s="35"/>
      <c r="L97" s="45"/>
      <c r="S97" s="35"/>
      <c r="T97" s="35"/>
      <c r="U97" s="35"/>
      <c r="V97" s="35"/>
      <c r="W97" s="35"/>
      <c r="X97" s="35"/>
      <c r="Y97" s="35"/>
      <c r="Z97" s="35"/>
      <c r="AA97" s="35"/>
      <c r="AB97" s="35"/>
      <c r="AC97" s="35"/>
      <c r="AD97" s="35"/>
      <c r="AE97" s="35"/>
    </row>
    <row r="98" spans="1:65" s="2" customFormat="1" ht="22.9" customHeight="1">
      <c r="A98" s="35"/>
      <c r="B98" s="36"/>
      <c r="C98" s="130" t="s">
        <v>268</v>
      </c>
      <c r="D98" s="35"/>
      <c r="E98" s="35"/>
      <c r="F98" s="35"/>
      <c r="G98" s="35"/>
      <c r="H98" s="35"/>
      <c r="I98" s="35"/>
      <c r="J98" s="74">
        <f>J137</f>
        <v>0</v>
      </c>
      <c r="K98" s="35"/>
      <c r="L98" s="45"/>
      <c r="S98" s="35"/>
      <c r="T98" s="35"/>
      <c r="U98" s="35"/>
      <c r="V98" s="35"/>
      <c r="W98" s="35"/>
      <c r="X98" s="35"/>
      <c r="Y98" s="35"/>
      <c r="Z98" s="35"/>
      <c r="AA98" s="35"/>
      <c r="AB98" s="35"/>
      <c r="AC98" s="35"/>
      <c r="AD98" s="35"/>
      <c r="AE98" s="35"/>
      <c r="AU98" s="18" t="s">
        <v>269</v>
      </c>
    </row>
    <row r="99" spans="1:65" s="9" customFormat="1" ht="24.95" customHeight="1">
      <c r="B99" s="131"/>
      <c r="D99" s="132" t="s">
        <v>4324</v>
      </c>
      <c r="E99" s="133"/>
      <c r="F99" s="133"/>
      <c r="G99" s="133"/>
      <c r="H99" s="133"/>
      <c r="I99" s="133"/>
      <c r="J99" s="134">
        <f>J138</f>
        <v>0</v>
      </c>
      <c r="L99" s="131"/>
    </row>
    <row r="100" spans="1:65" s="10" customFormat="1" ht="19.899999999999999" customHeight="1">
      <c r="B100" s="135"/>
      <c r="D100" s="136" t="s">
        <v>4325</v>
      </c>
      <c r="E100" s="137"/>
      <c r="F100" s="137"/>
      <c r="G100" s="137"/>
      <c r="H100" s="137"/>
      <c r="I100" s="137"/>
      <c r="J100" s="138">
        <f>J151</f>
        <v>0</v>
      </c>
      <c r="L100" s="135"/>
    </row>
    <row r="101" spans="1:65" s="10" customFormat="1" ht="19.899999999999999" customHeight="1">
      <c r="B101" s="135"/>
      <c r="D101" s="136" t="s">
        <v>4326</v>
      </c>
      <c r="E101" s="137"/>
      <c r="F101" s="137"/>
      <c r="G101" s="137"/>
      <c r="H101" s="137"/>
      <c r="I101" s="137"/>
      <c r="J101" s="138">
        <f>J177</f>
        <v>0</v>
      </c>
      <c r="L101" s="135"/>
    </row>
    <row r="102" spans="1:65" s="10" customFormat="1" ht="19.899999999999999" customHeight="1">
      <c r="B102" s="135"/>
      <c r="D102" s="136" t="s">
        <v>4327</v>
      </c>
      <c r="E102" s="137"/>
      <c r="F102" s="137"/>
      <c r="G102" s="137"/>
      <c r="H102" s="137"/>
      <c r="I102" s="137"/>
      <c r="J102" s="138">
        <f>J184</f>
        <v>0</v>
      </c>
      <c r="L102" s="135"/>
    </row>
    <row r="103" spans="1:65" s="10" customFormat="1" ht="19.899999999999999" customHeight="1">
      <c r="B103" s="135"/>
      <c r="D103" s="136" t="s">
        <v>4328</v>
      </c>
      <c r="E103" s="137"/>
      <c r="F103" s="137"/>
      <c r="G103" s="137"/>
      <c r="H103" s="137"/>
      <c r="I103" s="137"/>
      <c r="J103" s="138">
        <f>J186</f>
        <v>0</v>
      </c>
      <c r="L103" s="135"/>
    </row>
    <row r="104" spans="1:65" s="9" customFormat="1" ht="24.95" customHeight="1">
      <c r="B104" s="131"/>
      <c r="D104" s="132" t="s">
        <v>4329</v>
      </c>
      <c r="E104" s="133"/>
      <c r="F104" s="133"/>
      <c r="G104" s="133"/>
      <c r="H104" s="133"/>
      <c r="I104" s="133"/>
      <c r="J104" s="134">
        <f>J193</f>
        <v>0</v>
      </c>
      <c r="L104" s="131"/>
    </row>
    <row r="105" spans="1:65" s="10" customFormat="1" ht="19.899999999999999" customHeight="1">
      <c r="B105" s="135"/>
      <c r="D105" s="136" t="s">
        <v>4330</v>
      </c>
      <c r="E105" s="137"/>
      <c r="F105" s="137"/>
      <c r="G105" s="137"/>
      <c r="H105" s="137"/>
      <c r="I105" s="137"/>
      <c r="J105" s="138">
        <f>J194</f>
        <v>0</v>
      </c>
      <c r="L105" s="135"/>
    </row>
    <row r="106" spans="1:65" s="2" customFormat="1" ht="21.75" customHeight="1">
      <c r="A106" s="35"/>
      <c r="B106" s="36"/>
      <c r="C106" s="35"/>
      <c r="D106" s="35"/>
      <c r="E106" s="35"/>
      <c r="F106" s="35"/>
      <c r="G106" s="35"/>
      <c r="H106" s="35"/>
      <c r="I106" s="35"/>
      <c r="J106" s="35"/>
      <c r="K106" s="35"/>
      <c r="L106" s="45"/>
      <c r="S106" s="35"/>
      <c r="T106" s="35"/>
      <c r="U106" s="35"/>
      <c r="V106" s="35"/>
      <c r="W106" s="35"/>
      <c r="X106" s="35"/>
      <c r="Y106" s="35"/>
      <c r="Z106" s="35"/>
      <c r="AA106" s="35"/>
      <c r="AB106" s="35"/>
      <c r="AC106" s="35"/>
      <c r="AD106" s="35"/>
      <c r="AE106" s="35"/>
    </row>
    <row r="107" spans="1:65" s="2" customFormat="1" ht="6.95" customHeight="1">
      <c r="A107" s="35"/>
      <c r="B107" s="36"/>
      <c r="C107" s="35"/>
      <c r="D107" s="35"/>
      <c r="E107" s="35"/>
      <c r="F107" s="35"/>
      <c r="G107" s="35"/>
      <c r="H107" s="35"/>
      <c r="I107" s="35"/>
      <c r="J107" s="35"/>
      <c r="K107" s="35"/>
      <c r="L107" s="45"/>
      <c r="S107" s="35"/>
      <c r="T107" s="35"/>
      <c r="U107" s="35"/>
      <c r="V107" s="35"/>
      <c r="W107" s="35"/>
      <c r="X107" s="35"/>
      <c r="Y107" s="35"/>
      <c r="Z107" s="35"/>
      <c r="AA107" s="35"/>
      <c r="AB107" s="35"/>
      <c r="AC107" s="35"/>
      <c r="AD107" s="35"/>
      <c r="AE107" s="35"/>
    </row>
    <row r="108" spans="1:65" s="2" customFormat="1" ht="29.25" customHeight="1">
      <c r="A108" s="35"/>
      <c r="B108" s="36"/>
      <c r="C108" s="130" t="s">
        <v>294</v>
      </c>
      <c r="D108" s="35"/>
      <c r="E108" s="35"/>
      <c r="F108" s="35"/>
      <c r="G108" s="35"/>
      <c r="H108" s="35"/>
      <c r="I108" s="35"/>
      <c r="J108" s="139">
        <f>ROUND(J109 + J110 + J111 + J112 + J113 + J114,2)</f>
        <v>0</v>
      </c>
      <c r="K108" s="35"/>
      <c r="L108" s="45"/>
      <c r="N108" s="140" t="s">
        <v>39</v>
      </c>
      <c r="S108" s="35"/>
      <c r="T108" s="35"/>
      <c r="U108" s="35"/>
      <c r="V108" s="35"/>
      <c r="W108" s="35"/>
      <c r="X108" s="35"/>
      <c r="Y108" s="35"/>
      <c r="Z108" s="35"/>
      <c r="AA108" s="35"/>
      <c r="AB108" s="35"/>
      <c r="AC108" s="35"/>
      <c r="AD108" s="35"/>
      <c r="AE108" s="35"/>
    </row>
    <row r="109" spans="1:65" s="2" customFormat="1" ht="18" customHeight="1">
      <c r="A109" s="35"/>
      <c r="B109" s="141"/>
      <c r="C109" s="142"/>
      <c r="D109" s="294" t="s">
        <v>295</v>
      </c>
      <c r="E109" s="345"/>
      <c r="F109" s="345"/>
      <c r="G109" s="142"/>
      <c r="H109" s="142"/>
      <c r="I109" s="142"/>
      <c r="J109" s="102">
        <v>0</v>
      </c>
      <c r="K109" s="142"/>
      <c r="L109" s="144"/>
      <c r="M109" s="145"/>
      <c r="N109" s="146" t="s">
        <v>41</v>
      </c>
      <c r="O109" s="145"/>
      <c r="P109" s="145"/>
      <c r="Q109" s="145"/>
      <c r="R109" s="145"/>
      <c r="S109" s="142"/>
      <c r="T109" s="142"/>
      <c r="U109" s="142"/>
      <c r="V109" s="142"/>
      <c r="W109" s="142"/>
      <c r="X109" s="142"/>
      <c r="Y109" s="142"/>
      <c r="Z109" s="142"/>
      <c r="AA109" s="142"/>
      <c r="AB109" s="142"/>
      <c r="AC109" s="142"/>
      <c r="AD109" s="142"/>
      <c r="AE109" s="142"/>
      <c r="AF109" s="145"/>
      <c r="AG109" s="145"/>
      <c r="AH109" s="145"/>
      <c r="AI109" s="145"/>
      <c r="AJ109" s="145"/>
      <c r="AK109" s="145"/>
      <c r="AL109" s="145"/>
      <c r="AM109" s="145"/>
      <c r="AN109" s="145"/>
      <c r="AO109" s="145"/>
      <c r="AP109" s="145"/>
      <c r="AQ109" s="145"/>
      <c r="AR109" s="145"/>
      <c r="AS109" s="145"/>
      <c r="AT109" s="145"/>
      <c r="AU109" s="145"/>
      <c r="AV109" s="145"/>
      <c r="AW109" s="145"/>
      <c r="AX109" s="145"/>
      <c r="AY109" s="147" t="s">
        <v>296</v>
      </c>
      <c r="AZ109" s="145"/>
      <c r="BA109" s="145"/>
      <c r="BB109" s="145"/>
      <c r="BC109" s="145"/>
      <c r="BD109" s="145"/>
      <c r="BE109" s="148">
        <f t="shared" ref="BE109:BE114" si="0">IF(N109="základná",J109,0)</f>
        <v>0</v>
      </c>
      <c r="BF109" s="148">
        <f t="shared" ref="BF109:BF114" si="1">IF(N109="znížená",J109,0)</f>
        <v>0</v>
      </c>
      <c r="BG109" s="148">
        <f t="shared" ref="BG109:BG114" si="2">IF(N109="zákl. prenesená",J109,0)</f>
        <v>0</v>
      </c>
      <c r="BH109" s="148">
        <f t="shared" ref="BH109:BH114" si="3">IF(N109="zníž. prenesená",J109,0)</f>
        <v>0</v>
      </c>
      <c r="BI109" s="148">
        <f t="shared" ref="BI109:BI114" si="4">IF(N109="nulová",J109,0)</f>
        <v>0</v>
      </c>
      <c r="BJ109" s="147" t="s">
        <v>88</v>
      </c>
      <c r="BK109" s="145"/>
      <c r="BL109" s="145"/>
      <c r="BM109" s="145"/>
    </row>
    <row r="110" spans="1:65" s="2" customFormat="1" ht="18" customHeight="1">
      <c r="A110" s="35"/>
      <c r="B110" s="141"/>
      <c r="C110" s="142"/>
      <c r="D110" s="294" t="s">
        <v>297</v>
      </c>
      <c r="E110" s="345"/>
      <c r="F110" s="345"/>
      <c r="G110" s="142"/>
      <c r="H110" s="142"/>
      <c r="I110" s="142"/>
      <c r="J110" s="102">
        <v>0</v>
      </c>
      <c r="K110" s="142"/>
      <c r="L110" s="144"/>
      <c r="M110" s="145"/>
      <c r="N110" s="146" t="s">
        <v>41</v>
      </c>
      <c r="O110" s="145"/>
      <c r="P110" s="145"/>
      <c r="Q110" s="145"/>
      <c r="R110" s="145"/>
      <c r="S110" s="142"/>
      <c r="T110" s="142"/>
      <c r="U110" s="142"/>
      <c r="V110" s="142"/>
      <c r="W110" s="142"/>
      <c r="X110" s="142"/>
      <c r="Y110" s="142"/>
      <c r="Z110" s="142"/>
      <c r="AA110" s="142"/>
      <c r="AB110" s="142"/>
      <c r="AC110" s="142"/>
      <c r="AD110" s="142"/>
      <c r="AE110" s="142"/>
      <c r="AF110" s="145"/>
      <c r="AG110" s="145"/>
      <c r="AH110" s="145"/>
      <c r="AI110" s="145"/>
      <c r="AJ110" s="145"/>
      <c r="AK110" s="145"/>
      <c r="AL110" s="145"/>
      <c r="AM110" s="145"/>
      <c r="AN110" s="145"/>
      <c r="AO110" s="145"/>
      <c r="AP110" s="145"/>
      <c r="AQ110" s="145"/>
      <c r="AR110" s="145"/>
      <c r="AS110" s="145"/>
      <c r="AT110" s="145"/>
      <c r="AU110" s="145"/>
      <c r="AV110" s="145"/>
      <c r="AW110" s="145"/>
      <c r="AX110" s="145"/>
      <c r="AY110" s="147" t="s">
        <v>296</v>
      </c>
      <c r="AZ110" s="145"/>
      <c r="BA110" s="145"/>
      <c r="BB110" s="145"/>
      <c r="BC110" s="145"/>
      <c r="BD110" s="145"/>
      <c r="BE110" s="148">
        <f t="shared" si="0"/>
        <v>0</v>
      </c>
      <c r="BF110" s="148">
        <f t="shared" si="1"/>
        <v>0</v>
      </c>
      <c r="BG110" s="148">
        <f t="shared" si="2"/>
        <v>0</v>
      </c>
      <c r="BH110" s="148">
        <f t="shared" si="3"/>
        <v>0</v>
      </c>
      <c r="BI110" s="148">
        <f t="shared" si="4"/>
        <v>0</v>
      </c>
      <c r="BJ110" s="147" t="s">
        <v>88</v>
      </c>
      <c r="BK110" s="145"/>
      <c r="BL110" s="145"/>
      <c r="BM110" s="145"/>
    </row>
    <row r="111" spans="1:65" s="2" customFormat="1" ht="18" customHeight="1">
      <c r="A111" s="35"/>
      <c r="B111" s="141"/>
      <c r="C111" s="142"/>
      <c r="D111" s="294" t="s">
        <v>298</v>
      </c>
      <c r="E111" s="345"/>
      <c r="F111" s="345"/>
      <c r="G111" s="142"/>
      <c r="H111" s="142"/>
      <c r="I111" s="142"/>
      <c r="J111" s="102">
        <v>0</v>
      </c>
      <c r="K111" s="142"/>
      <c r="L111" s="144"/>
      <c r="M111" s="145"/>
      <c r="N111" s="146" t="s">
        <v>41</v>
      </c>
      <c r="O111" s="145"/>
      <c r="P111" s="145"/>
      <c r="Q111" s="145"/>
      <c r="R111" s="145"/>
      <c r="S111" s="142"/>
      <c r="T111" s="142"/>
      <c r="U111" s="142"/>
      <c r="V111" s="142"/>
      <c r="W111" s="142"/>
      <c r="X111" s="142"/>
      <c r="Y111" s="142"/>
      <c r="Z111" s="142"/>
      <c r="AA111" s="142"/>
      <c r="AB111" s="142"/>
      <c r="AC111" s="142"/>
      <c r="AD111" s="142"/>
      <c r="AE111" s="142"/>
      <c r="AF111" s="145"/>
      <c r="AG111" s="145"/>
      <c r="AH111" s="145"/>
      <c r="AI111" s="145"/>
      <c r="AJ111" s="145"/>
      <c r="AK111" s="145"/>
      <c r="AL111" s="145"/>
      <c r="AM111" s="145"/>
      <c r="AN111" s="145"/>
      <c r="AO111" s="145"/>
      <c r="AP111" s="145"/>
      <c r="AQ111" s="145"/>
      <c r="AR111" s="145"/>
      <c r="AS111" s="145"/>
      <c r="AT111" s="145"/>
      <c r="AU111" s="145"/>
      <c r="AV111" s="145"/>
      <c r="AW111" s="145"/>
      <c r="AX111" s="145"/>
      <c r="AY111" s="147" t="s">
        <v>296</v>
      </c>
      <c r="AZ111" s="145"/>
      <c r="BA111" s="145"/>
      <c r="BB111" s="145"/>
      <c r="BC111" s="145"/>
      <c r="BD111" s="145"/>
      <c r="BE111" s="148">
        <f t="shared" si="0"/>
        <v>0</v>
      </c>
      <c r="BF111" s="148">
        <f t="shared" si="1"/>
        <v>0</v>
      </c>
      <c r="BG111" s="148">
        <f t="shared" si="2"/>
        <v>0</v>
      </c>
      <c r="BH111" s="148">
        <f t="shared" si="3"/>
        <v>0</v>
      </c>
      <c r="BI111" s="148">
        <f t="shared" si="4"/>
        <v>0</v>
      </c>
      <c r="BJ111" s="147" t="s">
        <v>88</v>
      </c>
      <c r="BK111" s="145"/>
      <c r="BL111" s="145"/>
      <c r="BM111" s="145"/>
    </row>
    <row r="112" spans="1:65" s="2" customFormat="1" ht="18" customHeight="1">
      <c r="A112" s="35"/>
      <c r="B112" s="141"/>
      <c r="C112" s="142"/>
      <c r="D112" s="294" t="s">
        <v>299</v>
      </c>
      <c r="E112" s="345"/>
      <c r="F112" s="345"/>
      <c r="G112" s="142"/>
      <c r="H112" s="142"/>
      <c r="I112" s="142"/>
      <c r="J112" s="102">
        <v>0</v>
      </c>
      <c r="K112" s="142"/>
      <c r="L112" s="144"/>
      <c r="M112" s="145"/>
      <c r="N112" s="146" t="s">
        <v>41</v>
      </c>
      <c r="O112" s="145"/>
      <c r="P112" s="145"/>
      <c r="Q112" s="145"/>
      <c r="R112" s="145"/>
      <c r="S112" s="142"/>
      <c r="T112" s="142"/>
      <c r="U112" s="142"/>
      <c r="V112" s="142"/>
      <c r="W112" s="142"/>
      <c r="X112" s="142"/>
      <c r="Y112" s="142"/>
      <c r="Z112" s="142"/>
      <c r="AA112" s="142"/>
      <c r="AB112" s="142"/>
      <c r="AC112" s="142"/>
      <c r="AD112" s="142"/>
      <c r="AE112" s="142"/>
      <c r="AF112" s="145"/>
      <c r="AG112" s="145"/>
      <c r="AH112" s="145"/>
      <c r="AI112" s="145"/>
      <c r="AJ112" s="145"/>
      <c r="AK112" s="145"/>
      <c r="AL112" s="145"/>
      <c r="AM112" s="145"/>
      <c r="AN112" s="145"/>
      <c r="AO112" s="145"/>
      <c r="AP112" s="145"/>
      <c r="AQ112" s="145"/>
      <c r="AR112" s="145"/>
      <c r="AS112" s="145"/>
      <c r="AT112" s="145"/>
      <c r="AU112" s="145"/>
      <c r="AV112" s="145"/>
      <c r="AW112" s="145"/>
      <c r="AX112" s="145"/>
      <c r="AY112" s="147" t="s">
        <v>296</v>
      </c>
      <c r="AZ112" s="145"/>
      <c r="BA112" s="145"/>
      <c r="BB112" s="145"/>
      <c r="BC112" s="145"/>
      <c r="BD112" s="145"/>
      <c r="BE112" s="148">
        <f t="shared" si="0"/>
        <v>0</v>
      </c>
      <c r="BF112" s="148">
        <f t="shared" si="1"/>
        <v>0</v>
      </c>
      <c r="BG112" s="148">
        <f t="shared" si="2"/>
        <v>0</v>
      </c>
      <c r="BH112" s="148">
        <f t="shared" si="3"/>
        <v>0</v>
      </c>
      <c r="BI112" s="148">
        <f t="shared" si="4"/>
        <v>0</v>
      </c>
      <c r="BJ112" s="147" t="s">
        <v>88</v>
      </c>
      <c r="BK112" s="145"/>
      <c r="BL112" s="145"/>
      <c r="BM112" s="145"/>
    </row>
    <row r="113" spans="1:65" s="2" customFormat="1" ht="18" customHeight="1">
      <c r="A113" s="35"/>
      <c r="B113" s="141"/>
      <c r="C113" s="142"/>
      <c r="D113" s="294" t="s">
        <v>300</v>
      </c>
      <c r="E113" s="345"/>
      <c r="F113" s="345"/>
      <c r="G113" s="142"/>
      <c r="H113" s="142"/>
      <c r="I113" s="142"/>
      <c r="J113" s="102">
        <v>0</v>
      </c>
      <c r="K113" s="142"/>
      <c r="L113" s="144"/>
      <c r="M113" s="145"/>
      <c r="N113" s="146" t="s">
        <v>41</v>
      </c>
      <c r="O113" s="145"/>
      <c r="P113" s="145"/>
      <c r="Q113" s="145"/>
      <c r="R113" s="145"/>
      <c r="S113" s="142"/>
      <c r="T113" s="142"/>
      <c r="U113" s="142"/>
      <c r="V113" s="142"/>
      <c r="W113" s="142"/>
      <c r="X113" s="142"/>
      <c r="Y113" s="142"/>
      <c r="Z113" s="142"/>
      <c r="AA113" s="142"/>
      <c r="AB113" s="142"/>
      <c r="AC113" s="142"/>
      <c r="AD113" s="142"/>
      <c r="AE113" s="142"/>
      <c r="AF113" s="145"/>
      <c r="AG113" s="145"/>
      <c r="AH113" s="145"/>
      <c r="AI113" s="145"/>
      <c r="AJ113" s="145"/>
      <c r="AK113" s="145"/>
      <c r="AL113" s="145"/>
      <c r="AM113" s="145"/>
      <c r="AN113" s="145"/>
      <c r="AO113" s="145"/>
      <c r="AP113" s="145"/>
      <c r="AQ113" s="145"/>
      <c r="AR113" s="145"/>
      <c r="AS113" s="145"/>
      <c r="AT113" s="145"/>
      <c r="AU113" s="145"/>
      <c r="AV113" s="145"/>
      <c r="AW113" s="145"/>
      <c r="AX113" s="145"/>
      <c r="AY113" s="147" t="s">
        <v>296</v>
      </c>
      <c r="AZ113" s="145"/>
      <c r="BA113" s="145"/>
      <c r="BB113" s="145"/>
      <c r="BC113" s="145"/>
      <c r="BD113" s="145"/>
      <c r="BE113" s="148">
        <f t="shared" si="0"/>
        <v>0</v>
      </c>
      <c r="BF113" s="148">
        <f t="shared" si="1"/>
        <v>0</v>
      </c>
      <c r="BG113" s="148">
        <f t="shared" si="2"/>
        <v>0</v>
      </c>
      <c r="BH113" s="148">
        <f t="shared" si="3"/>
        <v>0</v>
      </c>
      <c r="BI113" s="148">
        <f t="shared" si="4"/>
        <v>0</v>
      </c>
      <c r="BJ113" s="147" t="s">
        <v>88</v>
      </c>
      <c r="BK113" s="145"/>
      <c r="BL113" s="145"/>
      <c r="BM113" s="145"/>
    </row>
    <row r="114" spans="1:65" s="2" customFormat="1" ht="18" customHeight="1">
      <c r="A114" s="35"/>
      <c r="B114" s="141"/>
      <c r="C114" s="142"/>
      <c r="D114" s="143" t="s">
        <v>301</v>
      </c>
      <c r="E114" s="142"/>
      <c r="F114" s="142"/>
      <c r="G114" s="142"/>
      <c r="H114" s="142"/>
      <c r="I114" s="142"/>
      <c r="J114" s="102">
        <f>ROUND(J32*T114,2)</f>
        <v>0</v>
      </c>
      <c r="K114" s="142"/>
      <c r="L114" s="144"/>
      <c r="M114" s="145"/>
      <c r="N114" s="146" t="s">
        <v>41</v>
      </c>
      <c r="O114" s="145"/>
      <c r="P114" s="145"/>
      <c r="Q114" s="145"/>
      <c r="R114" s="145"/>
      <c r="S114" s="142"/>
      <c r="T114" s="142"/>
      <c r="U114" s="142"/>
      <c r="V114" s="142"/>
      <c r="W114" s="142"/>
      <c r="X114" s="142"/>
      <c r="Y114" s="142"/>
      <c r="Z114" s="142"/>
      <c r="AA114" s="142"/>
      <c r="AB114" s="142"/>
      <c r="AC114" s="142"/>
      <c r="AD114" s="142"/>
      <c r="AE114" s="142"/>
      <c r="AF114" s="145"/>
      <c r="AG114" s="145"/>
      <c r="AH114" s="145"/>
      <c r="AI114" s="145"/>
      <c r="AJ114" s="145"/>
      <c r="AK114" s="145"/>
      <c r="AL114" s="145"/>
      <c r="AM114" s="145"/>
      <c r="AN114" s="145"/>
      <c r="AO114" s="145"/>
      <c r="AP114" s="145"/>
      <c r="AQ114" s="145"/>
      <c r="AR114" s="145"/>
      <c r="AS114" s="145"/>
      <c r="AT114" s="145"/>
      <c r="AU114" s="145"/>
      <c r="AV114" s="145"/>
      <c r="AW114" s="145"/>
      <c r="AX114" s="145"/>
      <c r="AY114" s="147" t="s">
        <v>302</v>
      </c>
      <c r="AZ114" s="145"/>
      <c r="BA114" s="145"/>
      <c r="BB114" s="145"/>
      <c r="BC114" s="145"/>
      <c r="BD114" s="145"/>
      <c r="BE114" s="148">
        <f t="shared" si="0"/>
        <v>0</v>
      </c>
      <c r="BF114" s="148">
        <f t="shared" si="1"/>
        <v>0</v>
      </c>
      <c r="BG114" s="148">
        <f t="shared" si="2"/>
        <v>0</v>
      </c>
      <c r="BH114" s="148">
        <f t="shared" si="3"/>
        <v>0</v>
      </c>
      <c r="BI114" s="148">
        <f t="shared" si="4"/>
        <v>0</v>
      </c>
      <c r="BJ114" s="147" t="s">
        <v>88</v>
      </c>
      <c r="BK114" s="145"/>
      <c r="BL114" s="145"/>
      <c r="BM114" s="145"/>
    </row>
    <row r="115" spans="1:65" s="2" customFormat="1">
      <c r="A115" s="35"/>
      <c r="B115" s="36"/>
      <c r="C115" s="35"/>
      <c r="D115" s="35"/>
      <c r="E115" s="35"/>
      <c r="F115" s="35"/>
      <c r="G115" s="35"/>
      <c r="H115" s="35"/>
      <c r="I115" s="35"/>
      <c r="J115" s="35"/>
      <c r="K115" s="35"/>
      <c r="L115" s="45"/>
      <c r="S115" s="35"/>
      <c r="T115" s="35"/>
      <c r="U115" s="35"/>
      <c r="V115" s="35"/>
      <c r="W115" s="35"/>
      <c r="X115" s="35"/>
      <c r="Y115" s="35"/>
      <c r="Z115" s="35"/>
      <c r="AA115" s="35"/>
      <c r="AB115" s="35"/>
      <c r="AC115" s="35"/>
      <c r="AD115" s="35"/>
      <c r="AE115" s="35"/>
    </row>
    <row r="116" spans="1:65" s="2" customFormat="1" ht="29.25" customHeight="1">
      <c r="A116" s="35"/>
      <c r="B116" s="36"/>
      <c r="C116" s="108" t="s">
        <v>144</v>
      </c>
      <c r="D116" s="109"/>
      <c r="E116" s="109"/>
      <c r="F116" s="109"/>
      <c r="G116" s="109"/>
      <c r="H116" s="109"/>
      <c r="I116" s="109"/>
      <c r="J116" s="110">
        <f>ROUND(J98+J108,2)</f>
        <v>0</v>
      </c>
      <c r="K116" s="109"/>
      <c r="L116" s="45"/>
      <c r="S116" s="35"/>
      <c r="T116" s="35"/>
      <c r="U116" s="35"/>
      <c r="V116" s="35"/>
      <c r="W116" s="35"/>
      <c r="X116" s="35"/>
      <c r="Y116" s="35"/>
      <c r="Z116" s="35"/>
      <c r="AA116" s="35"/>
      <c r="AB116" s="35"/>
      <c r="AC116" s="35"/>
      <c r="AD116" s="35"/>
      <c r="AE116" s="35"/>
    </row>
    <row r="117" spans="1:65" s="2" customFormat="1" ht="6.95" customHeight="1">
      <c r="A117" s="35"/>
      <c r="B117" s="50"/>
      <c r="C117" s="51"/>
      <c r="D117" s="51"/>
      <c r="E117" s="51"/>
      <c r="F117" s="51"/>
      <c r="G117" s="51"/>
      <c r="H117" s="51"/>
      <c r="I117" s="51"/>
      <c r="J117" s="51"/>
      <c r="K117" s="51"/>
      <c r="L117" s="45"/>
      <c r="S117" s="35"/>
      <c r="T117" s="35"/>
      <c r="U117" s="35"/>
      <c r="V117" s="35"/>
      <c r="W117" s="35"/>
      <c r="X117" s="35"/>
      <c r="Y117" s="35"/>
      <c r="Z117" s="35"/>
      <c r="AA117" s="35"/>
      <c r="AB117" s="35"/>
      <c r="AC117" s="35"/>
      <c r="AD117" s="35"/>
      <c r="AE117" s="35"/>
    </row>
    <row r="121" spans="1:65" s="2" customFormat="1" ht="6.95" customHeight="1">
      <c r="A121" s="35"/>
      <c r="B121" s="52"/>
      <c r="C121" s="53"/>
      <c r="D121" s="53"/>
      <c r="E121" s="53"/>
      <c r="F121" s="53"/>
      <c r="G121" s="53"/>
      <c r="H121" s="53"/>
      <c r="I121" s="53"/>
      <c r="J121" s="53"/>
      <c r="K121" s="53"/>
      <c r="L121" s="45"/>
      <c r="S121" s="35"/>
      <c r="T121" s="35"/>
      <c r="U121" s="35"/>
      <c r="V121" s="35"/>
      <c r="W121" s="35"/>
      <c r="X121" s="35"/>
      <c r="Y121" s="35"/>
      <c r="Z121" s="35"/>
      <c r="AA121" s="35"/>
      <c r="AB121" s="35"/>
      <c r="AC121" s="35"/>
      <c r="AD121" s="35"/>
      <c r="AE121" s="35"/>
    </row>
    <row r="122" spans="1:65" s="2" customFormat="1" ht="24.95" customHeight="1">
      <c r="A122" s="35"/>
      <c r="B122" s="36"/>
      <c r="C122" s="22" t="s">
        <v>303</v>
      </c>
      <c r="D122" s="35"/>
      <c r="E122" s="35"/>
      <c r="F122" s="35"/>
      <c r="G122" s="35"/>
      <c r="H122" s="35"/>
      <c r="I122" s="35"/>
      <c r="J122" s="35"/>
      <c r="K122" s="35"/>
      <c r="L122" s="45"/>
      <c r="S122" s="35"/>
      <c r="T122" s="35"/>
      <c r="U122" s="35"/>
      <c r="V122" s="35"/>
      <c r="W122" s="35"/>
      <c r="X122" s="35"/>
      <c r="Y122" s="35"/>
      <c r="Z122" s="35"/>
      <c r="AA122" s="35"/>
      <c r="AB122" s="35"/>
      <c r="AC122" s="35"/>
      <c r="AD122" s="35"/>
      <c r="AE122" s="35"/>
    </row>
    <row r="123" spans="1:65" s="2" customFormat="1" ht="6.95" customHeight="1">
      <c r="A123" s="35"/>
      <c r="B123" s="36"/>
      <c r="C123" s="35"/>
      <c r="D123" s="35"/>
      <c r="E123" s="35"/>
      <c r="F123" s="35"/>
      <c r="G123" s="35"/>
      <c r="H123" s="35"/>
      <c r="I123" s="35"/>
      <c r="J123" s="35"/>
      <c r="K123" s="35"/>
      <c r="L123" s="45"/>
      <c r="S123" s="35"/>
      <c r="T123" s="35"/>
      <c r="U123" s="35"/>
      <c r="V123" s="35"/>
      <c r="W123" s="35"/>
      <c r="X123" s="35"/>
      <c r="Y123" s="35"/>
      <c r="Z123" s="35"/>
      <c r="AA123" s="35"/>
      <c r="AB123" s="35"/>
      <c r="AC123" s="35"/>
      <c r="AD123" s="35"/>
      <c r="AE123" s="35"/>
    </row>
    <row r="124" spans="1:65" s="2" customFormat="1" ht="12" customHeight="1">
      <c r="A124" s="35"/>
      <c r="B124" s="36"/>
      <c r="C124" s="28" t="s">
        <v>15</v>
      </c>
      <c r="D124" s="35"/>
      <c r="E124" s="35"/>
      <c r="F124" s="35"/>
      <c r="G124" s="35"/>
      <c r="H124" s="35"/>
      <c r="I124" s="35"/>
      <c r="J124" s="35"/>
      <c r="K124" s="35"/>
      <c r="L124" s="45"/>
      <c r="S124" s="35"/>
      <c r="T124" s="35"/>
      <c r="U124" s="35"/>
      <c r="V124" s="35"/>
      <c r="W124" s="35"/>
      <c r="X124" s="35"/>
      <c r="Y124" s="35"/>
      <c r="Z124" s="35"/>
      <c r="AA124" s="35"/>
      <c r="AB124" s="35"/>
      <c r="AC124" s="35"/>
      <c r="AD124" s="35"/>
      <c r="AE124" s="35"/>
    </row>
    <row r="125" spans="1:65" s="2" customFormat="1" ht="26.25" customHeight="1">
      <c r="A125" s="35"/>
      <c r="B125" s="36"/>
      <c r="C125" s="35"/>
      <c r="D125" s="35"/>
      <c r="E125" s="344" t="str">
        <f>E7</f>
        <v>Nadstavba prístavba SPŠ J. Murgaša,  Banská Bystrica- modernizácia odb. vzdelávania- zmena 1</v>
      </c>
      <c r="F125" s="346"/>
      <c r="G125" s="346"/>
      <c r="H125" s="346"/>
      <c r="I125" s="35"/>
      <c r="J125" s="35"/>
      <c r="K125" s="35"/>
      <c r="L125" s="45"/>
      <c r="S125" s="35"/>
      <c r="T125" s="35"/>
      <c r="U125" s="35"/>
      <c r="V125" s="35"/>
      <c r="W125" s="35"/>
      <c r="X125" s="35"/>
      <c r="Y125" s="35"/>
      <c r="Z125" s="35"/>
      <c r="AA125" s="35"/>
      <c r="AB125" s="35"/>
      <c r="AC125" s="35"/>
      <c r="AD125" s="35"/>
      <c r="AE125" s="35"/>
    </row>
    <row r="126" spans="1:65" s="1" customFormat="1" ht="12" customHeight="1">
      <c r="B126" s="21"/>
      <c r="C126" s="28" t="s">
        <v>158</v>
      </c>
      <c r="L126" s="21"/>
    </row>
    <row r="127" spans="1:65" s="2" customFormat="1" ht="16.5" customHeight="1">
      <c r="A127" s="35"/>
      <c r="B127" s="36"/>
      <c r="C127" s="35"/>
      <c r="D127" s="35"/>
      <c r="E127" s="344" t="s">
        <v>161</v>
      </c>
      <c r="F127" s="343"/>
      <c r="G127" s="343"/>
      <c r="H127" s="343"/>
      <c r="I127" s="35"/>
      <c r="J127" s="35"/>
      <c r="K127" s="35"/>
      <c r="L127" s="45"/>
      <c r="S127" s="35"/>
      <c r="T127" s="35"/>
      <c r="U127" s="35"/>
      <c r="V127" s="35"/>
      <c r="W127" s="35"/>
      <c r="X127" s="35"/>
      <c r="Y127" s="35"/>
      <c r="Z127" s="35"/>
      <c r="AA127" s="35"/>
      <c r="AB127" s="35"/>
      <c r="AC127" s="35"/>
      <c r="AD127" s="35"/>
      <c r="AE127" s="35"/>
    </row>
    <row r="128" spans="1:65" s="2" customFormat="1" ht="12" customHeight="1">
      <c r="A128" s="35"/>
      <c r="B128" s="36"/>
      <c r="C128" s="28" t="s">
        <v>164</v>
      </c>
      <c r="D128" s="35"/>
      <c r="E128" s="35"/>
      <c r="F128" s="35"/>
      <c r="G128" s="35"/>
      <c r="H128" s="35"/>
      <c r="I128" s="35"/>
      <c r="J128" s="35"/>
      <c r="K128" s="35"/>
      <c r="L128" s="45"/>
      <c r="S128" s="35"/>
      <c r="T128" s="35"/>
      <c r="U128" s="35"/>
      <c r="V128" s="35"/>
      <c r="W128" s="35"/>
      <c r="X128" s="35"/>
      <c r="Y128" s="35"/>
      <c r="Z128" s="35"/>
      <c r="AA128" s="35"/>
      <c r="AB128" s="35"/>
      <c r="AC128" s="35"/>
      <c r="AD128" s="35"/>
      <c r="AE128" s="35"/>
    </row>
    <row r="129" spans="1:65" s="2" customFormat="1" ht="16.5" customHeight="1">
      <c r="A129" s="35"/>
      <c r="B129" s="36"/>
      <c r="C129" s="35"/>
      <c r="D129" s="35"/>
      <c r="E129" s="320" t="str">
        <f>E11</f>
        <v>E1.8 - E 1.8. Plynoinštalácia</v>
      </c>
      <c r="F129" s="343"/>
      <c r="G129" s="343"/>
      <c r="H129" s="343"/>
      <c r="I129" s="35"/>
      <c r="J129" s="35"/>
      <c r="K129" s="35"/>
      <c r="L129" s="45"/>
      <c r="S129" s="35"/>
      <c r="T129" s="35"/>
      <c r="U129" s="35"/>
      <c r="V129" s="35"/>
      <c r="W129" s="35"/>
      <c r="X129" s="35"/>
      <c r="Y129" s="35"/>
      <c r="Z129" s="35"/>
      <c r="AA129" s="35"/>
      <c r="AB129" s="35"/>
      <c r="AC129" s="35"/>
      <c r="AD129" s="35"/>
      <c r="AE129" s="35"/>
    </row>
    <row r="130" spans="1:65" s="2" customFormat="1" ht="6.95" customHeight="1">
      <c r="A130" s="35"/>
      <c r="B130" s="36"/>
      <c r="C130" s="35"/>
      <c r="D130" s="35"/>
      <c r="E130" s="35"/>
      <c r="F130" s="35"/>
      <c r="G130" s="35"/>
      <c r="H130" s="35"/>
      <c r="I130" s="35"/>
      <c r="J130" s="35"/>
      <c r="K130" s="35"/>
      <c r="L130" s="45"/>
      <c r="S130" s="35"/>
      <c r="T130" s="35"/>
      <c r="U130" s="35"/>
      <c r="V130" s="35"/>
      <c r="W130" s="35"/>
      <c r="X130" s="35"/>
      <c r="Y130" s="35"/>
      <c r="Z130" s="35"/>
      <c r="AA130" s="35"/>
      <c r="AB130" s="35"/>
      <c r="AC130" s="35"/>
      <c r="AD130" s="35"/>
      <c r="AE130" s="35"/>
    </row>
    <row r="131" spans="1:65" s="2" customFormat="1" ht="12" customHeight="1">
      <c r="A131" s="35"/>
      <c r="B131" s="36"/>
      <c r="C131" s="28" t="s">
        <v>19</v>
      </c>
      <c r="D131" s="35"/>
      <c r="E131" s="35"/>
      <c r="F131" s="26" t="str">
        <f>F14</f>
        <v xml:space="preserve"> </v>
      </c>
      <c r="G131" s="35"/>
      <c r="H131" s="35"/>
      <c r="I131" s="28" t="s">
        <v>21</v>
      </c>
      <c r="J131" s="58">
        <f>IF(J14="","",J14)</f>
        <v>44400</v>
      </c>
      <c r="K131" s="35"/>
      <c r="L131" s="45"/>
      <c r="S131" s="35"/>
      <c r="T131" s="35"/>
      <c r="U131" s="35"/>
      <c r="V131" s="35"/>
      <c r="W131" s="35"/>
      <c r="X131" s="35"/>
      <c r="Y131" s="35"/>
      <c r="Z131" s="35"/>
      <c r="AA131" s="35"/>
      <c r="AB131" s="35"/>
      <c r="AC131" s="35"/>
      <c r="AD131" s="35"/>
      <c r="AE131" s="35"/>
    </row>
    <row r="132" spans="1:65" s="2" customFormat="1" ht="6.95" customHeight="1">
      <c r="A132" s="35"/>
      <c r="B132" s="36"/>
      <c r="C132" s="35"/>
      <c r="D132" s="35"/>
      <c r="E132" s="35"/>
      <c r="F132" s="35"/>
      <c r="G132" s="35"/>
      <c r="H132" s="35"/>
      <c r="I132" s="35"/>
      <c r="J132" s="35"/>
      <c r="K132" s="35"/>
      <c r="L132" s="45"/>
      <c r="S132" s="35"/>
      <c r="T132" s="35"/>
      <c r="U132" s="35"/>
      <c r="V132" s="35"/>
      <c r="W132" s="35"/>
      <c r="X132" s="35"/>
      <c r="Y132" s="35"/>
      <c r="Z132" s="35"/>
      <c r="AA132" s="35"/>
      <c r="AB132" s="35"/>
      <c r="AC132" s="35"/>
      <c r="AD132" s="35"/>
      <c r="AE132" s="35"/>
    </row>
    <row r="133" spans="1:65" s="2" customFormat="1" ht="40.15" customHeight="1">
      <c r="A133" s="35"/>
      <c r="B133" s="36"/>
      <c r="C133" s="28" t="s">
        <v>22</v>
      </c>
      <c r="D133" s="35"/>
      <c r="E133" s="35"/>
      <c r="F133" s="26" t="str">
        <f>E17</f>
        <v>Banskobystrický samosprávny kraj, Nám. SNP 21 , BB</v>
      </c>
      <c r="G133" s="35"/>
      <c r="H133" s="35"/>
      <c r="I133" s="28" t="s">
        <v>28</v>
      </c>
      <c r="J133" s="31" t="str">
        <f>E23</f>
        <v xml:space="preserve">Ing.arch. I. Teplan, Ing.arch. E. Teplanová ArtD. </v>
      </c>
      <c r="K133" s="35"/>
      <c r="L133" s="45"/>
      <c r="S133" s="35"/>
      <c r="T133" s="35"/>
      <c r="U133" s="35"/>
      <c r="V133" s="35"/>
      <c r="W133" s="35"/>
      <c r="X133" s="35"/>
      <c r="Y133" s="35"/>
      <c r="Z133" s="35"/>
      <c r="AA133" s="35"/>
      <c r="AB133" s="35"/>
      <c r="AC133" s="35"/>
      <c r="AD133" s="35"/>
      <c r="AE133" s="35"/>
    </row>
    <row r="134" spans="1:65" s="2" customFormat="1" ht="15.2" customHeight="1">
      <c r="A134" s="35"/>
      <c r="B134" s="36"/>
      <c r="C134" s="28" t="s">
        <v>26</v>
      </c>
      <c r="D134" s="35"/>
      <c r="E134" s="35"/>
      <c r="F134" s="26" t="str">
        <f>IF(E20="","",E20)</f>
        <v>Vyplň údaj</v>
      </c>
      <c r="G134" s="35"/>
      <c r="H134" s="35"/>
      <c r="I134" s="28" t="s">
        <v>31</v>
      </c>
      <c r="J134" s="31" t="str">
        <f>E26</f>
        <v xml:space="preserve"> </v>
      </c>
      <c r="K134" s="35"/>
      <c r="L134" s="45"/>
      <c r="S134" s="35"/>
      <c r="T134" s="35"/>
      <c r="U134" s="35"/>
      <c r="V134" s="35"/>
      <c r="W134" s="35"/>
      <c r="X134" s="35"/>
      <c r="Y134" s="35"/>
      <c r="Z134" s="35"/>
      <c r="AA134" s="35"/>
      <c r="AB134" s="35"/>
      <c r="AC134" s="35"/>
      <c r="AD134" s="35"/>
      <c r="AE134" s="35"/>
    </row>
    <row r="135" spans="1:65" s="2" customFormat="1" ht="10.35" customHeight="1">
      <c r="A135" s="35"/>
      <c r="B135" s="36"/>
      <c r="C135" s="35"/>
      <c r="D135" s="35"/>
      <c r="E135" s="35"/>
      <c r="F135" s="35"/>
      <c r="G135" s="35"/>
      <c r="H135" s="35"/>
      <c r="I135" s="35"/>
      <c r="J135" s="35"/>
      <c r="K135" s="35"/>
      <c r="L135" s="45"/>
      <c r="S135" s="35"/>
      <c r="T135" s="35"/>
      <c r="U135" s="35"/>
      <c r="V135" s="35"/>
      <c r="W135" s="35"/>
      <c r="X135" s="35"/>
      <c r="Y135" s="35"/>
      <c r="Z135" s="35"/>
      <c r="AA135" s="35"/>
      <c r="AB135" s="35"/>
      <c r="AC135" s="35"/>
      <c r="AD135" s="35"/>
      <c r="AE135" s="35"/>
    </row>
    <row r="136" spans="1:65" s="11" customFormat="1" ht="29.25" customHeight="1">
      <c r="A136" s="149"/>
      <c r="B136" s="150"/>
      <c r="C136" s="151" t="s">
        <v>304</v>
      </c>
      <c r="D136" s="152" t="s">
        <v>60</v>
      </c>
      <c r="E136" s="152" t="s">
        <v>56</v>
      </c>
      <c r="F136" s="152" t="s">
        <v>57</v>
      </c>
      <c r="G136" s="152" t="s">
        <v>305</v>
      </c>
      <c r="H136" s="152" t="s">
        <v>306</v>
      </c>
      <c r="I136" s="152" t="s">
        <v>307</v>
      </c>
      <c r="J136" s="153" t="s">
        <v>267</v>
      </c>
      <c r="K136" s="154" t="s">
        <v>308</v>
      </c>
      <c r="L136" s="155"/>
      <c r="M136" s="65" t="s">
        <v>1</v>
      </c>
      <c r="N136" s="66" t="s">
        <v>39</v>
      </c>
      <c r="O136" s="66" t="s">
        <v>309</v>
      </c>
      <c r="P136" s="66" t="s">
        <v>310</v>
      </c>
      <c r="Q136" s="66" t="s">
        <v>311</v>
      </c>
      <c r="R136" s="66" t="s">
        <v>312</v>
      </c>
      <c r="S136" s="66" t="s">
        <v>313</v>
      </c>
      <c r="T136" s="67" t="s">
        <v>314</v>
      </c>
      <c r="U136" s="149"/>
      <c r="V136" s="149"/>
      <c r="W136" s="149"/>
      <c r="X136" s="149"/>
      <c r="Y136" s="149"/>
      <c r="Z136" s="149"/>
      <c r="AA136" s="149"/>
      <c r="AB136" s="149"/>
      <c r="AC136" s="149"/>
      <c r="AD136" s="149"/>
      <c r="AE136" s="149"/>
    </row>
    <row r="137" spans="1:65" s="2" customFormat="1" ht="22.9" customHeight="1">
      <c r="A137" s="35"/>
      <c r="B137" s="36"/>
      <c r="C137" s="72" t="s">
        <v>208</v>
      </c>
      <c r="D137" s="35"/>
      <c r="E137" s="35"/>
      <c r="F137" s="35"/>
      <c r="G137" s="35"/>
      <c r="H137" s="35"/>
      <c r="I137" s="35"/>
      <c r="J137" s="156">
        <f>BK137</f>
        <v>0</v>
      </c>
      <c r="K137" s="35"/>
      <c r="L137" s="36"/>
      <c r="M137" s="68"/>
      <c r="N137" s="59"/>
      <c r="O137" s="69"/>
      <c r="P137" s="157">
        <f>P138+P193</f>
        <v>0</v>
      </c>
      <c r="Q137" s="69"/>
      <c r="R137" s="157">
        <f>R138+R193</f>
        <v>0.24269000000000002</v>
      </c>
      <c r="S137" s="69"/>
      <c r="T137" s="158">
        <f>T138+T193</f>
        <v>0</v>
      </c>
      <c r="U137" s="35"/>
      <c r="V137" s="35"/>
      <c r="W137" s="35"/>
      <c r="X137" s="35"/>
      <c r="Y137" s="35"/>
      <c r="Z137" s="35"/>
      <c r="AA137" s="35"/>
      <c r="AB137" s="35"/>
      <c r="AC137" s="35"/>
      <c r="AD137" s="35"/>
      <c r="AE137" s="35"/>
      <c r="AT137" s="18" t="s">
        <v>74</v>
      </c>
      <c r="AU137" s="18" t="s">
        <v>269</v>
      </c>
      <c r="BK137" s="159">
        <f>BK138+BK193</f>
        <v>0</v>
      </c>
    </row>
    <row r="138" spans="1:65" s="12" customFormat="1" ht="25.9" customHeight="1">
      <c r="B138" s="160"/>
      <c r="D138" s="161" t="s">
        <v>74</v>
      </c>
      <c r="E138" s="162" t="s">
        <v>2823</v>
      </c>
      <c r="F138" s="162" t="s">
        <v>4331</v>
      </c>
      <c r="I138" s="163"/>
      <c r="J138" s="164">
        <f>BK138</f>
        <v>0</v>
      </c>
      <c r="L138" s="160"/>
      <c r="M138" s="165"/>
      <c r="N138" s="166"/>
      <c r="O138" s="166"/>
      <c r="P138" s="167">
        <f>P139+SUM(P140:P151)+P177+P184+P186</f>
        <v>0</v>
      </c>
      <c r="Q138" s="166"/>
      <c r="R138" s="167">
        <f>R139+SUM(R140:R151)+R177+R184+R186</f>
        <v>0.24269000000000002</v>
      </c>
      <c r="S138" s="166"/>
      <c r="T138" s="168">
        <f>T139+SUM(T140:T151)+T177+T184+T186</f>
        <v>0</v>
      </c>
      <c r="AR138" s="161" t="s">
        <v>82</v>
      </c>
      <c r="AT138" s="169" t="s">
        <v>74</v>
      </c>
      <c r="AU138" s="169" t="s">
        <v>75</v>
      </c>
      <c r="AY138" s="161" t="s">
        <v>317</v>
      </c>
      <c r="BK138" s="170">
        <f>BK139+SUM(BK140:BK151)+BK177+BK184+BK186</f>
        <v>0</v>
      </c>
    </row>
    <row r="139" spans="1:65" s="2" customFormat="1" ht="14.45" customHeight="1">
      <c r="A139" s="35"/>
      <c r="B139" s="141"/>
      <c r="C139" s="171" t="s">
        <v>576</v>
      </c>
      <c r="D139" s="171" t="s">
        <v>318</v>
      </c>
      <c r="E139" s="172" t="s">
        <v>319</v>
      </c>
      <c r="F139" s="173" t="s">
        <v>320</v>
      </c>
      <c r="G139" s="174" t="s">
        <v>1</v>
      </c>
      <c r="H139" s="175">
        <v>0</v>
      </c>
      <c r="I139" s="176"/>
      <c r="J139" s="177">
        <f>ROUND(I139*H139,2)</f>
        <v>0</v>
      </c>
      <c r="K139" s="178"/>
      <c r="L139" s="36"/>
      <c r="M139" s="179" t="s">
        <v>1</v>
      </c>
      <c r="N139" s="180" t="s">
        <v>41</v>
      </c>
      <c r="O139" s="61"/>
      <c r="P139" s="181">
        <f>O139*H139</f>
        <v>0</v>
      </c>
      <c r="Q139" s="181">
        <v>1.7999999999999999E-2</v>
      </c>
      <c r="R139" s="181">
        <f>Q139*H139</f>
        <v>0</v>
      </c>
      <c r="S139" s="181">
        <v>0</v>
      </c>
      <c r="T139" s="182">
        <f>S139*H139</f>
        <v>0</v>
      </c>
      <c r="U139" s="35"/>
      <c r="V139" s="35"/>
      <c r="W139" s="35"/>
      <c r="X139" s="35"/>
      <c r="Y139" s="35"/>
      <c r="Z139" s="35"/>
      <c r="AA139" s="35"/>
      <c r="AB139" s="35"/>
      <c r="AC139" s="35"/>
      <c r="AD139" s="35"/>
      <c r="AE139" s="35"/>
      <c r="AR139" s="183" t="s">
        <v>321</v>
      </c>
      <c r="AT139" s="183" t="s">
        <v>318</v>
      </c>
      <c r="AU139" s="183" t="s">
        <v>82</v>
      </c>
      <c r="AY139" s="18" t="s">
        <v>317</v>
      </c>
      <c r="BE139" s="105">
        <f>IF(N139="základná",J139,0)</f>
        <v>0</v>
      </c>
      <c r="BF139" s="105">
        <f>IF(N139="znížená",J139,0)</f>
        <v>0</v>
      </c>
      <c r="BG139" s="105">
        <f>IF(N139="zákl. prenesená",J139,0)</f>
        <v>0</v>
      </c>
      <c r="BH139" s="105">
        <f>IF(N139="zníž. prenesená",J139,0)</f>
        <v>0</v>
      </c>
      <c r="BI139" s="105">
        <f>IF(N139="nulová",J139,0)</f>
        <v>0</v>
      </c>
      <c r="BJ139" s="18" t="s">
        <v>88</v>
      </c>
      <c r="BK139" s="105">
        <f>ROUND(I139*H139,2)</f>
        <v>0</v>
      </c>
      <c r="BL139" s="18" t="s">
        <v>321</v>
      </c>
      <c r="BM139" s="183" t="s">
        <v>4332</v>
      </c>
    </row>
    <row r="140" spans="1:65" s="13" customFormat="1" ht="22.5">
      <c r="B140" s="184"/>
      <c r="D140" s="185" t="s">
        <v>323</v>
      </c>
      <c r="E140" s="186" t="s">
        <v>1</v>
      </c>
      <c r="F140" s="187" t="s">
        <v>324</v>
      </c>
      <c r="H140" s="186" t="s">
        <v>1</v>
      </c>
      <c r="I140" s="188"/>
      <c r="L140" s="184"/>
      <c r="M140" s="189"/>
      <c r="N140" s="190"/>
      <c r="O140" s="190"/>
      <c r="P140" s="190"/>
      <c r="Q140" s="190"/>
      <c r="R140" s="190"/>
      <c r="S140" s="190"/>
      <c r="T140" s="191"/>
      <c r="AT140" s="186" t="s">
        <v>323</v>
      </c>
      <c r="AU140" s="186" t="s">
        <v>82</v>
      </c>
      <c r="AV140" s="13" t="s">
        <v>82</v>
      </c>
      <c r="AW140" s="13" t="s">
        <v>30</v>
      </c>
      <c r="AX140" s="13" t="s">
        <v>75</v>
      </c>
      <c r="AY140" s="186" t="s">
        <v>317</v>
      </c>
    </row>
    <row r="141" spans="1:65" s="13" customFormat="1" ht="22.5">
      <c r="B141" s="184"/>
      <c r="D141" s="185" t="s">
        <v>323</v>
      </c>
      <c r="E141" s="186" t="s">
        <v>1</v>
      </c>
      <c r="F141" s="187" t="s">
        <v>325</v>
      </c>
      <c r="H141" s="186" t="s">
        <v>1</v>
      </c>
      <c r="I141" s="188"/>
      <c r="L141" s="184"/>
      <c r="M141" s="189"/>
      <c r="N141" s="190"/>
      <c r="O141" s="190"/>
      <c r="P141" s="190"/>
      <c r="Q141" s="190"/>
      <c r="R141" s="190"/>
      <c r="S141" s="190"/>
      <c r="T141" s="191"/>
      <c r="AT141" s="186" t="s">
        <v>323</v>
      </c>
      <c r="AU141" s="186" t="s">
        <v>82</v>
      </c>
      <c r="AV141" s="13" t="s">
        <v>82</v>
      </c>
      <c r="AW141" s="13" t="s">
        <v>30</v>
      </c>
      <c r="AX141" s="13" t="s">
        <v>75</v>
      </c>
      <c r="AY141" s="186" t="s">
        <v>317</v>
      </c>
    </row>
    <row r="142" spans="1:65" s="13" customFormat="1" ht="22.5">
      <c r="B142" s="184"/>
      <c r="D142" s="185" t="s">
        <v>323</v>
      </c>
      <c r="E142" s="186" t="s">
        <v>1</v>
      </c>
      <c r="F142" s="187" t="s">
        <v>326</v>
      </c>
      <c r="H142" s="186" t="s">
        <v>1</v>
      </c>
      <c r="I142" s="188"/>
      <c r="L142" s="184"/>
      <c r="M142" s="189"/>
      <c r="N142" s="190"/>
      <c r="O142" s="190"/>
      <c r="P142" s="190"/>
      <c r="Q142" s="190"/>
      <c r="R142" s="190"/>
      <c r="S142" s="190"/>
      <c r="T142" s="191"/>
      <c r="AT142" s="186" t="s">
        <v>323</v>
      </c>
      <c r="AU142" s="186" t="s">
        <v>82</v>
      </c>
      <c r="AV142" s="13" t="s">
        <v>82</v>
      </c>
      <c r="AW142" s="13" t="s">
        <v>30</v>
      </c>
      <c r="AX142" s="13" t="s">
        <v>75</v>
      </c>
      <c r="AY142" s="186" t="s">
        <v>317</v>
      </c>
    </row>
    <row r="143" spans="1:65" s="13" customFormat="1" ht="22.5">
      <c r="B143" s="184"/>
      <c r="D143" s="185" t="s">
        <v>323</v>
      </c>
      <c r="E143" s="186" t="s">
        <v>1</v>
      </c>
      <c r="F143" s="187" t="s">
        <v>327</v>
      </c>
      <c r="H143" s="186" t="s">
        <v>1</v>
      </c>
      <c r="I143" s="188"/>
      <c r="L143" s="184"/>
      <c r="M143" s="189"/>
      <c r="N143" s="190"/>
      <c r="O143" s="190"/>
      <c r="P143" s="190"/>
      <c r="Q143" s="190"/>
      <c r="R143" s="190"/>
      <c r="S143" s="190"/>
      <c r="T143" s="191"/>
      <c r="AT143" s="186" t="s">
        <v>323</v>
      </c>
      <c r="AU143" s="186" t="s">
        <v>82</v>
      </c>
      <c r="AV143" s="13" t="s">
        <v>82</v>
      </c>
      <c r="AW143" s="13" t="s">
        <v>30</v>
      </c>
      <c r="AX143" s="13" t="s">
        <v>75</v>
      </c>
      <c r="AY143" s="186" t="s">
        <v>317</v>
      </c>
    </row>
    <row r="144" spans="1:65" s="13" customFormat="1" ht="33.75">
      <c r="B144" s="184"/>
      <c r="D144" s="185" t="s">
        <v>323</v>
      </c>
      <c r="E144" s="186" t="s">
        <v>1</v>
      </c>
      <c r="F144" s="187" t="s">
        <v>328</v>
      </c>
      <c r="H144" s="186" t="s">
        <v>1</v>
      </c>
      <c r="I144" s="188"/>
      <c r="L144" s="184"/>
      <c r="M144" s="189"/>
      <c r="N144" s="190"/>
      <c r="O144" s="190"/>
      <c r="P144" s="190"/>
      <c r="Q144" s="190"/>
      <c r="R144" s="190"/>
      <c r="S144" s="190"/>
      <c r="T144" s="191"/>
      <c r="AT144" s="186" t="s">
        <v>323</v>
      </c>
      <c r="AU144" s="186" t="s">
        <v>82</v>
      </c>
      <c r="AV144" s="13" t="s">
        <v>82</v>
      </c>
      <c r="AW144" s="13" t="s">
        <v>30</v>
      </c>
      <c r="AX144" s="13" t="s">
        <v>75</v>
      </c>
      <c r="AY144" s="186" t="s">
        <v>317</v>
      </c>
    </row>
    <row r="145" spans="1:65" s="13" customFormat="1" ht="22.5">
      <c r="B145" s="184"/>
      <c r="D145" s="185" t="s">
        <v>323</v>
      </c>
      <c r="E145" s="186" t="s">
        <v>1</v>
      </c>
      <c r="F145" s="187" t="s">
        <v>329</v>
      </c>
      <c r="H145" s="186" t="s">
        <v>1</v>
      </c>
      <c r="I145" s="188"/>
      <c r="L145" s="184"/>
      <c r="M145" s="189"/>
      <c r="N145" s="190"/>
      <c r="O145" s="190"/>
      <c r="P145" s="190"/>
      <c r="Q145" s="190"/>
      <c r="R145" s="190"/>
      <c r="S145" s="190"/>
      <c r="T145" s="191"/>
      <c r="AT145" s="186" t="s">
        <v>323</v>
      </c>
      <c r="AU145" s="186" t="s">
        <v>82</v>
      </c>
      <c r="AV145" s="13" t="s">
        <v>82</v>
      </c>
      <c r="AW145" s="13" t="s">
        <v>30</v>
      </c>
      <c r="AX145" s="13" t="s">
        <v>75</v>
      </c>
      <c r="AY145" s="186" t="s">
        <v>317</v>
      </c>
    </row>
    <row r="146" spans="1:65" s="13" customFormat="1" ht="33.75">
      <c r="B146" s="184"/>
      <c r="D146" s="185" t="s">
        <v>323</v>
      </c>
      <c r="E146" s="186" t="s">
        <v>1</v>
      </c>
      <c r="F146" s="187" t="s">
        <v>330</v>
      </c>
      <c r="H146" s="186" t="s">
        <v>1</v>
      </c>
      <c r="I146" s="188"/>
      <c r="L146" s="184"/>
      <c r="M146" s="189"/>
      <c r="N146" s="190"/>
      <c r="O146" s="190"/>
      <c r="P146" s="190"/>
      <c r="Q146" s="190"/>
      <c r="R146" s="190"/>
      <c r="S146" s="190"/>
      <c r="T146" s="191"/>
      <c r="AT146" s="186" t="s">
        <v>323</v>
      </c>
      <c r="AU146" s="186" t="s">
        <v>82</v>
      </c>
      <c r="AV146" s="13" t="s">
        <v>82</v>
      </c>
      <c r="AW146" s="13" t="s">
        <v>30</v>
      </c>
      <c r="AX146" s="13" t="s">
        <v>75</v>
      </c>
      <c r="AY146" s="186" t="s">
        <v>317</v>
      </c>
    </row>
    <row r="147" spans="1:65" s="13" customFormat="1" ht="22.5">
      <c r="B147" s="184"/>
      <c r="D147" s="185" t="s">
        <v>323</v>
      </c>
      <c r="E147" s="186" t="s">
        <v>1</v>
      </c>
      <c r="F147" s="187" t="s">
        <v>331</v>
      </c>
      <c r="H147" s="186" t="s">
        <v>1</v>
      </c>
      <c r="I147" s="188"/>
      <c r="L147" s="184"/>
      <c r="M147" s="189"/>
      <c r="N147" s="190"/>
      <c r="O147" s="190"/>
      <c r="P147" s="190"/>
      <c r="Q147" s="190"/>
      <c r="R147" s="190"/>
      <c r="S147" s="190"/>
      <c r="T147" s="191"/>
      <c r="AT147" s="186" t="s">
        <v>323</v>
      </c>
      <c r="AU147" s="186" t="s">
        <v>82</v>
      </c>
      <c r="AV147" s="13" t="s">
        <v>82</v>
      </c>
      <c r="AW147" s="13" t="s">
        <v>30</v>
      </c>
      <c r="AX147" s="13" t="s">
        <v>75</v>
      </c>
      <c r="AY147" s="186" t="s">
        <v>317</v>
      </c>
    </row>
    <row r="148" spans="1:65" s="13" customFormat="1" ht="22.5">
      <c r="B148" s="184"/>
      <c r="D148" s="185" t="s">
        <v>323</v>
      </c>
      <c r="E148" s="186" t="s">
        <v>1</v>
      </c>
      <c r="F148" s="187" t="s">
        <v>332</v>
      </c>
      <c r="H148" s="186" t="s">
        <v>1</v>
      </c>
      <c r="I148" s="188"/>
      <c r="L148" s="184"/>
      <c r="M148" s="189"/>
      <c r="N148" s="190"/>
      <c r="O148" s="190"/>
      <c r="P148" s="190"/>
      <c r="Q148" s="190"/>
      <c r="R148" s="190"/>
      <c r="S148" s="190"/>
      <c r="T148" s="191"/>
      <c r="AT148" s="186" t="s">
        <v>323</v>
      </c>
      <c r="AU148" s="186" t="s">
        <v>82</v>
      </c>
      <c r="AV148" s="13" t="s">
        <v>82</v>
      </c>
      <c r="AW148" s="13" t="s">
        <v>30</v>
      </c>
      <c r="AX148" s="13" t="s">
        <v>75</v>
      </c>
      <c r="AY148" s="186" t="s">
        <v>317</v>
      </c>
    </row>
    <row r="149" spans="1:65" s="13" customFormat="1">
      <c r="B149" s="184"/>
      <c r="D149" s="185" t="s">
        <v>323</v>
      </c>
      <c r="E149" s="186" t="s">
        <v>1</v>
      </c>
      <c r="F149" s="187" t="s">
        <v>333</v>
      </c>
      <c r="H149" s="186" t="s">
        <v>1</v>
      </c>
      <c r="I149" s="188"/>
      <c r="L149" s="184"/>
      <c r="M149" s="189"/>
      <c r="N149" s="190"/>
      <c r="O149" s="190"/>
      <c r="P149" s="190"/>
      <c r="Q149" s="190"/>
      <c r="R149" s="190"/>
      <c r="S149" s="190"/>
      <c r="T149" s="191"/>
      <c r="AT149" s="186" t="s">
        <v>323</v>
      </c>
      <c r="AU149" s="186" t="s">
        <v>82</v>
      </c>
      <c r="AV149" s="13" t="s">
        <v>82</v>
      </c>
      <c r="AW149" s="13" t="s">
        <v>30</v>
      </c>
      <c r="AX149" s="13" t="s">
        <v>75</v>
      </c>
      <c r="AY149" s="186" t="s">
        <v>317</v>
      </c>
    </row>
    <row r="150" spans="1:65" s="14" customFormat="1">
      <c r="B150" s="192"/>
      <c r="D150" s="185" t="s">
        <v>323</v>
      </c>
      <c r="E150" s="193" t="s">
        <v>1</v>
      </c>
      <c r="F150" s="194" t="s">
        <v>334</v>
      </c>
      <c r="H150" s="195">
        <v>0</v>
      </c>
      <c r="I150" s="196"/>
      <c r="L150" s="192"/>
      <c r="M150" s="197"/>
      <c r="N150" s="198"/>
      <c r="O150" s="198"/>
      <c r="P150" s="198"/>
      <c r="Q150" s="198"/>
      <c r="R150" s="198"/>
      <c r="S150" s="198"/>
      <c r="T150" s="199"/>
      <c r="AT150" s="193" t="s">
        <v>323</v>
      </c>
      <c r="AU150" s="193" t="s">
        <v>82</v>
      </c>
      <c r="AV150" s="14" t="s">
        <v>321</v>
      </c>
      <c r="AW150" s="14" t="s">
        <v>30</v>
      </c>
      <c r="AX150" s="14" t="s">
        <v>82</v>
      </c>
      <c r="AY150" s="193" t="s">
        <v>317</v>
      </c>
    </row>
    <row r="151" spans="1:65" s="12" customFormat="1" ht="22.9" customHeight="1">
      <c r="B151" s="160"/>
      <c r="D151" s="161" t="s">
        <v>74</v>
      </c>
      <c r="E151" s="200" t="s">
        <v>4333</v>
      </c>
      <c r="F151" s="200" t="s">
        <v>4334</v>
      </c>
      <c r="I151" s="163"/>
      <c r="J151" s="201">
        <f>BK151</f>
        <v>0</v>
      </c>
      <c r="L151" s="160"/>
      <c r="M151" s="165"/>
      <c r="N151" s="166"/>
      <c r="O151" s="166"/>
      <c r="P151" s="167">
        <f>SUM(P152:P176)</f>
        <v>0</v>
      </c>
      <c r="Q151" s="166"/>
      <c r="R151" s="167">
        <f>SUM(R152:R176)</f>
        <v>0.20891000000000001</v>
      </c>
      <c r="S151" s="166"/>
      <c r="T151" s="168">
        <f>SUM(T152:T176)</f>
        <v>0</v>
      </c>
      <c r="AR151" s="161" t="s">
        <v>88</v>
      </c>
      <c r="AT151" s="169" t="s">
        <v>74</v>
      </c>
      <c r="AU151" s="169" t="s">
        <v>82</v>
      </c>
      <c r="AY151" s="161" t="s">
        <v>317</v>
      </c>
      <c r="BK151" s="170">
        <f>SUM(BK152:BK176)</f>
        <v>0</v>
      </c>
    </row>
    <row r="152" spans="1:65" s="2" customFormat="1" ht="14.45" customHeight="1">
      <c r="A152" s="35"/>
      <c r="B152" s="141"/>
      <c r="C152" s="171" t="s">
        <v>82</v>
      </c>
      <c r="D152" s="171" t="s">
        <v>318</v>
      </c>
      <c r="E152" s="172" t="s">
        <v>4335</v>
      </c>
      <c r="F152" s="173" t="s">
        <v>4336</v>
      </c>
      <c r="G152" s="174" t="s">
        <v>441</v>
      </c>
      <c r="H152" s="175">
        <v>0.2</v>
      </c>
      <c r="I152" s="176"/>
      <c r="J152" s="177">
        <f t="shared" ref="J152:J176" si="5">ROUND(I152*H152,2)</f>
        <v>0</v>
      </c>
      <c r="K152" s="178"/>
      <c r="L152" s="36"/>
      <c r="M152" s="179" t="s">
        <v>1</v>
      </c>
      <c r="N152" s="180" t="s">
        <v>41</v>
      </c>
      <c r="O152" s="61"/>
      <c r="P152" s="181">
        <f t="shared" ref="P152:P176" si="6">O152*H152</f>
        <v>0</v>
      </c>
      <c r="Q152" s="181">
        <v>1.5499999999999999E-3</v>
      </c>
      <c r="R152" s="181">
        <f t="shared" ref="R152:R176" si="7">Q152*H152</f>
        <v>3.1E-4</v>
      </c>
      <c r="S152" s="181">
        <v>0</v>
      </c>
      <c r="T152" s="182">
        <f t="shared" ref="T152:T176" si="8">S152*H152</f>
        <v>0</v>
      </c>
      <c r="U152" s="35"/>
      <c r="V152" s="35"/>
      <c r="W152" s="35"/>
      <c r="X152" s="35"/>
      <c r="Y152" s="35"/>
      <c r="Z152" s="35"/>
      <c r="AA152" s="35"/>
      <c r="AB152" s="35"/>
      <c r="AC152" s="35"/>
      <c r="AD152" s="35"/>
      <c r="AE152" s="35"/>
      <c r="AR152" s="183" t="s">
        <v>406</v>
      </c>
      <c r="AT152" s="183" t="s">
        <v>318</v>
      </c>
      <c r="AU152" s="183" t="s">
        <v>88</v>
      </c>
      <c r="AY152" s="18" t="s">
        <v>317</v>
      </c>
      <c r="BE152" s="105">
        <f t="shared" ref="BE152:BE176" si="9">IF(N152="základná",J152,0)</f>
        <v>0</v>
      </c>
      <c r="BF152" s="105">
        <f t="shared" ref="BF152:BF176" si="10">IF(N152="znížená",J152,0)</f>
        <v>0</v>
      </c>
      <c r="BG152" s="105">
        <f t="shared" ref="BG152:BG176" si="11">IF(N152="zákl. prenesená",J152,0)</f>
        <v>0</v>
      </c>
      <c r="BH152" s="105">
        <f t="shared" ref="BH152:BH176" si="12">IF(N152="zníž. prenesená",J152,0)</f>
        <v>0</v>
      </c>
      <c r="BI152" s="105">
        <f t="shared" ref="BI152:BI176" si="13">IF(N152="nulová",J152,0)</f>
        <v>0</v>
      </c>
      <c r="BJ152" s="18" t="s">
        <v>88</v>
      </c>
      <c r="BK152" s="105">
        <f t="shared" ref="BK152:BK176" si="14">ROUND(I152*H152,2)</f>
        <v>0</v>
      </c>
      <c r="BL152" s="18" t="s">
        <v>406</v>
      </c>
      <c r="BM152" s="183" t="s">
        <v>88</v>
      </c>
    </row>
    <row r="153" spans="1:65" s="2" customFormat="1" ht="14.45" customHeight="1">
      <c r="A153" s="35"/>
      <c r="B153" s="141"/>
      <c r="C153" s="171" t="s">
        <v>88</v>
      </c>
      <c r="D153" s="171" t="s">
        <v>318</v>
      </c>
      <c r="E153" s="172" t="s">
        <v>4337</v>
      </c>
      <c r="F153" s="173" t="s">
        <v>4338</v>
      </c>
      <c r="G153" s="174" t="s">
        <v>441</v>
      </c>
      <c r="H153" s="175">
        <v>20</v>
      </c>
      <c r="I153" s="176"/>
      <c r="J153" s="177">
        <f t="shared" si="5"/>
        <v>0</v>
      </c>
      <c r="K153" s="178"/>
      <c r="L153" s="36"/>
      <c r="M153" s="179" t="s">
        <v>1</v>
      </c>
      <c r="N153" s="180" t="s">
        <v>41</v>
      </c>
      <c r="O153" s="61"/>
      <c r="P153" s="181">
        <f t="shared" si="6"/>
        <v>0</v>
      </c>
      <c r="Q153" s="181">
        <v>1.99E-3</v>
      </c>
      <c r="R153" s="181">
        <f t="shared" si="7"/>
        <v>3.9800000000000002E-2</v>
      </c>
      <c r="S153" s="181">
        <v>0</v>
      </c>
      <c r="T153" s="182">
        <f t="shared" si="8"/>
        <v>0</v>
      </c>
      <c r="U153" s="35"/>
      <c r="V153" s="35"/>
      <c r="W153" s="35"/>
      <c r="X153" s="35"/>
      <c r="Y153" s="35"/>
      <c r="Z153" s="35"/>
      <c r="AA153" s="35"/>
      <c r="AB153" s="35"/>
      <c r="AC153" s="35"/>
      <c r="AD153" s="35"/>
      <c r="AE153" s="35"/>
      <c r="AR153" s="183" t="s">
        <v>406</v>
      </c>
      <c r="AT153" s="183" t="s">
        <v>318</v>
      </c>
      <c r="AU153" s="183" t="s">
        <v>88</v>
      </c>
      <c r="AY153" s="18" t="s">
        <v>317</v>
      </c>
      <c r="BE153" s="105">
        <f t="shared" si="9"/>
        <v>0</v>
      </c>
      <c r="BF153" s="105">
        <f t="shared" si="10"/>
        <v>0</v>
      </c>
      <c r="BG153" s="105">
        <f t="shared" si="11"/>
        <v>0</v>
      </c>
      <c r="BH153" s="105">
        <f t="shared" si="12"/>
        <v>0</v>
      </c>
      <c r="BI153" s="105">
        <f t="shared" si="13"/>
        <v>0</v>
      </c>
      <c r="BJ153" s="18" t="s">
        <v>88</v>
      </c>
      <c r="BK153" s="105">
        <f t="shared" si="14"/>
        <v>0</v>
      </c>
      <c r="BL153" s="18" t="s">
        <v>406</v>
      </c>
      <c r="BM153" s="183" t="s">
        <v>321</v>
      </c>
    </row>
    <row r="154" spans="1:65" s="2" customFormat="1" ht="14.45" customHeight="1">
      <c r="A154" s="35"/>
      <c r="B154" s="141"/>
      <c r="C154" s="171" t="s">
        <v>105</v>
      </c>
      <c r="D154" s="171" t="s">
        <v>318</v>
      </c>
      <c r="E154" s="172" t="s">
        <v>4339</v>
      </c>
      <c r="F154" s="173" t="s">
        <v>4340</v>
      </c>
      <c r="G154" s="174" t="s">
        <v>441</v>
      </c>
      <c r="H154" s="175">
        <v>1</v>
      </c>
      <c r="I154" s="176"/>
      <c r="J154" s="177">
        <f t="shared" si="5"/>
        <v>0</v>
      </c>
      <c r="K154" s="178"/>
      <c r="L154" s="36"/>
      <c r="M154" s="179" t="s">
        <v>1</v>
      </c>
      <c r="N154" s="180" t="s">
        <v>41</v>
      </c>
      <c r="O154" s="61"/>
      <c r="P154" s="181">
        <f t="shared" si="6"/>
        <v>0</v>
      </c>
      <c r="Q154" s="181">
        <v>2.31E-3</v>
      </c>
      <c r="R154" s="181">
        <f t="shared" si="7"/>
        <v>2.31E-3</v>
      </c>
      <c r="S154" s="181">
        <v>0</v>
      </c>
      <c r="T154" s="182">
        <f t="shared" si="8"/>
        <v>0</v>
      </c>
      <c r="U154" s="35"/>
      <c r="V154" s="35"/>
      <c r="W154" s="35"/>
      <c r="X154" s="35"/>
      <c r="Y154" s="35"/>
      <c r="Z154" s="35"/>
      <c r="AA154" s="35"/>
      <c r="AB154" s="35"/>
      <c r="AC154" s="35"/>
      <c r="AD154" s="35"/>
      <c r="AE154" s="35"/>
      <c r="AR154" s="183" t="s">
        <v>406</v>
      </c>
      <c r="AT154" s="183" t="s">
        <v>318</v>
      </c>
      <c r="AU154" s="183" t="s">
        <v>88</v>
      </c>
      <c r="AY154" s="18" t="s">
        <v>317</v>
      </c>
      <c r="BE154" s="105">
        <f t="shared" si="9"/>
        <v>0</v>
      </c>
      <c r="BF154" s="105">
        <f t="shared" si="10"/>
        <v>0</v>
      </c>
      <c r="BG154" s="105">
        <f t="shared" si="11"/>
        <v>0</v>
      </c>
      <c r="BH154" s="105">
        <f t="shared" si="12"/>
        <v>0</v>
      </c>
      <c r="BI154" s="105">
        <f t="shared" si="13"/>
        <v>0</v>
      </c>
      <c r="BJ154" s="18" t="s">
        <v>88</v>
      </c>
      <c r="BK154" s="105">
        <f t="shared" si="14"/>
        <v>0</v>
      </c>
      <c r="BL154" s="18" t="s">
        <v>406</v>
      </c>
      <c r="BM154" s="183" t="s">
        <v>349</v>
      </c>
    </row>
    <row r="155" spans="1:65" s="2" customFormat="1" ht="14.45" customHeight="1">
      <c r="A155" s="35"/>
      <c r="B155" s="141"/>
      <c r="C155" s="171" t="s">
        <v>321</v>
      </c>
      <c r="D155" s="171" t="s">
        <v>318</v>
      </c>
      <c r="E155" s="172" t="s">
        <v>4341</v>
      </c>
      <c r="F155" s="173" t="s">
        <v>4342</v>
      </c>
      <c r="G155" s="174" t="s">
        <v>441</v>
      </c>
      <c r="H155" s="175">
        <v>1</v>
      </c>
      <c r="I155" s="176"/>
      <c r="J155" s="177">
        <f t="shared" si="5"/>
        <v>0</v>
      </c>
      <c r="K155" s="178"/>
      <c r="L155" s="36"/>
      <c r="M155" s="179" t="s">
        <v>1</v>
      </c>
      <c r="N155" s="180" t="s">
        <v>41</v>
      </c>
      <c r="O155" s="61"/>
      <c r="P155" s="181">
        <f t="shared" si="6"/>
        <v>0</v>
      </c>
      <c r="Q155" s="181">
        <v>3.3999999999999998E-3</v>
      </c>
      <c r="R155" s="181">
        <f t="shared" si="7"/>
        <v>3.3999999999999998E-3</v>
      </c>
      <c r="S155" s="181">
        <v>0</v>
      </c>
      <c r="T155" s="182">
        <f t="shared" si="8"/>
        <v>0</v>
      </c>
      <c r="U155" s="35"/>
      <c r="V155" s="35"/>
      <c r="W155" s="35"/>
      <c r="X155" s="35"/>
      <c r="Y155" s="35"/>
      <c r="Z155" s="35"/>
      <c r="AA155" s="35"/>
      <c r="AB155" s="35"/>
      <c r="AC155" s="35"/>
      <c r="AD155" s="35"/>
      <c r="AE155" s="35"/>
      <c r="AR155" s="183" t="s">
        <v>406</v>
      </c>
      <c r="AT155" s="183" t="s">
        <v>318</v>
      </c>
      <c r="AU155" s="183" t="s">
        <v>88</v>
      </c>
      <c r="AY155" s="18" t="s">
        <v>317</v>
      </c>
      <c r="BE155" s="105">
        <f t="shared" si="9"/>
        <v>0</v>
      </c>
      <c r="BF155" s="105">
        <f t="shared" si="10"/>
        <v>0</v>
      </c>
      <c r="BG155" s="105">
        <f t="shared" si="11"/>
        <v>0</v>
      </c>
      <c r="BH155" s="105">
        <f t="shared" si="12"/>
        <v>0</v>
      </c>
      <c r="BI155" s="105">
        <f t="shared" si="13"/>
        <v>0</v>
      </c>
      <c r="BJ155" s="18" t="s">
        <v>88</v>
      </c>
      <c r="BK155" s="105">
        <f t="shared" si="14"/>
        <v>0</v>
      </c>
      <c r="BL155" s="18" t="s">
        <v>406</v>
      </c>
      <c r="BM155" s="183" t="s">
        <v>359</v>
      </c>
    </row>
    <row r="156" spans="1:65" s="2" customFormat="1" ht="14.45" customHeight="1">
      <c r="A156" s="35"/>
      <c r="B156" s="141"/>
      <c r="C156" s="171" t="s">
        <v>218</v>
      </c>
      <c r="D156" s="171" t="s">
        <v>318</v>
      </c>
      <c r="E156" s="172" t="s">
        <v>4343</v>
      </c>
      <c r="F156" s="173" t="s">
        <v>4344</v>
      </c>
      <c r="G156" s="174" t="s">
        <v>441</v>
      </c>
      <c r="H156" s="175">
        <v>1</v>
      </c>
      <c r="I156" s="176"/>
      <c r="J156" s="177">
        <f t="shared" si="5"/>
        <v>0</v>
      </c>
      <c r="K156" s="178"/>
      <c r="L156" s="36"/>
      <c r="M156" s="179" t="s">
        <v>1</v>
      </c>
      <c r="N156" s="180" t="s">
        <v>41</v>
      </c>
      <c r="O156" s="61"/>
      <c r="P156" s="181">
        <f t="shared" si="6"/>
        <v>0</v>
      </c>
      <c r="Q156" s="181">
        <v>4.0400000000000002E-3</v>
      </c>
      <c r="R156" s="181">
        <f t="shared" si="7"/>
        <v>4.0400000000000002E-3</v>
      </c>
      <c r="S156" s="181">
        <v>0</v>
      </c>
      <c r="T156" s="182">
        <f t="shared" si="8"/>
        <v>0</v>
      </c>
      <c r="U156" s="35"/>
      <c r="V156" s="35"/>
      <c r="W156" s="35"/>
      <c r="X156" s="35"/>
      <c r="Y156" s="35"/>
      <c r="Z156" s="35"/>
      <c r="AA156" s="35"/>
      <c r="AB156" s="35"/>
      <c r="AC156" s="35"/>
      <c r="AD156" s="35"/>
      <c r="AE156" s="35"/>
      <c r="AR156" s="183" t="s">
        <v>406</v>
      </c>
      <c r="AT156" s="183" t="s">
        <v>318</v>
      </c>
      <c r="AU156" s="183" t="s">
        <v>88</v>
      </c>
      <c r="AY156" s="18" t="s">
        <v>317</v>
      </c>
      <c r="BE156" s="105">
        <f t="shared" si="9"/>
        <v>0</v>
      </c>
      <c r="BF156" s="105">
        <f t="shared" si="10"/>
        <v>0</v>
      </c>
      <c r="BG156" s="105">
        <f t="shared" si="11"/>
        <v>0</v>
      </c>
      <c r="BH156" s="105">
        <f t="shared" si="12"/>
        <v>0</v>
      </c>
      <c r="BI156" s="105">
        <f t="shared" si="13"/>
        <v>0</v>
      </c>
      <c r="BJ156" s="18" t="s">
        <v>88</v>
      </c>
      <c r="BK156" s="105">
        <f t="shared" si="14"/>
        <v>0</v>
      </c>
      <c r="BL156" s="18" t="s">
        <v>406</v>
      </c>
      <c r="BM156" s="183" t="s">
        <v>370</v>
      </c>
    </row>
    <row r="157" spans="1:65" s="2" customFormat="1" ht="24.2" customHeight="1">
      <c r="A157" s="35"/>
      <c r="B157" s="141"/>
      <c r="C157" s="171" t="s">
        <v>349</v>
      </c>
      <c r="D157" s="171" t="s">
        <v>318</v>
      </c>
      <c r="E157" s="172" t="s">
        <v>4345</v>
      </c>
      <c r="F157" s="173" t="s">
        <v>4346</v>
      </c>
      <c r="G157" s="174" t="s">
        <v>441</v>
      </c>
      <c r="H157" s="175">
        <v>18</v>
      </c>
      <c r="I157" s="176"/>
      <c r="J157" s="177">
        <f t="shared" si="5"/>
        <v>0</v>
      </c>
      <c r="K157" s="178"/>
      <c r="L157" s="36"/>
      <c r="M157" s="179" t="s">
        <v>1</v>
      </c>
      <c r="N157" s="180" t="s">
        <v>41</v>
      </c>
      <c r="O157" s="61"/>
      <c r="P157" s="181">
        <f t="shared" si="6"/>
        <v>0</v>
      </c>
      <c r="Q157" s="181">
        <v>6.4900000000000001E-3</v>
      </c>
      <c r="R157" s="181">
        <f t="shared" si="7"/>
        <v>0.11682000000000001</v>
      </c>
      <c r="S157" s="181">
        <v>0</v>
      </c>
      <c r="T157" s="182">
        <f t="shared" si="8"/>
        <v>0</v>
      </c>
      <c r="U157" s="35"/>
      <c r="V157" s="35"/>
      <c r="W157" s="35"/>
      <c r="X157" s="35"/>
      <c r="Y157" s="35"/>
      <c r="Z157" s="35"/>
      <c r="AA157" s="35"/>
      <c r="AB157" s="35"/>
      <c r="AC157" s="35"/>
      <c r="AD157" s="35"/>
      <c r="AE157" s="35"/>
      <c r="AR157" s="183" t="s">
        <v>406</v>
      </c>
      <c r="AT157" s="183" t="s">
        <v>318</v>
      </c>
      <c r="AU157" s="183" t="s">
        <v>88</v>
      </c>
      <c r="AY157" s="18" t="s">
        <v>317</v>
      </c>
      <c r="BE157" s="105">
        <f t="shared" si="9"/>
        <v>0</v>
      </c>
      <c r="BF157" s="105">
        <f t="shared" si="10"/>
        <v>0</v>
      </c>
      <c r="BG157" s="105">
        <f t="shared" si="11"/>
        <v>0</v>
      </c>
      <c r="BH157" s="105">
        <f t="shared" si="12"/>
        <v>0</v>
      </c>
      <c r="BI157" s="105">
        <f t="shared" si="13"/>
        <v>0</v>
      </c>
      <c r="BJ157" s="18" t="s">
        <v>88</v>
      </c>
      <c r="BK157" s="105">
        <f t="shared" si="14"/>
        <v>0</v>
      </c>
      <c r="BL157" s="18" t="s">
        <v>406</v>
      </c>
      <c r="BM157" s="183" t="s">
        <v>380</v>
      </c>
    </row>
    <row r="158" spans="1:65" s="2" customFormat="1" ht="24.2" customHeight="1">
      <c r="A158" s="35"/>
      <c r="B158" s="141"/>
      <c r="C158" s="171" t="s">
        <v>355</v>
      </c>
      <c r="D158" s="171" t="s">
        <v>318</v>
      </c>
      <c r="E158" s="172" t="s">
        <v>4347</v>
      </c>
      <c r="F158" s="173" t="s">
        <v>4348</v>
      </c>
      <c r="G158" s="174" t="s">
        <v>891</v>
      </c>
      <c r="H158" s="175">
        <v>1</v>
      </c>
      <c r="I158" s="176"/>
      <c r="J158" s="177">
        <f t="shared" si="5"/>
        <v>0</v>
      </c>
      <c r="K158" s="178"/>
      <c r="L158" s="36"/>
      <c r="M158" s="179" t="s">
        <v>1</v>
      </c>
      <c r="N158" s="180" t="s">
        <v>41</v>
      </c>
      <c r="O158" s="61"/>
      <c r="P158" s="181">
        <f t="shared" si="6"/>
        <v>0</v>
      </c>
      <c r="Q158" s="181">
        <v>1.3699999999999999E-3</v>
      </c>
      <c r="R158" s="181">
        <f t="shared" si="7"/>
        <v>1.3699999999999999E-3</v>
      </c>
      <c r="S158" s="181">
        <v>0</v>
      </c>
      <c r="T158" s="182">
        <f t="shared" si="8"/>
        <v>0</v>
      </c>
      <c r="U158" s="35"/>
      <c r="V158" s="35"/>
      <c r="W158" s="35"/>
      <c r="X158" s="35"/>
      <c r="Y158" s="35"/>
      <c r="Z158" s="35"/>
      <c r="AA158" s="35"/>
      <c r="AB158" s="35"/>
      <c r="AC158" s="35"/>
      <c r="AD158" s="35"/>
      <c r="AE158" s="35"/>
      <c r="AR158" s="183" t="s">
        <v>406</v>
      </c>
      <c r="AT158" s="183" t="s">
        <v>318</v>
      </c>
      <c r="AU158" s="183" t="s">
        <v>88</v>
      </c>
      <c r="AY158" s="18" t="s">
        <v>317</v>
      </c>
      <c r="BE158" s="105">
        <f t="shared" si="9"/>
        <v>0</v>
      </c>
      <c r="BF158" s="105">
        <f t="shared" si="10"/>
        <v>0</v>
      </c>
      <c r="BG158" s="105">
        <f t="shared" si="11"/>
        <v>0</v>
      </c>
      <c r="BH158" s="105">
        <f t="shared" si="12"/>
        <v>0</v>
      </c>
      <c r="BI158" s="105">
        <f t="shared" si="13"/>
        <v>0</v>
      </c>
      <c r="BJ158" s="18" t="s">
        <v>88</v>
      </c>
      <c r="BK158" s="105">
        <f t="shared" si="14"/>
        <v>0</v>
      </c>
      <c r="BL158" s="18" t="s">
        <v>406</v>
      </c>
      <c r="BM158" s="183" t="s">
        <v>391</v>
      </c>
    </row>
    <row r="159" spans="1:65" s="2" customFormat="1" ht="24.2" customHeight="1">
      <c r="A159" s="35"/>
      <c r="B159" s="141"/>
      <c r="C159" s="171" t="s">
        <v>359</v>
      </c>
      <c r="D159" s="171" t="s">
        <v>318</v>
      </c>
      <c r="E159" s="172" t="s">
        <v>4349</v>
      </c>
      <c r="F159" s="173" t="s">
        <v>4350</v>
      </c>
      <c r="G159" s="174" t="s">
        <v>891</v>
      </c>
      <c r="H159" s="175">
        <v>1</v>
      </c>
      <c r="I159" s="176"/>
      <c r="J159" s="177">
        <f t="shared" si="5"/>
        <v>0</v>
      </c>
      <c r="K159" s="178"/>
      <c r="L159" s="36"/>
      <c r="M159" s="179" t="s">
        <v>1</v>
      </c>
      <c r="N159" s="180" t="s">
        <v>41</v>
      </c>
      <c r="O159" s="61"/>
      <c r="P159" s="181">
        <f t="shared" si="6"/>
        <v>0</v>
      </c>
      <c r="Q159" s="181">
        <v>2.0100000000000001E-3</v>
      </c>
      <c r="R159" s="181">
        <f t="shared" si="7"/>
        <v>2.0100000000000001E-3</v>
      </c>
      <c r="S159" s="181">
        <v>0</v>
      </c>
      <c r="T159" s="182">
        <f t="shared" si="8"/>
        <v>0</v>
      </c>
      <c r="U159" s="35"/>
      <c r="V159" s="35"/>
      <c r="W159" s="35"/>
      <c r="X159" s="35"/>
      <c r="Y159" s="35"/>
      <c r="Z159" s="35"/>
      <c r="AA159" s="35"/>
      <c r="AB159" s="35"/>
      <c r="AC159" s="35"/>
      <c r="AD159" s="35"/>
      <c r="AE159" s="35"/>
      <c r="AR159" s="183" t="s">
        <v>406</v>
      </c>
      <c r="AT159" s="183" t="s">
        <v>318</v>
      </c>
      <c r="AU159" s="183" t="s">
        <v>88</v>
      </c>
      <c r="AY159" s="18" t="s">
        <v>317</v>
      </c>
      <c r="BE159" s="105">
        <f t="shared" si="9"/>
        <v>0</v>
      </c>
      <c r="BF159" s="105">
        <f t="shared" si="10"/>
        <v>0</v>
      </c>
      <c r="BG159" s="105">
        <f t="shared" si="11"/>
        <v>0</v>
      </c>
      <c r="BH159" s="105">
        <f t="shared" si="12"/>
        <v>0</v>
      </c>
      <c r="BI159" s="105">
        <f t="shared" si="13"/>
        <v>0</v>
      </c>
      <c r="BJ159" s="18" t="s">
        <v>88</v>
      </c>
      <c r="BK159" s="105">
        <f t="shared" si="14"/>
        <v>0</v>
      </c>
      <c r="BL159" s="18" t="s">
        <v>406</v>
      </c>
      <c r="BM159" s="183" t="s">
        <v>406</v>
      </c>
    </row>
    <row r="160" spans="1:65" s="2" customFormat="1" ht="24.2" customHeight="1">
      <c r="A160" s="35"/>
      <c r="B160" s="141"/>
      <c r="C160" s="171" t="s">
        <v>363</v>
      </c>
      <c r="D160" s="171" t="s">
        <v>318</v>
      </c>
      <c r="E160" s="172" t="s">
        <v>4351</v>
      </c>
      <c r="F160" s="173" t="s">
        <v>4352</v>
      </c>
      <c r="G160" s="174" t="s">
        <v>891</v>
      </c>
      <c r="H160" s="175">
        <v>1</v>
      </c>
      <c r="I160" s="176"/>
      <c r="J160" s="177">
        <f t="shared" si="5"/>
        <v>0</v>
      </c>
      <c r="K160" s="178"/>
      <c r="L160" s="36"/>
      <c r="M160" s="179" t="s">
        <v>1</v>
      </c>
      <c r="N160" s="180" t="s">
        <v>41</v>
      </c>
      <c r="O160" s="61"/>
      <c r="P160" s="181">
        <f t="shared" si="6"/>
        <v>0</v>
      </c>
      <c r="Q160" s="181">
        <v>2.5300000000000001E-3</v>
      </c>
      <c r="R160" s="181">
        <f t="shared" si="7"/>
        <v>2.5300000000000001E-3</v>
      </c>
      <c r="S160" s="181">
        <v>0</v>
      </c>
      <c r="T160" s="182">
        <f t="shared" si="8"/>
        <v>0</v>
      </c>
      <c r="U160" s="35"/>
      <c r="V160" s="35"/>
      <c r="W160" s="35"/>
      <c r="X160" s="35"/>
      <c r="Y160" s="35"/>
      <c r="Z160" s="35"/>
      <c r="AA160" s="35"/>
      <c r="AB160" s="35"/>
      <c r="AC160" s="35"/>
      <c r="AD160" s="35"/>
      <c r="AE160" s="35"/>
      <c r="AR160" s="183" t="s">
        <v>406</v>
      </c>
      <c r="AT160" s="183" t="s">
        <v>318</v>
      </c>
      <c r="AU160" s="183" t="s">
        <v>88</v>
      </c>
      <c r="AY160" s="18" t="s">
        <v>317</v>
      </c>
      <c r="BE160" s="105">
        <f t="shared" si="9"/>
        <v>0</v>
      </c>
      <c r="BF160" s="105">
        <f t="shared" si="10"/>
        <v>0</v>
      </c>
      <c r="BG160" s="105">
        <f t="shared" si="11"/>
        <v>0</v>
      </c>
      <c r="BH160" s="105">
        <f t="shared" si="12"/>
        <v>0</v>
      </c>
      <c r="BI160" s="105">
        <f t="shared" si="13"/>
        <v>0</v>
      </c>
      <c r="BJ160" s="18" t="s">
        <v>88</v>
      </c>
      <c r="BK160" s="105">
        <f t="shared" si="14"/>
        <v>0</v>
      </c>
      <c r="BL160" s="18" t="s">
        <v>406</v>
      </c>
      <c r="BM160" s="183" t="s">
        <v>418</v>
      </c>
    </row>
    <row r="161" spans="1:65" s="2" customFormat="1" ht="14.45" customHeight="1">
      <c r="A161" s="35"/>
      <c r="B161" s="141"/>
      <c r="C161" s="171" t="s">
        <v>370</v>
      </c>
      <c r="D161" s="171" t="s">
        <v>318</v>
      </c>
      <c r="E161" s="172" t="s">
        <v>4353</v>
      </c>
      <c r="F161" s="173" t="s">
        <v>4354</v>
      </c>
      <c r="G161" s="174" t="s">
        <v>441</v>
      </c>
      <c r="H161" s="175">
        <v>1</v>
      </c>
      <c r="I161" s="176"/>
      <c r="J161" s="177">
        <f t="shared" si="5"/>
        <v>0</v>
      </c>
      <c r="K161" s="178"/>
      <c r="L161" s="36"/>
      <c r="M161" s="179" t="s">
        <v>1</v>
      </c>
      <c r="N161" s="180" t="s">
        <v>41</v>
      </c>
      <c r="O161" s="61"/>
      <c r="P161" s="181">
        <f t="shared" si="6"/>
        <v>0</v>
      </c>
      <c r="Q161" s="181">
        <v>2.5699999999999998E-3</v>
      </c>
      <c r="R161" s="181">
        <f t="shared" si="7"/>
        <v>2.5699999999999998E-3</v>
      </c>
      <c r="S161" s="181">
        <v>0</v>
      </c>
      <c r="T161" s="182">
        <f t="shared" si="8"/>
        <v>0</v>
      </c>
      <c r="U161" s="35"/>
      <c r="V161" s="35"/>
      <c r="W161" s="35"/>
      <c r="X161" s="35"/>
      <c r="Y161" s="35"/>
      <c r="Z161" s="35"/>
      <c r="AA161" s="35"/>
      <c r="AB161" s="35"/>
      <c r="AC161" s="35"/>
      <c r="AD161" s="35"/>
      <c r="AE161" s="35"/>
      <c r="AR161" s="183" t="s">
        <v>406</v>
      </c>
      <c r="AT161" s="183" t="s">
        <v>318</v>
      </c>
      <c r="AU161" s="183" t="s">
        <v>88</v>
      </c>
      <c r="AY161" s="18" t="s">
        <v>317</v>
      </c>
      <c r="BE161" s="105">
        <f t="shared" si="9"/>
        <v>0</v>
      </c>
      <c r="BF161" s="105">
        <f t="shared" si="10"/>
        <v>0</v>
      </c>
      <c r="BG161" s="105">
        <f t="shared" si="11"/>
        <v>0</v>
      </c>
      <c r="BH161" s="105">
        <f t="shared" si="12"/>
        <v>0</v>
      </c>
      <c r="BI161" s="105">
        <f t="shared" si="13"/>
        <v>0</v>
      </c>
      <c r="BJ161" s="18" t="s">
        <v>88</v>
      </c>
      <c r="BK161" s="105">
        <f t="shared" si="14"/>
        <v>0</v>
      </c>
      <c r="BL161" s="18" t="s">
        <v>406</v>
      </c>
      <c r="BM161" s="183" t="s">
        <v>7</v>
      </c>
    </row>
    <row r="162" spans="1:65" s="2" customFormat="1" ht="14.45" customHeight="1">
      <c r="A162" s="35"/>
      <c r="B162" s="141"/>
      <c r="C162" s="171" t="s">
        <v>375</v>
      </c>
      <c r="D162" s="171" t="s">
        <v>318</v>
      </c>
      <c r="E162" s="172" t="s">
        <v>4355</v>
      </c>
      <c r="F162" s="173" t="s">
        <v>4356</v>
      </c>
      <c r="G162" s="174" t="s">
        <v>441</v>
      </c>
      <c r="H162" s="175">
        <v>1</v>
      </c>
      <c r="I162" s="176"/>
      <c r="J162" s="177">
        <f t="shared" si="5"/>
        <v>0</v>
      </c>
      <c r="K162" s="178"/>
      <c r="L162" s="36"/>
      <c r="M162" s="179" t="s">
        <v>1</v>
      </c>
      <c r="N162" s="180" t="s">
        <v>41</v>
      </c>
      <c r="O162" s="61"/>
      <c r="P162" s="181">
        <f t="shared" si="6"/>
        <v>0</v>
      </c>
      <c r="Q162" s="181">
        <v>6.3600000000000002E-3</v>
      </c>
      <c r="R162" s="181">
        <f t="shared" si="7"/>
        <v>6.3600000000000002E-3</v>
      </c>
      <c r="S162" s="181">
        <v>0</v>
      </c>
      <c r="T162" s="182">
        <f t="shared" si="8"/>
        <v>0</v>
      </c>
      <c r="U162" s="35"/>
      <c r="V162" s="35"/>
      <c r="W162" s="35"/>
      <c r="X162" s="35"/>
      <c r="Y162" s="35"/>
      <c r="Z162" s="35"/>
      <c r="AA162" s="35"/>
      <c r="AB162" s="35"/>
      <c r="AC162" s="35"/>
      <c r="AD162" s="35"/>
      <c r="AE162" s="35"/>
      <c r="AR162" s="183" t="s">
        <v>406</v>
      </c>
      <c r="AT162" s="183" t="s">
        <v>318</v>
      </c>
      <c r="AU162" s="183" t="s">
        <v>88</v>
      </c>
      <c r="AY162" s="18" t="s">
        <v>317</v>
      </c>
      <c r="BE162" s="105">
        <f t="shared" si="9"/>
        <v>0</v>
      </c>
      <c r="BF162" s="105">
        <f t="shared" si="10"/>
        <v>0</v>
      </c>
      <c r="BG162" s="105">
        <f t="shared" si="11"/>
        <v>0</v>
      </c>
      <c r="BH162" s="105">
        <f t="shared" si="12"/>
        <v>0</v>
      </c>
      <c r="BI162" s="105">
        <f t="shared" si="13"/>
        <v>0</v>
      </c>
      <c r="BJ162" s="18" t="s">
        <v>88</v>
      </c>
      <c r="BK162" s="105">
        <f t="shared" si="14"/>
        <v>0</v>
      </c>
      <c r="BL162" s="18" t="s">
        <v>406</v>
      </c>
      <c r="BM162" s="183" t="s">
        <v>438</v>
      </c>
    </row>
    <row r="163" spans="1:65" s="2" customFormat="1" ht="24.2" customHeight="1">
      <c r="A163" s="35"/>
      <c r="B163" s="141"/>
      <c r="C163" s="171" t="s">
        <v>380</v>
      </c>
      <c r="D163" s="171" t="s">
        <v>318</v>
      </c>
      <c r="E163" s="172" t="s">
        <v>4357</v>
      </c>
      <c r="F163" s="173" t="s">
        <v>4358</v>
      </c>
      <c r="G163" s="174" t="s">
        <v>4359</v>
      </c>
      <c r="H163" s="175">
        <v>1</v>
      </c>
      <c r="I163" s="176"/>
      <c r="J163" s="177">
        <f t="shared" si="5"/>
        <v>0</v>
      </c>
      <c r="K163" s="178"/>
      <c r="L163" s="36"/>
      <c r="M163" s="179" t="s">
        <v>1</v>
      </c>
      <c r="N163" s="180" t="s">
        <v>41</v>
      </c>
      <c r="O163" s="61"/>
      <c r="P163" s="181">
        <f t="shared" si="6"/>
        <v>0</v>
      </c>
      <c r="Q163" s="181">
        <v>4.1900000000000001E-3</v>
      </c>
      <c r="R163" s="181">
        <f t="shared" si="7"/>
        <v>4.1900000000000001E-3</v>
      </c>
      <c r="S163" s="181">
        <v>0</v>
      </c>
      <c r="T163" s="182">
        <f t="shared" si="8"/>
        <v>0</v>
      </c>
      <c r="U163" s="35"/>
      <c r="V163" s="35"/>
      <c r="W163" s="35"/>
      <c r="X163" s="35"/>
      <c r="Y163" s="35"/>
      <c r="Z163" s="35"/>
      <c r="AA163" s="35"/>
      <c r="AB163" s="35"/>
      <c r="AC163" s="35"/>
      <c r="AD163" s="35"/>
      <c r="AE163" s="35"/>
      <c r="AR163" s="183" t="s">
        <v>406</v>
      </c>
      <c r="AT163" s="183" t="s">
        <v>318</v>
      </c>
      <c r="AU163" s="183" t="s">
        <v>88</v>
      </c>
      <c r="AY163" s="18" t="s">
        <v>317</v>
      </c>
      <c r="BE163" s="105">
        <f t="shared" si="9"/>
        <v>0</v>
      </c>
      <c r="BF163" s="105">
        <f t="shared" si="10"/>
        <v>0</v>
      </c>
      <c r="BG163" s="105">
        <f t="shared" si="11"/>
        <v>0</v>
      </c>
      <c r="BH163" s="105">
        <f t="shared" si="12"/>
        <v>0</v>
      </c>
      <c r="BI163" s="105">
        <f t="shared" si="13"/>
        <v>0</v>
      </c>
      <c r="BJ163" s="18" t="s">
        <v>88</v>
      </c>
      <c r="BK163" s="105">
        <f t="shared" si="14"/>
        <v>0</v>
      </c>
      <c r="BL163" s="18" t="s">
        <v>406</v>
      </c>
      <c r="BM163" s="183" t="s">
        <v>448</v>
      </c>
    </row>
    <row r="164" spans="1:65" s="2" customFormat="1" ht="24.2" customHeight="1">
      <c r="A164" s="35"/>
      <c r="B164" s="141"/>
      <c r="C164" s="171" t="s">
        <v>385</v>
      </c>
      <c r="D164" s="171" t="s">
        <v>318</v>
      </c>
      <c r="E164" s="172" t="s">
        <v>4360</v>
      </c>
      <c r="F164" s="173" t="s">
        <v>4361</v>
      </c>
      <c r="G164" s="174" t="s">
        <v>4359</v>
      </c>
      <c r="H164" s="175">
        <v>1</v>
      </c>
      <c r="I164" s="176"/>
      <c r="J164" s="177">
        <f t="shared" si="5"/>
        <v>0</v>
      </c>
      <c r="K164" s="178"/>
      <c r="L164" s="36"/>
      <c r="M164" s="179" t="s">
        <v>1</v>
      </c>
      <c r="N164" s="180" t="s">
        <v>41</v>
      </c>
      <c r="O164" s="61"/>
      <c r="P164" s="181">
        <f t="shared" si="6"/>
        <v>0</v>
      </c>
      <c r="Q164" s="181">
        <v>9.2200000000000008E-3</v>
      </c>
      <c r="R164" s="181">
        <f t="shared" si="7"/>
        <v>9.2200000000000008E-3</v>
      </c>
      <c r="S164" s="181">
        <v>0</v>
      </c>
      <c r="T164" s="182">
        <f t="shared" si="8"/>
        <v>0</v>
      </c>
      <c r="U164" s="35"/>
      <c r="V164" s="35"/>
      <c r="W164" s="35"/>
      <c r="X164" s="35"/>
      <c r="Y164" s="35"/>
      <c r="Z164" s="35"/>
      <c r="AA164" s="35"/>
      <c r="AB164" s="35"/>
      <c r="AC164" s="35"/>
      <c r="AD164" s="35"/>
      <c r="AE164" s="35"/>
      <c r="AR164" s="183" t="s">
        <v>406</v>
      </c>
      <c r="AT164" s="183" t="s">
        <v>318</v>
      </c>
      <c r="AU164" s="183" t="s">
        <v>88</v>
      </c>
      <c r="AY164" s="18" t="s">
        <v>317</v>
      </c>
      <c r="BE164" s="105">
        <f t="shared" si="9"/>
        <v>0</v>
      </c>
      <c r="BF164" s="105">
        <f t="shared" si="10"/>
        <v>0</v>
      </c>
      <c r="BG164" s="105">
        <f t="shared" si="11"/>
        <v>0</v>
      </c>
      <c r="BH164" s="105">
        <f t="shared" si="12"/>
        <v>0</v>
      </c>
      <c r="BI164" s="105">
        <f t="shared" si="13"/>
        <v>0</v>
      </c>
      <c r="BJ164" s="18" t="s">
        <v>88</v>
      </c>
      <c r="BK164" s="105">
        <f t="shared" si="14"/>
        <v>0</v>
      </c>
      <c r="BL164" s="18" t="s">
        <v>406</v>
      </c>
      <c r="BM164" s="183" t="s">
        <v>456</v>
      </c>
    </row>
    <row r="165" spans="1:65" s="2" customFormat="1" ht="14.45" customHeight="1">
      <c r="A165" s="35"/>
      <c r="B165" s="141"/>
      <c r="C165" s="171" t="s">
        <v>391</v>
      </c>
      <c r="D165" s="171" t="s">
        <v>318</v>
      </c>
      <c r="E165" s="172" t="s">
        <v>4362</v>
      </c>
      <c r="F165" s="173" t="s">
        <v>4363</v>
      </c>
      <c r="G165" s="174" t="s">
        <v>891</v>
      </c>
      <c r="H165" s="175">
        <v>1</v>
      </c>
      <c r="I165" s="176"/>
      <c r="J165" s="177">
        <f t="shared" si="5"/>
        <v>0</v>
      </c>
      <c r="K165" s="178"/>
      <c r="L165" s="36"/>
      <c r="M165" s="179" t="s">
        <v>1</v>
      </c>
      <c r="N165" s="180" t="s">
        <v>41</v>
      </c>
      <c r="O165" s="61"/>
      <c r="P165" s="181">
        <f t="shared" si="6"/>
        <v>0</v>
      </c>
      <c r="Q165" s="181">
        <v>2.5000000000000001E-4</v>
      </c>
      <c r="R165" s="181">
        <f t="shared" si="7"/>
        <v>2.5000000000000001E-4</v>
      </c>
      <c r="S165" s="181">
        <v>0</v>
      </c>
      <c r="T165" s="182">
        <f t="shared" si="8"/>
        <v>0</v>
      </c>
      <c r="U165" s="35"/>
      <c r="V165" s="35"/>
      <c r="W165" s="35"/>
      <c r="X165" s="35"/>
      <c r="Y165" s="35"/>
      <c r="Z165" s="35"/>
      <c r="AA165" s="35"/>
      <c r="AB165" s="35"/>
      <c r="AC165" s="35"/>
      <c r="AD165" s="35"/>
      <c r="AE165" s="35"/>
      <c r="AR165" s="183" t="s">
        <v>406</v>
      </c>
      <c r="AT165" s="183" t="s">
        <v>318</v>
      </c>
      <c r="AU165" s="183" t="s">
        <v>88</v>
      </c>
      <c r="AY165" s="18" t="s">
        <v>317</v>
      </c>
      <c r="BE165" s="105">
        <f t="shared" si="9"/>
        <v>0</v>
      </c>
      <c r="BF165" s="105">
        <f t="shared" si="10"/>
        <v>0</v>
      </c>
      <c r="BG165" s="105">
        <f t="shared" si="11"/>
        <v>0</v>
      </c>
      <c r="BH165" s="105">
        <f t="shared" si="12"/>
        <v>0</v>
      </c>
      <c r="BI165" s="105">
        <f t="shared" si="13"/>
        <v>0</v>
      </c>
      <c r="BJ165" s="18" t="s">
        <v>88</v>
      </c>
      <c r="BK165" s="105">
        <f t="shared" si="14"/>
        <v>0</v>
      </c>
      <c r="BL165" s="18" t="s">
        <v>406</v>
      </c>
      <c r="BM165" s="183" t="s">
        <v>467</v>
      </c>
    </row>
    <row r="166" spans="1:65" s="2" customFormat="1" ht="24.2" customHeight="1">
      <c r="A166" s="35"/>
      <c r="B166" s="141"/>
      <c r="C166" s="171" t="s">
        <v>397</v>
      </c>
      <c r="D166" s="171" t="s">
        <v>318</v>
      </c>
      <c r="E166" s="172" t="s">
        <v>4364</v>
      </c>
      <c r="F166" s="173" t="s">
        <v>4365</v>
      </c>
      <c r="G166" s="174" t="s">
        <v>891</v>
      </c>
      <c r="H166" s="175">
        <v>1</v>
      </c>
      <c r="I166" s="176"/>
      <c r="J166" s="177">
        <f t="shared" si="5"/>
        <v>0</v>
      </c>
      <c r="K166" s="178"/>
      <c r="L166" s="36"/>
      <c r="M166" s="179" t="s">
        <v>1</v>
      </c>
      <c r="N166" s="180" t="s">
        <v>41</v>
      </c>
      <c r="O166" s="61"/>
      <c r="P166" s="181">
        <f t="shared" si="6"/>
        <v>0</v>
      </c>
      <c r="Q166" s="181">
        <v>2.5000000000000001E-4</v>
      </c>
      <c r="R166" s="181">
        <f t="shared" si="7"/>
        <v>2.5000000000000001E-4</v>
      </c>
      <c r="S166" s="181">
        <v>0</v>
      </c>
      <c r="T166" s="182">
        <f t="shared" si="8"/>
        <v>0</v>
      </c>
      <c r="U166" s="35"/>
      <c r="V166" s="35"/>
      <c r="W166" s="35"/>
      <c r="X166" s="35"/>
      <c r="Y166" s="35"/>
      <c r="Z166" s="35"/>
      <c r="AA166" s="35"/>
      <c r="AB166" s="35"/>
      <c r="AC166" s="35"/>
      <c r="AD166" s="35"/>
      <c r="AE166" s="35"/>
      <c r="AR166" s="183" t="s">
        <v>406</v>
      </c>
      <c r="AT166" s="183" t="s">
        <v>318</v>
      </c>
      <c r="AU166" s="183" t="s">
        <v>88</v>
      </c>
      <c r="AY166" s="18" t="s">
        <v>317</v>
      </c>
      <c r="BE166" s="105">
        <f t="shared" si="9"/>
        <v>0</v>
      </c>
      <c r="BF166" s="105">
        <f t="shared" si="10"/>
        <v>0</v>
      </c>
      <c r="BG166" s="105">
        <f t="shared" si="11"/>
        <v>0</v>
      </c>
      <c r="BH166" s="105">
        <f t="shared" si="12"/>
        <v>0</v>
      </c>
      <c r="BI166" s="105">
        <f t="shared" si="13"/>
        <v>0</v>
      </c>
      <c r="BJ166" s="18" t="s">
        <v>88</v>
      </c>
      <c r="BK166" s="105">
        <f t="shared" si="14"/>
        <v>0</v>
      </c>
      <c r="BL166" s="18" t="s">
        <v>406</v>
      </c>
      <c r="BM166" s="183" t="s">
        <v>476</v>
      </c>
    </row>
    <row r="167" spans="1:65" s="2" customFormat="1" ht="14.45" customHeight="1">
      <c r="A167" s="35"/>
      <c r="B167" s="141"/>
      <c r="C167" s="171" t="s">
        <v>406</v>
      </c>
      <c r="D167" s="171" t="s">
        <v>318</v>
      </c>
      <c r="E167" s="172" t="s">
        <v>4366</v>
      </c>
      <c r="F167" s="173" t="s">
        <v>4367</v>
      </c>
      <c r="G167" s="174" t="s">
        <v>891</v>
      </c>
      <c r="H167" s="175">
        <v>1</v>
      </c>
      <c r="I167" s="176"/>
      <c r="J167" s="177">
        <f t="shared" si="5"/>
        <v>0</v>
      </c>
      <c r="K167" s="178"/>
      <c r="L167" s="36"/>
      <c r="M167" s="179" t="s">
        <v>1</v>
      </c>
      <c r="N167" s="180" t="s">
        <v>41</v>
      </c>
      <c r="O167" s="61"/>
      <c r="P167" s="181">
        <f t="shared" si="6"/>
        <v>0</v>
      </c>
      <c r="Q167" s="181">
        <v>3.3E-4</v>
      </c>
      <c r="R167" s="181">
        <f t="shared" si="7"/>
        <v>3.3E-4</v>
      </c>
      <c r="S167" s="181">
        <v>0</v>
      </c>
      <c r="T167" s="182">
        <f t="shared" si="8"/>
        <v>0</v>
      </c>
      <c r="U167" s="35"/>
      <c r="V167" s="35"/>
      <c r="W167" s="35"/>
      <c r="X167" s="35"/>
      <c r="Y167" s="35"/>
      <c r="Z167" s="35"/>
      <c r="AA167" s="35"/>
      <c r="AB167" s="35"/>
      <c r="AC167" s="35"/>
      <c r="AD167" s="35"/>
      <c r="AE167" s="35"/>
      <c r="AR167" s="183" t="s">
        <v>406</v>
      </c>
      <c r="AT167" s="183" t="s">
        <v>318</v>
      </c>
      <c r="AU167" s="183" t="s">
        <v>88</v>
      </c>
      <c r="AY167" s="18" t="s">
        <v>317</v>
      </c>
      <c r="BE167" s="105">
        <f t="shared" si="9"/>
        <v>0</v>
      </c>
      <c r="BF167" s="105">
        <f t="shared" si="10"/>
        <v>0</v>
      </c>
      <c r="BG167" s="105">
        <f t="shared" si="11"/>
        <v>0</v>
      </c>
      <c r="BH167" s="105">
        <f t="shared" si="12"/>
        <v>0</v>
      </c>
      <c r="BI167" s="105">
        <f t="shared" si="13"/>
        <v>0</v>
      </c>
      <c r="BJ167" s="18" t="s">
        <v>88</v>
      </c>
      <c r="BK167" s="105">
        <f t="shared" si="14"/>
        <v>0</v>
      </c>
      <c r="BL167" s="18" t="s">
        <v>406</v>
      </c>
      <c r="BM167" s="183" t="s">
        <v>494</v>
      </c>
    </row>
    <row r="168" spans="1:65" s="2" customFormat="1" ht="14.45" customHeight="1">
      <c r="A168" s="35"/>
      <c r="B168" s="141"/>
      <c r="C168" s="171" t="s">
        <v>413</v>
      </c>
      <c r="D168" s="171" t="s">
        <v>318</v>
      </c>
      <c r="E168" s="172" t="s">
        <v>4368</v>
      </c>
      <c r="F168" s="173" t="s">
        <v>4369</v>
      </c>
      <c r="G168" s="174" t="s">
        <v>891</v>
      </c>
      <c r="H168" s="175">
        <v>1</v>
      </c>
      <c r="I168" s="176"/>
      <c r="J168" s="177">
        <f t="shared" si="5"/>
        <v>0</v>
      </c>
      <c r="K168" s="178"/>
      <c r="L168" s="36"/>
      <c r="M168" s="179" t="s">
        <v>1</v>
      </c>
      <c r="N168" s="180" t="s">
        <v>41</v>
      </c>
      <c r="O168" s="61"/>
      <c r="P168" s="181">
        <f t="shared" si="6"/>
        <v>0</v>
      </c>
      <c r="Q168" s="181">
        <v>3.3E-4</v>
      </c>
      <c r="R168" s="181">
        <f t="shared" si="7"/>
        <v>3.3E-4</v>
      </c>
      <c r="S168" s="181">
        <v>0</v>
      </c>
      <c r="T168" s="182">
        <f t="shared" si="8"/>
        <v>0</v>
      </c>
      <c r="U168" s="35"/>
      <c r="V168" s="35"/>
      <c r="W168" s="35"/>
      <c r="X168" s="35"/>
      <c r="Y168" s="35"/>
      <c r="Z168" s="35"/>
      <c r="AA168" s="35"/>
      <c r="AB168" s="35"/>
      <c r="AC168" s="35"/>
      <c r="AD168" s="35"/>
      <c r="AE168" s="35"/>
      <c r="AR168" s="183" t="s">
        <v>406</v>
      </c>
      <c r="AT168" s="183" t="s">
        <v>318</v>
      </c>
      <c r="AU168" s="183" t="s">
        <v>88</v>
      </c>
      <c r="AY168" s="18" t="s">
        <v>317</v>
      </c>
      <c r="BE168" s="105">
        <f t="shared" si="9"/>
        <v>0</v>
      </c>
      <c r="BF168" s="105">
        <f t="shared" si="10"/>
        <v>0</v>
      </c>
      <c r="BG168" s="105">
        <f t="shared" si="11"/>
        <v>0</v>
      </c>
      <c r="BH168" s="105">
        <f t="shared" si="12"/>
        <v>0</v>
      </c>
      <c r="BI168" s="105">
        <f t="shared" si="13"/>
        <v>0</v>
      </c>
      <c r="BJ168" s="18" t="s">
        <v>88</v>
      </c>
      <c r="BK168" s="105">
        <f t="shared" si="14"/>
        <v>0</v>
      </c>
      <c r="BL168" s="18" t="s">
        <v>406</v>
      </c>
      <c r="BM168" s="183" t="s">
        <v>515</v>
      </c>
    </row>
    <row r="169" spans="1:65" s="2" customFormat="1" ht="14.45" customHeight="1">
      <c r="A169" s="35"/>
      <c r="B169" s="141"/>
      <c r="C169" s="171" t="s">
        <v>418</v>
      </c>
      <c r="D169" s="171" t="s">
        <v>318</v>
      </c>
      <c r="E169" s="172" t="s">
        <v>4370</v>
      </c>
      <c r="F169" s="173" t="s">
        <v>4371</v>
      </c>
      <c r="G169" s="174" t="s">
        <v>891</v>
      </c>
      <c r="H169" s="175">
        <v>2</v>
      </c>
      <c r="I169" s="176"/>
      <c r="J169" s="177">
        <f t="shared" si="5"/>
        <v>0</v>
      </c>
      <c r="K169" s="178"/>
      <c r="L169" s="36"/>
      <c r="M169" s="179" t="s">
        <v>1</v>
      </c>
      <c r="N169" s="180" t="s">
        <v>41</v>
      </c>
      <c r="O169" s="61"/>
      <c r="P169" s="181">
        <f t="shared" si="6"/>
        <v>0</v>
      </c>
      <c r="Q169" s="181">
        <v>5.4000000000000001E-4</v>
      </c>
      <c r="R169" s="181">
        <f t="shared" si="7"/>
        <v>1.08E-3</v>
      </c>
      <c r="S169" s="181">
        <v>0</v>
      </c>
      <c r="T169" s="182">
        <f t="shared" si="8"/>
        <v>0</v>
      </c>
      <c r="U169" s="35"/>
      <c r="V169" s="35"/>
      <c r="W169" s="35"/>
      <c r="X169" s="35"/>
      <c r="Y169" s="35"/>
      <c r="Z169" s="35"/>
      <c r="AA169" s="35"/>
      <c r="AB169" s="35"/>
      <c r="AC169" s="35"/>
      <c r="AD169" s="35"/>
      <c r="AE169" s="35"/>
      <c r="AR169" s="183" t="s">
        <v>406</v>
      </c>
      <c r="AT169" s="183" t="s">
        <v>318</v>
      </c>
      <c r="AU169" s="183" t="s">
        <v>88</v>
      </c>
      <c r="AY169" s="18" t="s">
        <v>317</v>
      </c>
      <c r="BE169" s="105">
        <f t="shared" si="9"/>
        <v>0</v>
      </c>
      <c r="BF169" s="105">
        <f t="shared" si="10"/>
        <v>0</v>
      </c>
      <c r="BG169" s="105">
        <f t="shared" si="11"/>
        <v>0</v>
      </c>
      <c r="BH169" s="105">
        <f t="shared" si="12"/>
        <v>0</v>
      </c>
      <c r="BI169" s="105">
        <f t="shared" si="13"/>
        <v>0</v>
      </c>
      <c r="BJ169" s="18" t="s">
        <v>88</v>
      </c>
      <c r="BK169" s="105">
        <f t="shared" si="14"/>
        <v>0</v>
      </c>
      <c r="BL169" s="18" t="s">
        <v>406</v>
      </c>
      <c r="BM169" s="183" t="s">
        <v>527</v>
      </c>
    </row>
    <row r="170" spans="1:65" s="2" customFormat="1" ht="14.45" customHeight="1">
      <c r="A170" s="35"/>
      <c r="B170" s="141"/>
      <c r="C170" s="171" t="s">
        <v>424</v>
      </c>
      <c r="D170" s="171" t="s">
        <v>318</v>
      </c>
      <c r="E170" s="172" t="s">
        <v>4372</v>
      </c>
      <c r="F170" s="173" t="s">
        <v>4373</v>
      </c>
      <c r="G170" s="174" t="s">
        <v>891</v>
      </c>
      <c r="H170" s="175">
        <v>1</v>
      </c>
      <c r="I170" s="176"/>
      <c r="J170" s="177">
        <f t="shared" si="5"/>
        <v>0</v>
      </c>
      <c r="K170" s="178"/>
      <c r="L170" s="36"/>
      <c r="M170" s="179" t="s">
        <v>1</v>
      </c>
      <c r="N170" s="180" t="s">
        <v>41</v>
      </c>
      <c r="O170" s="61"/>
      <c r="P170" s="181">
        <f t="shared" si="6"/>
        <v>0</v>
      </c>
      <c r="Q170" s="181">
        <v>1.31E-3</v>
      </c>
      <c r="R170" s="181">
        <f t="shared" si="7"/>
        <v>1.31E-3</v>
      </c>
      <c r="S170" s="181">
        <v>0</v>
      </c>
      <c r="T170" s="182">
        <f t="shared" si="8"/>
        <v>0</v>
      </c>
      <c r="U170" s="35"/>
      <c r="V170" s="35"/>
      <c r="W170" s="35"/>
      <c r="X170" s="35"/>
      <c r="Y170" s="35"/>
      <c r="Z170" s="35"/>
      <c r="AA170" s="35"/>
      <c r="AB170" s="35"/>
      <c r="AC170" s="35"/>
      <c r="AD170" s="35"/>
      <c r="AE170" s="35"/>
      <c r="AR170" s="183" t="s">
        <v>406</v>
      </c>
      <c r="AT170" s="183" t="s">
        <v>318</v>
      </c>
      <c r="AU170" s="183" t="s">
        <v>88</v>
      </c>
      <c r="AY170" s="18" t="s">
        <v>317</v>
      </c>
      <c r="BE170" s="105">
        <f t="shared" si="9"/>
        <v>0</v>
      </c>
      <c r="BF170" s="105">
        <f t="shared" si="10"/>
        <v>0</v>
      </c>
      <c r="BG170" s="105">
        <f t="shared" si="11"/>
        <v>0</v>
      </c>
      <c r="BH170" s="105">
        <f t="shared" si="12"/>
        <v>0</v>
      </c>
      <c r="BI170" s="105">
        <f t="shared" si="13"/>
        <v>0</v>
      </c>
      <c r="BJ170" s="18" t="s">
        <v>88</v>
      </c>
      <c r="BK170" s="105">
        <f t="shared" si="14"/>
        <v>0</v>
      </c>
      <c r="BL170" s="18" t="s">
        <v>406</v>
      </c>
      <c r="BM170" s="183" t="s">
        <v>540</v>
      </c>
    </row>
    <row r="171" spans="1:65" s="2" customFormat="1" ht="14.45" customHeight="1">
      <c r="A171" s="35"/>
      <c r="B171" s="141"/>
      <c r="C171" s="171" t="s">
        <v>7</v>
      </c>
      <c r="D171" s="171" t="s">
        <v>318</v>
      </c>
      <c r="E171" s="172" t="s">
        <v>4374</v>
      </c>
      <c r="F171" s="173" t="s">
        <v>4375</v>
      </c>
      <c r="G171" s="174" t="s">
        <v>891</v>
      </c>
      <c r="H171" s="175">
        <v>1</v>
      </c>
      <c r="I171" s="176"/>
      <c r="J171" s="177">
        <f t="shared" si="5"/>
        <v>0</v>
      </c>
      <c r="K171" s="178"/>
      <c r="L171" s="36"/>
      <c r="M171" s="179" t="s">
        <v>1</v>
      </c>
      <c r="N171" s="180" t="s">
        <v>41</v>
      </c>
      <c r="O171" s="61"/>
      <c r="P171" s="181">
        <f t="shared" si="6"/>
        <v>0</v>
      </c>
      <c r="Q171" s="181">
        <v>3.8999999999999998E-3</v>
      </c>
      <c r="R171" s="181">
        <f t="shared" si="7"/>
        <v>3.8999999999999998E-3</v>
      </c>
      <c r="S171" s="181">
        <v>0</v>
      </c>
      <c r="T171" s="182">
        <f t="shared" si="8"/>
        <v>0</v>
      </c>
      <c r="U171" s="35"/>
      <c r="V171" s="35"/>
      <c r="W171" s="35"/>
      <c r="X171" s="35"/>
      <c r="Y171" s="35"/>
      <c r="Z171" s="35"/>
      <c r="AA171" s="35"/>
      <c r="AB171" s="35"/>
      <c r="AC171" s="35"/>
      <c r="AD171" s="35"/>
      <c r="AE171" s="35"/>
      <c r="AR171" s="183" t="s">
        <v>406</v>
      </c>
      <c r="AT171" s="183" t="s">
        <v>318</v>
      </c>
      <c r="AU171" s="183" t="s">
        <v>88</v>
      </c>
      <c r="AY171" s="18" t="s">
        <v>317</v>
      </c>
      <c r="BE171" s="105">
        <f t="shared" si="9"/>
        <v>0</v>
      </c>
      <c r="BF171" s="105">
        <f t="shared" si="10"/>
        <v>0</v>
      </c>
      <c r="BG171" s="105">
        <f t="shared" si="11"/>
        <v>0</v>
      </c>
      <c r="BH171" s="105">
        <f t="shared" si="12"/>
        <v>0</v>
      </c>
      <c r="BI171" s="105">
        <f t="shared" si="13"/>
        <v>0</v>
      </c>
      <c r="BJ171" s="18" t="s">
        <v>88</v>
      </c>
      <c r="BK171" s="105">
        <f t="shared" si="14"/>
        <v>0</v>
      </c>
      <c r="BL171" s="18" t="s">
        <v>406</v>
      </c>
      <c r="BM171" s="183" t="s">
        <v>551</v>
      </c>
    </row>
    <row r="172" spans="1:65" s="2" customFormat="1" ht="24.2" customHeight="1">
      <c r="A172" s="35"/>
      <c r="B172" s="141"/>
      <c r="C172" s="171" t="s">
        <v>433</v>
      </c>
      <c r="D172" s="171" t="s">
        <v>318</v>
      </c>
      <c r="E172" s="172" t="s">
        <v>4376</v>
      </c>
      <c r="F172" s="173" t="s">
        <v>4377</v>
      </c>
      <c r="G172" s="174" t="s">
        <v>891</v>
      </c>
      <c r="H172" s="175">
        <v>1</v>
      </c>
      <c r="I172" s="176"/>
      <c r="J172" s="177">
        <f t="shared" si="5"/>
        <v>0</v>
      </c>
      <c r="K172" s="178"/>
      <c r="L172" s="36"/>
      <c r="M172" s="179" t="s">
        <v>1</v>
      </c>
      <c r="N172" s="180" t="s">
        <v>41</v>
      </c>
      <c r="O172" s="61"/>
      <c r="P172" s="181">
        <f t="shared" si="6"/>
        <v>0</v>
      </c>
      <c r="Q172" s="181">
        <v>6.5300000000000002E-3</v>
      </c>
      <c r="R172" s="181">
        <f t="shared" si="7"/>
        <v>6.5300000000000002E-3</v>
      </c>
      <c r="S172" s="181">
        <v>0</v>
      </c>
      <c r="T172" s="182">
        <f t="shared" si="8"/>
        <v>0</v>
      </c>
      <c r="U172" s="35"/>
      <c r="V172" s="35"/>
      <c r="W172" s="35"/>
      <c r="X172" s="35"/>
      <c r="Y172" s="35"/>
      <c r="Z172" s="35"/>
      <c r="AA172" s="35"/>
      <c r="AB172" s="35"/>
      <c r="AC172" s="35"/>
      <c r="AD172" s="35"/>
      <c r="AE172" s="35"/>
      <c r="AR172" s="183" t="s">
        <v>406</v>
      </c>
      <c r="AT172" s="183" t="s">
        <v>318</v>
      </c>
      <c r="AU172" s="183" t="s">
        <v>88</v>
      </c>
      <c r="AY172" s="18" t="s">
        <v>317</v>
      </c>
      <c r="BE172" s="105">
        <f t="shared" si="9"/>
        <v>0</v>
      </c>
      <c r="BF172" s="105">
        <f t="shared" si="10"/>
        <v>0</v>
      </c>
      <c r="BG172" s="105">
        <f t="shared" si="11"/>
        <v>0</v>
      </c>
      <c r="BH172" s="105">
        <f t="shared" si="12"/>
        <v>0</v>
      </c>
      <c r="BI172" s="105">
        <f t="shared" si="13"/>
        <v>0</v>
      </c>
      <c r="BJ172" s="18" t="s">
        <v>88</v>
      </c>
      <c r="BK172" s="105">
        <f t="shared" si="14"/>
        <v>0</v>
      </c>
      <c r="BL172" s="18" t="s">
        <v>406</v>
      </c>
      <c r="BM172" s="183" t="s">
        <v>559</v>
      </c>
    </row>
    <row r="173" spans="1:65" s="2" customFormat="1" ht="24.2" customHeight="1">
      <c r="A173" s="35"/>
      <c r="B173" s="141"/>
      <c r="C173" s="171" t="s">
        <v>438</v>
      </c>
      <c r="D173" s="171" t="s">
        <v>318</v>
      </c>
      <c r="E173" s="172" t="s">
        <v>4378</v>
      </c>
      <c r="F173" s="173" t="s">
        <v>4379</v>
      </c>
      <c r="G173" s="174" t="s">
        <v>3014</v>
      </c>
      <c r="H173" s="175">
        <v>7</v>
      </c>
      <c r="I173" s="176"/>
      <c r="J173" s="177">
        <f t="shared" si="5"/>
        <v>0</v>
      </c>
      <c r="K173" s="178"/>
      <c r="L173" s="36"/>
      <c r="M173" s="179" t="s">
        <v>1</v>
      </c>
      <c r="N173" s="180" t="s">
        <v>41</v>
      </c>
      <c r="O173" s="61"/>
      <c r="P173" s="181">
        <f t="shared" si="6"/>
        <v>0</v>
      </c>
      <c r="Q173" s="181">
        <v>0</v>
      </c>
      <c r="R173" s="181">
        <f t="shared" si="7"/>
        <v>0</v>
      </c>
      <c r="S173" s="181">
        <v>0</v>
      </c>
      <c r="T173" s="182">
        <f t="shared" si="8"/>
        <v>0</v>
      </c>
      <c r="U173" s="35"/>
      <c r="V173" s="35"/>
      <c r="W173" s="35"/>
      <c r="X173" s="35"/>
      <c r="Y173" s="35"/>
      <c r="Z173" s="35"/>
      <c r="AA173" s="35"/>
      <c r="AB173" s="35"/>
      <c r="AC173" s="35"/>
      <c r="AD173" s="35"/>
      <c r="AE173" s="35"/>
      <c r="AR173" s="183" t="s">
        <v>406</v>
      </c>
      <c r="AT173" s="183" t="s">
        <v>318</v>
      </c>
      <c r="AU173" s="183" t="s">
        <v>88</v>
      </c>
      <c r="AY173" s="18" t="s">
        <v>317</v>
      </c>
      <c r="BE173" s="105">
        <f t="shared" si="9"/>
        <v>0</v>
      </c>
      <c r="BF173" s="105">
        <f t="shared" si="10"/>
        <v>0</v>
      </c>
      <c r="BG173" s="105">
        <f t="shared" si="11"/>
        <v>0</v>
      </c>
      <c r="BH173" s="105">
        <f t="shared" si="12"/>
        <v>0</v>
      </c>
      <c r="BI173" s="105">
        <f t="shared" si="13"/>
        <v>0</v>
      </c>
      <c r="BJ173" s="18" t="s">
        <v>88</v>
      </c>
      <c r="BK173" s="105">
        <f t="shared" si="14"/>
        <v>0</v>
      </c>
      <c r="BL173" s="18" t="s">
        <v>406</v>
      </c>
      <c r="BM173" s="183" t="s">
        <v>570</v>
      </c>
    </row>
    <row r="174" spans="1:65" s="2" customFormat="1" ht="24.2" customHeight="1">
      <c r="A174" s="35"/>
      <c r="B174" s="141"/>
      <c r="C174" s="171" t="s">
        <v>443</v>
      </c>
      <c r="D174" s="171" t="s">
        <v>318</v>
      </c>
      <c r="E174" s="172" t="s">
        <v>4380</v>
      </c>
      <c r="F174" s="173" t="s">
        <v>4381</v>
      </c>
      <c r="G174" s="174" t="s">
        <v>3014</v>
      </c>
      <c r="H174" s="175">
        <v>5</v>
      </c>
      <c r="I174" s="176"/>
      <c r="J174" s="177">
        <f t="shared" si="5"/>
        <v>0</v>
      </c>
      <c r="K174" s="178"/>
      <c r="L174" s="36"/>
      <c r="M174" s="179" t="s">
        <v>1</v>
      </c>
      <c r="N174" s="180" t="s">
        <v>41</v>
      </c>
      <c r="O174" s="61"/>
      <c r="P174" s="181">
        <f t="shared" si="6"/>
        <v>0</v>
      </c>
      <c r="Q174" s="181">
        <v>0</v>
      </c>
      <c r="R174" s="181">
        <f t="shared" si="7"/>
        <v>0</v>
      </c>
      <c r="S174" s="181">
        <v>0</v>
      </c>
      <c r="T174" s="182">
        <f t="shared" si="8"/>
        <v>0</v>
      </c>
      <c r="U174" s="35"/>
      <c r="V174" s="35"/>
      <c r="W174" s="35"/>
      <c r="X174" s="35"/>
      <c r="Y174" s="35"/>
      <c r="Z174" s="35"/>
      <c r="AA174" s="35"/>
      <c r="AB174" s="35"/>
      <c r="AC174" s="35"/>
      <c r="AD174" s="35"/>
      <c r="AE174" s="35"/>
      <c r="AR174" s="183" t="s">
        <v>406</v>
      </c>
      <c r="AT174" s="183" t="s">
        <v>318</v>
      </c>
      <c r="AU174" s="183" t="s">
        <v>88</v>
      </c>
      <c r="AY174" s="18" t="s">
        <v>317</v>
      </c>
      <c r="BE174" s="105">
        <f t="shared" si="9"/>
        <v>0</v>
      </c>
      <c r="BF174" s="105">
        <f t="shared" si="10"/>
        <v>0</v>
      </c>
      <c r="BG174" s="105">
        <f t="shared" si="11"/>
        <v>0</v>
      </c>
      <c r="BH174" s="105">
        <f t="shared" si="12"/>
        <v>0</v>
      </c>
      <c r="BI174" s="105">
        <f t="shared" si="13"/>
        <v>0</v>
      </c>
      <c r="BJ174" s="18" t="s">
        <v>88</v>
      </c>
      <c r="BK174" s="105">
        <f t="shared" si="14"/>
        <v>0</v>
      </c>
      <c r="BL174" s="18" t="s">
        <v>406</v>
      </c>
      <c r="BM174" s="183" t="s">
        <v>580</v>
      </c>
    </row>
    <row r="175" spans="1:65" s="2" customFormat="1" ht="24.2" customHeight="1">
      <c r="A175" s="35"/>
      <c r="B175" s="141"/>
      <c r="C175" s="171" t="s">
        <v>448</v>
      </c>
      <c r="D175" s="171" t="s">
        <v>318</v>
      </c>
      <c r="E175" s="172" t="s">
        <v>4382</v>
      </c>
      <c r="F175" s="173" t="s">
        <v>4383</v>
      </c>
      <c r="G175" s="174" t="s">
        <v>3014</v>
      </c>
      <c r="H175" s="175">
        <v>12</v>
      </c>
      <c r="I175" s="176"/>
      <c r="J175" s="177">
        <f t="shared" si="5"/>
        <v>0</v>
      </c>
      <c r="K175" s="178"/>
      <c r="L175" s="36"/>
      <c r="M175" s="179" t="s">
        <v>1</v>
      </c>
      <c r="N175" s="180" t="s">
        <v>41</v>
      </c>
      <c r="O175" s="61"/>
      <c r="P175" s="181">
        <f t="shared" si="6"/>
        <v>0</v>
      </c>
      <c r="Q175" s="181">
        <v>0</v>
      </c>
      <c r="R175" s="181">
        <f t="shared" si="7"/>
        <v>0</v>
      </c>
      <c r="S175" s="181">
        <v>0</v>
      </c>
      <c r="T175" s="182">
        <f t="shared" si="8"/>
        <v>0</v>
      </c>
      <c r="U175" s="35"/>
      <c r="V175" s="35"/>
      <c r="W175" s="35"/>
      <c r="X175" s="35"/>
      <c r="Y175" s="35"/>
      <c r="Z175" s="35"/>
      <c r="AA175" s="35"/>
      <c r="AB175" s="35"/>
      <c r="AC175" s="35"/>
      <c r="AD175" s="35"/>
      <c r="AE175" s="35"/>
      <c r="AR175" s="183" t="s">
        <v>406</v>
      </c>
      <c r="AT175" s="183" t="s">
        <v>318</v>
      </c>
      <c r="AU175" s="183" t="s">
        <v>88</v>
      </c>
      <c r="AY175" s="18" t="s">
        <v>317</v>
      </c>
      <c r="BE175" s="105">
        <f t="shared" si="9"/>
        <v>0</v>
      </c>
      <c r="BF175" s="105">
        <f t="shared" si="10"/>
        <v>0</v>
      </c>
      <c r="BG175" s="105">
        <f t="shared" si="11"/>
        <v>0</v>
      </c>
      <c r="BH175" s="105">
        <f t="shared" si="12"/>
        <v>0</v>
      </c>
      <c r="BI175" s="105">
        <f t="shared" si="13"/>
        <v>0</v>
      </c>
      <c r="BJ175" s="18" t="s">
        <v>88</v>
      </c>
      <c r="BK175" s="105">
        <f t="shared" si="14"/>
        <v>0</v>
      </c>
      <c r="BL175" s="18" t="s">
        <v>406</v>
      </c>
      <c r="BM175" s="183" t="s">
        <v>591</v>
      </c>
    </row>
    <row r="176" spans="1:65" s="2" customFormat="1" ht="24.2" customHeight="1">
      <c r="A176" s="35"/>
      <c r="B176" s="141"/>
      <c r="C176" s="171" t="s">
        <v>452</v>
      </c>
      <c r="D176" s="171" t="s">
        <v>318</v>
      </c>
      <c r="E176" s="172" t="s">
        <v>4384</v>
      </c>
      <c r="F176" s="173" t="s">
        <v>4385</v>
      </c>
      <c r="G176" s="174" t="s">
        <v>366</v>
      </c>
      <c r="H176" s="175">
        <v>0.2</v>
      </c>
      <c r="I176" s="176"/>
      <c r="J176" s="177">
        <f t="shared" si="5"/>
        <v>0</v>
      </c>
      <c r="K176" s="178"/>
      <c r="L176" s="36"/>
      <c r="M176" s="179" t="s">
        <v>1</v>
      </c>
      <c r="N176" s="180" t="s">
        <v>41</v>
      </c>
      <c r="O176" s="61"/>
      <c r="P176" s="181">
        <f t="shared" si="6"/>
        <v>0</v>
      </c>
      <c r="Q176" s="181">
        <v>0</v>
      </c>
      <c r="R176" s="181">
        <f t="shared" si="7"/>
        <v>0</v>
      </c>
      <c r="S176" s="181">
        <v>0</v>
      </c>
      <c r="T176" s="182">
        <f t="shared" si="8"/>
        <v>0</v>
      </c>
      <c r="U176" s="35"/>
      <c r="V176" s="35"/>
      <c r="W176" s="35"/>
      <c r="X176" s="35"/>
      <c r="Y176" s="35"/>
      <c r="Z176" s="35"/>
      <c r="AA176" s="35"/>
      <c r="AB176" s="35"/>
      <c r="AC176" s="35"/>
      <c r="AD176" s="35"/>
      <c r="AE176" s="35"/>
      <c r="AR176" s="183" t="s">
        <v>406</v>
      </c>
      <c r="AT176" s="183" t="s">
        <v>318</v>
      </c>
      <c r="AU176" s="183" t="s">
        <v>88</v>
      </c>
      <c r="AY176" s="18" t="s">
        <v>317</v>
      </c>
      <c r="BE176" s="105">
        <f t="shared" si="9"/>
        <v>0</v>
      </c>
      <c r="BF176" s="105">
        <f t="shared" si="10"/>
        <v>0</v>
      </c>
      <c r="BG176" s="105">
        <f t="shared" si="11"/>
        <v>0</v>
      </c>
      <c r="BH176" s="105">
        <f t="shared" si="12"/>
        <v>0</v>
      </c>
      <c r="BI176" s="105">
        <f t="shared" si="13"/>
        <v>0</v>
      </c>
      <c r="BJ176" s="18" t="s">
        <v>88</v>
      </c>
      <c r="BK176" s="105">
        <f t="shared" si="14"/>
        <v>0</v>
      </c>
      <c r="BL176" s="18" t="s">
        <v>406</v>
      </c>
      <c r="BM176" s="183" t="s">
        <v>603</v>
      </c>
    </row>
    <row r="177" spans="1:65" s="12" customFormat="1" ht="22.9" customHeight="1">
      <c r="B177" s="160"/>
      <c r="D177" s="161" t="s">
        <v>74</v>
      </c>
      <c r="E177" s="200" t="s">
        <v>2936</v>
      </c>
      <c r="F177" s="200" t="s">
        <v>4386</v>
      </c>
      <c r="I177" s="163"/>
      <c r="J177" s="201">
        <f>BK177</f>
        <v>0</v>
      </c>
      <c r="L177" s="160"/>
      <c r="M177" s="165"/>
      <c r="N177" s="166"/>
      <c r="O177" s="166"/>
      <c r="P177" s="167">
        <f>SUM(P178:P183)</f>
        <v>0</v>
      </c>
      <c r="Q177" s="166"/>
      <c r="R177" s="167">
        <f>SUM(R178:R183)</f>
        <v>2.6440000000000002E-2</v>
      </c>
      <c r="S177" s="166"/>
      <c r="T177" s="168">
        <f>SUM(T178:T183)</f>
        <v>0</v>
      </c>
      <c r="AR177" s="161" t="s">
        <v>88</v>
      </c>
      <c r="AT177" s="169" t="s">
        <v>74</v>
      </c>
      <c r="AU177" s="169" t="s">
        <v>82</v>
      </c>
      <c r="AY177" s="161" t="s">
        <v>317</v>
      </c>
      <c r="BK177" s="170">
        <f>SUM(BK178:BK183)</f>
        <v>0</v>
      </c>
    </row>
    <row r="178" spans="1:65" s="2" customFormat="1" ht="14.45" customHeight="1">
      <c r="A178" s="35"/>
      <c r="B178" s="141"/>
      <c r="C178" s="218" t="s">
        <v>456</v>
      </c>
      <c r="D178" s="218" t="s">
        <v>419</v>
      </c>
      <c r="E178" s="219" t="s">
        <v>4387</v>
      </c>
      <c r="F178" s="220" t="s">
        <v>4388</v>
      </c>
      <c r="G178" s="221" t="s">
        <v>2186</v>
      </c>
      <c r="H178" s="222">
        <v>20</v>
      </c>
      <c r="I178" s="223"/>
      <c r="J178" s="224">
        <f t="shared" ref="J178:J183" si="15">ROUND(I178*H178,2)</f>
        <v>0</v>
      </c>
      <c r="K178" s="225"/>
      <c r="L178" s="226"/>
      <c r="M178" s="227" t="s">
        <v>1</v>
      </c>
      <c r="N178" s="228" t="s">
        <v>41</v>
      </c>
      <c r="O178" s="61"/>
      <c r="P178" s="181">
        <f t="shared" ref="P178:P183" si="16">O178*H178</f>
        <v>0</v>
      </c>
      <c r="Q178" s="181">
        <v>1E-3</v>
      </c>
      <c r="R178" s="181">
        <f t="shared" ref="R178:R183" si="17">Q178*H178</f>
        <v>0.02</v>
      </c>
      <c r="S178" s="181">
        <v>0</v>
      </c>
      <c r="T178" s="182">
        <f t="shared" ref="T178:T183" si="18">S178*H178</f>
        <v>0</v>
      </c>
      <c r="U178" s="35"/>
      <c r="V178" s="35"/>
      <c r="W178" s="35"/>
      <c r="X178" s="35"/>
      <c r="Y178" s="35"/>
      <c r="Z178" s="35"/>
      <c r="AA178" s="35"/>
      <c r="AB178" s="35"/>
      <c r="AC178" s="35"/>
      <c r="AD178" s="35"/>
      <c r="AE178" s="35"/>
      <c r="AR178" s="183" t="s">
        <v>494</v>
      </c>
      <c r="AT178" s="183" t="s">
        <v>419</v>
      </c>
      <c r="AU178" s="183" t="s">
        <v>88</v>
      </c>
      <c r="AY178" s="18" t="s">
        <v>317</v>
      </c>
      <c r="BE178" s="105">
        <f t="shared" ref="BE178:BE183" si="19">IF(N178="základná",J178,0)</f>
        <v>0</v>
      </c>
      <c r="BF178" s="105">
        <f t="shared" ref="BF178:BF183" si="20">IF(N178="znížená",J178,0)</f>
        <v>0</v>
      </c>
      <c r="BG178" s="105">
        <f t="shared" ref="BG178:BG183" si="21">IF(N178="zákl. prenesená",J178,0)</f>
        <v>0</v>
      </c>
      <c r="BH178" s="105">
        <f t="shared" ref="BH178:BH183" si="22">IF(N178="zníž. prenesená",J178,0)</f>
        <v>0</v>
      </c>
      <c r="BI178" s="105">
        <f t="shared" ref="BI178:BI183" si="23">IF(N178="nulová",J178,0)</f>
        <v>0</v>
      </c>
      <c r="BJ178" s="18" t="s">
        <v>88</v>
      </c>
      <c r="BK178" s="105">
        <f t="shared" ref="BK178:BK183" si="24">ROUND(I178*H178,2)</f>
        <v>0</v>
      </c>
      <c r="BL178" s="18" t="s">
        <v>406</v>
      </c>
      <c r="BM178" s="183" t="s">
        <v>612</v>
      </c>
    </row>
    <row r="179" spans="1:65" s="2" customFormat="1" ht="24.2" customHeight="1">
      <c r="A179" s="35"/>
      <c r="B179" s="141"/>
      <c r="C179" s="171" t="s">
        <v>463</v>
      </c>
      <c r="D179" s="171" t="s">
        <v>318</v>
      </c>
      <c r="E179" s="172" t="s">
        <v>4389</v>
      </c>
      <c r="F179" s="173" t="s">
        <v>4390</v>
      </c>
      <c r="G179" s="174" t="s">
        <v>891</v>
      </c>
      <c r="H179" s="175">
        <v>1</v>
      </c>
      <c r="I179" s="176"/>
      <c r="J179" s="177">
        <f t="shared" si="15"/>
        <v>0</v>
      </c>
      <c r="K179" s="178"/>
      <c r="L179" s="36"/>
      <c r="M179" s="179" t="s">
        <v>1</v>
      </c>
      <c r="N179" s="180" t="s">
        <v>41</v>
      </c>
      <c r="O179" s="61"/>
      <c r="P179" s="181">
        <f t="shared" si="16"/>
        <v>0</v>
      </c>
      <c r="Q179" s="181">
        <v>2.5200000000000001E-3</v>
      </c>
      <c r="R179" s="181">
        <f t="shared" si="17"/>
        <v>2.5200000000000001E-3</v>
      </c>
      <c r="S179" s="181">
        <v>0</v>
      </c>
      <c r="T179" s="182">
        <f t="shared" si="18"/>
        <v>0</v>
      </c>
      <c r="U179" s="35"/>
      <c r="V179" s="35"/>
      <c r="W179" s="35"/>
      <c r="X179" s="35"/>
      <c r="Y179" s="35"/>
      <c r="Z179" s="35"/>
      <c r="AA179" s="35"/>
      <c r="AB179" s="35"/>
      <c r="AC179" s="35"/>
      <c r="AD179" s="35"/>
      <c r="AE179" s="35"/>
      <c r="AR179" s="183" t="s">
        <v>406</v>
      </c>
      <c r="AT179" s="183" t="s">
        <v>318</v>
      </c>
      <c r="AU179" s="183" t="s">
        <v>88</v>
      </c>
      <c r="AY179" s="18" t="s">
        <v>317</v>
      </c>
      <c r="BE179" s="105">
        <f t="shared" si="19"/>
        <v>0</v>
      </c>
      <c r="BF179" s="105">
        <f t="shared" si="20"/>
        <v>0</v>
      </c>
      <c r="BG179" s="105">
        <f t="shared" si="21"/>
        <v>0</v>
      </c>
      <c r="BH179" s="105">
        <f t="shared" si="22"/>
        <v>0</v>
      </c>
      <c r="BI179" s="105">
        <f t="shared" si="23"/>
        <v>0</v>
      </c>
      <c r="BJ179" s="18" t="s">
        <v>88</v>
      </c>
      <c r="BK179" s="105">
        <f t="shared" si="24"/>
        <v>0</v>
      </c>
      <c r="BL179" s="18" t="s">
        <v>406</v>
      </c>
      <c r="BM179" s="183" t="s">
        <v>620</v>
      </c>
    </row>
    <row r="180" spans="1:65" s="2" customFormat="1" ht="24.2" customHeight="1">
      <c r="A180" s="35"/>
      <c r="B180" s="141"/>
      <c r="C180" s="171" t="s">
        <v>467</v>
      </c>
      <c r="D180" s="171" t="s">
        <v>318</v>
      </c>
      <c r="E180" s="172" t="s">
        <v>4391</v>
      </c>
      <c r="F180" s="173" t="s">
        <v>4392</v>
      </c>
      <c r="G180" s="174" t="s">
        <v>891</v>
      </c>
      <c r="H180" s="175">
        <v>1</v>
      </c>
      <c r="I180" s="176"/>
      <c r="J180" s="177">
        <f t="shared" si="15"/>
        <v>0</v>
      </c>
      <c r="K180" s="178"/>
      <c r="L180" s="36"/>
      <c r="M180" s="179" t="s">
        <v>1</v>
      </c>
      <c r="N180" s="180" t="s">
        <v>41</v>
      </c>
      <c r="O180" s="61"/>
      <c r="P180" s="181">
        <f t="shared" si="16"/>
        <v>0</v>
      </c>
      <c r="Q180" s="181">
        <v>1.42E-3</v>
      </c>
      <c r="R180" s="181">
        <f t="shared" si="17"/>
        <v>1.42E-3</v>
      </c>
      <c r="S180" s="181">
        <v>0</v>
      </c>
      <c r="T180" s="182">
        <f t="shared" si="18"/>
        <v>0</v>
      </c>
      <c r="U180" s="35"/>
      <c r="V180" s="35"/>
      <c r="W180" s="35"/>
      <c r="X180" s="35"/>
      <c r="Y180" s="35"/>
      <c r="Z180" s="35"/>
      <c r="AA180" s="35"/>
      <c r="AB180" s="35"/>
      <c r="AC180" s="35"/>
      <c r="AD180" s="35"/>
      <c r="AE180" s="35"/>
      <c r="AR180" s="183" t="s">
        <v>406</v>
      </c>
      <c r="AT180" s="183" t="s">
        <v>318</v>
      </c>
      <c r="AU180" s="183" t="s">
        <v>88</v>
      </c>
      <c r="AY180" s="18" t="s">
        <v>317</v>
      </c>
      <c r="BE180" s="105">
        <f t="shared" si="19"/>
        <v>0</v>
      </c>
      <c r="BF180" s="105">
        <f t="shared" si="20"/>
        <v>0</v>
      </c>
      <c r="BG180" s="105">
        <f t="shared" si="21"/>
        <v>0</v>
      </c>
      <c r="BH180" s="105">
        <f t="shared" si="22"/>
        <v>0</v>
      </c>
      <c r="BI180" s="105">
        <f t="shared" si="23"/>
        <v>0</v>
      </c>
      <c r="BJ180" s="18" t="s">
        <v>88</v>
      </c>
      <c r="BK180" s="105">
        <f t="shared" si="24"/>
        <v>0</v>
      </c>
      <c r="BL180" s="18" t="s">
        <v>406</v>
      </c>
      <c r="BM180" s="183" t="s">
        <v>629</v>
      </c>
    </row>
    <row r="181" spans="1:65" s="2" customFormat="1" ht="24.2" customHeight="1">
      <c r="A181" s="35"/>
      <c r="B181" s="141"/>
      <c r="C181" s="171" t="s">
        <v>472</v>
      </c>
      <c r="D181" s="171" t="s">
        <v>318</v>
      </c>
      <c r="E181" s="172" t="s">
        <v>4393</v>
      </c>
      <c r="F181" s="173" t="s">
        <v>4394</v>
      </c>
      <c r="G181" s="174" t="s">
        <v>891</v>
      </c>
      <c r="H181" s="175">
        <v>2</v>
      </c>
      <c r="I181" s="176"/>
      <c r="J181" s="177">
        <f t="shared" si="15"/>
        <v>0</v>
      </c>
      <c r="K181" s="178"/>
      <c r="L181" s="36"/>
      <c r="M181" s="179" t="s">
        <v>1</v>
      </c>
      <c r="N181" s="180" t="s">
        <v>41</v>
      </c>
      <c r="O181" s="61"/>
      <c r="P181" s="181">
        <f t="shared" si="16"/>
        <v>0</v>
      </c>
      <c r="Q181" s="181">
        <v>7.5000000000000002E-4</v>
      </c>
      <c r="R181" s="181">
        <f t="shared" si="17"/>
        <v>1.5E-3</v>
      </c>
      <c r="S181" s="181">
        <v>0</v>
      </c>
      <c r="T181" s="182">
        <f t="shared" si="18"/>
        <v>0</v>
      </c>
      <c r="U181" s="35"/>
      <c r="V181" s="35"/>
      <c r="W181" s="35"/>
      <c r="X181" s="35"/>
      <c r="Y181" s="35"/>
      <c r="Z181" s="35"/>
      <c r="AA181" s="35"/>
      <c r="AB181" s="35"/>
      <c r="AC181" s="35"/>
      <c r="AD181" s="35"/>
      <c r="AE181" s="35"/>
      <c r="AR181" s="183" t="s">
        <v>406</v>
      </c>
      <c r="AT181" s="183" t="s">
        <v>318</v>
      </c>
      <c r="AU181" s="183" t="s">
        <v>88</v>
      </c>
      <c r="AY181" s="18" t="s">
        <v>317</v>
      </c>
      <c r="BE181" s="105">
        <f t="shared" si="19"/>
        <v>0</v>
      </c>
      <c r="BF181" s="105">
        <f t="shared" si="20"/>
        <v>0</v>
      </c>
      <c r="BG181" s="105">
        <f t="shared" si="21"/>
        <v>0</v>
      </c>
      <c r="BH181" s="105">
        <f t="shared" si="22"/>
        <v>0</v>
      </c>
      <c r="BI181" s="105">
        <f t="shared" si="23"/>
        <v>0</v>
      </c>
      <c r="BJ181" s="18" t="s">
        <v>88</v>
      </c>
      <c r="BK181" s="105">
        <f t="shared" si="24"/>
        <v>0</v>
      </c>
      <c r="BL181" s="18" t="s">
        <v>406</v>
      </c>
      <c r="BM181" s="183" t="s">
        <v>643</v>
      </c>
    </row>
    <row r="182" spans="1:65" s="2" customFormat="1" ht="24.2" customHeight="1">
      <c r="A182" s="35"/>
      <c r="B182" s="141"/>
      <c r="C182" s="171" t="s">
        <v>476</v>
      </c>
      <c r="D182" s="171" t="s">
        <v>318</v>
      </c>
      <c r="E182" s="172" t="s">
        <v>4395</v>
      </c>
      <c r="F182" s="173" t="s">
        <v>4396</v>
      </c>
      <c r="G182" s="174" t="s">
        <v>891</v>
      </c>
      <c r="H182" s="175">
        <v>2</v>
      </c>
      <c r="I182" s="176"/>
      <c r="J182" s="177">
        <f t="shared" si="15"/>
        <v>0</v>
      </c>
      <c r="K182" s="178"/>
      <c r="L182" s="36"/>
      <c r="M182" s="179" t="s">
        <v>1</v>
      </c>
      <c r="N182" s="180" t="s">
        <v>41</v>
      </c>
      <c r="O182" s="61"/>
      <c r="P182" s="181">
        <f t="shared" si="16"/>
        <v>0</v>
      </c>
      <c r="Q182" s="181">
        <v>4.0000000000000002E-4</v>
      </c>
      <c r="R182" s="181">
        <f t="shared" si="17"/>
        <v>8.0000000000000004E-4</v>
      </c>
      <c r="S182" s="181">
        <v>0</v>
      </c>
      <c r="T182" s="182">
        <f t="shared" si="18"/>
        <v>0</v>
      </c>
      <c r="U182" s="35"/>
      <c r="V182" s="35"/>
      <c r="W182" s="35"/>
      <c r="X182" s="35"/>
      <c r="Y182" s="35"/>
      <c r="Z182" s="35"/>
      <c r="AA182" s="35"/>
      <c r="AB182" s="35"/>
      <c r="AC182" s="35"/>
      <c r="AD182" s="35"/>
      <c r="AE182" s="35"/>
      <c r="AR182" s="183" t="s">
        <v>406</v>
      </c>
      <c r="AT182" s="183" t="s">
        <v>318</v>
      </c>
      <c r="AU182" s="183" t="s">
        <v>88</v>
      </c>
      <c r="AY182" s="18" t="s">
        <v>317</v>
      </c>
      <c r="BE182" s="105">
        <f t="shared" si="19"/>
        <v>0</v>
      </c>
      <c r="BF182" s="105">
        <f t="shared" si="20"/>
        <v>0</v>
      </c>
      <c r="BG182" s="105">
        <f t="shared" si="21"/>
        <v>0</v>
      </c>
      <c r="BH182" s="105">
        <f t="shared" si="22"/>
        <v>0</v>
      </c>
      <c r="BI182" s="105">
        <f t="shared" si="23"/>
        <v>0</v>
      </c>
      <c r="BJ182" s="18" t="s">
        <v>88</v>
      </c>
      <c r="BK182" s="105">
        <f t="shared" si="24"/>
        <v>0</v>
      </c>
      <c r="BL182" s="18" t="s">
        <v>406</v>
      </c>
      <c r="BM182" s="183" t="s">
        <v>653</v>
      </c>
    </row>
    <row r="183" spans="1:65" s="2" customFormat="1" ht="14.45" customHeight="1">
      <c r="A183" s="35"/>
      <c r="B183" s="141"/>
      <c r="C183" s="171" t="s">
        <v>486</v>
      </c>
      <c r="D183" s="171" t="s">
        <v>318</v>
      </c>
      <c r="E183" s="172" t="s">
        <v>4397</v>
      </c>
      <c r="F183" s="173" t="s">
        <v>4398</v>
      </c>
      <c r="G183" s="174" t="s">
        <v>891</v>
      </c>
      <c r="H183" s="175">
        <v>2</v>
      </c>
      <c r="I183" s="176"/>
      <c r="J183" s="177">
        <f t="shared" si="15"/>
        <v>0</v>
      </c>
      <c r="K183" s="178"/>
      <c r="L183" s="36"/>
      <c r="M183" s="179" t="s">
        <v>1</v>
      </c>
      <c r="N183" s="180" t="s">
        <v>41</v>
      </c>
      <c r="O183" s="61"/>
      <c r="P183" s="181">
        <f t="shared" si="16"/>
        <v>0</v>
      </c>
      <c r="Q183" s="181">
        <v>1E-4</v>
      </c>
      <c r="R183" s="181">
        <f t="shared" si="17"/>
        <v>2.0000000000000001E-4</v>
      </c>
      <c r="S183" s="181">
        <v>0</v>
      </c>
      <c r="T183" s="182">
        <f t="shared" si="18"/>
        <v>0</v>
      </c>
      <c r="U183" s="35"/>
      <c r="V183" s="35"/>
      <c r="W183" s="35"/>
      <c r="X183" s="35"/>
      <c r="Y183" s="35"/>
      <c r="Z183" s="35"/>
      <c r="AA183" s="35"/>
      <c r="AB183" s="35"/>
      <c r="AC183" s="35"/>
      <c r="AD183" s="35"/>
      <c r="AE183" s="35"/>
      <c r="AR183" s="183" t="s">
        <v>406</v>
      </c>
      <c r="AT183" s="183" t="s">
        <v>318</v>
      </c>
      <c r="AU183" s="183" t="s">
        <v>88</v>
      </c>
      <c r="AY183" s="18" t="s">
        <v>317</v>
      </c>
      <c r="BE183" s="105">
        <f t="shared" si="19"/>
        <v>0</v>
      </c>
      <c r="BF183" s="105">
        <f t="shared" si="20"/>
        <v>0</v>
      </c>
      <c r="BG183" s="105">
        <f t="shared" si="21"/>
        <v>0</v>
      </c>
      <c r="BH183" s="105">
        <f t="shared" si="22"/>
        <v>0</v>
      </c>
      <c r="BI183" s="105">
        <f t="shared" si="23"/>
        <v>0</v>
      </c>
      <c r="BJ183" s="18" t="s">
        <v>88</v>
      </c>
      <c r="BK183" s="105">
        <f t="shared" si="24"/>
        <v>0</v>
      </c>
      <c r="BL183" s="18" t="s">
        <v>406</v>
      </c>
      <c r="BM183" s="183" t="s">
        <v>664</v>
      </c>
    </row>
    <row r="184" spans="1:65" s="12" customFormat="1" ht="22.9" customHeight="1">
      <c r="B184" s="160"/>
      <c r="D184" s="161" t="s">
        <v>74</v>
      </c>
      <c r="E184" s="200" t="s">
        <v>2034</v>
      </c>
      <c r="F184" s="200" t="s">
        <v>4399</v>
      </c>
      <c r="I184" s="163"/>
      <c r="J184" s="201">
        <f>BK184</f>
        <v>0</v>
      </c>
      <c r="L184" s="160"/>
      <c r="M184" s="165"/>
      <c r="N184" s="166"/>
      <c r="O184" s="166"/>
      <c r="P184" s="167">
        <f>P185</f>
        <v>0</v>
      </c>
      <c r="Q184" s="166"/>
      <c r="R184" s="167">
        <f>R185</f>
        <v>1.3999999999999998E-3</v>
      </c>
      <c r="S184" s="166"/>
      <c r="T184" s="168">
        <f>T185</f>
        <v>0</v>
      </c>
      <c r="AR184" s="161" t="s">
        <v>88</v>
      </c>
      <c r="AT184" s="169" t="s">
        <v>74</v>
      </c>
      <c r="AU184" s="169" t="s">
        <v>82</v>
      </c>
      <c r="AY184" s="161" t="s">
        <v>317</v>
      </c>
      <c r="BK184" s="170">
        <f>BK185</f>
        <v>0</v>
      </c>
    </row>
    <row r="185" spans="1:65" s="2" customFormat="1" ht="24.2" customHeight="1">
      <c r="A185" s="35"/>
      <c r="B185" s="141"/>
      <c r="C185" s="171" t="s">
        <v>494</v>
      </c>
      <c r="D185" s="171" t="s">
        <v>318</v>
      </c>
      <c r="E185" s="172" t="s">
        <v>4400</v>
      </c>
      <c r="F185" s="173" t="s">
        <v>4401</v>
      </c>
      <c r="G185" s="174" t="s">
        <v>2186</v>
      </c>
      <c r="H185" s="175">
        <v>20</v>
      </c>
      <c r="I185" s="176"/>
      <c r="J185" s="177">
        <f>ROUND(I185*H185,2)</f>
        <v>0</v>
      </c>
      <c r="K185" s="178"/>
      <c r="L185" s="36"/>
      <c r="M185" s="179" t="s">
        <v>1</v>
      </c>
      <c r="N185" s="180" t="s">
        <v>41</v>
      </c>
      <c r="O185" s="61"/>
      <c r="P185" s="181">
        <f>O185*H185</f>
        <v>0</v>
      </c>
      <c r="Q185" s="181">
        <v>6.9999999999999994E-5</v>
      </c>
      <c r="R185" s="181">
        <f>Q185*H185</f>
        <v>1.3999999999999998E-3</v>
      </c>
      <c r="S185" s="181">
        <v>0</v>
      </c>
      <c r="T185" s="182">
        <f>S185*H185</f>
        <v>0</v>
      </c>
      <c r="U185" s="35"/>
      <c r="V185" s="35"/>
      <c r="W185" s="35"/>
      <c r="X185" s="35"/>
      <c r="Y185" s="35"/>
      <c r="Z185" s="35"/>
      <c r="AA185" s="35"/>
      <c r="AB185" s="35"/>
      <c r="AC185" s="35"/>
      <c r="AD185" s="35"/>
      <c r="AE185" s="35"/>
      <c r="AR185" s="183" t="s">
        <v>406</v>
      </c>
      <c r="AT185" s="183" t="s">
        <v>318</v>
      </c>
      <c r="AU185" s="183" t="s">
        <v>88</v>
      </c>
      <c r="AY185" s="18" t="s">
        <v>317</v>
      </c>
      <c r="BE185" s="105">
        <f>IF(N185="základná",J185,0)</f>
        <v>0</v>
      </c>
      <c r="BF185" s="105">
        <f>IF(N185="znížená",J185,0)</f>
        <v>0</v>
      </c>
      <c r="BG185" s="105">
        <f>IF(N185="zákl. prenesená",J185,0)</f>
        <v>0</v>
      </c>
      <c r="BH185" s="105">
        <f>IF(N185="zníž. prenesená",J185,0)</f>
        <v>0</v>
      </c>
      <c r="BI185" s="105">
        <f>IF(N185="nulová",J185,0)</f>
        <v>0</v>
      </c>
      <c r="BJ185" s="18" t="s">
        <v>88</v>
      </c>
      <c r="BK185" s="105">
        <f>ROUND(I185*H185,2)</f>
        <v>0</v>
      </c>
      <c r="BL185" s="18" t="s">
        <v>406</v>
      </c>
      <c r="BM185" s="183" t="s">
        <v>676</v>
      </c>
    </row>
    <row r="186" spans="1:65" s="12" customFormat="1" ht="22.9" customHeight="1">
      <c r="B186" s="160"/>
      <c r="D186" s="161" t="s">
        <v>74</v>
      </c>
      <c r="E186" s="200" t="s">
        <v>2294</v>
      </c>
      <c r="F186" s="200" t="s">
        <v>4402</v>
      </c>
      <c r="I186" s="163"/>
      <c r="J186" s="201">
        <f>BK186</f>
        <v>0</v>
      </c>
      <c r="L186" s="160"/>
      <c r="M186" s="165"/>
      <c r="N186" s="166"/>
      <c r="O186" s="166"/>
      <c r="P186" s="167">
        <f>SUM(P187:P192)</f>
        <v>0</v>
      </c>
      <c r="Q186" s="166"/>
      <c r="R186" s="167">
        <f>SUM(R187:R192)</f>
        <v>5.94E-3</v>
      </c>
      <c r="S186" s="166"/>
      <c r="T186" s="168">
        <f>SUM(T187:T192)</f>
        <v>0</v>
      </c>
      <c r="AR186" s="161" t="s">
        <v>88</v>
      </c>
      <c r="AT186" s="169" t="s">
        <v>74</v>
      </c>
      <c r="AU186" s="169" t="s">
        <v>82</v>
      </c>
      <c r="AY186" s="161" t="s">
        <v>317</v>
      </c>
      <c r="BK186" s="170">
        <f>SUM(BK187:BK192)</f>
        <v>0</v>
      </c>
    </row>
    <row r="187" spans="1:65" s="2" customFormat="1" ht="24.2" customHeight="1">
      <c r="A187" s="35"/>
      <c r="B187" s="141"/>
      <c r="C187" s="171" t="s">
        <v>506</v>
      </c>
      <c r="D187" s="171" t="s">
        <v>318</v>
      </c>
      <c r="E187" s="172" t="s">
        <v>4403</v>
      </c>
      <c r="F187" s="173" t="s">
        <v>4404</v>
      </c>
      <c r="G187" s="174" t="s">
        <v>378</v>
      </c>
      <c r="H187" s="175">
        <v>1</v>
      </c>
      <c r="I187" s="176"/>
      <c r="J187" s="177">
        <f t="shared" ref="J187:J192" si="25">ROUND(I187*H187,2)</f>
        <v>0</v>
      </c>
      <c r="K187" s="178"/>
      <c r="L187" s="36"/>
      <c r="M187" s="179" t="s">
        <v>1</v>
      </c>
      <c r="N187" s="180" t="s">
        <v>41</v>
      </c>
      <c r="O187" s="61"/>
      <c r="P187" s="181">
        <f t="shared" ref="P187:P192" si="26">O187*H187</f>
        <v>0</v>
      </c>
      <c r="Q187" s="181">
        <v>4.2000000000000002E-4</v>
      </c>
      <c r="R187" s="181">
        <f t="shared" ref="R187:R192" si="27">Q187*H187</f>
        <v>4.2000000000000002E-4</v>
      </c>
      <c r="S187" s="181">
        <v>0</v>
      </c>
      <c r="T187" s="182">
        <f t="shared" ref="T187:T192" si="28">S187*H187</f>
        <v>0</v>
      </c>
      <c r="U187" s="35"/>
      <c r="V187" s="35"/>
      <c r="W187" s="35"/>
      <c r="X187" s="35"/>
      <c r="Y187" s="35"/>
      <c r="Z187" s="35"/>
      <c r="AA187" s="35"/>
      <c r="AB187" s="35"/>
      <c r="AC187" s="35"/>
      <c r="AD187" s="35"/>
      <c r="AE187" s="35"/>
      <c r="AR187" s="183" t="s">
        <v>406</v>
      </c>
      <c r="AT187" s="183" t="s">
        <v>318</v>
      </c>
      <c r="AU187" s="183" t="s">
        <v>88</v>
      </c>
      <c r="AY187" s="18" t="s">
        <v>317</v>
      </c>
      <c r="BE187" s="105">
        <f t="shared" ref="BE187:BE192" si="29">IF(N187="základná",J187,0)</f>
        <v>0</v>
      </c>
      <c r="BF187" s="105">
        <f t="shared" ref="BF187:BF192" si="30">IF(N187="znížená",J187,0)</f>
        <v>0</v>
      </c>
      <c r="BG187" s="105">
        <f t="shared" ref="BG187:BG192" si="31">IF(N187="zákl. prenesená",J187,0)</f>
        <v>0</v>
      </c>
      <c r="BH187" s="105">
        <f t="shared" ref="BH187:BH192" si="32">IF(N187="zníž. prenesená",J187,0)</f>
        <v>0</v>
      </c>
      <c r="BI187" s="105">
        <f t="shared" ref="BI187:BI192" si="33">IF(N187="nulová",J187,0)</f>
        <v>0</v>
      </c>
      <c r="BJ187" s="18" t="s">
        <v>88</v>
      </c>
      <c r="BK187" s="105">
        <f t="shared" ref="BK187:BK192" si="34">ROUND(I187*H187,2)</f>
        <v>0</v>
      </c>
      <c r="BL187" s="18" t="s">
        <v>406</v>
      </c>
      <c r="BM187" s="183" t="s">
        <v>686</v>
      </c>
    </row>
    <row r="188" spans="1:65" s="2" customFormat="1" ht="14.45" customHeight="1">
      <c r="A188" s="35"/>
      <c r="B188" s="141"/>
      <c r="C188" s="171" t="s">
        <v>515</v>
      </c>
      <c r="D188" s="171" t="s">
        <v>318</v>
      </c>
      <c r="E188" s="172" t="s">
        <v>4405</v>
      </c>
      <c r="F188" s="173" t="s">
        <v>4406</v>
      </c>
      <c r="G188" s="174" t="s">
        <v>378</v>
      </c>
      <c r="H188" s="175">
        <v>1</v>
      </c>
      <c r="I188" s="176"/>
      <c r="J188" s="177">
        <f t="shared" si="25"/>
        <v>0</v>
      </c>
      <c r="K188" s="178"/>
      <c r="L188" s="36"/>
      <c r="M188" s="179" t="s">
        <v>1</v>
      </c>
      <c r="N188" s="180" t="s">
        <v>41</v>
      </c>
      <c r="O188" s="61"/>
      <c r="P188" s="181">
        <f t="shared" si="26"/>
        <v>0</v>
      </c>
      <c r="Q188" s="181">
        <v>1.6000000000000001E-4</v>
      </c>
      <c r="R188" s="181">
        <f t="shared" si="27"/>
        <v>1.6000000000000001E-4</v>
      </c>
      <c r="S188" s="181">
        <v>0</v>
      </c>
      <c r="T188" s="182">
        <f t="shared" si="28"/>
        <v>0</v>
      </c>
      <c r="U188" s="35"/>
      <c r="V188" s="35"/>
      <c r="W188" s="35"/>
      <c r="X188" s="35"/>
      <c r="Y188" s="35"/>
      <c r="Z188" s="35"/>
      <c r="AA188" s="35"/>
      <c r="AB188" s="35"/>
      <c r="AC188" s="35"/>
      <c r="AD188" s="35"/>
      <c r="AE188" s="35"/>
      <c r="AR188" s="183" t="s">
        <v>406</v>
      </c>
      <c r="AT188" s="183" t="s">
        <v>318</v>
      </c>
      <c r="AU188" s="183" t="s">
        <v>88</v>
      </c>
      <c r="AY188" s="18" t="s">
        <v>317</v>
      </c>
      <c r="BE188" s="105">
        <f t="shared" si="29"/>
        <v>0</v>
      </c>
      <c r="BF188" s="105">
        <f t="shared" si="30"/>
        <v>0</v>
      </c>
      <c r="BG188" s="105">
        <f t="shared" si="31"/>
        <v>0</v>
      </c>
      <c r="BH188" s="105">
        <f t="shared" si="32"/>
        <v>0</v>
      </c>
      <c r="BI188" s="105">
        <f t="shared" si="33"/>
        <v>0</v>
      </c>
      <c r="BJ188" s="18" t="s">
        <v>88</v>
      </c>
      <c r="BK188" s="105">
        <f t="shared" si="34"/>
        <v>0</v>
      </c>
      <c r="BL188" s="18" t="s">
        <v>406</v>
      </c>
      <c r="BM188" s="183" t="s">
        <v>700</v>
      </c>
    </row>
    <row r="189" spans="1:65" s="2" customFormat="1" ht="24.2" customHeight="1">
      <c r="A189" s="35"/>
      <c r="B189" s="141"/>
      <c r="C189" s="171" t="s">
        <v>522</v>
      </c>
      <c r="D189" s="171" t="s">
        <v>318</v>
      </c>
      <c r="E189" s="172" t="s">
        <v>4407</v>
      </c>
      <c r="F189" s="173" t="s">
        <v>4408</v>
      </c>
      <c r="G189" s="174" t="s">
        <v>441</v>
      </c>
      <c r="H189" s="175">
        <v>42</v>
      </c>
      <c r="I189" s="176"/>
      <c r="J189" s="177">
        <f t="shared" si="25"/>
        <v>0</v>
      </c>
      <c r="K189" s="178"/>
      <c r="L189" s="36"/>
      <c r="M189" s="179" t="s">
        <v>1</v>
      </c>
      <c r="N189" s="180" t="s">
        <v>41</v>
      </c>
      <c r="O189" s="61"/>
      <c r="P189" s="181">
        <f t="shared" si="26"/>
        <v>0</v>
      </c>
      <c r="Q189" s="181">
        <v>9.0000000000000006E-5</v>
      </c>
      <c r="R189" s="181">
        <f t="shared" si="27"/>
        <v>3.7800000000000004E-3</v>
      </c>
      <c r="S189" s="181">
        <v>0</v>
      </c>
      <c r="T189" s="182">
        <f t="shared" si="28"/>
        <v>0</v>
      </c>
      <c r="U189" s="35"/>
      <c r="V189" s="35"/>
      <c r="W189" s="35"/>
      <c r="X189" s="35"/>
      <c r="Y189" s="35"/>
      <c r="Z189" s="35"/>
      <c r="AA189" s="35"/>
      <c r="AB189" s="35"/>
      <c r="AC189" s="35"/>
      <c r="AD189" s="35"/>
      <c r="AE189" s="35"/>
      <c r="AR189" s="183" t="s">
        <v>406</v>
      </c>
      <c r="AT189" s="183" t="s">
        <v>318</v>
      </c>
      <c r="AU189" s="183" t="s">
        <v>88</v>
      </c>
      <c r="AY189" s="18" t="s">
        <v>317</v>
      </c>
      <c r="BE189" s="105">
        <f t="shared" si="29"/>
        <v>0</v>
      </c>
      <c r="BF189" s="105">
        <f t="shared" si="30"/>
        <v>0</v>
      </c>
      <c r="BG189" s="105">
        <f t="shared" si="31"/>
        <v>0</v>
      </c>
      <c r="BH189" s="105">
        <f t="shared" si="32"/>
        <v>0</v>
      </c>
      <c r="BI189" s="105">
        <f t="shared" si="33"/>
        <v>0</v>
      </c>
      <c r="BJ189" s="18" t="s">
        <v>88</v>
      </c>
      <c r="BK189" s="105">
        <f t="shared" si="34"/>
        <v>0</v>
      </c>
      <c r="BL189" s="18" t="s">
        <v>406</v>
      </c>
      <c r="BM189" s="183" t="s">
        <v>713</v>
      </c>
    </row>
    <row r="190" spans="1:65" s="2" customFormat="1" ht="14.45" customHeight="1">
      <c r="A190" s="35"/>
      <c r="B190" s="141"/>
      <c r="C190" s="171" t="s">
        <v>527</v>
      </c>
      <c r="D190" s="171" t="s">
        <v>318</v>
      </c>
      <c r="E190" s="172" t="s">
        <v>4409</v>
      </c>
      <c r="F190" s="173" t="s">
        <v>4410</v>
      </c>
      <c r="G190" s="174" t="s">
        <v>441</v>
      </c>
      <c r="H190" s="175">
        <v>42</v>
      </c>
      <c r="I190" s="176"/>
      <c r="J190" s="177">
        <f t="shared" si="25"/>
        <v>0</v>
      </c>
      <c r="K190" s="178"/>
      <c r="L190" s="36"/>
      <c r="M190" s="179" t="s">
        <v>1</v>
      </c>
      <c r="N190" s="180" t="s">
        <v>41</v>
      </c>
      <c r="O190" s="61"/>
      <c r="P190" s="181">
        <f t="shared" si="26"/>
        <v>0</v>
      </c>
      <c r="Q190" s="181">
        <v>3.0000000000000001E-5</v>
      </c>
      <c r="R190" s="181">
        <f t="shared" si="27"/>
        <v>1.2600000000000001E-3</v>
      </c>
      <c r="S190" s="181">
        <v>0</v>
      </c>
      <c r="T190" s="182">
        <f t="shared" si="28"/>
        <v>0</v>
      </c>
      <c r="U190" s="35"/>
      <c r="V190" s="35"/>
      <c r="W190" s="35"/>
      <c r="X190" s="35"/>
      <c r="Y190" s="35"/>
      <c r="Z190" s="35"/>
      <c r="AA190" s="35"/>
      <c r="AB190" s="35"/>
      <c r="AC190" s="35"/>
      <c r="AD190" s="35"/>
      <c r="AE190" s="35"/>
      <c r="AR190" s="183" t="s">
        <v>406</v>
      </c>
      <c r="AT190" s="183" t="s">
        <v>318</v>
      </c>
      <c r="AU190" s="183" t="s">
        <v>88</v>
      </c>
      <c r="AY190" s="18" t="s">
        <v>317</v>
      </c>
      <c r="BE190" s="105">
        <f t="shared" si="29"/>
        <v>0</v>
      </c>
      <c r="BF190" s="105">
        <f t="shared" si="30"/>
        <v>0</v>
      </c>
      <c r="BG190" s="105">
        <f t="shared" si="31"/>
        <v>0</v>
      </c>
      <c r="BH190" s="105">
        <f t="shared" si="32"/>
        <v>0</v>
      </c>
      <c r="BI190" s="105">
        <f t="shared" si="33"/>
        <v>0</v>
      </c>
      <c r="BJ190" s="18" t="s">
        <v>88</v>
      </c>
      <c r="BK190" s="105">
        <f t="shared" si="34"/>
        <v>0</v>
      </c>
      <c r="BL190" s="18" t="s">
        <v>406</v>
      </c>
      <c r="BM190" s="183" t="s">
        <v>722</v>
      </c>
    </row>
    <row r="191" spans="1:65" s="2" customFormat="1" ht="24.2" customHeight="1">
      <c r="A191" s="35"/>
      <c r="B191" s="141"/>
      <c r="C191" s="171" t="s">
        <v>535</v>
      </c>
      <c r="D191" s="171" t="s">
        <v>318</v>
      </c>
      <c r="E191" s="172" t="s">
        <v>4411</v>
      </c>
      <c r="F191" s="173" t="s">
        <v>4412</v>
      </c>
      <c r="G191" s="174" t="s">
        <v>441</v>
      </c>
      <c r="H191" s="175">
        <v>2</v>
      </c>
      <c r="I191" s="176"/>
      <c r="J191" s="177">
        <f t="shared" si="25"/>
        <v>0</v>
      </c>
      <c r="K191" s="178"/>
      <c r="L191" s="36"/>
      <c r="M191" s="179" t="s">
        <v>1</v>
      </c>
      <c r="N191" s="180" t="s">
        <v>41</v>
      </c>
      <c r="O191" s="61"/>
      <c r="P191" s="181">
        <f t="shared" si="26"/>
        <v>0</v>
      </c>
      <c r="Q191" s="181">
        <v>1.2E-4</v>
      </c>
      <c r="R191" s="181">
        <f t="shared" si="27"/>
        <v>2.4000000000000001E-4</v>
      </c>
      <c r="S191" s="181">
        <v>0</v>
      </c>
      <c r="T191" s="182">
        <f t="shared" si="28"/>
        <v>0</v>
      </c>
      <c r="U191" s="35"/>
      <c r="V191" s="35"/>
      <c r="W191" s="35"/>
      <c r="X191" s="35"/>
      <c r="Y191" s="35"/>
      <c r="Z191" s="35"/>
      <c r="AA191" s="35"/>
      <c r="AB191" s="35"/>
      <c r="AC191" s="35"/>
      <c r="AD191" s="35"/>
      <c r="AE191" s="35"/>
      <c r="AR191" s="183" t="s">
        <v>406</v>
      </c>
      <c r="AT191" s="183" t="s">
        <v>318</v>
      </c>
      <c r="AU191" s="183" t="s">
        <v>88</v>
      </c>
      <c r="AY191" s="18" t="s">
        <v>317</v>
      </c>
      <c r="BE191" s="105">
        <f t="shared" si="29"/>
        <v>0</v>
      </c>
      <c r="BF191" s="105">
        <f t="shared" si="30"/>
        <v>0</v>
      </c>
      <c r="BG191" s="105">
        <f t="shared" si="31"/>
        <v>0</v>
      </c>
      <c r="BH191" s="105">
        <f t="shared" si="32"/>
        <v>0</v>
      </c>
      <c r="BI191" s="105">
        <f t="shared" si="33"/>
        <v>0</v>
      </c>
      <c r="BJ191" s="18" t="s">
        <v>88</v>
      </c>
      <c r="BK191" s="105">
        <f t="shared" si="34"/>
        <v>0</v>
      </c>
      <c r="BL191" s="18" t="s">
        <v>406</v>
      </c>
      <c r="BM191" s="183" t="s">
        <v>731</v>
      </c>
    </row>
    <row r="192" spans="1:65" s="2" customFormat="1" ht="24.2" customHeight="1">
      <c r="A192" s="35"/>
      <c r="B192" s="141"/>
      <c r="C192" s="171" t="s">
        <v>540</v>
      </c>
      <c r="D192" s="171" t="s">
        <v>318</v>
      </c>
      <c r="E192" s="172" t="s">
        <v>4413</v>
      </c>
      <c r="F192" s="173" t="s">
        <v>4414</v>
      </c>
      <c r="G192" s="174" t="s">
        <v>441</v>
      </c>
      <c r="H192" s="175">
        <v>2</v>
      </c>
      <c r="I192" s="176"/>
      <c r="J192" s="177">
        <f t="shared" si="25"/>
        <v>0</v>
      </c>
      <c r="K192" s="178"/>
      <c r="L192" s="36"/>
      <c r="M192" s="179" t="s">
        <v>1</v>
      </c>
      <c r="N192" s="180" t="s">
        <v>41</v>
      </c>
      <c r="O192" s="61"/>
      <c r="P192" s="181">
        <f t="shared" si="26"/>
        <v>0</v>
      </c>
      <c r="Q192" s="181">
        <v>4.0000000000000003E-5</v>
      </c>
      <c r="R192" s="181">
        <f t="shared" si="27"/>
        <v>8.0000000000000007E-5</v>
      </c>
      <c r="S192" s="181">
        <v>0</v>
      </c>
      <c r="T192" s="182">
        <f t="shared" si="28"/>
        <v>0</v>
      </c>
      <c r="U192" s="35"/>
      <c r="V192" s="35"/>
      <c r="W192" s="35"/>
      <c r="X192" s="35"/>
      <c r="Y192" s="35"/>
      <c r="Z192" s="35"/>
      <c r="AA192" s="35"/>
      <c r="AB192" s="35"/>
      <c r="AC192" s="35"/>
      <c r="AD192" s="35"/>
      <c r="AE192" s="35"/>
      <c r="AR192" s="183" t="s">
        <v>406</v>
      </c>
      <c r="AT192" s="183" t="s">
        <v>318</v>
      </c>
      <c r="AU192" s="183" t="s">
        <v>88</v>
      </c>
      <c r="AY192" s="18" t="s">
        <v>317</v>
      </c>
      <c r="BE192" s="105">
        <f t="shared" si="29"/>
        <v>0</v>
      </c>
      <c r="BF192" s="105">
        <f t="shared" si="30"/>
        <v>0</v>
      </c>
      <c r="BG192" s="105">
        <f t="shared" si="31"/>
        <v>0</v>
      </c>
      <c r="BH192" s="105">
        <f t="shared" si="32"/>
        <v>0</v>
      </c>
      <c r="BI192" s="105">
        <f t="shared" si="33"/>
        <v>0</v>
      </c>
      <c r="BJ192" s="18" t="s">
        <v>88</v>
      </c>
      <c r="BK192" s="105">
        <f t="shared" si="34"/>
        <v>0</v>
      </c>
      <c r="BL192" s="18" t="s">
        <v>406</v>
      </c>
      <c r="BM192" s="183" t="s">
        <v>745</v>
      </c>
    </row>
    <row r="193" spans="1:65" s="12" customFormat="1" ht="25.9" customHeight="1">
      <c r="B193" s="160"/>
      <c r="D193" s="161" t="s">
        <v>74</v>
      </c>
      <c r="E193" s="162" t="s">
        <v>3009</v>
      </c>
      <c r="F193" s="162" t="s">
        <v>4415</v>
      </c>
      <c r="I193" s="163"/>
      <c r="J193" s="164">
        <f>BK193</f>
        <v>0</v>
      </c>
      <c r="L193" s="160"/>
      <c r="M193" s="165"/>
      <c r="N193" s="166"/>
      <c r="O193" s="166"/>
      <c r="P193" s="167">
        <f>P194</f>
        <v>0</v>
      </c>
      <c r="Q193" s="166"/>
      <c r="R193" s="167">
        <f>R194</f>
        <v>0</v>
      </c>
      <c r="S193" s="166"/>
      <c r="T193" s="168">
        <f>T194</f>
        <v>0</v>
      </c>
      <c r="AR193" s="161" t="s">
        <v>82</v>
      </c>
      <c r="AT193" s="169" t="s">
        <v>74</v>
      </c>
      <c r="AU193" s="169" t="s">
        <v>75</v>
      </c>
      <c r="AY193" s="161" t="s">
        <v>317</v>
      </c>
      <c r="BK193" s="170">
        <f>BK194</f>
        <v>0</v>
      </c>
    </row>
    <row r="194" spans="1:65" s="12" customFormat="1" ht="22.9" customHeight="1">
      <c r="B194" s="160"/>
      <c r="D194" s="161" t="s">
        <v>74</v>
      </c>
      <c r="E194" s="200" t="s">
        <v>1829</v>
      </c>
      <c r="F194" s="200" t="s">
        <v>4416</v>
      </c>
      <c r="I194" s="163"/>
      <c r="J194" s="201">
        <f>BK194</f>
        <v>0</v>
      </c>
      <c r="L194" s="160"/>
      <c r="M194" s="165"/>
      <c r="N194" s="166"/>
      <c r="O194" s="166"/>
      <c r="P194" s="167">
        <f>SUM(P195:P200)</f>
        <v>0</v>
      </c>
      <c r="Q194" s="166"/>
      <c r="R194" s="167">
        <f>SUM(R195:R200)</f>
        <v>0</v>
      </c>
      <c r="S194" s="166"/>
      <c r="T194" s="168">
        <f>SUM(T195:T200)</f>
        <v>0</v>
      </c>
      <c r="AR194" s="161" t="s">
        <v>82</v>
      </c>
      <c r="AT194" s="169" t="s">
        <v>74</v>
      </c>
      <c r="AU194" s="169" t="s">
        <v>82</v>
      </c>
      <c r="AY194" s="161" t="s">
        <v>317</v>
      </c>
      <c r="BK194" s="170">
        <f>SUM(BK195:BK200)</f>
        <v>0</v>
      </c>
    </row>
    <row r="195" spans="1:65" s="2" customFormat="1" ht="14.45" customHeight="1">
      <c r="A195" s="35"/>
      <c r="B195" s="141"/>
      <c r="C195" s="171" t="s">
        <v>544</v>
      </c>
      <c r="D195" s="171" t="s">
        <v>318</v>
      </c>
      <c r="E195" s="172" t="s">
        <v>4417</v>
      </c>
      <c r="F195" s="173" t="s">
        <v>4418</v>
      </c>
      <c r="G195" s="174" t="s">
        <v>4359</v>
      </c>
      <c r="H195" s="175">
        <v>1</v>
      </c>
      <c r="I195" s="176"/>
      <c r="J195" s="177">
        <f t="shared" ref="J195:J200" si="35">ROUND(I195*H195,2)</f>
        <v>0</v>
      </c>
      <c r="K195" s="178"/>
      <c r="L195" s="36"/>
      <c r="M195" s="179" t="s">
        <v>1</v>
      </c>
      <c r="N195" s="180" t="s">
        <v>41</v>
      </c>
      <c r="O195" s="61"/>
      <c r="P195" s="181">
        <f t="shared" ref="P195:P200" si="36">O195*H195</f>
        <v>0</v>
      </c>
      <c r="Q195" s="181">
        <v>0</v>
      </c>
      <c r="R195" s="181">
        <f t="shared" ref="R195:R200" si="37">Q195*H195</f>
        <v>0</v>
      </c>
      <c r="S195" s="181">
        <v>0</v>
      </c>
      <c r="T195" s="182">
        <f t="shared" ref="T195:T200" si="38">S195*H195</f>
        <v>0</v>
      </c>
      <c r="U195" s="35"/>
      <c r="V195" s="35"/>
      <c r="W195" s="35"/>
      <c r="X195" s="35"/>
      <c r="Y195" s="35"/>
      <c r="Z195" s="35"/>
      <c r="AA195" s="35"/>
      <c r="AB195" s="35"/>
      <c r="AC195" s="35"/>
      <c r="AD195" s="35"/>
      <c r="AE195" s="35"/>
      <c r="AR195" s="183" t="s">
        <v>676</v>
      </c>
      <c r="AT195" s="183" t="s">
        <v>318</v>
      </c>
      <c r="AU195" s="183" t="s">
        <v>88</v>
      </c>
      <c r="AY195" s="18" t="s">
        <v>317</v>
      </c>
      <c r="BE195" s="105">
        <f t="shared" ref="BE195:BE200" si="39">IF(N195="základná",J195,0)</f>
        <v>0</v>
      </c>
      <c r="BF195" s="105">
        <f t="shared" ref="BF195:BF200" si="40">IF(N195="znížená",J195,0)</f>
        <v>0</v>
      </c>
      <c r="BG195" s="105">
        <f t="shared" ref="BG195:BG200" si="41">IF(N195="zákl. prenesená",J195,0)</f>
        <v>0</v>
      </c>
      <c r="BH195" s="105">
        <f t="shared" ref="BH195:BH200" si="42">IF(N195="zníž. prenesená",J195,0)</f>
        <v>0</v>
      </c>
      <c r="BI195" s="105">
        <f t="shared" ref="BI195:BI200" si="43">IF(N195="nulová",J195,0)</f>
        <v>0</v>
      </c>
      <c r="BJ195" s="18" t="s">
        <v>88</v>
      </c>
      <c r="BK195" s="105">
        <f t="shared" ref="BK195:BK200" si="44">ROUND(I195*H195,2)</f>
        <v>0</v>
      </c>
      <c r="BL195" s="18" t="s">
        <v>676</v>
      </c>
      <c r="BM195" s="183" t="s">
        <v>757</v>
      </c>
    </row>
    <row r="196" spans="1:65" s="2" customFormat="1" ht="14.45" customHeight="1">
      <c r="A196" s="35"/>
      <c r="B196" s="141"/>
      <c r="C196" s="171" t="s">
        <v>551</v>
      </c>
      <c r="D196" s="171" t="s">
        <v>318</v>
      </c>
      <c r="E196" s="172" t="s">
        <v>4419</v>
      </c>
      <c r="F196" s="173" t="s">
        <v>4420</v>
      </c>
      <c r="G196" s="174" t="s">
        <v>4421</v>
      </c>
      <c r="H196" s="175">
        <v>1</v>
      </c>
      <c r="I196" s="176"/>
      <c r="J196" s="177">
        <f t="shared" si="35"/>
        <v>0</v>
      </c>
      <c r="K196" s="178"/>
      <c r="L196" s="36"/>
      <c r="M196" s="179" t="s">
        <v>1</v>
      </c>
      <c r="N196" s="180" t="s">
        <v>41</v>
      </c>
      <c r="O196" s="61"/>
      <c r="P196" s="181">
        <f t="shared" si="36"/>
        <v>0</v>
      </c>
      <c r="Q196" s="181">
        <v>0</v>
      </c>
      <c r="R196" s="181">
        <f t="shared" si="37"/>
        <v>0</v>
      </c>
      <c r="S196" s="181">
        <v>0</v>
      </c>
      <c r="T196" s="182">
        <f t="shared" si="38"/>
        <v>0</v>
      </c>
      <c r="U196" s="35"/>
      <c r="V196" s="35"/>
      <c r="W196" s="35"/>
      <c r="X196" s="35"/>
      <c r="Y196" s="35"/>
      <c r="Z196" s="35"/>
      <c r="AA196" s="35"/>
      <c r="AB196" s="35"/>
      <c r="AC196" s="35"/>
      <c r="AD196" s="35"/>
      <c r="AE196" s="35"/>
      <c r="AR196" s="183" t="s">
        <v>676</v>
      </c>
      <c r="AT196" s="183" t="s">
        <v>318</v>
      </c>
      <c r="AU196" s="183" t="s">
        <v>88</v>
      </c>
      <c r="AY196" s="18" t="s">
        <v>317</v>
      </c>
      <c r="BE196" s="105">
        <f t="shared" si="39"/>
        <v>0</v>
      </c>
      <c r="BF196" s="105">
        <f t="shared" si="40"/>
        <v>0</v>
      </c>
      <c r="BG196" s="105">
        <f t="shared" si="41"/>
        <v>0</v>
      </c>
      <c r="BH196" s="105">
        <f t="shared" si="42"/>
        <v>0</v>
      </c>
      <c r="BI196" s="105">
        <f t="shared" si="43"/>
        <v>0</v>
      </c>
      <c r="BJ196" s="18" t="s">
        <v>88</v>
      </c>
      <c r="BK196" s="105">
        <f t="shared" si="44"/>
        <v>0</v>
      </c>
      <c r="BL196" s="18" t="s">
        <v>676</v>
      </c>
      <c r="BM196" s="183" t="s">
        <v>766</v>
      </c>
    </row>
    <row r="197" spans="1:65" s="2" customFormat="1" ht="14.45" customHeight="1">
      <c r="A197" s="35"/>
      <c r="B197" s="141"/>
      <c r="C197" s="171" t="s">
        <v>555</v>
      </c>
      <c r="D197" s="171" t="s">
        <v>318</v>
      </c>
      <c r="E197" s="172" t="s">
        <v>4422</v>
      </c>
      <c r="F197" s="173" t="s">
        <v>4423</v>
      </c>
      <c r="G197" s="174" t="s">
        <v>891</v>
      </c>
      <c r="H197" s="175">
        <v>18</v>
      </c>
      <c r="I197" s="176"/>
      <c r="J197" s="177">
        <f t="shared" si="35"/>
        <v>0</v>
      </c>
      <c r="K197" s="178"/>
      <c r="L197" s="36"/>
      <c r="M197" s="179" t="s">
        <v>1</v>
      </c>
      <c r="N197" s="180" t="s">
        <v>41</v>
      </c>
      <c r="O197" s="61"/>
      <c r="P197" s="181">
        <f t="shared" si="36"/>
        <v>0</v>
      </c>
      <c r="Q197" s="181">
        <v>0</v>
      </c>
      <c r="R197" s="181">
        <f t="shared" si="37"/>
        <v>0</v>
      </c>
      <c r="S197" s="181">
        <v>0</v>
      </c>
      <c r="T197" s="182">
        <f t="shared" si="38"/>
        <v>0</v>
      </c>
      <c r="U197" s="35"/>
      <c r="V197" s="35"/>
      <c r="W197" s="35"/>
      <c r="X197" s="35"/>
      <c r="Y197" s="35"/>
      <c r="Z197" s="35"/>
      <c r="AA197" s="35"/>
      <c r="AB197" s="35"/>
      <c r="AC197" s="35"/>
      <c r="AD197" s="35"/>
      <c r="AE197" s="35"/>
      <c r="AR197" s="183" t="s">
        <v>676</v>
      </c>
      <c r="AT197" s="183" t="s">
        <v>318</v>
      </c>
      <c r="AU197" s="183" t="s">
        <v>88</v>
      </c>
      <c r="AY197" s="18" t="s">
        <v>317</v>
      </c>
      <c r="BE197" s="105">
        <f t="shared" si="39"/>
        <v>0</v>
      </c>
      <c r="BF197" s="105">
        <f t="shared" si="40"/>
        <v>0</v>
      </c>
      <c r="BG197" s="105">
        <f t="shared" si="41"/>
        <v>0</v>
      </c>
      <c r="BH197" s="105">
        <f t="shared" si="42"/>
        <v>0</v>
      </c>
      <c r="BI197" s="105">
        <f t="shared" si="43"/>
        <v>0</v>
      </c>
      <c r="BJ197" s="18" t="s">
        <v>88</v>
      </c>
      <c r="BK197" s="105">
        <f t="shared" si="44"/>
        <v>0</v>
      </c>
      <c r="BL197" s="18" t="s">
        <v>676</v>
      </c>
      <c r="BM197" s="183" t="s">
        <v>775</v>
      </c>
    </row>
    <row r="198" spans="1:65" s="2" customFormat="1" ht="14.45" customHeight="1">
      <c r="A198" s="35"/>
      <c r="B198" s="141"/>
      <c r="C198" s="171" t="s">
        <v>559</v>
      </c>
      <c r="D198" s="171" t="s">
        <v>318</v>
      </c>
      <c r="E198" s="172" t="s">
        <v>4424</v>
      </c>
      <c r="F198" s="173" t="s">
        <v>4425</v>
      </c>
      <c r="G198" s="174" t="s">
        <v>891</v>
      </c>
      <c r="H198" s="175">
        <v>16</v>
      </c>
      <c r="I198" s="176"/>
      <c r="J198" s="177">
        <f t="shared" si="35"/>
        <v>0</v>
      </c>
      <c r="K198" s="178"/>
      <c r="L198" s="36"/>
      <c r="M198" s="179" t="s">
        <v>1</v>
      </c>
      <c r="N198" s="180" t="s">
        <v>41</v>
      </c>
      <c r="O198" s="61"/>
      <c r="P198" s="181">
        <f t="shared" si="36"/>
        <v>0</v>
      </c>
      <c r="Q198" s="181">
        <v>0</v>
      </c>
      <c r="R198" s="181">
        <f t="shared" si="37"/>
        <v>0</v>
      </c>
      <c r="S198" s="181">
        <v>0</v>
      </c>
      <c r="T198" s="182">
        <f t="shared" si="38"/>
        <v>0</v>
      </c>
      <c r="U198" s="35"/>
      <c r="V198" s="35"/>
      <c r="W198" s="35"/>
      <c r="X198" s="35"/>
      <c r="Y198" s="35"/>
      <c r="Z198" s="35"/>
      <c r="AA198" s="35"/>
      <c r="AB198" s="35"/>
      <c r="AC198" s="35"/>
      <c r="AD198" s="35"/>
      <c r="AE198" s="35"/>
      <c r="AR198" s="183" t="s">
        <v>676</v>
      </c>
      <c r="AT198" s="183" t="s">
        <v>318</v>
      </c>
      <c r="AU198" s="183" t="s">
        <v>88</v>
      </c>
      <c r="AY198" s="18" t="s">
        <v>317</v>
      </c>
      <c r="BE198" s="105">
        <f t="shared" si="39"/>
        <v>0</v>
      </c>
      <c r="BF198" s="105">
        <f t="shared" si="40"/>
        <v>0</v>
      </c>
      <c r="BG198" s="105">
        <f t="shared" si="41"/>
        <v>0</v>
      </c>
      <c r="BH198" s="105">
        <f t="shared" si="42"/>
        <v>0</v>
      </c>
      <c r="BI198" s="105">
        <f t="shared" si="43"/>
        <v>0</v>
      </c>
      <c r="BJ198" s="18" t="s">
        <v>88</v>
      </c>
      <c r="BK198" s="105">
        <f t="shared" si="44"/>
        <v>0</v>
      </c>
      <c r="BL198" s="18" t="s">
        <v>676</v>
      </c>
      <c r="BM198" s="183" t="s">
        <v>784</v>
      </c>
    </row>
    <row r="199" spans="1:65" s="2" customFormat="1" ht="14.45" customHeight="1">
      <c r="A199" s="35"/>
      <c r="B199" s="141"/>
      <c r="C199" s="171" t="s">
        <v>565</v>
      </c>
      <c r="D199" s="171" t="s">
        <v>318</v>
      </c>
      <c r="E199" s="172" t="s">
        <v>4426</v>
      </c>
      <c r="F199" s="173" t="s">
        <v>4427</v>
      </c>
      <c r="G199" s="174" t="s">
        <v>441</v>
      </c>
      <c r="H199" s="175">
        <v>42</v>
      </c>
      <c r="I199" s="176"/>
      <c r="J199" s="177">
        <f t="shared" si="35"/>
        <v>0</v>
      </c>
      <c r="K199" s="178"/>
      <c r="L199" s="36"/>
      <c r="M199" s="179" t="s">
        <v>1</v>
      </c>
      <c r="N199" s="180" t="s">
        <v>41</v>
      </c>
      <c r="O199" s="61"/>
      <c r="P199" s="181">
        <f t="shared" si="36"/>
        <v>0</v>
      </c>
      <c r="Q199" s="181">
        <v>0</v>
      </c>
      <c r="R199" s="181">
        <f t="shared" si="37"/>
        <v>0</v>
      </c>
      <c r="S199" s="181">
        <v>0</v>
      </c>
      <c r="T199" s="182">
        <f t="shared" si="38"/>
        <v>0</v>
      </c>
      <c r="U199" s="35"/>
      <c r="V199" s="35"/>
      <c r="W199" s="35"/>
      <c r="X199" s="35"/>
      <c r="Y199" s="35"/>
      <c r="Z199" s="35"/>
      <c r="AA199" s="35"/>
      <c r="AB199" s="35"/>
      <c r="AC199" s="35"/>
      <c r="AD199" s="35"/>
      <c r="AE199" s="35"/>
      <c r="AR199" s="183" t="s">
        <v>676</v>
      </c>
      <c r="AT199" s="183" t="s">
        <v>318</v>
      </c>
      <c r="AU199" s="183" t="s">
        <v>88</v>
      </c>
      <c r="AY199" s="18" t="s">
        <v>317</v>
      </c>
      <c r="BE199" s="105">
        <f t="shared" si="39"/>
        <v>0</v>
      </c>
      <c r="BF199" s="105">
        <f t="shared" si="40"/>
        <v>0</v>
      </c>
      <c r="BG199" s="105">
        <f t="shared" si="41"/>
        <v>0</v>
      </c>
      <c r="BH199" s="105">
        <f t="shared" si="42"/>
        <v>0</v>
      </c>
      <c r="BI199" s="105">
        <f t="shared" si="43"/>
        <v>0</v>
      </c>
      <c r="BJ199" s="18" t="s">
        <v>88</v>
      </c>
      <c r="BK199" s="105">
        <f t="shared" si="44"/>
        <v>0</v>
      </c>
      <c r="BL199" s="18" t="s">
        <v>676</v>
      </c>
      <c r="BM199" s="183" t="s">
        <v>794</v>
      </c>
    </row>
    <row r="200" spans="1:65" s="2" customFormat="1" ht="14.45" customHeight="1">
      <c r="A200" s="35"/>
      <c r="B200" s="141"/>
      <c r="C200" s="171" t="s">
        <v>570</v>
      </c>
      <c r="D200" s="171" t="s">
        <v>318</v>
      </c>
      <c r="E200" s="172" t="s">
        <v>4428</v>
      </c>
      <c r="F200" s="173" t="s">
        <v>4429</v>
      </c>
      <c r="G200" s="174" t="s">
        <v>441</v>
      </c>
      <c r="H200" s="175">
        <v>42</v>
      </c>
      <c r="I200" s="176"/>
      <c r="J200" s="177">
        <f t="shared" si="35"/>
        <v>0</v>
      </c>
      <c r="K200" s="178"/>
      <c r="L200" s="36"/>
      <c r="M200" s="230" t="s">
        <v>1</v>
      </c>
      <c r="N200" s="231" t="s">
        <v>41</v>
      </c>
      <c r="O200" s="232"/>
      <c r="P200" s="233">
        <f t="shared" si="36"/>
        <v>0</v>
      </c>
      <c r="Q200" s="233">
        <v>0</v>
      </c>
      <c r="R200" s="233">
        <f t="shared" si="37"/>
        <v>0</v>
      </c>
      <c r="S200" s="233">
        <v>0</v>
      </c>
      <c r="T200" s="234">
        <f t="shared" si="38"/>
        <v>0</v>
      </c>
      <c r="U200" s="35"/>
      <c r="V200" s="35"/>
      <c r="W200" s="35"/>
      <c r="X200" s="35"/>
      <c r="Y200" s="35"/>
      <c r="Z200" s="35"/>
      <c r="AA200" s="35"/>
      <c r="AB200" s="35"/>
      <c r="AC200" s="35"/>
      <c r="AD200" s="35"/>
      <c r="AE200" s="35"/>
      <c r="AR200" s="183" t="s">
        <v>676</v>
      </c>
      <c r="AT200" s="183" t="s">
        <v>318</v>
      </c>
      <c r="AU200" s="183" t="s">
        <v>88</v>
      </c>
      <c r="AY200" s="18" t="s">
        <v>317</v>
      </c>
      <c r="BE200" s="105">
        <f t="shared" si="39"/>
        <v>0</v>
      </c>
      <c r="BF200" s="105">
        <f t="shared" si="40"/>
        <v>0</v>
      </c>
      <c r="BG200" s="105">
        <f t="shared" si="41"/>
        <v>0</v>
      </c>
      <c r="BH200" s="105">
        <f t="shared" si="42"/>
        <v>0</v>
      </c>
      <c r="BI200" s="105">
        <f t="shared" si="43"/>
        <v>0</v>
      </c>
      <c r="BJ200" s="18" t="s">
        <v>88</v>
      </c>
      <c r="BK200" s="105">
        <f t="shared" si="44"/>
        <v>0</v>
      </c>
      <c r="BL200" s="18" t="s">
        <v>676</v>
      </c>
      <c r="BM200" s="183" t="s">
        <v>807</v>
      </c>
    </row>
    <row r="201" spans="1:65" s="2" customFormat="1" ht="6.95" customHeight="1">
      <c r="A201" s="35"/>
      <c r="B201" s="50"/>
      <c r="C201" s="51"/>
      <c r="D201" s="51"/>
      <c r="E201" s="51"/>
      <c r="F201" s="51"/>
      <c r="G201" s="51"/>
      <c r="H201" s="51"/>
      <c r="I201" s="51"/>
      <c r="J201" s="51"/>
      <c r="K201" s="51"/>
      <c r="L201" s="36"/>
      <c r="M201" s="35"/>
      <c r="O201" s="35"/>
      <c r="P201" s="35"/>
      <c r="Q201" s="35"/>
      <c r="R201" s="35"/>
      <c r="S201" s="35"/>
      <c r="T201" s="35"/>
      <c r="U201" s="35"/>
      <c r="V201" s="35"/>
      <c r="W201" s="35"/>
      <c r="X201" s="35"/>
      <c r="Y201" s="35"/>
      <c r="Z201" s="35"/>
      <c r="AA201" s="35"/>
      <c r="AB201" s="35"/>
      <c r="AC201" s="35"/>
      <c r="AD201" s="35"/>
      <c r="AE201" s="35"/>
    </row>
  </sheetData>
  <autoFilter ref="C136:K200" xr:uid="{00000000-0009-0000-0000-000008000000}"/>
  <mergeCells count="17">
    <mergeCell ref="E29:H29"/>
    <mergeCell ref="E129:H129"/>
    <mergeCell ref="E127:H127"/>
    <mergeCell ref="L2:V2"/>
    <mergeCell ref="D111:F111"/>
    <mergeCell ref="D112:F112"/>
    <mergeCell ref="D113:F113"/>
    <mergeCell ref="E125:H125"/>
    <mergeCell ref="E85:H85"/>
    <mergeCell ref="E87:H87"/>
    <mergeCell ref="E89:H89"/>
    <mergeCell ref="D109:F109"/>
    <mergeCell ref="D110:F110"/>
    <mergeCell ref="E7:H7"/>
    <mergeCell ref="E9:H9"/>
    <mergeCell ref="E11:H11"/>
    <mergeCell ref="E20:H20"/>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16</vt:i4>
      </vt:variant>
      <vt:variant>
        <vt:lpstr>Pomenované rozsahy</vt:lpstr>
      </vt:variant>
      <vt:variant>
        <vt:i4>32</vt:i4>
      </vt:variant>
    </vt:vector>
  </HeadingPairs>
  <TitlesOfParts>
    <vt:vector size="48" baseType="lpstr">
      <vt:lpstr>Rekapitulácia stavby</vt:lpstr>
      <vt:lpstr>E1.1 - E 1.1. Architekton...</vt:lpstr>
      <vt:lpstr>E1.3 - E 1.3. Zdravotechn...</vt:lpstr>
      <vt:lpstr>E1.4 - E1.4 Vykurovanie</vt:lpstr>
      <vt:lpstr>E1.5 - E 1.5  Vzduchotech...</vt:lpstr>
      <vt:lpstr>E1.6 - E 1.6. Vnútorné sl...</vt:lpstr>
      <vt:lpstr>E1.7 - E 1.7  Umelé osvet...</vt:lpstr>
      <vt:lpstr>rozpis - rozpis materiálu...</vt:lpstr>
      <vt:lpstr>E1.8 - E 1.8. Plynoinštal...</vt:lpstr>
      <vt:lpstr>E2.1 - E 2.1. Architekton...</vt:lpstr>
      <vt:lpstr>E2.4 - E2.4.  Umelé osvet...</vt:lpstr>
      <vt:lpstr>03 - SO- 03 Prístupová sp...</vt:lpstr>
      <vt:lpstr>P01 - PS- 01 Fotovoltaika</vt:lpstr>
      <vt:lpstr>E5.1 - E5.1 Interiérové p...</vt:lpstr>
      <vt:lpstr>E5.2 - E 5.2. Technologic...</vt:lpstr>
      <vt:lpstr>Zoznam figúr</vt:lpstr>
      <vt:lpstr>'03 - SO- 03 Prístupová sp...'!Názvy_tlače</vt:lpstr>
      <vt:lpstr>'E1.1 - E 1.1. Architekton...'!Názvy_tlače</vt:lpstr>
      <vt:lpstr>'E1.3 - E 1.3. Zdravotechn...'!Názvy_tlače</vt:lpstr>
      <vt:lpstr>'E1.4 - E1.4 Vykurovanie'!Názvy_tlače</vt:lpstr>
      <vt:lpstr>'E1.5 - E 1.5  Vzduchotech...'!Názvy_tlače</vt:lpstr>
      <vt:lpstr>'E1.6 - E 1.6. Vnútorné sl...'!Názvy_tlače</vt:lpstr>
      <vt:lpstr>'E1.7 - E 1.7  Umelé osvet...'!Názvy_tlače</vt:lpstr>
      <vt:lpstr>'E1.8 - E 1.8. Plynoinštal...'!Názvy_tlače</vt:lpstr>
      <vt:lpstr>'E2.1 - E 2.1. Architekton...'!Názvy_tlače</vt:lpstr>
      <vt:lpstr>'E2.4 - E2.4.  Umelé osvet...'!Názvy_tlače</vt:lpstr>
      <vt:lpstr>'E5.1 - E5.1 Interiérové p...'!Názvy_tlače</vt:lpstr>
      <vt:lpstr>'E5.2 - E 5.2. Technologic...'!Názvy_tlače</vt:lpstr>
      <vt:lpstr>'P01 - PS- 01 Fotovoltaika'!Názvy_tlače</vt:lpstr>
      <vt:lpstr>'Rekapitulácia stavby'!Názvy_tlače</vt:lpstr>
      <vt:lpstr>'rozpis - rozpis materiálu...'!Názvy_tlače</vt:lpstr>
      <vt:lpstr>'Zoznam figúr'!Názvy_tlače</vt:lpstr>
      <vt:lpstr>'03 - SO- 03 Prístupová sp...'!Oblasť_tlače</vt:lpstr>
      <vt:lpstr>'E1.1 - E 1.1. Architekton...'!Oblasť_tlače</vt:lpstr>
      <vt:lpstr>'E1.3 - E 1.3. Zdravotechn...'!Oblasť_tlače</vt:lpstr>
      <vt:lpstr>'E1.4 - E1.4 Vykurovanie'!Oblasť_tlače</vt:lpstr>
      <vt:lpstr>'E1.5 - E 1.5  Vzduchotech...'!Oblasť_tlače</vt:lpstr>
      <vt:lpstr>'E1.6 - E 1.6. Vnútorné sl...'!Oblasť_tlače</vt:lpstr>
      <vt:lpstr>'E1.7 - E 1.7  Umelé osvet...'!Oblasť_tlače</vt:lpstr>
      <vt:lpstr>'E1.8 - E 1.8. Plynoinštal...'!Oblasť_tlače</vt:lpstr>
      <vt:lpstr>'E2.1 - E 2.1. Architekton...'!Oblasť_tlače</vt:lpstr>
      <vt:lpstr>'E2.4 - E2.4.  Umelé osvet...'!Oblasť_tlače</vt:lpstr>
      <vt:lpstr>'E5.1 - E5.1 Interiérové p...'!Oblasť_tlače</vt:lpstr>
      <vt:lpstr>'E5.2 - E 5.2. Technologic...'!Oblasť_tlače</vt:lpstr>
      <vt:lpstr>'P01 - PS- 01 Fotovoltaika'!Oblasť_tlače</vt:lpstr>
      <vt:lpstr>'Rekapitulácia stavby'!Oblasť_tlače</vt:lpstr>
      <vt:lpstr>'rozpis - rozpis materiálu...'!Oblasť_tlače</vt:lpstr>
      <vt:lpstr>'Zoznam figúr'!Oblasť_tlače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DESKTOP-7FR8MND\Dell</dc:creator>
  <cp:lastModifiedBy>Oravcová Nora</cp:lastModifiedBy>
  <dcterms:created xsi:type="dcterms:W3CDTF">2021-04-28T08:31:10Z</dcterms:created>
  <dcterms:modified xsi:type="dcterms:W3CDTF">2021-10-27T06:26:10Z</dcterms:modified>
</cp:coreProperties>
</file>