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zbilski\Desktop\Zał. nr 2 - Kosztorys Ofertowy_chroniony\"/>
    </mc:Choice>
  </mc:AlternateContent>
  <xr:revisionPtr revIDLastSave="0" documentId="13_ncr:1_{F827EA38-83D1-4AE7-B1D9-177767C54F3B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ofertowy'!$B$1:$K$98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2" i="3" l="1"/>
  <c r="O91" i="3"/>
  <c r="O90" i="3"/>
  <c r="O89" i="3"/>
  <c r="O86" i="3"/>
  <c r="O85" i="3"/>
  <c r="O83" i="3"/>
  <c r="O81" i="3"/>
  <c r="O80" i="3"/>
  <c r="O78" i="3"/>
  <c r="O77" i="3"/>
  <c r="O76" i="3"/>
  <c r="O75" i="3"/>
  <c r="O74" i="3"/>
  <c r="O73" i="3"/>
  <c r="O72" i="3"/>
  <c r="O71" i="3"/>
  <c r="O70" i="3"/>
  <c r="O69" i="3"/>
  <c r="O68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92" i="3"/>
  <c r="N92" i="3" s="1"/>
  <c r="H92" i="3"/>
  <c r="J92" i="3" s="1"/>
  <c r="K92" i="3" s="1"/>
  <c r="M91" i="3"/>
  <c r="N91" i="3" s="1"/>
  <c r="H91" i="3"/>
  <c r="J91" i="3" s="1"/>
  <c r="K91" i="3" s="1"/>
  <c r="M90" i="3"/>
  <c r="N90" i="3" s="1"/>
  <c r="H90" i="3"/>
  <c r="J90" i="3" s="1"/>
  <c r="K90" i="3" s="1"/>
  <c r="M89" i="3"/>
  <c r="N89" i="3" s="1"/>
  <c r="H89" i="3"/>
  <c r="J89" i="3" s="1"/>
  <c r="K89" i="3" s="1"/>
  <c r="M86" i="3"/>
  <c r="N86" i="3" s="1"/>
  <c r="H86" i="3"/>
  <c r="J86" i="3" s="1"/>
  <c r="K86" i="3" s="1"/>
  <c r="M85" i="3"/>
  <c r="N85" i="3" s="1"/>
  <c r="H85" i="3"/>
  <c r="J85" i="3" s="1"/>
  <c r="K85" i="3" s="1"/>
  <c r="M83" i="3"/>
  <c r="N83" i="3" s="1"/>
  <c r="H83" i="3"/>
  <c r="J83" i="3" s="1"/>
  <c r="K83" i="3" s="1"/>
  <c r="M81" i="3"/>
  <c r="N81" i="3" s="1"/>
  <c r="H81" i="3"/>
  <c r="J81" i="3" s="1"/>
  <c r="K81" i="3" s="1"/>
  <c r="M80" i="3"/>
  <c r="N80" i="3" s="1"/>
  <c r="H80" i="3"/>
  <c r="J80" i="3" s="1"/>
  <c r="K80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H94" i="3" l="1"/>
  <c r="J68" i="3"/>
  <c r="K68" i="3" s="1"/>
  <c r="J40" i="3"/>
  <c r="K40" i="3" s="1"/>
  <c r="K35" i="3"/>
  <c r="J30" i="3"/>
  <c r="K30" i="3" s="1"/>
  <c r="O93" i="3"/>
  <c r="C96" i="3" s="1"/>
  <c r="N93" i="3"/>
  <c r="C93" i="3" s="1"/>
  <c r="H95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7" i="3" s="1"/>
  <c r="B10" i="4"/>
  <c r="B9" i="4"/>
</calcChain>
</file>

<file path=xl/sharedStrings.xml><?xml version="1.0" encoding="utf-8"?>
<sst xmlns="http://schemas.openxmlformats.org/spreadsheetml/2006/main" count="301" uniqueCount="157">
  <si>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</si>
  <si>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</si>
  <si>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</si>
  <si>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</si>
  <si>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</si>
  <si>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</si>
  <si>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</si>
  <si>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</si>
  <si>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</si>
  <si>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</si>
  <si>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</si>
  <si>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</si>
  <si>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</si>
  <si>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</si>
  <si>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</si>
  <si>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</si>
  <si>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</si>
  <si>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</si>
  <si>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</si>
  <si>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</si>
  <si>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</si>
  <si>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</si>
  <si>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</si>
  <si>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</si>
  <si>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</si>
  <si>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</si>
  <si>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</si>
  <si>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</si>
  <si>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</si>
  <si>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</si>
  <si>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</si>
  <si>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</si>
  <si>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</si>
  <si>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</si>
  <si>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</si>
  <si>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</si>
  <si>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</si>
  <si>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</si>
  <si>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</si>
  <si>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</si>
  <si>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</si>
  <si>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</si>
  <si>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</si>
  <si>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</si>
  <si>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</si>
  <si>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</si>
  <si>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</si>
  <si>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</si>
  <si>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</si>
  <si>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</si>
  <si>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</si>
  <si>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</si>
  <si>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</si>
  <si>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</si>
  <si>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</si>
  <si>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</si>
  <si>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</si>
  <si>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</si>
  <si>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</si>
  <si>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</si>
  <si>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</si>
  <si>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</si>
  <si>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</si>
  <si>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129</t>
  </si>
  <si>
    <t>ZAB SIAT</t>
  </si>
  <si>
    <t>Indywidualne zabezpieczanie siatką</t>
  </si>
  <si>
    <t>131</t>
  </si>
  <si>
    <t>KOR-P</t>
  </si>
  <si>
    <t>Korowanie pułapek i niszczenie kory</t>
  </si>
  <si>
    <t>SZT</t>
  </si>
  <si>
    <t>134.01</t>
  </si>
  <si>
    <t>PUŁ-RYJF</t>
  </si>
  <si>
    <t>Wykładanie pułapek feromonowych na ryjkowce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</si>
  <si>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</si>
  <si>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</si>
  <si>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</si>
  <si>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</si>
  <si>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</si>
  <si>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</si>
  <si>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</si>
  <si>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</si>
  <si>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</si>
  <si>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</si>
  <si>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</si>
  <si>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</si>
  <si>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</si>
  <si>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</si>
  <si>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</si>
  <si>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</si>
  <si>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</si>
  <si>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</si>
  <si>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</si>
  <si>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154</t>
  </si>
  <si>
    <t>ZAW-BUD</t>
  </si>
  <si>
    <t>Wywieszanie nowych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</si>
  <si>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</si>
  <si>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</si>
  <si>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</si>
  <si>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</si>
  <si>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</si>
  <si>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</si>
  <si>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</si>
  <si>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</si>
  <si>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</si>
  <si>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</si>
  <si>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</si>
  <si>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</si>
  <si>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</si>
  <si>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</si>
  <si>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</si>
  <si>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</si>
  <si>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</si>
  <si>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</si>
  <si>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</si>
  <si>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</si>
  <si>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</si>
  <si>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</si>
  <si>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</si>
  <si>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</si>
  <si>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</si>
  <si>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</si>
  <si>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</si>
  <si>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</si>
  <si>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</si>
  <si>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</si>
  <si>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</si>
  <si>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</si>
  <si>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</si>
  <si>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</si>
  <si>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</si>
  <si>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</si>
  <si>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</si>
  <si>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</si>
  <si>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</si>
  <si>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</si>
  <si>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</si>
  <si>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</si>
  <si>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</si>
  <si>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</si>
  <si>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</si>
  <si>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</si>
  <si>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</si>
  <si>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</si>
  <si>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</si>
  <si>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</si>
  <si>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</si>
  <si>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</si>
  <si>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</si>
  <si>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</si>
  <si>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</si>
  <si>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</si>
  <si>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</si>
  <si>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</si>
  <si>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</si>
  <si>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</si>
  <si>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6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</si>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</sst>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5" fillId="2" borderId="4" xfId="0" applyNumberFormat="1" applyFont="1" applyFill="1" applyBorder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63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048576"/>
  <sheetViews>
    <sheetView tabSelected="1" topLeftCell="A79" workbookViewId="0">
      <selection activeCell="G85" sqref="G8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9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80"/>
      <c r="C1" s="81"/>
      <c r="D1" s="82"/>
      <c r="G1" s="69"/>
      <c r="H1" s="8"/>
      <c r="I1" s="8"/>
      <c r="J1" s="66" t="s">
        <v>152</v>
      </c>
    </row>
    <row r="2" spans="2:20" s="1" customFormat="1" ht="17.649999999999999" customHeight="1" x14ac:dyDescent="0.2">
      <c r="B2" s="83"/>
      <c r="C2" s="84"/>
      <c r="D2" s="85"/>
      <c r="G2" s="69"/>
      <c r="H2" s="8"/>
      <c r="I2" s="9"/>
      <c r="J2" s="9"/>
      <c r="K2" s="9"/>
    </row>
    <row r="3" spans="2:20" s="1" customFormat="1" ht="22.5" customHeight="1" x14ac:dyDescent="0.2">
      <c r="B3" s="83"/>
      <c r="C3" s="84"/>
      <c r="D3" s="85"/>
      <c r="G3" s="69"/>
      <c r="H3" s="8"/>
      <c r="I3" s="8"/>
      <c r="J3" s="8"/>
      <c r="K3" s="8"/>
    </row>
    <row r="4" spans="2:20" s="1" customFormat="1" ht="2.65" customHeight="1" x14ac:dyDescent="0.2">
      <c r="B4" s="83"/>
      <c r="C4" s="84"/>
      <c r="D4" s="85"/>
      <c r="G4" s="69"/>
      <c r="H4" s="8"/>
      <c r="I4" s="8"/>
      <c r="J4" s="8"/>
      <c r="K4" s="8"/>
    </row>
    <row r="5" spans="2:20" s="1" customFormat="1" ht="39.75" customHeight="1" x14ac:dyDescent="0.2">
      <c r="B5" s="86"/>
      <c r="C5" s="87"/>
      <c r="D5" s="88"/>
      <c r="G5" s="70"/>
      <c r="H5" s="90"/>
      <c r="I5" s="90"/>
      <c r="J5" s="90"/>
      <c r="K5" s="68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70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89" t="s">
        <v>151</v>
      </c>
      <c r="C7" s="89"/>
      <c r="D7" s="89"/>
      <c r="G7" s="70"/>
      <c r="H7" s="91" t="s">
        <v>153</v>
      </c>
      <c r="I7" s="91"/>
      <c r="J7" s="91"/>
      <c r="K7" s="91" t="s">
        <v>154</v>
      </c>
      <c r="L7" s="91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70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1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1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1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9"/>
      <c r="H12" s="8"/>
      <c r="I12" s="8"/>
      <c r="J12" s="8"/>
      <c r="K12" s="8"/>
    </row>
    <row r="13" spans="2:20" s="1" customFormat="1" ht="48.6" customHeight="1" x14ac:dyDescent="0.2">
      <c r="G13" s="69"/>
      <c r="H13" s="8"/>
      <c r="I13" s="8"/>
      <c r="J13" s="8"/>
      <c r="K13" s="8"/>
    </row>
    <row r="14" spans="2:20" s="1" customFormat="1" ht="24" customHeight="1" x14ac:dyDescent="0.2">
      <c r="B14" s="101" t="s">
        <v>133</v>
      </c>
      <c r="C14" s="101"/>
      <c r="D14" s="101"/>
      <c r="E14" s="101"/>
      <c r="F14" s="101"/>
      <c r="G14" s="101"/>
      <c r="H14" s="101"/>
      <c r="I14" s="101"/>
      <c r="J14" s="101"/>
      <c r="K14" s="101"/>
    </row>
    <row r="15" spans="2:20" s="1" customFormat="1" ht="57.6" customHeight="1" x14ac:dyDescent="0.2">
      <c r="G15" s="69"/>
      <c r="H15" s="8"/>
      <c r="I15" s="8"/>
      <c r="J15" s="8"/>
      <c r="K15" s="8"/>
    </row>
    <row r="16" spans="2:20" s="1" customFormat="1" ht="20.85" customHeight="1" x14ac:dyDescent="0.2">
      <c r="B16" s="4" t="s">
        <v>124</v>
      </c>
      <c r="C16" s="4"/>
      <c r="D16" s="4"/>
      <c r="G16" s="69"/>
      <c r="H16" s="8"/>
      <c r="I16" s="8"/>
      <c r="J16" s="8"/>
      <c r="K16" s="8"/>
    </row>
    <row r="17" spans="2:15" s="1" customFormat="1" ht="3.2" customHeight="1" x14ac:dyDescent="0.2">
      <c r="G17" s="69"/>
      <c r="H17" s="8"/>
      <c r="I17" s="8"/>
      <c r="J17" s="8"/>
      <c r="K17" s="8"/>
    </row>
    <row r="18" spans="2:15" s="1" customFormat="1" ht="20.85" customHeight="1" x14ac:dyDescent="0.2">
      <c r="B18" s="4" t="s">
        <v>125</v>
      </c>
      <c r="C18" s="4"/>
      <c r="D18" s="4"/>
      <c r="G18" s="69"/>
      <c r="H18" s="8"/>
      <c r="I18" s="8"/>
      <c r="J18" s="8"/>
      <c r="K18" s="8"/>
    </row>
    <row r="19" spans="2:15" s="1" customFormat="1" ht="3.75" customHeight="1" x14ac:dyDescent="0.2">
      <c r="G19" s="69"/>
      <c r="H19" s="8"/>
      <c r="I19" s="8"/>
      <c r="J19" s="8"/>
      <c r="K19" s="8"/>
    </row>
    <row r="20" spans="2:15" s="1" customFormat="1" ht="20.85" customHeight="1" x14ac:dyDescent="0.2">
      <c r="B20" s="4" t="s">
        <v>126</v>
      </c>
      <c r="C20" s="4"/>
      <c r="D20" s="4"/>
      <c r="G20" s="69"/>
      <c r="H20" s="8"/>
      <c r="I20" s="8"/>
      <c r="J20" s="8"/>
      <c r="K20" s="8"/>
    </row>
    <row r="21" spans="2:15" s="1" customFormat="1" ht="2.65" customHeight="1" x14ac:dyDescent="0.2">
      <c r="G21" s="69"/>
      <c r="H21" s="8"/>
      <c r="I21" s="8"/>
      <c r="J21" s="8"/>
      <c r="K21" s="8"/>
    </row>
    <row r="22" spans="2:15" s="1" customFormat="1" ht="20.85" customHeight="1" x14ac:dyDescent="0.2">
      <c r="B22" s="4" t="s">
        <v>127</v>
      </c>
      <c r="C22" s="4"/>
      <c r="D22" s="4"/>
      <c r="G22" s="69"/>
      <c r="H22" s="8"/>
      <c r="I22" s="8"/>
      <c r="J22" s="8"/>
      <c r="K22" s="8"/>
    </row>
    <row r="23" spans="2:15" s="1" customFormat="1" ht="59.65" customHeight="1" x14ac:dyDescent="0.2">
      <c r="G23" s="69"/>
      <c r="H23" s="8"/>
      <c r="I23" s="8"/>
      <c r="J23" s="8"/>
      <c r="K23" s="8"/>
    </row>
    <row r="24" spans="2:15" s="1" customFormat="1" ht="50.1" customHeight="1" x14ac:dyDescent="0.2">
      <c r="B24" s="102" t="s">
        <v>155</v>
      </c>
      <c r="C24" s="102"/>
      <c r="D24" s="102"/>
      <c r="E24" s="102"/>
      <c r="F24" s="102"/>
      <c r="G24" s="102"/>
      <c r="H24" s="102"/>
      <c r="I24" s="102"/>
      <c r="J24" s="102"/>
      <c r="K24" s="102"/>
    </row>
    <row r="25" spans="2:15" s="1" customFormat="1" ht="52.35" customHeight="1" x14ac:dyDescent="0.2">
      <c r="G25" s="69"/>
      <c r="H25" s="8"/>
      <c r="I25" s="8"/>
      <c r="J25" s="8"/>
      <c r="K25" s="8"/>
    </row>
    <row r="26" spans="2:15" s="1" customFormat="1" ht="3.2" customHeight="1" x14ac:dyDescent="0.2">
      <c r="G26" s="69"/>
      <c r="H26" s="8"/>
      <c r="I26" s="8"/>
      <c r="J26" s="8"/>
      <c r="K26" s="8"/>
    </row>
    <row r="27" spans="2:15" s="1" customFormat="1" ht="20.85" customHeight="1" x14ac:dyDescent="0.2">
      <c r="B27" s="5" t="s">
        <v>128</v>
      </c>
      <c r="C27" s="5"/>
      <c r="D27" s="5"/>
      <c r="E27" s="5"/>
      <c r="G27" s="69"/>
      <c r="H27" s="8"/>
      <c r="I27" s="8"/>
      <c r="J27" s="8"/>
      <c r="K27" s="8"/>
    </row>
    <row r="28" spans="2:15" s="1" customFormat="1" ht="10.15" customHeight="1" x14ac:dyDescent="0.2">
      <c r="G28" s="69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2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2268</v>
      </c>
      <c r="G30" s="73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4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129</v>
      </c>
      <c r="C32" s="5"/>
      <c r="D32" s="5"/>
      <c r="E32" s="5"/>
      <c r="G32" s="69"/>
      <c r="H32" s="8"/>
      <c r="I32" s="8"/>
      <c r="J32" s="8"/>
      <c r="K32" s="8"/>
    </row>
    <row r="33" spans="2:15" s="1" customFormat="1" ht="10.15" customHeight="1" x14ac:dyDescent="0.2">
      <c r="G33" s="69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2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5753</v>
      </c>
      <c r="G35" s="73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9"/>
      <c r="H36" s="8"/>
      <c r="I36" s="8"/>
      <c r="J36" s="8"/>
      <c r="K36" s="8"/>
    </row>
    <row r="37" spans="2:15" s="1" customFormat="1" ht="20.85" customHeight="1" x14ac:dyDescent="0.2">
      <c r="B37" s="5" t="s">
        <v>130</v>
      </c>
      <c r="C37" s="5"/>
      <c r="D37" s="5"/>
      <c r="E37" s="5"/>
      <c r="G37" s="69"/>
      <c r="H37" s="8"/>
      <c r="I37" s="8"/>
      <c r="J37" s="8"/>
      <c r="K37" s="8"/>
    </row>
    <row r="38" spans="2:15" s="1" customFormat="1" ht="10.15" customHeight="1" x14ac:dyDescent="0.2">
      <c r="G38" s="69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2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3337</v>
      </c>
      <c r="G40" s="73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9"/>
      <c r="H41" s="8"/>
      <c r="I41" s="8"/>
      <c r="J41" s="8"/>
      <c r="K41" s="8"/>
    </row>
    <row r="42" spans="2:15" s="1" customFormat="1" ht="20.85" customHeight="1" x14ac:dyDescent="0.2">
      <c r="B42" s="5" t="s">
        <v>131</v>
      </c>
      <c r="C42" s="5"/>
      <c r="D42" s="5"/>
      <c r="E42" s="5"/>
      <c r="G42" s="69"/>
      <c r="H42" s="8"/>
      <c r="I42" s="8"/>
      <c r="J42" s="8"/>
      <c r="K42" s="8"/>
    </row>
    <row r="43" spans="2:15" s="1" customFormat="1" ht="10.15" customHeight="1" x14ac:dyDescent="0.2">
      <c r="G43" s="69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2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274</v>
      </c>
      <c r="G45" s="73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9"/>
      <c r="H46" s="8"/>
      <c r="I46" s="8"/>
      <c r="J46" s="8"/>
      <c r="K46" s="8"/>
    </row>
    <row r="47" spans="2:15" s="1" customFormat="1" ht="20.85" customHeight="1" x14ac:dyDescent="0.2">
      <c r="B47" s="5" t="s">
        <v>132</v>
      </c>
      <c r="C47" s="5"/>
      <c r="D47" s="5"/>
      <c r="E47" s="5"/>
      <c r="G47" s="69"/>
      <c r="H47" s="8"/>
      <c r="I47" s="8"/>
      <c r="J47" s="8"/>
      <c r="K47" s="8"/>
    </row>
    <row r="48" spans="2:15" s="1" customFormat="1" ht="10.15" customHeight="1" x14ac:dyDescent="0.2">
      <c r="G48" s="69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2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270</v>
      </c>
      <c r="G50" s="73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9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2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10</v>
      </c>
      <c r="G53" s="75"/>
      <c r="H53" s="22">
        <f>ROUND(F53*G53,2)</f>
        <v>0</v>
      </c>
      <c r="I53" s="29">
        <v>0.08</v>
      </c>
      <c r="J53" s="23">
        <f t="shared" ref="J53:J81" si="10">ROUND(H53*I53,2)</f>
        <v>0</v>
      </c>
      <c r="K53" s="23">
        <f t="shared" ref="K53:K81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10</v>
      </c>
      <c r="G54" s="75"/>
      <c r="H54" s="22">
        <f t="shared" ref="H54:H81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81" si="13">IF(AND(F54&gt;0,OR(ISBLANK(G54),G54=0)),"podaj stawkę!",IF(AND(ISBLANK(F54),G54&gt;0),"usuń stawkę",""))</f>
        <v>podaj stawkę!</v>
      </c>
      <c r="N54" s="33">
        <f t="shared" ref="N54:N81" si="14">IF(M54&lt;&gt;"",1,0)</f>
        <v>1</v>
      </c>
      <c r="O54" s="1">
        <f t="shared" ref="O54:O81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10</v>
      </c>
      <c r="G55" s="75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10</v>
      </c>
      <c r="G56" s="75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7.45</v>
      </c>
      <c r="G57" s="75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28.7" customHeight="1" x14ac:dyDescent="0.2">
      <c r="B58" s="16" t="s">
        <v>31</v>
      </c>
      <c r="C58" s="17" t="s">
        <v>32</v>
      </c>
      <c r="D58" s="18" t="s">
        <v>33</v>
      </c>
      <c r="E58" s="16" t="s">
        <v>30</v>
      </c>
      <c r="F58" s="19">
        <v>5.36</v>
      </c>
      <c r="G58" s="75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35</v>
      </c>
      <c r="C59" s="17" t="s">
        <v>36</v>
      </c>
      <c r="D59" s="18" t="s">
        <v>37</v>
      </c>
      <c r="E59" s="16" t="s">
        <v>38</v>
      </c>
      <c r="F59" s="19">
        <v>1.78</v>
      </c>
      <c r="G59" s="75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13</v>
      </c>
      <c r="F60" s="19">
        <v>106</v>
      </c>
      <c r="G60" s="75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34</v>
      </c>
      <c r="F61" s="19">
        <v>28.02</v>
      </c>
      <c r="G61" s="75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28.7" customHeight="1" x14ac:dyDescent="0.2">
      <c r="B62" s="16" t="s">
        <v>45</v>
      </c>
      <c r="C62" s="17" t="s">
        <v>46</v>
      </c>
      <c r="D62" s="18" t="s">
        <v>47</v>
      </c>
      <c r="E62" s="16" t="s">
        <v>34</v>
      </c>
      <c r="F62" s="19">
        <v>49.09</v>
      </c>
      <c r="G62" s="75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38</v>
      </c>
      <c r="F63" s="19">
        <v>72.599999999999994</v>
      </c>
      <c r="G63" s="75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19.7" customHeight="1" x14ac:dyDescent="0.2">
      <c r="B64" s="16" t="s">
        <v>51</v>
      </c>
      <c r="C64" s="17" t="s">
        <v>52</v>
      </c>
      <c r="D64" s="18" t="s">
        <v>53</v>
      </c>
      <c r="E64" s="16" t="s">
        <v>38</v>
      </c>
      <c r="F64" s="19">
        <v>71.150000000000006</v>
      </c>
      <c r="G64" s="75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28.7" customHeight="1" x14ac:dyDescent="0.2">
      <c r="B65" s="16" t="s">
        <v>54</v>
      </c>
      <c r="C65" s="17" t="s">
        <v>55</v>
      </c>
      <c r="D65" s="18" t="s">
        <v>56</v>
      </c>
      <c r="E65" s="16" t="s">
        <v>30</v>
      </c>
      <c r="F65" s="19">
        <v>75.47</v>
      </c>
      <c r="G65" s="75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19.7" customHeight="1" x14ac:dyDescent="0.2">
      <c r="B66" s="16" t="s">
        <v>57</v>
      </c>
      <c r="C66" s="17" t="s">
        <v>58</v>
      </c>
      <c r="D66" s="18" t="s">
        <v>59</v>
      </c>
      <c r="E66" s="16" t="s">
        <v>30</v>
      </c>
      <c r="F66" s="19">
        <v>3.9</v>
      </c>
      <c r="G66" s="75"/>
      <c r="H66" s="22">
        <f t="shared" si="12"/>
        <v>0</v>
      </c>
      <c r="I66" s="29">
        <v>0.08</v>
      </c>
      <c r="J66" s="23">
        <f t="shared" si="10"/>
        <v>0</v>
      </c>
      <c r="K66" s="23">
        <f t="shared" si="11"/>
        <v>0</v>
      </c>
      <c r="M66" s="27" t="str">
        <f t="shared" si="13"/>
        <v>podaj stawkę!</v>
      </c>
      <c r="N66" s="33">
        <f t="shared" si="14"/>
        <v>1</v>
      </c>
      <c r="O66" s="1">
        <f t="shared" si="15"/>
        <v>0</v>
      </c>
    </row>
    <row r="67" spans="2:15" s="1" customFormat="1" ht="41.25" customHeight="1" x14ac:dyDescent="0.2">
      <c r="B67" s="12" t="s">
        <v>0</v>
      </c>
      <c r="C67" s="13" t="s">
        <v>1</v>
      </c>
      <c r="D67" s="14" t="s">
        <v>2</v>
      </c>
      <c r="E67" s="14" t="s">
        <v>3</v>
      </c>
      <c r="F67" s="14" t="s">
        <v>4</v>
      </c>
      <c r="G67" s="72" t="s">
        <v>5</v>
      </c>
      <c r="H67" s="26" t="s">
        <v>6</v>
      </c>
      <c r="I67" s="13" t="s">
        <v>7</v>
      </c>
      <c r="J67" s="13" t="s">
        <v>8</v>
      </c>
      <c r="K67" s="15" t="s">
        <v>9</v>
      </c>
      <c r="M67" s="27"/>
      <c r="N67" s="33"/>
    </row>
    <row r="68" spans="2:15" s="1" customFormat="1" ht="19.7" customHeight="1" x14ac:dyDescent="0.2">
      <c r="B68" s="16" t="s">
        <v>60</v>
      </c>
      <c r="C68" s="17" t="s">
        <v>61</v>
      </c>
      <c r="D68" s="18" t="s">
        <v>62</v>
      </c>
      <c r="E68" s="16" t="s">
        <v>30</v>
      </c>
      <c r="F68" s="19">
        <v>8.2799999999999994</v>
      </c>
      <c r="G68" s="75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38</v>
      </c>
      <c r="F69" s="19">
        <v>0.18</v>
      </c>
      <c r="G69" s="75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13</v>
      </c>
      <c r="F70" s="19">
        <v>2</v>
      </c>
      <c r="G70" s="75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70</v>
      </c>
      <c r="C71" s="17" t="s">
        <v>71</v>
      </c>
      <c r="D71" s="18" t="s">
        <v>72</v>
      </c>
      <c r="E71" s="16" t="s">
        <v>69</v>
      </c>
      <c r="F71" s="19">
        <v>18</v>
      </c>
      <c r="G71" s="75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73</v>
      </c>
      <c r="C72" s="17" t="s">
        <v>74</v>
      </c>
      <c r="D72" s="18" t="s">
        <v>75</v>
      </c>
      <c r="E72" s="16" t="s">
        <v>30</v>
      </c>
      <c r="F72" s="19">
        <v>2.48</v>
      </c>
      <c r="G72" s="75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19.7" customHeight="1" x14ac:dyDescent="0.2">
      <c r="B73" s="16" t="s">
        <v>76</v>
      </c>
      <c r="C73" s="17" t="s">
        <v>77</v>
      </c>
      <c r="D73" s="18" t="s">
        <v>78</v>
      </c>
      <c r="E73" s="16" t="s">
        <v>79</v>
      </c>
      <c r="F73" s="19">
        <v>36.5</v>
      </c>
      <c r="G73" s="75"/>
      <c r="H73" s="22">
        <f t="shared" si="12"/>
        <v>0</v>
      </c>
      <c r="I73" s="29">
        <v>0.23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80</v>
      </c>
      <c r="C74" s="17" t="s">
        <v>81</v>
      </c>
      <c r="D74" s="18" t="s">
        <v>82</v>
      </c>
      <c r="E74" s="16" t="s">
        <v>79</v>
      </c>
      <c r="F74" s="19">
        <v>9.4</v>
      </c>
      <c r="G74" s="75"/>
      <c r="H74" s="22">
        <f t="shared" si="12"/>
        <v>0</v>
      </c>
      <c r="I74" s="29">
        <v>0.23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69</v>
      </c>
      <c r="F75" s="19">
        <v>485</v>
      </c>
      <c r="G75" s="75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79</v>
      </c>
      <c r="F76" s="19">
        <v>7.4</v>
      </c>
      <c r="G76" s="75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26</v>
      </c>
      <c r="F77" s="19">
        <v>46</v>
      </c>
      <c r="G77" s="75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69</v>
      </c>
      <c r="F78" s="19">
        <v>20</v>
      </c>
      <c r="G78" s="75"/>
      <c r="H78" s="22">
        <f t="shared" si="12"/>
        <v>0</v>
      </c>
      <c r="I78" s="29">
        <v>0.08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39.75" customHeight="1" x14ac:dyDescent="0.2">
      <c r="B79" s="12" t="s">
        <v>0</v>
      </c>
      <c r="C79" s="13" t="s">
        <v>1</v>
      </c>
      <c r="D79" s="14" t="s">
        <v>2</v>
      </c>
      <c r="E79" s="14" t="s">
        <v>3</v>
      </c>
      <c r="F79" s="14" t="s">
        <v>4</v>
      </c>
      <c r="G79" s="72" t="s">
        <v>5</v>
      </c>
      <c r="H79" s="15" t="s">
        <v>6</v>
      </c>
      <c r="I79" s="13" t="s">
        <v>7</v>
      </c>
      <c r="J79" s="13" t="s">
        <v>8</v>
      </c>
      <c r="K79" s="15" t="s">
        <v>9</v>
      </c>
      <c r="M79" s="27"/>
      <c r="N79" s="33"/>
    </row>
    <row r="80" spans="2:15" s="1" customFormat="1" ht="19.7" customHeight="1" x14ac:dyDescent="0.2">
      <c r="B80" s="16" t="s">
        <v>95</v>
      </c>
      <c r="C80" s="17" t="s">
        <v>96</v>
      </c>
      <c r="D80" s="18" t="s">
        <v>97</v>
      </c>
      <c r="E80" s="16" t="s">
        <v>30</v>
      </c>
      <c r="F80" s="19">
        <v>1.23</v>
      </c>
      <c r="G80" s="75"/>
      <c r="H80" s="22">
        <f t="shared" si="12"/>
        <v>0</v>
      </c>
      <c r="I80" s="29">
        <v>0.08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28.7" customHeight="1" x14ac:dyDescent="0.2">
      <c r="B81" s="16" t="s">
        <v>98</v>
      </c>
      <c r="C81" s="17" t="s">
        <v>99</v>
      </c>
      <c r="D81" s="18" t="s">
        <v>100</v>
      </c>
      <c r="E81" s="16" t="s">
        <v>26</v>
      </c>
      <c r="F81" s="19">
        <v>1</v>
      </c>
      <c r="G81" s="75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43.5" customHeight="1" x14ac:dyDescent="0.2">
      <c r="B82" s="12" t="s">
        <v>0</v>
      </c>
      <c r="C82" s="13" t="s">
        <v>1</v>
      </c>
      <c r="D82" s="14" t="s">
        <v>2</v>
      </c>
      <c r="E82" s="14" t="s">
        <v>3</v>
      </c>
      <c r="F82" s="14" t="s">
        <v>4</v>
      </c>
      <c r="G82" s="72" t="s">
        <v>5</v>
      </c>
      <c r="H82" s="15" t="s">
        <v>6</v>
      </c>
      <c r="I82" s="13" t="s">
        <v>7</v>
      </c>
      <c r="J82" s="13" t="s">
        <v>8</v>
      </c>
      <c r="K82" s="15" t="s">
        <v>9</v>
      </c>
      <c r="M82" s="27"/>
      <c r="N82" s="33"/>
    </row>
    <row r="83" spans="2:15" s="1" customFormat="1" ht="19.7" customHeight="1" x14ac:dyDescent="0.2">
      <c r="B83" s="16" t="s">
        <v>101</v>
      </c>
      <c r="C83" s="17" t="s">
        <v>102</v>
      </c>
      <c r="D83" s="18" t="s">
        <v>103</v>
      </c>
      <c r="E83" s="16" t="s">
        <v>34</v>
      </c>
      <c r="F83" s="19">
        <v>20</v>
      </c>
      <c r="G83" s="75"/>
      <c r="H83" s="22">
        <f t="shared" ref="H83:H86" si="16">ROUND(F83*G83,2)</f>
        <v>0</v>
      </c>
      <c r="I83" s="29">
        <v>0.23</v>
      </c>
      <c r="J83" s="23">
        <f t="shared" ref="J83:J86" si="17">ROUND(H83*I83,2)</f>
        <v>0</v>
      </c>
      <c r="K83" s="23">
        <f t="shared" ref="K83:K86" si="18">ROUND(H83+J83,2)</f>
        <v>0</v>
      </c>
      <c r="M83" s="27" t="str">
        <f t="shared" ref="M83:M86" si="19">IF(AND(F83&gt;0,OR(ISBLANK(G83),G83=0)),"podaj stawkę!",IF(AND(ISBLANK(F83),G83&gt;0),"usuń stawkę",""))</f>
        <v>podaj stawkę!</v>
      </c>
      <c r="N83" s="33">
        <f t="shared" ref="N83:N86" si="20">IF(M83&lt;&gt;"",1,0)</f>
        <v>1</v>
      </c>
      <c r="O83" s="1">
        <f t="shared" ref="O83:O86" si="21">IF(I83="",1,0)</f>
        <v>0</v>
      </c>
    </row>
    <row r="84" spans="2:15" s="1" customFormat="1" ht="41.25" customHeight="1" x14ac:dyDescent="0.2">
      <c r="B84" s="12" t="s">
        <v>0</v>
      </c>
      <c r="C84" s="13" t="s">
        <v>1</v>
      </c>
      <c r="D84" s="14" t="s">
        <v>2</v>
      </c>
      <c r="E84" s="14" t="s">
        <v>3</v>
      </c>
      <c r="F84" s="14" t="s">
        <v>4</v>
      </c>
      <c r="G84" s="72" t="s">
        <v>5</v>
      </c>
      <c r="H84" s="15" t="s">
        <v>6</v>
      </c>
      <c r="I84" s="13" t="s">
        <v>7</v>
      </c>
      <c r="J84" s="13" t="s">
        <v>8</v>
      </c>
      <c r="K84" s="15" t="s">
        <v>9</v>
      </c>
      <c r="M84" s="27"/>
      <c r="N84" s="33"/>
    </row>
    <row r="85" spans="2:15" s="1" customFormat="1" ht="19.7" customHeight="1" x14ac:dyDescent="0.2">
      <c r="B85" s="16" t="s">
        <v>104</v>
      </c>
      <c r="C85" s="17" t="s">
        <v>105</v>
      </c>
      <c r="D85" s="18" t="s">
        <v>106</v>
      </c>
      <c r="E85" s="16" t="s">
        <v>156</v>
      </c>
      <c r="F85" s="19">
        <v>10</v>
      </c>
      <c r="G85" s="75"/>
      <c r="H85" s="22">
        <f t="shared" si="16"/>
        <v>0</v>
      </c>
      <c r="I85" s="29">
        <v>0.23</v>
      </c>
      <c r="J85" s="23">
        <f t="shared" si="17"/>
        <v>0</v>
      </c>
      <c r="K85" s="23">
        <f t="shared" si="18"/>
        <v>0</v>
      </c>
      <c r="M85" s="27" t="str">
        <f t="shared" si="19"/>
        <v>podaj stawkę!</v>
      </c>
      <c r="N85" s="33">
        <f t="shared" si="20"/>
        <v>1</v>
      </c>
      <c r="O85" s="1">
        <f t="shared" si="21"/>
        <v>0</v>
      </c>
    </row>
    <row r="86" spans="2:15" s="1" customFormat="1" ht="19.7" customHeight="1" x14ac:dyDescent="0.2">
      <c r="B86" s="16" t="s">
        <v>107</v>
      </c>
      <c r="C86" s="17" t="s">
        <v>108</v>
      </c>
      <c r="D86" s="18" t="s">
        <v>109</v>
      </c>
      <c r="E86" s="16" t="s">
        <v>34</v>
      </c>
      <c r="F86" s="19">
        <v>1</v>
      </c>
      <c r="G86" s="75"/>
      <c r="H86" s="22">
        <f t="shared" si="16"/>
        <v>0</v>
      </c>
      <c r="I86" s="29">
        <v>0.23</v>
      </c>
      <c r="J86" s="23">
        <f t="shared" si="17"/>
        <v>0</v>
      </c>
      <c r="K86" s="23">
        <f t="shared" si="18"/>
        <v>0</v>
      </c>
      <c r="M86" s="27" t="str">
        <f t="shared" si="19"/>
        <v>podaj stawkę!</v>
      </c>
      <c r="N86" s="33">
        <f t="shared" si="20"/>
        <v>1</v>
      </c>
      <c r="O86" s="1">
        <f t="shared" si="21"/>
        <v>0</v>
      </c>
    </row>
    <row r="87" spans="2:15" s="1" customFormat="1" ht="28.7" customHeight="1" x14ac:dyDescent="0.2">
      <c r="G87" s="69"/>
      <c r="H87" s="8"/>
      <c r="I87" s="8"/>
      <c r="J87" s="8"/>
      <c r="K87" s="8"/>
    </row>
    <row r="88" spans="2:15" s="1" customFormat="1" ht="45.4" customHeight="1" x14ac:dyDescent="0.2">
      <c r="B88" s="12" t="s">
        <v>0</v>
      </c>
      <c r="C88" s="13" t="s">
        <v>1</v>
      </c>
      <c r="D88" s="30" t="s">
        <v>2</v>
      </c>
      <c r="E88" s="14" t="s">
        <v>3</v>
      </c>
      <c r="F88" s="30" t="s">
        <v>4</v>
      </c>
      <c r="G88" s="72" t="s">
        <v>5</v>
      </c>
      <c r="H88" s="15" t="s">
        <v>6</v>
      </c>
      <c r="I88" s="13" t="s">
        <v>7</v>
      </c>
      <c r="J88" s="13" t="s">
        <v>8</v>
      </c>
      <c r="K88" s="15" t="s">
        <v>9</v>
      </c>
    </row>
    <row r="89" spans="2:15" s="1" customFormat="1" ht="89.65" customHeight="1" x14ac:dyDescent="0.2">
      <c r="B89" s="31" t="s">
        <v>110</v>
      </c>
      <c r="C89" s="17" t="s">
        <v>111</v>
      </c>
      <c r="D89" s="16" t="s">
        <v>112</v>
      </c>
      <c r="E89" s="16" t="s">
        <v>26</v>
      </c>
      <c r="F89" s="32">
        <v>570</v>
      </c>
      <c r="G89" s="75"/>
      <c r="H89" s="22">
        <f t="shared" ref="H89:H92" si="22">ROUND(F89*G89,2)</f>
        <v>0</v>
      </c>
      <c r="I89" s="29">
        <v>0.08</v>
      </c>
      <c r="J89" s="23">
        <f>ROUND(H89*I89,2)</f>
        <v>0</v>
      </c>
      <c r="K89" s="23">
        <f>ROUND(H89+J89,2)</f>
        <v>0</v>
      </c>
      <c r="M89" s="27" t="str">
        <f t="shared" ref="M89:M92" si="23">IF(AND(F89&gt;0,OR(ISBLANK(G89),G89=0)),"podaj stawkę!",IF(AND(ISBLANK(F89),G89&gt;0),"usuń stawkę",""))</f>
        <v>podaj stawkę!</v>
      </c>
      <c r="N89" s="33">
        <f t="shared" ref="N89:N92" si="24">IF(M89&lt;&gt;"",1,0)</f>
        <v>1</v>
      </c>
      <c r="O89" s="1">
        <f t="shared" ref="O89:O92" si="25">IF(I89="",1,0)</f>
        <v>0</v>
      </c>
    </row>
    <row r="90" spans="2:15" s="1" customFormat="1" ht="24.6" customHeight="1" x14ac:dyDescent="0.2">
      <c r="B90" s="31" t="s">
        <v>113</v>
      </c>
      <c r="C90" s="17" t="s">
        <v>114</v>
      </c>
      <c r="D90" s="16" t="s">
        <v>115</v>
      </c>
      <c r="E90" s="16" t="s">
        <v>26</v>
      </c>
      <c r="F90" s="32">
        <v>112</v>
      </c>
      <c r="G90" s="75"/>
      <c r="H90" s="22">
        <f t="shared" si="22"/>
        <v>0</v>
      </c>
      <c r="I90" s="29">
        <v>0.23</v>
      </c>
      <c r="J90" s="23">
        <f t="shared" ref="J90:J92" si="26">ROUND(H90*I90,2)</f>
        <v>0</v>
      </c>
      <c r="K90" s="23">
        <f t="shared" ref="K90:K92" si="27">ROUND(H90+J90,2)</f>
        <v>0</v>
      </c>
      <c r="M90" s="27" t="str">
        <f t="shared" si="23"/>
        <v>podaj stawkę!</v>
      </c>
      <c r="N90" s="33">
        <f t="shared" si="24"/>
        <v>1</v>
      </c>
      <c r="O90" s="1">
        <f t="shared" si="25"/>
        <v>0</v>
      </c>
    </row>
    <row r="91" spans="2:15" s="1" customFormat="1" ht="78.400000000000006" customHeight="1" x14ac:dyDescent="0.2">
      <c r="B91" s="31" t="s">
        <v>116</v>
      </c>
      <c r="C91" s="17" t="s">
        <v>117</v>
      </c>
      <c r="D91" s="16" t="s">
        <v>118</v>
      </c>
      <c r="E91" s="16" t="s">
        <v>26</v>
      </c>
      <c r="F91" s="32">
        <v>41</v>
      </c>
      <c r="G91" s="75"/>
      <c r="H91" s="22">
        <f t="shared" si="22"/>
        <v>0</v>
      </c>
      <c r="I91" s="29">
        <v>0.08</v>
      </c>
      <c r="J91" s="23">
        <f t="shared" si="26"/>
        <v>0</v>
      </c>
      <c r="K91" s="23">
        <f t="shared" si="27"/>
        <v>0</v>
      </c>
      <c r="M91" s="27" t="str">
        <f t="shared" si="23"/>
        <v>podaj stawkę!</v>
      </c>
      <c r="N91" s="33">
        <f t="shared" si="24"/>
        <v>1</v>
      </c>
      <c r="O91" s="1">
        <f t="shared" si="25"/>
        <v>0</v>
      </c>
    </row>
    <row r="92" spans="2:15" s="1" customFormat="1" ht="24.6" customHeight="1" x14ac:dyDescent="0.2">
      <c r="B92" s="31" t="s">
        <v>119</v>
      </c>
      <c r="C92" s="17" t="s">
        <v>120</v>
      </c>
      <c r="D92" s="16" t="s">
        <v>121</v>
      </c>
      <c r="E92" s="16" t="s">
        <v>26</v>
      </c>
      <c r="F92" s="32">
        <v>43</v>
      </c>
      <c r="G92" s="75"/>
      <c r="H92" s="22">
        <f t="shared" si="22"/>
        <v>0</v>
      </c>
      <c r="I92" s="29">
        <v>0.23</v>
      </c>
      <c r="J92" s="23">
        <f t="shared" si="26"/>
        <v>0</v>
      </c>
      <c r="K92" s="23">
        <f t="shared" si="27"/>
        <v>0</v>
      </c>
      <c r="M92" s="27" t="str">
        <f t="shared" si="23"/>
        <v>podaj stawkę!</v>
      </c>
      <c r="N92" s="33">
        <f t="shared" si="24"/>
        <v>1</v>
      </c>
      <c r="O92" s="1">
        <f t="shared" si="25"/>
        <v>0</v>
      </c>
    </row>
    <row r="93" spans="2:15" s="1" customFormat="1" ht="28.7" customHeight="1" x14ac:dyDescent="0.35">
      <c r="C93" s="35" t="str">
        <f>IF(N93&gt;0,"Nie wypełniono wszystkich stawek lub wprowadzono niepotrzebne stawki!!!!!!","")</f>
        <v>Nie wypełniono wszystkich stawek lub wprowadzono niepotrzebne stawki!!!!!!</v>
      </c>
      <c r="G93" s="69"/>
      <c r="H93" s="8"/>
      <c r="I93" s="8"/>
      <c r="J93" s="8"/>
      <c r="K93" s="8"/>
      <c r="N93" s="34">
        <f>SUM(N30:N92)</f>
        <v>39</v>
      </c>
      <c r="O93" s="34">
        <f>SUM(O30:O92)</f>
        <v>0</v>
      </c>
    </row>
    <row r="94" spans="2:15" s="1" customFormat="1" ht="21.4" customHeight="1" x14ac:dyDescent="0.2">
      <c r="B94" s="7" t="s">
        <v>122</v>
      </c>
      <c r="C94" s="7"/>
      <c r="D94" s="7"/>
      <c r="E94" s="6"/>
      <c r="F94" s="6"/>
      <c r="G94" s="76"/>
      <c r="H94" s="103">
        <f>SUM(H30,H35,H40,H45,H50,H53:H66,H68:H78,H80:H81,H83,H85:H86,H89:H92)</f>
        <v>0</v>
      </c>
      <c r="I94" s="104"/>
      <c r="J94" s="105"/>
      <c r="K94" s="2"/>
    </row>
    <row r="95" spans="2:15" s="1" customFormat="1" ht="21.4" customHeight="1" x14ac:dyDescent="0.2">
      <c r="B95" s="7" t="s">
        <v>123</v>
      </c>
      <c r="C95" s="7"/>
      <c r="D95" s="7"/>
      <c r="E95" s="3"/>
      <c r="F95" s="3"/>
      <c r="G95" s="77"/>
      <c r="H95" s="103">
        <f>SUM(K30,K35,K40,K45,K50,K53:K66,K68:K78,K80:K81,K83,K85:K86,K89:K92)</f>
        <v>0</v>
      </c>
      <c r="I95" s="104"/>
      <c r="J95" s="105"/>
      <c r="K95" s="2"/>
    </row>
    <row r="96" spans="2:15" s="1" customFormat="1" ht="21.4" customHeight="1" x14ac:dyDescent="0.35">
      <c r="B96" s="36"/>
      <c r="C96" s="35" t="str">
        <f>IF(O93&gt;0,"Nie wypełniono wszystkich stawek VAT!!!!!!","")</f>
        <v/>
      </c>
      <c r="D96" s="36"/>
      <c r="E96" s="37"/>
      <c r="F96" s="37"/>
      <c r="G96" s="78"/>
      <c r="H96" s="38"/>
      <c r="I96" s="93"/>
      <c r="J96" s="93"/>
      <c r="K96" s="93"/>
    </row>
    <row r="97" spans="2:11" s="1" customFormat="1" ht="58.15" customHeight="1" x14ac:dyDescent="0.2">
      <c r="B97" s="9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7" s="96"/>
      <c r="D97" s="96"/>
      <c r="E97" s="96"/>
      <c r="F97" s="96"/>
      <c r="G97" s="96"/>
      <c r="H97" s="97"/>
      <c r="I97" s="94"/>
      <c r="J97" s="94"/>
      <c r="K97" s="94"/>
    </row>
    <row r="98" spans="2:11" s="1" customFormat="1" ht="17.649999999999999" customHeight="1" x14ac:dyDescent="0.2">
      <c r="B98" s="98"/>
      <c r="C98" s="99"/>
      <c r="D98" s="99"/>
      <c r="E98" s="99"/>
      <c r="F98" s="99"/>
      <c r="G98" s="99"/>
      <c r="H98" s="100"/>
      <c r="I98" s="92" t="s">
        <v>134</v>
      </c>
      <c r="J98" s="92"/>
      <c r="K98" s="92"/>
    </row>
    <row r="1048473" x14ac:dyDescent="0.2"/>
    <row r="1048474" x14ac:dyDescent="0.2"/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MCTkoBWANnJzD9JQDjIURy4NMfKHEXXCK2+8ag7F5JdWMYMjiHs1MboO9ze7Zw7tAI8w5nR4fw5juA/+axc9rw==" saltValue="3toGxCUu+BMH2uRTT7dHdQ==" spinCount="100000" sheet="1" objects="1" scenarios="1" selectLockedCells="1"/>
  <mergeCells count="12">
    <mergeCell ref="I98:K98"/>
    <mergeCell ref="I96:K97"/>
    <mergeCell ref="B97:H98"/>
    <mergeCell ref="B14:K14"/>
    <mergeCell ref="B24:K24"/>
    <mergeCell ref="H94:J94"/>
    <mergeCell ref="H95:J95"/>
    <mergeCell ref="B1:D5"/>
    <mergeCell ref="B7:D7"/>
    <mergeCell ref="H5:J5"/>
    <mergeCell ref="H7:J7"/>
    <mergeCell ref="K7:L7"/>
  </mergeCells>
  <conditionalFormatting sqref="G30:G31 I31:J31 G85:H86 J85:K86 G54:H66 J53:K66 G68:H78 J68:K78 J83:K83 G83:H83 G89:H92 J89:K92">
    <cfRule type="cellIs" dxfId="62" priority="97" operator="greaterThan">
      <formula>0</formula>
    </cfRule>
  </conditionalFormatting>
  <conditionalFormatting sqref="G30:G31 G85:H86 G54:H66 G68:H78 G83:H83 G89:H92">
    <cfRule type="cellIs" dxfId="61" priority="94" operator="greaterThan">
      <formula>0</formula>
    </cfRule>
  </conditionalFormatting>
  <conditionalFormatting sqref="H30:H31">
    <cfRule type="cellIs" dxfId="60" priority="93" operator="greaterThan">
      <formula>0</formula>
    </cfRule>
  </conditionalFormatting>
  <conditionalFormatting sqref="H30:H31">
    <cfRule type="cellIs" dxfId="59" priority="92" operator="greaterThan">
      <formula>0</formula>
    </cfRule>
  </conditionalFormatting>
  <conditionalFormatting sqref="M30 M54:M86 M89:M92">
    <cfRule type="cellIs" dxfId="58" priority="86" operator="equal">
      <formula>""</formula>
    </cfRule>
    <cfRule type="cellIs" dxfId="57" priority="87" operator="notEqual">
      <formula>"OK"</formula>
    </cfRule>
  </conditionalFormatting>
  <conditionalFormatting sqref="G53">
    <cfRule type="cellIs" dxfId="56" priority="61" operator="greaterThan">
      <formula>0</formula>
    </cfRule>
  </conditionalFormatting>
  <conditionalFormatting sqref="G53">
    <cfRule type="cellIs" dxfId="55" priority="60" operator="greaterThan">
      <formula>0</formula>
    </cfRule>
  </conditionalFormatting>
  <conditionalFormatting sqref="M35">
    <cfRule type="cellIs" dxfId="54" priority="80" operator="equal">
      <formula>""</formula>
    </cfRule>
    <cfRule type="cellIs" dxfId="53" priority="81" operator="notEqual">
      <formula>"OK"</formula>
    </cfRule>
  </conditionalFormatting>
  <conditionalFormatting sqref="H53">
    <cfRule type="cellIs" dxfId="52" priority="59" operator="greaterThan">
      <formula>0</formula>
    </cfRule>
  </conditionalFormatting>
  <conditionalFormatting sqref="H53">
    <cfRule type="cellIs" dxfId="51" priority="58" operator="greaterThan">
      <formula>0</formula>
    </cfRule>
  </conditionalFormatting>
  <conditionalFormatting sqref="M40">
    <cfRule type="cellIs" dxfId="50" priority="74" operator="equal">
      <formula>""</formula>
    </cfRule>
    <cfRule type="cellIs" dxfId="49" priority="75" operator="notEqual">
      <formula>"OK"</formula>
    </cfRule>
  </conditionalFormatting>
  <conditionalFormatting sqref="M45">
    <cfRule type="cellIs" dxfId="48" priority="68" operator="equal">
      <formula>""</formula>
    </cfRule>
    <cfRule type="cellIs" dxfId="47" priority="69" operator="notEqual">
      <formula>"OK"</formula>
    </cfRule>
  </conditionalFormatting>
  <conditionalFormatting sqref="G80:G81">
    <cfRule type="cellIs" dxfId="46" priority="55" operator="greaterThan">
      <formula>0</formula>
    </cfRule>
  </conditionalFormatting>
  <conditionalFormatting sqref="G80:G81">
    <cfRule type="cellIs" dxfId="45" priority="54" operator="greaterThan">
      <formula>0</formula>
    </cfRule>
  </conditionalFormatting>
  <conditionalFormatting sqref="M50">
    <cfRule type="cellIs" dxfId="44" priority="62" operator="equal">
      <formula>""</formula>
    </cfRule>
    <cfRule type="cellIs" dxfId="43" priority="63" operator="notEqual">
      <formula>"OK"</formula>
    </cfRule>
  </conditionalFormatting>
  <conditionalFormatting sqref="M53">
    <cfRule type="cellIs" dxfId="42" priority="56" operator="equal">
      <formula>""</formula>
    </cfRule>
    <cfRule type="cellIs" dxfId="41" priority="57" operator="notEqual">
      <formula>"OK"</formula>
    </cfRule>
  </conditionalFormatting>
  <conditionalFormatting sqref="H80:H81">
    <cfRule type="cellIs" dxfId="40" priority="53" operator="greaterThan">
      <formula>0</formula>
    </cfRule>
  </conditionalFormatting>
  <conditionalFormatting sqref="H80:H81">
    <cfRule type="cellIs" dxfId="39" priority="52" operator="greaterThan">
      <formula>0</formula>
    </cfRule>
  </conditionalFormatting>
  <conditionalFormatting sqref="G35">
    <cfRule type="cellIs" dxfId="38" priority="49" operator="greaterThan">
      <formula>0</formula>
    </cfRule>
  </conditionalFormatting>
  <conditionalFormatting sqref="G35">
    <cfRule type="cellIs" dxfId="37" priority="48" operator="greaterThan">
      <formula>0</formula>
    </cfRule>
  </conditionalFormatting>
  <conditionalFormatting sqref="H35">
    <cfRule type="cellIs" dxfId="36" priority="47" operator="greaterThan">
      <formula>0</formula>
    </cfRule>
  </conditionalFormatting>
  <conditionalFormatting sqref="H35">
    <cfRule type="cellIs" dxfId="35" priority="46" operator="greaterThan">
      <formula>0</formula>
    </cfRule>
  </conditionalFormatting>
  <conditionalFormatting sqref="G40">
    <cfRule type="cellIs" dxfId="34" priority="45" operator="greaterThan">
      <formula>0</formula>
    </cfRule>
  </conditionalFormatting>
  <conditionalFormatting sqref="G40">
    <cfRule type="cellIs" dxfId="33" priority="44" operator="greaterThan">
      <formula>0</formula>
    </cfRule>
  </conditionalFormatting>
  <conditionalFormatting sqref="H40">
    <cfRule type="cellIs" dxfId="32" priority="43" operator="greaterThan">
      <formula>0</formula>
    </cfRule>
  </conditionalFormatting>
  <conditionalFormatting sqref="H40">
    <cfRule type="cellIs" dxfId="31" priority="42" operator="greaterThan">
      <formula>0</formula>
    </cfRule>
  </conditionalFormatting>
  <conditionalFormatting sqref="G45">
    <cfRule type="cellIs" dxfId="30" priority="41" operator="greaterThan">
      <formula>0</formula>
    </cfRule>
  </conditionalFormatting>
  <conditionalFormatting sqref="G45">
    <cfRule type="cellIs" dxfId="29" priority="40" operator="greaterThan">
      <formula>0</formula>
    </cfRule>
  </conditionalFormatting>
  <conditionalFormatting sqref="H45">
    <cfRule type="cellIs" dxfId="28" priority="39" operator="greaterThan">
      <formula>0</formula>
    </cfRule>
  </conditionalFormatting>
  <conditionalFormatting sqref="H45">
    <cfRule type="cellIs" dxfId="27" priority="38" operator="greaterThan">
      <formula>0</formula>
    </cfRule>
  </conditionalFormatting>
  <conditionalFormatting sqref="G50">
    <cfRule type="cellIs" dxfId="26" priority="37" operator="greaterThan">
      <formula>0</formula>
    </cfRule>
  </conditionalFormatting>
  <conditionalFormatting sqref="G50">
    <cfRule type="cellIs" dxfId="25" priority="36" operator="greaterThan">
      <formula>0</formula>
    </cfRule>
  </conditionalFormatting>
  <conditionalFormatting sqref="H50">
    <cfRule type="cellIs" dxfId="24" priority="35" operator="greaterThan">
      <formula>0</formula>
    </cfRule>
  </conditionalFormatting>
  <conditionalFormatting sqref="H50">
    <cfRule type="cellIs" dxfId="23" priority="34" operator="greaterThan">
      <formula>0</formula>
    </cfRule>
  </conditionalFormatting>
  <conditionalFormatting sqref="N30 N54:N86 N89:N92">
    <cfRule type="cellIs" dxfId="22" priority="27" operator="greaterThan">
      <formula>0</formula>
    </cfRule>
  </conditionalFormatting>
  <conditionalFormatting sqref="N35">
    <cfRule type="cellIs" dxfId="21" priority="26" operator="greaterThan">
      <formula>0</formula>
    </cfRule>
  </conditionalFormatting>
  <conditionalFormatting sqref="N40">
    <cfRule type="cellIs" dxfId="20" priority="25" operator="greaterThan">
      <formula>0</formula>
    </cfRule>
  </conditionalFormatting>
  <conditionalFormatting sqref="N45">
    <cfRule type="cellIs" dxfId="19" priority="24" operator="greaterThan">
      <formula>0</formula>
    </cfRule>
  </conditionalFormatting>
  <conditionalFormatting sqref="N50">
    <cfRule type="cellIs" dxfId="18" priority="23" operator="greaterThan">
      <formula>0</formula>
    </cfRule>
  </conditionalFormatting>
  <conditionalFormatting sqref="N53">
    <cfRule type="cellIs" dxfId="17" priority="22" operator="greaterThan">
      <formula>0</formula>
    </cfRule>
  </conditionalFormatting>
  <conditionalFormatting sqref="J80:K81">
    <cfRule type="cellIs" dxfId="16" priority="19" operator="greaterThan">
      <formula>0</formula>
    </cfRule>
  </conditionalFormatting>
  <conditionalFormatting sqref="I83 I80:I81 I85:I86 I68:I78">
    <cfRule type="expression" dxfId="15" priority="17">
      <formula>AND(G68&gt;0,I68="")</formula>
    </cfRule>
  </conditionalFormatting>
  <conditionalFormatting sqref="I53:I66">
    <cfRule type="expression" dxfId="14" priority="16">
      <formula>AND(G53&gt;0,I53="")</formula>
    </cfRule>
  </conditionalFormatting>
  <conditionalFormatting sqref="I35">
    <cfRule type="expression" dxfId="13" priority="15">
      <formula>AND(G35&gt;0,I35="")</formula>
    </cfRule>
  </conditionalFormatting>
  <conditionalFormatting sqref="I40">
    <cfRule type="expression" dxfId="12" priority="14">
      <formula>AND(G40&gt;0,I40="")</formula>
    </cfRule>
  </conditionalFormatting>
  <conditionalFormatting sqref="I45">
    <cfRule type="expression" dxfId="11" priority="13">
      <formula>AND(G45&gt;0,I45="")</formula>
    </cfRule>
  </conditionalFormatting>
  <conditionalFormatting sqref="I50">
    <cfRule type="expression" dxfId="10" priority="12">
      <formula>AND(G50&gt;0,I50="")</formula>
    </cfRule>
  </conditionalFormatting>
  <conditionalFormatting sqref="I89">
    <cfRule type="expression" dxfId="9" priority="11">
      <formula>AND(G89&gt;0,I89="")</formula>
    </cfRule>
  </conditionalFormatting>
  <conditionalFormatting sqref="I90">
    <cfRule type="expression" dxfId="8" priority="10">
      <formula>AND(G90&gt;0,I90="")</formula>
    </cfRule>
  </conditionalFormatting>
  <conditionalFormatting sqref="I91">
    <cfRule type="expression" dxfId="7" priority="8">
      <formula>AND(G91&gt;0,I91="")</formula>
    </cfRule>
  </conditionalFormatting>
  <conditionalFormatting sqref="I92">
    <cfRule type="expression" dxfId="6" priority="7">
      <formula>AND(G92&gt;0,I92="")</formula>
    </cfRule>
  </conditionalFormatting>
  <conditionalFormatting sqref="I30">
    <cfRule type="expression" dxfId="5" priority="6">
      <formula>AND(G30&gt;0,I30="")</formula>
    </cfRule>
  </conditionalFormatting>
  <conditionalFormatting sqref="J50:K50">
    <cfRule type="cellIs" dxfId="4" priority="5" operator="greaterThan">
      <formula>0</formula>
    </cfRule>
  </conditionalFormatting>
  <conditionalFormatting sqref="J45:K45">
    <cfRule type="cellIs" dxfId="3" priority="4" operator="greaterThan">
      <formula>0</formula>
    </cfRule>
  </conditionalFormatting>
  <conditionalFormatting sqref="J40:K40">
    <cfRule type="cellIs" dxfId="2" priority="3" operator="greaterThan">
      <formula>0</formula>
    </cfRule>
  </conditionalFormatting>
  <conditionalFormatting sqref="J35:K35">
    <cfRule type="cellIs" dxfId="1" priority="2" operator="greaterThan">
      <formula>0</formula>
    </cfRule>
  </conditionalFormatting>
  <conditionalFormatting sqref="J30:K30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50 I35 I40 I45 I30 I85:I86 I80:I81 I89:I92 I53:I66 I83 I68:I78" xr:uid="{00000000-0002-0000-0000-000000000000}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135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136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136</v>
      </c>
      <c r="B3" s="47">
        <f>'Kosztorys ofertowy'!$H$95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137</v>
      </c>
      <c r="D4" s="50" t="s">
        <v>138</v>
      </c>
      <c r="E4" s="50" t="s">
        <v>139</v>
      </c>
      <c r="F4" s="50" t="s">
        <v>140</v>
      </c>
      <c r="G4" s="50" t="s">
        <v>141</v>
      </c>
      <c r="H4" s="50" t="s">
        <v>142</v>
      </c>
      <c r="I4" s="42"/>
    </row>
    <row r="5" spans="1:13" s="45" customFormat="1" x14ac:dyDescent="0.2">
      <c r="A5" s="43" t="s">
        <v>143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144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145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146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147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148</v>
      </c>
    </row>
    <row r="13" spans="1:13" x14ac:dyDescent="0.2">
      <c r="A13" s="62" t="s">
        <v>149</v>
      </c>
    </row>
    <row r="14" spans="1:13" x14ac:dyDescent="0.2">
      <c r="A14" s="64" t="s">
        <v>150</v>
      </c>
    </row>
  </sheetData>
  <sheetProtection password="9E62" sheet="1" objects="1" scenarios="1" deleteRows="0"/>
  <hyperlinks>
    <hyperlink ref="I12" r:id="rId1" xr:uid="{00000000-0004-0000-0100-000000000000}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Daniel Zbilski</cp:lastModifiedBy>
  <cp:lastPrinted>2021-10-11T11:31:03Z</cp:lastPrinted>
  <dcterms:created xsi:type="dcterms:W3CDTF">2021-10-07T21:49:02Z</dcterms:created>
  <dcterms:modified xsi:type="dcterms:W3CDTF">2021-10-19T12:18:42Z</dcterms:modified>
</cp:coreProperties>
</file>