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firstSheet="1" activeTab="4"/>
  </bookViews>
  <sheets>
    <sheet name="Pokyny pro vyplnění" sheetId="11" state="hidden" r:id="rId1"/>
    <sheet name="Stavba" sheetId="1" r:id="rId2"/>
    <sheet name="VzorPolozky" sheetId="10" state="hidden" r:id="rId3"/>
    <sheet name="PLOCHA" sheetId="12" r:id="rId4"/>
    <sheet name="STĚNA" sheetId="13" r:id="rId5"/>
  </sheets>
  <externalReferences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PLOCHA!$A$1:$U$26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" i="13" l="1"/>
  <c r="G12" i="13"/>
  <c r="G10" i="13"/>
  <c r="G5" i="13"/>
  <c r="G16" i="13" l="1"/>
  <c r="G6" i="13" l="1"/>
  <c r="G23" i="12" l="1"/>
  <c r="G24" i="12"/>
  <c r="G22" i="12"/>
  <c r="G20" i="12"/>
  <c r="G17" i="12"/>
  <c r="G18" i="12"/>
  <c r="G16" i="12"/>
  <c r="G10" i="12"/>
  <c r="G11" i="12"/>
  <c r="G12" i="12"/>
  <c r="G13" i="12"/>
  <c r="G14" i="12"/>
  <c r="G9" i="12"/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O8" i="12" s="1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G15" i="12"/>
  <c r="I16" i="12"/>
  <c r="K16" i="12"/>
  <c r="M16" i="12"/>
  <c r="O16" i="12"/>
  <c r="Q16" i="12"/>
  <c r="U16" i="12"/>
  <c r="I17" i="12"/>
  <c r="K17" i="12"/>
  <c r="K15" i="12" s="1"/>
  <c r="M17" i="12"/>
  <c r="O17" i="12"/>
  <c r="Q17" i="12"/>
  <c r="U17" i="12"/>
  <c r="I18" i="12"/>
  <c r="K18" i="12"/>
  <c r="M18" i="12"/>
  <c r="O18" i="12"/>
  <c r="Q18" i="12"/>
  <c r="U18" i="12"/>
  <c r="G19" i="12"/>
  <c r="Q19" i="12"/>
  <c r="I20" i="12"/>
  <c r="I19" i="12" s="1"/>
  <c r="K20" i="12"/>
  <c r="K19" i="12" s="1"/>
  <c r="M20" i="12"/>
  <c r="M19" i="12" s="1"/>
  <c r="O20" i="12"/>
  <c r="O19" i="12" s="1"/>
  <c r="Q20" i="12"/>
  <c r="U20" i="12"/>
  <c r="U19" i="12" s="1"/>
  <c r="G21" i="12"/>
  <c r="O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K21" i="12" s="1"/>
  <c r="M24" i="12"/>
  <c r="O24" i="12"/>
  <c r="Q24" i="12"/>
  <c r="Q21" i="12" s="1"/>
  <c r="U24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26" i="12" l="1"/>
  <c r="I47" i="1" s="1"/>
  <c r="M21" i="12"/>
  <c r="M15" i="12"/>
  <c r="M8" i="12"/>
  <c r="I21" i="12"/>
  <c r="I8" i="12"/>
  <c r="U8" i="12"/>
  <c r="Q8" i="12"/>
  <c r="I15" i="12"/>
  <c r="Q15" i="12"/>
  <c r="U15" i="12"/>
  <c r="O15" i="12"/>
  <c r="K8" i="12"/>
  <c r="U21" i="12"/>
  <c r="I48" i="1"/>
  <c r="I51" i="1" l="1"/>
  <c r="I16" i="1" s="1"/>
  <c r="I21" i="1" s="1"/>
  <c r="G2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<sst xmlns="http://schemas.openxmlformats.org/spreadsheetml/2006/main" count="224" uniqueCount="160">
  <si>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</si>
  <si>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</si>
  <si>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</si>
  <si>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</si>
  <si>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</si>
  <si>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</si>
  <si>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</si>
  <si>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</si>
  <si>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</si>
  <si>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</si>
  <si>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</si>
  <si>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</si>
  <si>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</si>
  <si>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</si>
  <si>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</si>
  <si>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</si>
  <si>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</si>
  <si>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</si>
  <si>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</si>
  <si>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</si>
  <si>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</si>
  <si>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</si>
  <si>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</si>
  <si>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</si>
  <si>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</si>
  <si>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</si>
  <si>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</si>
  <si>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</si>
  <si>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</si>
  <si>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</si>
  <si>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</si>
  <si>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</si>
  <si>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</si>
  <si>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</si>
  <si>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</si>
  <si>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</si>
  <si>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</si>
  <si>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</si>
  <si>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</si>
  <si>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</si>
  <si>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</si>
  <si>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Objekt:</t>
  </si>
  <si>
    <t>Rozpočet:</t>
  </si>
  <si>
    <t>Město Znojmo</t>
  </si>
  <si>
    <t>Obroková 1/12</t>
  </si>
  <si>
    <t>Znojmo</t>
  </si>
  <si>
    <t>66902</t>
  </si>
  <si>
    <t>00293881</t>
  </si>
  <si>
    <t>CZ00293881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</si>
  <si>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</si>
  <si>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</si>
  <si>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</si>
  <si>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</si>
  <si>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</si>
  <si>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</si>
  <si>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</si>
  <si>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</si>
  <si>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91</t>
  </si>
  <si>
    <t>Doplňující práce na komunikaci</t>
  </si>
  <si>
    <t>97</t>
  </si>
  <si>
    <t>Prorážení otvorů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</si>
  <si>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</si>
  <si>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</si>
  <si>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</si>
  <si>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</si>
  <si>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</si>
  <si>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</si>
  <si>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</si>
  <si>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</si>
  <si>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</si>
  <si>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</si>
  <si>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</si>
  <si>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</si>
  <si>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</si>
  <si>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</si>
  <si>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</si>
  <si>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</si>
  <si>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</si>
  <si>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</si>
  <si>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</si>
  <si>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</si>
  <si>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</si>
  <si>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</si>
  <si>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</si>
  <si>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</si>
  <si>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</si>
  <si>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</si>
  <si>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</si>
  <si>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</si>
  <si>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</si>
  <si>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113151119R00</t>
  </si>
  <si>
    <t>Fréz.živič.krytu pl.do 500 m2,pruh do 75cm,tl.10cm</t>
  </si>
  <si>
    <t>m2</t>
  </si>
  <si>
    <t>POL1_0</t>
  </si>
  <si>
    <t>113108318R00</t>
  </si>
  <si>
    <t>Odstranění podkladu pl.do 50 m2, živice tl. 18 cm</t>
  </si>
  <si>
    <t>113152112R00</t>
  </si>
  <si>
    <t>Odstranění podkladu z kameniva drceného</t>
  </si>
  <si>
    <t>m3</t>
  </si>
  <si>
    <t>181101102R00</t>
  </si>
  <si>
    <t>Úprava pláně v zářezech v hor. 1-4, se zhutněním</t>
  </si>
  <si>
    <t>199000003R00</t>
  </si>
  <si>
    <t>Poplatek za skládku horniny 5 - 7</t>
  </si>
  <si>
    <t>t</t>
  </si>
  <si>
    <t>120001101R00</t>
  </si>
  <si>
    <t xml:space="preserve">Příplatek za ztížení vykopávky </t>
  </si>
  <si>
    <t>451504113R00</t>
  </si>
  <si>
    <t>Zřízení lože z kameniva pod dlažbu tl. do 200 mm</t>
  </si>
  <si>
    <t>583314004R</t>
  </si>
  <si>
    <t>Kamenivo těžené frakce  4/8  B Jihomor. kraj</t>
  </si>
  <si>
    <t>POL3_0</t>
  </si>
  <si>
    <t>916561111RT7</t>
  </si>
  <si>
    <t>Osazení záhon.obrubníků do lože z C 12/15 s opěrou, včetně obrubníku   100/5/20 cm</t>
  </si>
  <si>
    <t>m</t>
  </si>
  <si>
    <t>979091211R00</t>
  </si>
  <si>
    <t>Vodorovné přemístění suti do 7 km</t>
  </si>
  <si>
    <t>979093111R00</t>
  </si>
  <si>
    <t>Uložení suti na skládku bez zhutnění</t>
  </si>
  <si>
    <t>979990113R00</t>
  </si>
  <si>
    <t>Poplatek za skládku suti - obalované kam. - asfalt</t>
  </si>
  <si>
    <t/>
  </si>
  <si>
    <t>END</t>
  </si>
  <si>
    <t>Výkaz výměr</t>
  </si>
  <si>
    <t>číslo</t>
  </si>
  <si>
    <t>Popis</t>
  </si>
  <si>
    <t>m.j.</t>
  </si>
  <si>
    <t>cena/m.j.</t>
  </si>
  <si>
    <t>celkem</t>
  </si>
  <si>
    <t>Konstrukce vlastní lezecké stěny</t>
  </si>
  <si>
    <t>kpl</t>
  </si>
  <si>
    <t>Dopadová plocha</t>
  </si>
  <si>
    <t>Postupové fixní jištění (nýty včetně expressek)</t>
  </si>
  <si>
    <t>ks</t>
  </si>
  <si>
    <t>Nerezový řetěz se dvěma karabinami sloužící jako koncový bod jištění</t>
  </si>
  <si>
    <t>Slaňovací bod</t>
  </si>
  <si>
    <t>Automatické jistící zařízení včetně ocelové karabiny</t>
  </si>
  <si>
    <t>např. TRUBLUE XL</t>
  </si>
  <si>
    <t>Lezecké chyty a stupy</t>
  </si>
  <si>
    <t>Různých velikostí, barev, provedení a obtížností</t>
  </si>
  <si>
    <t>Lezecká stěna</t>
  </si>
  <si>
    <t>Výkaz výměr - dopadová plocha</t>
  </si>
  <si>
    <t>Výkaz výměr - lezecká stěna</t>
  </si>
  <si>
    <t>Zakázka: Lezecká stěna</t>
  </si>
  <si>
    <t>2</t>
  </si>
  <si>
    <t>Celkem:</t>
  </si>
  <si>
    <t>Konstrukce venkovní lezecké stěny z ocelové konstrukce vhodného do venkovního prostředí. Návrh konstrukce dle statického posouzení konkrétního návrhu. Předpokládaná požadovaná výška stěny cca 9,0m (40% celkové plochy) - 14,0m (60% celkové plochy). Rozměry uvažované plochy pro umístění stěny včetně potřebných dopadových ploch 23,0m x 21,5m</t>
  </si>
  <si>
    <t>Povrch lezecké stěny 1</t>
  </si>
  <si>
    <t>Překližkové desky s vhodnou povrchovou úpravou do venkovního prostředí. Cca 70% celkové plochy stěny</t>
  </si>
  <si>
    <t>Povrch lezecké stěny 2</t>
  </si>
  <si>
    <t>Desky z laminátu v imitaci skály. Cca 30% celkové plochy stěny</t>
  </si>
  <si>
    <t>Počet lezeckých linií cca 25 ( cca 350 - 400 m2 plochy lezecké stěny). Počet postupových fixních jištění na 1 linii cca 6 - 10 ks</t>
  </si>
  <si>
    <t>Struktury</t>
  </si>
  <si>
    <t>Velikosti, provedení a materiály dle návrhu dodavatele</t>
  </si>
  <si>
    <t>min. 280</t>
  </si>
  <si>
    <t>min. 120</t>
  </si>
  <si>
    <t>min. 175</t>
  </si>
  <si>
    <t>min. 2800</t>
  </si>
  <si>
    <t>min. 50</t>
  </si>
  <si>
    <t>Základy - založení lezecké stěny</t>
  </si>
  <si>
    <t>Dle statického posouzení konkrétního návrhu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</si>
</sst>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3" borderId="44" xfId="0" applyFill="1" applyBorder="1"/>
    <xf numFmtId="49" fontId="0" fillId="3" borderId="41" xfId="0" applyNumberFormat="1" applyFill="1" applyBorder="1" applyAlignment="1"/>
    <xf numFmtId="49" fontId="0" fillId="3" borderId="41" xfId="0" applyNumberFormat="1" applyFill="1" applyBorder="1"/>
    <xf numFmtId="0" fontId="0" fillId="3" borderId="41" xfId="0" applyFill="1" applyBorder="1" applyAlignment="1">
      <alignment horizontal="center"/>
    </xf>
    <xf numFmtId="0" fontId="0" fillId="3" borderId="41" xfId="0" applyFill="1" applyBorder="1"/>
    <xf numFmtId="0" fontId="0" fillId="3" borderId="40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3" borderId="36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0" fillId="3" borderId="47" xfId="0" applyNumberFormat="1" applyFill="1" applyBorder="1" applyAlignment="1">
      <alignment vertical="top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1" xfId="0" applyFill="1" applyBorder="1" applyAlignment="1">
      <alignment horizontal="center"/>
    </xf>
    <xf numFmtId="0" fontId="0" fillId="3" borderId="49" xfId="0" applyFill="1" applyBorder="1"/>
    <xf numFmtId="0" fontId="0" fillId="3" borderId="50" xfId="0" applyFill="1" applyBorder="1" applyAlignment="1">
      <alignment wrapText="1"/>
    </xf>
    <xf numFmtId="0" fontId="0" fillId="3" borderId="51" xfId="0" applyFill="1" applyBorder="1" applyAlignment="1">
      <alignment vertical="top"/>
    </xf>
    <xf numFmtId="49" fontId="0" fillId="3" borderId="51" xfId="0" applyNumberFormat="1" applyFill="1" applyBorder="1" applyAlignment="1">
      <alignment vertical="top"/>
    </xf>
    <xf numFmtId="49" fontId="0" fillId="3" borderId="47" xfId="0" applyNumberFormat="1" applyFill="1" applyBorder="1" applyAlignment="1">
      <alignment vertical="top"/>
    </xf>
    <xf numFmtId="0" fontId="0" fillId="3" borderId="52" xfId="0" applyFill="1" applyBorder="1" applyAlignment="1">
      <alignment horizontal="center" vertical="top"/>
    </xf>
    <xf numFmtId="164" fontId="0" fillId="3" borderId="47" xfId="0" applyNumberFormat="1" applyFill="1" applyBorder="1" applyAlignment="1">
      <alignment vertical="top"/>
    </xf>
    <xf numFmtId="4" fontId="0" fillId="3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8" fillId="0" borderId="0" xfId="0" applyFont="1"/>
    <xf numFmtId="0" fontId="0" fillId="0" borderId="0" xfId="0" applyAlignment="1">
      <alignment wrapText="1"/>
    </xf>
    <xf numFmtId="0" fontId="18" fillId="0" borderId="11" xfId="0" applyFont="1" applyBorder="1" applyAlignment="1">
      <alignment vertical="top" wrapText="1"/>
    </xf>
    <xf numFmtId="0" fontId="18" fillId="0" borderId="7" xfId="0" applyFont="1" applyBorder="1" applyAlignment="1">
      <alignment wrapText="1"/>
    </xf>
    <xf numFmtId="49" fontId="8" fillId="0" borderId="38" xfId="0" applyNumberFormat="1" applyFont="1" applyBorder="1" applyAlignment="1">
      <alignment vertical="center"/>
    </xf>
    <xf numFmtId="0" fontId="7" fillId="4" borderId="51" xfId="0" applyFont="1" applyFill="1" applyBorder="1"/>
    <xf numFmtId="0" fontId="7" fillId="4" borderId="41" xfId="0" applyFont="1" applyFill="1" applyBorder="1"/>
    <xf numFmtId="4" fontId="7" fillId="4" borderId="47" xfId="0" applyNumberFormat="1" applyFont="1" applyFill="1" applyBorder="1" applyAlignment="1">
      <alignment horizontal="center"/>
    </xf>
    <xf numFmtId="4" fontId="7" fillId="4" borderId="47" xfId="0" applyNumberFormat="1" applyFont="1" applyFill="1" applyBorder="1" applyAlignment="1"/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" fontId="1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42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4" fontId="8" fillId="0" borderId="13" xfId="0" applyNumberFormat="1" applyFont="1" applyBorder="1"/>
    <xf numFmtId="4" fontId="0" fillId="0" borderId="0" xfId="0" applyNumberFormat="1" applyAlignment="1">
      <alignment horizontal="right" vertical="top"/>
    </xf>
    <xf numFmtId="4" fontId="18" fillId="0" borderId="13" xfId="0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7" fillId="0" borderId="50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47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6" xfId="0" applyFont="1" applyBorder="1" applyAlignment="1">
      <alignment horizontal="left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27" t="s">
        <v>39</v>
      </c>
      <c r="B2" s="227"/>
      <c r="C2" s="227"/>
      <c r="D2" s="227"/>
      <c r="E2" s="227"/>
      <c r="F2" s="227"/>
      <c r="G2" s="22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4"/>
  <sheetViews>
    <sheetView showGridLines="0" topLeftCell="B1" zoomScaleNormal="100" zoomScaleSheetLayoutView="75" workbookViewId="0">
      <selection activeCell="O14" sqref="O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7" t="s">
        <v>122</v>
      </c>
      <c r="C1" s="238"/>
      <c r="D1" s="238"/>
      <c r="E1" s="238"/>
      <c r="F1" s="238"/>
      <c r="G1" s="238"/>
      <c r="H1" s="238"/>
      <c r="I1" s="238"/>
      <c r="J1" s="239"/>
    </row>
    <row r="2" spans="1:15" ht="23.25" customHeight="1" x14ac:dyDescent="0.2">
      <c r="A2" s="4"/>
      <c r="B2" s="81" t="s">
        <v>142</v>
      </c>
      <c r="C2" s="82"/>
      <c r="D2" s="83"/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41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42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43</v>
      </c>
      <c r="E5" s="26"/>
      <c r="F5" s="26"/>
      <c r="G5" s="26"/>
      <c r="H5" s="28" t="s">
        <v>33</v>
      </c>
      <c r="I5" s="98" t="s">
        <v>47</v>
      </c>
      <c r="J5" s="11"/>
    </row>
    <row r="6" spans="1:15" ht="15.75" customHeight="1" x14ac:dyDescent="0.2">
      <c r="A6" s="4"/>
      <c r="B6" s="41"/>
      <c r="C6" s="26"/>
      <c r="D6" s="98" t="s">
        <v>44</v>
      </c>
      <c r="E6" s="26"/>
      <c r="F6" s="26"/>
      <c r="G6" s="26"/>
      <c r="H6" s="28" t="s">
        <v>34</v>
      </c>
      <c r="I6" s="98" t="s">
        <v>48</v>
      </c>
      <c r="J6" s="11"/>
    </row>
    <row r="7" spans="1:15" ht="15.75" customHeight="1" x14ac:dyDescent="0.2">
      <c r="A7" s="4"/>
      <c r="B7" s="42"/>
      <c r="C7" s="99" t="s">
        <v>46</v>
      </c>
      <c r="D7" s="80" t="s">
        <v>45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4"/>
      <c r="E11" s="244"/>
      <c r="F11" s="244"/>
      <c r="G11" s="24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47"/>
      <c r="E12" s="247"/>
      <c r="F12" s="247"/>
      <c r="G12" s="24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48"/>
      <c r="E13" s="248"/>
      <c r="F13" s="248"/>
      <c r="G13" s="24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3"/>
      <c r="F15" s="243"/>
      <c r="G15" s="245"/>
      <c r="H15" s="245"/>
      <c r="I15" s="245" t="s">
        <v>28</v>
      </c>
      <c r="J15" s="246"/>
    </row>
    <row r="16" spans="1:15" ht="23.25" customHeight="1" x14ac:dyDescent="0.2">
      <c r="A16" s="145" t="s">
        <v>23</v>
      </c>
      <c r="B16" s="146" t="s">
        <v>23</v>
      </c>
      <c r="C16" s="58"/>
      <c r="D16" s="59"/>
      <c r="E16" s="231"/>
      <c r="F16" s="236"/>
      <c r="G16" s="231"/>
      <c r="H16" s="236"/>
      <c r="I16" s="231">
        <f>I51</f>
        <v>0</v>
      </c>
      <c r="J16" s="232"/>
    </row>
    <row r="17" spans="1:10" ht="23.25" customHeight="1" x14ac:dyDescent="0.2">
      <c r="A17" s="145" t="s">
        <v>24</v>
      </c>
      <c r="B17" s="146" t="s">
        <v>24</v>
      </c>
      <c r="C17" s="58"/>
      <c r="D17" s="59"/>
      <c r="E17" s="231"/>
      <c r="F17" s="236"/>
      <c r="G17" s="231"/>
      <c r="H17" s="236"/>
      <c r="I17" s="231">
        <v>0</v>
      </c>
      <c r="J17" s="232"/>
    </row>
    <row r="18" spans="1:10" ht="23.25" customHeight="1" x14ac:dyDescent="0.2">
      <c r="A18" s="145" t="s">
        <v>25</v>
      </c>
      <c r="B18" s="146" t="s">
        <v>25</v>
      </c>
      <c r="C18" s="58"/>
      <c r="D18" s="59"/>
      <c r="E18" s="231"/>
      <c r="F18" s="236"/>
      <c r="G18" s="231"/>
      <c r="H18" s="236"/>
      <c r="I18" s="231">
        <v>0</v>
      </c>
      <c r="J18" s="232"/>
    </row>
    <row r="19" spans="1:10" ht="23.25" customHeight="1" x14ac:dyDescent="0.2">
      <c r="A19" s="145" t="s">
        <v>61</v>
      </c>
      <c r="B19" s="146" t="s">
        <v>26</v>
      </c>
      <c r="C19" s="58"/>
      <c r="D19" s="59"/>
      <c r="E19" s="231"/>
      <c r="F19" s="236"/>
      <c r="G19" s="231"/>
      <c r="H19" s="236"/>
      <c r="I19" s="231">
        <v>0</v>
      </c>
      <c r="J19" s="232"/>
    </row>
    <row r="20" spans="1:10" ht="23.25" customHeight="1" x14ac:dyDescent="0.2">
      <c r="A20" s="145" t="s">
        <v>62</v>
      </c>
      <c r="B20" s="146" t="s">
        <v>27</v>
      </c>
      <c r="C20" s="58"/>
      <c r="D20" s="59"/>
      <c r="E20" s="231"/>
      <c r="F20" s="236"/>
      <c r="G20" s="231"/>
      <c r="H20" s="236"/>
      <c r="I20" s="231">
        <v>0</v>
      </c>
      <c r="J20" s="232"/>
    </row>
    <row r="21" spans="1:10" ht="23.25" customHeight="1" x14ac:dyDescent="0.2">
      <c r="A21" s="4"/>
      <c r="B21" s="74" t="s">
        <v>28</v>
      </c>
      <c r="C21" s="75"/>
      <c r="D21" s="76"/>
      <c r="E21" s="233"/>
      <c r="F21" s="234"/>
      <c r="G21" s="233"/>
      <c r="H21" s="234"/>
      <c r="I21" s="233">
        <f>SUM(I16:J20)</f>
        <v>0</v>
      </c>
      <c r="J21" s="25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v>0</v>
      </c>
      <c r="H23" s="230"/>
      <c r="I23" s="230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53">
        <v>0</v>
      </c>
      <c r="H24" s="254"/>
      <c r="I24" s="254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v>0</v>
      </c>
      <c r="H25" s="230"/>
      <c r="I25" s="230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0">
        <v>0</v>
      </c>
      <c r="H26" s="241"/>
      <c r="I26" s="241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42">
        <v>0</v>
      </c>
      <c r="H27" s="242"/>
      <c r="I27" s="242"/>
      <c r="J27" s="63" t="str">
        <f t="shared" si="0"/>
        <v>CZK</v>
      </c>
    </row>
    <row r="28" spans="1:10" ht="27.75" customHeight="1" thickBot="1" x14ac:dyDescent="0.25">
      <c r="A28" s="4"/>
      <c r="B28" s="121" t="s">
        <v>22</v>
      </c>
      <c r="C28" s="122"/>
      <c r="D28" s="122"/>
      <c r="E28" s="123"/>
      <c r="F28" s="124"/>
      <c r="G28" s="228">
        <f>I16</f>
        <v>0</v>
      </c>
      <c r="H28" s="235"/>
      <c r="I28" s="235"/>
      <c r="J28" s="125" t="str">
        <f t="shared" si="0"/>
        <v>CZK</v>
      </c>
    </row>
    <row r="29" spans="1:10" ht="27.75" hidden="1" customHeight="1" thickBot="1" x14ac:dyDescent="0.25">
      <c r="A29" s="4"/>
      <c r="B29" s="121" t="s">
        <v>35</v>
      </c>
      <c r="C29" s="126"/>
      <c r="D29" s="126"/>
      <c r="E29" s="126"/>
      <c r="F29" s="126"/>
      <c r="G29" s="228">
        <v>938100</v>
      </c>
      <c r="H29" s="228"/>
      <c r="I29" s="228"/>
      <c r="J29" s="127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52" t="s">
        <v>2</v>
      </c>
      <c r="E35" s="25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3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256"/>
      <c r="D39" s="257"/>
      <c r="E39" s="257"/>
      <c r="F39" s="114">
        <v>0</v>
      </c>
      <c r="G39" s="115">
        <v>0</v>
      </c>
      <c r="H39" s="116"/>
      <c r="I39" s="117">
        <v>938100</v>
      </c>
      <c r="J39" s="109">
        <f>IF(CenaCelkemVypocet=0,"",I39/CenaCelkemVypocet*100)</f>
        <v>100</v>
      </c>
    </row>
    <row r="40" spans="1:10" ht="25.5" hidden="1" customHeight="1" x14ac:dyDescent="0.2">
      <c r="A40" s="102"/>
      <c r="B40" s="258" t="s">
        <v>49</v>
      </c>
      <c r="C40" s="259"/>
      <c r="D40" s="259"/>
      <c r="E40" s="259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20">
        <f>SUMIF(A39:A39,"=1",I39:I39)</f>
        <v>938100</v>
      </c>
      <c r="J40" s="103">
        <f>SUMIF(A39:A39,"=1",J39:J39)</f>
        <v>100</v>
      </c>
    </row>
    <row r="44" spans="1:10" ht="15.75" x14ac:dyDescent="0.25">
      <c r="B44" s="128" t="s">
        <v>51</v>
      </c>
    </row>
    <row r="46" spans="1:10" ht="25.5" customHeight="1" x14ac:dyDescent="0.2">
      <c r="A46" s="129"/>
      <c r="B46" s="133" t="s">
        <v>16</v>
      </c>
      <c r="C46" s="133" t="s">
        <v>5</v>
      </c>
      <c r="D46" s="134"/>
      <c r="E46" s="134"/>
      <c r="F46" s="135" t="s">
        <v>52</v>
      </c>
      <c r="G46" s="135"/>
      <c r="H46" s="135"/>
      <c r="I46" s="260" t="s">
        <v>28</v>
      </c>
      <c r="J46" s="260"/>
    </row>
    <row r="47" spans="1:10" ht="25.5" customHeight="1" x14ac:dyDescent="0.2">
      <c r="A47" s="130"/>
      <c r="B47" s="136" t="s">
        <v>53</v>
      </c>
      <c r="C47" s="250" t="s">
        <v>130</v>
      </c>
      <c r="D47" s="251"/>
      <c r="E47" s="251"/>
      <c r="F47" s="138" t="s">
        <v>23</v>
      </c>
      <c r="G47" s="139"/>
      <c r="H47" s="139"/>
      <c r="I47" s="261">
        <f>PLOCHA!G26</f>
        <v>0</v>
      </c>
      <c r="J47" s="261"/>
    </row>
    <row r="48" spans="1:10" ht="25.5" customHeight="1" x14ac:dyDescent="0.2">
      <c r="A48" s="130"/>
      <c r="B48" s="136" t="s">
        <v>143</v>
      </c>
      <c r="C48" s="250" t="s">
        <v>139</v>
      </c>
      <c r="D48" s="251"/>
      <c r="E48" s="251"/>
      <c r="F48" s="202" t="s">
        <v>23</v>
      </c>
      <c r="G48" s="203"/>
      <c r="H48" s="203"/>
      <c r="I48" s="249">
        <f>STĚNA!G16</f>
        <v>0</v>
      </c>
      <c r="J48" s="249"/>
    </row>
    <row r="49" spans="1:10" ht="25.5" hidden="1" customHeight="1" x14ac:dyDescent="0.2">
      <c r="A49" s="130"/>
      <c r="B49" s="132"/>
      <c r="C49" s="263"/>
      <c r="D49" s="264"/>
      <c r="E49" s="264"/>
      <c r="F49" s="140"/>
      <c r="G49" s="141"/>
      <c r="H49" s="141"/>
      <c r="I49" s="262"/>
      <c r="J49" s="262"/>
    </row>
    <row r="50" spans="1:10" ht="25.5" hidden="1" customHeight="1" x14ac:dyDescent="0.2">
      <c r="A50" s="130"/>
      <c r="B50" s="137"/>
      <c r="C50" s="266"/>
      <c r="D50" s="267"/>
      <c r="E50" s="267"/>
      <c r="F50" s="142"/>
      <c r="G50" s="143"/>
      <c r="H50" s="143"/>
      <c r="I50" s="265"/>
      <c r="J50" s="265"/>
    </row>
    <row r="51" spans="1:10" ht="25.5" customHeight="1" x14ac:dyDescent="0.2">
      <c r="A51" s="131"/>
      <c r="B51" s="198" t="s">
        <v>1</v>
      </c>
      <c r="C51" s="198"/>
      <c r="D51" s="199"/>
      <c r="E51" s="199"/>
      <c r="F51" s="200"/>
      <c r="G51" s="201"/>
      <c r="H51" s="201"/>
      <c r="I51" s="268">
        <f>SUM(I47:I48)</f>
        <v>0</v>
      </c>
      <c r="J51" s="268"/>
    </row>
    <row r="52" spans="1:10" x14ac:dyDescent="0.2">
      <c r="F52" s="144"/>
      <c r="G52" s="101"/>
      <c r="H52" s="144"/>
      <c r="I52" s="101"/>
      <c r="J52" s="101"/>
    </row>
    <row r="53" spans="1:10" x14ac:dyDescent="0.2">
      <c r="F53" s="144"/>
      <c r="G53" s="101"/>
      <c r="H53" s="144"/>
      <c r="I53" s="101"/>
      <c r="J53" s="101"/>
    </row>
    <row r="54" spans="1:10" x14ac:dyDescent="0.2">
      <c r="F54" s="144"/>
      <c r="G54" s="101"/>
      <c r="H54" s="144"/>
      <c r="I54" s="101"/>
      <c r="J54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9" t="s">
        <v>6</v>
      </c>
      <c r="B1" s="269"/>
      <c r="C1" s="270"/>
      <c r="D1" s="269"/>
      <c r="E1" s="269"/>
      <c r="F1" s="269"/>
      <c r="G1" s="269"/>
    </row>
    <row r="2" spans="1:7" ht="24.95" customHeight="1" x14ac:dyDescent="0.2">
      <c r="A2" s="79" t="s">
        <v>40</v>
      </c>
      <c r="B2" s="78"/>
      <c r="C2" s="271"/>
      <c r="D2" s="271"/>
      <c r="E2" s="271"/>
      <c r="F2" s="271"/>
      <c r="G2" s="272"/>
    </row>
    <row r="3" spans="1:7" ht="24.95" hidden="1" customHeight="1" x14ac:dyDescent="0.2">
      <c r="A3" s="79" t="s">
        <v>7</v>
      </c>
      <c r="B3" s="78"/>
      <c r="C3" s="271"/>
      <c r="D3" s="271"/>
      <c r="E3" s="271"/>
      <c r="F3" s="271"/>
      <c r="G3" s="272"/>
    </row>
    <row r="4" spans="1:7" ht="24.95" hidden="1" customHeight="1" x14ac:dyDescent="0.2">
      <c r="A4" s="79" t="s">
        <v>8</v>
      </c>
      <c r="B4" s="78"/>
      <c r="C4" s="271"/>
      <c r="D4" s="271"/>
      <c r="E4" s="271"/>
      <c r="F4" s="271"/>
      <c r="G4" s="27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selection activeCell="B16" sqref="B16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3" t="s">
        <v>140</v>
      </c>
      <c r="B1" s="273"/>
      <c r="C1" s="273"/>
      <c r="D1" s="273"/>
      <c r="E1" s="273"/>
      <c r="F1" s="273"/>
      <c r="G1" s="273"/>
      <c r="AE1" t="s">
        <v>64</v>
      </c>
    </row>
    <row r="2" spans="1:60" ht="25.15" customHeight="1" x14ac:dyDescent="0.2">
      <c r="A2" s="212" t="s">
        <v>63</v>
      </c>
      <c r="B2" s="197"/>
      <c r="C2" s="274"/>
      <c r="D2" s="275"/>
      <c r="E2" s="275"/>
      <c r="F2" s="275"/>
      <c r="G2" s="276"/>
      <c r="AE2" t="s">
        <v>65</v>
      </c>
    </row>
    <row r="3" spans="1:60" ht="25.15" hidden="1" customHeight="1" x14ac:dyDescent="0.2">
      <c r="A3" s="149" t="s">
        <v>7</v>
      </c>
      <c r="B3" s="148"/>
      <c r="C3" s="277"/>
      <c r="D3" s="277"/>
      <c r="E3" s="277"/>
      <c r="F3" s="277"/>
      <c r="G3" s="278"/>
      <c r="AE3" t="s">
        <v>66</v>
      </c>
    </row>
    <row r="4" spans="1:60" ht="25.15" hidden="1" customHeight="1" x14ac:dyDescent="0.2">
      <c r="A4" s="149" t="s">
        <v>8</v>
      </c>
      <c r="B4" s="148"/>
      <c r="C4" s="279"/>
      <c r="D4" s="277"/>
      <c r="E4" s="277"/>
      <c r="F4" s="277"/>
      <c r="G4" s="278"/>
      <c r="AE4" t="s">
        <v>67</v>
      </c>
    </row>
    <row r="5" spans="1:60" hidden="1" x14ac:dyDescent="0.2">
      <c r="A5" s="150" t="s">
        <v>68</v>
      </c>
      <c r="B5" s="151"/>
      <c r="C5" s="152"/>
      <c r="D5" s="153"/>
      <c r="E5" s="154"/>
      <c r="F5" s="154"/>
      <c r="G5" s="155"/>
      <c r="AE5" t="s">
        <v>69</v>
      </c>
    </row>
    <row r="6" spans="1:60" x14ac:dyDescent="0.2">
      <c r="D6" s="147"/>
    </row>
    <row r="7" spans="1:60" ht="38.25" x14ac:dyDescent="0.2">
      <c r="A7" s="160" t="s">
        <v>70</v>
      </c>
      <c r="B7" s="161" t="s">
        <v>71</v>
      </c>
      <c r="C7" s="161" t="s">
        <v>72</v>
      </c>
      <c r="D7" s="174" t="s">
        <v>73</v>
      </c>
      <c r="E7" s="160" t="s">
        <v>74</v>
      </c>
      <c r="F7" s="156" t="s">
        <v>75</v>
      </c>
      <c r="G7" s="175" t="s">
        <v>28</v>
      </c>
      <c r="H7" s="176" t="s">
        <v>29</v>
      </c>
      <c r="I7" s="176" t="s">
        <v>76</v>
      </c>
      <c r="J7" s="176" t="s">
        <v>30</v>
      </c>
      <c r="K7" s="176" t="s">
        <v>77</v>
      </c>
      <c r="L7" s="176" t="s">
        <v>78</v>
      </c>
      <c r="M7" s="176" t="s">
        <v>79</v>
      </c>
      <c r="N7" s="176" t="s">
        <v>80</v>
      </c>
      <c r="O7" s="176" t="s">
        <v>81</v>
      </c>
      <c r="P7" s="176" t="s">
        <v>82</v>
      </c>
      <c r="Q7" s="176" t="s">
        <v>83</v>
      </c>
      <c r="R7" s="176" t="s">
        <v>84</v>
      </c>
      <c r="S7" s="176" t="s">
        <v>85</v>
      </c>
      <c r="T7" s="176" t="s">
        <v>86</v>
      </c>
      <c r="U7" s="162" t="s">
        <v>87</v>
      </c>
    </row>
    <row r="8" spans="1:60" x14ac:dyDescent="0.2">
      <c r="A8" s="177" t="s">
        <v>88</v>
      </c>
      <c r="B8" s="178" t="s">
        <v>53</v>
      </c>
      <c r="C8" s="179" t="s">
        <v>54</v>
      </c>
      <c r="D8" s="180"/>
      <c r="E8" s="181"/>
      <c r="F8" s="169"/>
      <c r="G8" s="169">
        <f>SUMIF(AE9:AE14,"&lt;&gt;NOR",G9:G14)</f>
        <v>0</v>
      </c>
      <c r="H8" s="169"/>
      <c r="I8" s="169">
        <f>SUM(I9:I14)</f>
        <v>0</v>
      </c>
      <c r="J8" s="169"/>
      <c r="K8" s="169">
        <f>SUM(K9:K14)</f>
        <v>401970</v>
      </c>
      <c r="L8" s="169"/>
      <c r="M8" s="169">
        <f>SUM(M9:M14)</f>
        <v>0</v>
      </c>
      <c r="N8" s="169"/>
      <c r="O8" s="169">
        <f>SUM(O9:O14)</f>
        <v>0</v>
      </c>
      <c r="P8" s="169"/>
      <c r="Q8" s="169">
        <f>SUM(Q9:Q14)</f>
        <v>381.62</v>
      </c>
      <c r="R8" s="169"/>
      <c r="S8" s="169"/>
      <c r="T8" s="182"/>
      <c r="U8" s="169">
        <f>SUM(U9:U14)</f>
        <v>1248.29</v>
      </c>
      <c r="AE8" t="s">
        <v>89</v>
      </c>
    </row>
    <row r="9" spans="1:60" outlineLevel="1" x14ac:dyDescent="0.2">
      <c r="A9" s="158">
        <v>1</v>
      </c>
      <c r="B9" s="163" t="s">
        <v>90</v>
      </c>
      <c r="C9" s="189" t="s">
        <v>91</v>
      </c>
      <c r="D9" s="165" t="s">
        <v>92</v>
      </c>
      <c r="E9" s="167">
        <v>495</v>
      </c>
      <c r="F9" s="170"/>
      <c r="G9" s="170">
        <f>E9*F9</f>
        <v>0</v>
      </c>
      <c r="H9" s="170">
        <v>0</v>
      </c>
      <c r="I9" s="170">
        <f t="shared" ref="I9:I14" si="0">ROUND(E9*H9,2)</f>
        <v>0</v>
      </c>
      <c r="J9" s="170">
        <v>270</v>
      </c>
      <c r="K9" s="170">
        <f t="shared" ref="K9:K14" si="1">ROUND(E9*J9,2)</f>
        <v>133650</v>
      </c>
      <c r="L9" s="170">
        <v>0</v>
      </c>
      <c r="M9" s="170">
        <f t="shared" ref="M9:M14" si="2">G9*(1+L9/100)</f>
        <v>0</v>
      </c>
      <c r="N9" s="170">
        <v>0</v>
      </c>
      <c r="O9" s="170">
        <f t="shared" ref="O9:O14" si="3">ROUND(E9*N9,2)</f>
        <v>0</v>
      </c>
      <c r="P9" s="170">
        <v>0.22</v>
      </c>
      <c r="Q9" s="170">
        <f t="shared" ref="Q9:Q14" si="4">ROUND(E9*P9,2)</f>
        <v>108.9</v>
      </c>
      <c r="R9" s="170"/>
      <c r="S9" s="170"/>
      <c r="T9" s="171">
        <v>0.12</v>
      </c>
      <c r="U9" s="170">
        <f t="shared" ref="U9:U14" si="5">ROUND(E9*T9,2)</f>
        <v>59.4</v>
      </c>
      <c r="V9" s="157"/>
      <c r="W9" s="157"/>
      <c r="X9" s="157"/>
      <c r="Y9" s="157"/>
      <c r="Z9" s="157"/>
      <c r="AA9" s="157"/>
      <c r="AB9" s="157"/>
      <c r="AC9" s="157"/>
      <c r="AD9" s="157"/>
      <c r="AE9" s="157" t="s">
        <v>93</v>
      </c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</row>
    <row r="10" spans="1:60" outlineLevel="1" x14ac:dyDescent="0.2">
      <c r="A10" s="158">
        <v>2</v>
      </c>
      <c r="B10" s="163" t="s">
        <v>94</v>
      </c>
      <c r="C10" s="189" t="s">
        <v>95</v>
      </c>
      <c r="D10" s="165" t="s">
        <v>92</v>
      </c>
      <c r="E10" s="167">
        <v>495</v>
      </c>
      <c r="F10" s="170"/>
      <c r="G10" s="170">
        <f t="shared" ref="G10:G14" si="6">E10*F10</f>
        <v>0</v>
      </c>
      <c r="H10" s="170">
        <v>0</v>
      </c>
      <c r="I10" s="170">
        <f t="shared" si="0"/>
        <v>0</v>
      </c>
      <c r="J10" s="170">
        <v>309</v>
      </c>
      <c r="K10" s="170">
        <f t="shared" si="1"/>
        <v>152955</v>
      </c>
      <c r="L10" s="170">
        <v>0</v>
      </c>
      <c r="M10" s="170">
        <f t="shared" si="2"/>
        <v>0</v>
      </c>
      <c r="N10" s="170">
        <v>0</v>
      </c>
      <c r="O10" s="170">
        <f t="shared" si="3"/>
        <v>0</v>
      </c>
      <c r="P10" s="170">
        <v>0.39600000000000002</v>
      </c>
      <c r="Q10" s="170">
        <f t="shared" si="4"/>
        <v>196.02</v>
      </c>
      <c r="R10" s="170"/>
      <c r="S10" s="170"/>
      <c r="T10" s="171">
        <v>0.77500000000000002</v>
      </c>
      <c r="U10" s="170">
        <f t="shared" si="5"/>
        <v>383.63</v>
      </c>
      <c r="V10" s="157"/>
      <c r="W10" s="157"/>
      <c r="X10" s="157"/>
      <c r="Y10" s="157"/>
      <c r="Z10" s="157"/>
      <c r="AA10" s="157"/>
      <c r="AB10" s="157"/>
      <c r="AC10" s="157"/>
      <c r="AD10" s="157"/>
      <c r="AE10" s="157" t="s">
        <v>93</v>
      </c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</row>
    <row r="11" spans="1:60" outlineLevel="1" x14ac:dyDescent="0.2">
      <c r="A11" s="158">
        <v>3</v>
      </c>
      <c r="B11" s="163" t="s">
        <v>96</v>
      </c>
      <c r="C11" s="189" t="s">
        <v>97</v>
      </c>
      <c r="D11" s="165" t="s">
        <v>98</v>
      </c>
      <c r="E11" s="167">
        <v>59</v>
      </c>
      <c r="F11" s="170"/>
      <c r="G11" s="170">
        <f t="shared" si="6"/>
        <v>0</v>
      </c>
      <c r="H11" s="170">
        <v>0</v>
      </c>
      <c r="I11" s="170">
        <f t="shared" si="0"/>
        <v>0</v>
      </c>
      <c r="J11" s="170">
        <v>285</v>
      </c>
      <c r="K11" s="170">
        <f t="shared" si="1"/>
        <v>16815</v>
      </c>
      <c r="L11" s="170">
        <v>0</v>
      </c>
      <c r="M11" s="170">
        <f t="shared" si="2"/>
        <v>0</v>
      </c>
      <c r="N11" s="170">
        <v>0</v>
      </c>
      <c r="O11" s="170">
        <f t="shared" si="3"/>
        <v>0</v>
      </c>
      <c r="P11" s="170">
        <v>1.3</v>
      </c>
      <c r="Q11" s="170">
        <f t="shared" si="4"/>
        <v>76.7</v>
      </c>
      <c r="R11" s="170"/>
      <c r="S11" s="170"/>
      <c r="T11" s="171">
        <v>0.51</v>
      </c>
      <c r="U11" s="170">
        <f t="shared" si="5"/>
        <v>30.09</v>
      </c>
      <c r="V11" s="157"/>
      <c r="W11" s="157"/>
      <c r="X11" s="157"/>
      <c r="Y11" s="157"/>
      <c r="Z11" s="157"/>
      <c r="AA11" s="157"/>
      <c r="AB11" s="157"/>
      <c r="AC11" s="157"/>
      <c r="AD11" s="157"/>
      <c r="AE11" s="157" t="s">
        <v>93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</row>
    <row r="12" spans="1:60" outlineLevel="1" x14ac:dyDescent="0.2">
      <c r="A12" s="158">
        <v>4</v>
      </c>
      <c r="B12" s="163" t="s">
        <v>99</v>
      </c>
      <c r="C12" s="189" t="s">
        <v>100</v>
      </c>
      <c r="D12" s="165" t="s">
        <v>92</v>
      </c>
      <c r="E12" s="167">
        <v>495</v>
      </c>
      <c r="F12" s="170"/>
      <c r="G12" s="170">
        <f t="shared" si="6"/>
        <v>0</v>
      </c>
      <c r="H12" s="170">
        <v>0</v>
      </c>
      <c r="I12" s="170">
        <f t="shared" si="0"/>
        <v>0</v>
      </c>
      <c r="J12" s="170">
        <v>16</v>
      </c>
      <c r="K12" s="170">
        <f t="shared" si="1"/>
        <v>7920</v>
      </c>
      <c r="L12" s="170">
        <v>0</v>
      </c>
      <c r="M12" s="170">
        <f t="shared" si="2"/>
        <v>0</v>
      </c>
      <c r="N12" s="170">
        <v>0</v>
      </c>
      <c r="O12" s="170">
        <f t="shared" si="3"/>
        <v>0</v>
      </c>
      <c r="P12" s="170">
        <v>0</v>
      </c>
      <c r="Q12" s="170">
        <f t="shared" si="4"/>
        <v>0</v>
      </c>
      <c r="R12" s="170"/>
      <c r="S12" s="170"/>
      <c r="T12" s="171">
        <v>1.7999999999999999E-2</v>
      </c>
      <c r="U12" s="170">
        <f t="shared" si="5"/>
        <v>8.91</v>
      </c>
      <c r="V12" s="157"/>
      <c r="W12" s="157"/>
      <c r="X12" s="157"/>
      <c r="Y12" s="157"/>
      <c r="Z12" s="157"/>
      <c r="AA12" s="157"/>
      <c r="AB12" s="157"/>
      <c r="AC12" s="157"/>
      <c r="AD12" s="157"/>
      <c r="AE12" s="157" t="s">
        <v>93</v>
      </c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</row>
    <row r="13" spans="1:60" outlineLevel="1" x14ac:dyDescent="0.2">
      <c r="A13" s="158">
        <v>5</v>
      </c>
      <c r="B13" s="163" t="s">
        <v>101</v>
      </c>
      <c r="C13" s="189" t="s">
        <v>102</v>
      </c>
      <c r="D13" s="165" t="s">
        <v>103</v>
      </c>
      <c r="E13" s="167">
        <v>126</v>
      </c>
      <c r="F13" s="170"/>
      <c r="G13" s="170">
        <f t="shared" si="6"/>
        <v>0</v>
      </c>
      <c r="H13" s="170">
        <v>0</v>
      </c>
      <c r="I13" s="170">
        <f t="shared" si="0"/>
        <v>0</v>
      </c>
      <c r="J13" s="170">
        <v>130</v>
      </c>
      <c r="K13" s="170">
        <f t="shared" si="1"/>
        <v>16380</v>
      </c>
      <c r="L13" s="170">
        <v>0</v>
      </c>
      <c r="M13" s="170">
        <f t="shared" si="2"/>
        <v>0</v>
      </c>
      <c r="N13" s="170">
        <v>0</v>
      </c>
      <c r="O13" s="170">
        <f t="shared" si="3"/>
        <v>0</v>
      </c>
      <c r="P13" s="170">
        <v>0</v>
      </c>
      <c r="Q13" s="170">
        <f t="shared" si="4"/>
        <v>0</v>
      </c>
      <c r="R13" s="170"/>
      <c r="S13" s="170"/>
      <c r="T13" s="171">
        <v>0</v>
      </c>
      <c r="U13" s="170">
        <f t="shared" si="5"/>
        <v>0</v>
      </c>
      <c r="V13" s="157"/>
      <c r="W13" s="157"/>
      <c r="X13" s="157"/>
      <c r="Y13" s="157"/>
      <c r="Z13" s="157"/>
      <c r="AA13" s="157"/>
      <c r="AB13" s="157"/>
      <c r="AC13" s="157"/>
      <c r="AD13" s="157"/>
      <c r="AE13" s="157" t="s">
        <v>93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</row>
    <row r="14" spans="1:60" outlineLevel="1" x14ac:dyDescent="0.2">
      <c r="A14" s="158">
        <v>6</v>
      </c>
      <c r="B14" s="163" t="s">
        <v>104</v>
      </c>
      <c r="C14" s="189" t="s">
        <v>105</v>
      </c>
      <c r="D14" s="165" t="s">
        <v>92</v>
      </c>
      <c r="E14" s="167">
        <v>495</v>
      </c>
      <c r="F14" s="170"/>
      <c r="G14" s="170">
        <f t="shared" si="6"/>
        <v>0</v>
      </c>
      <c r="H14" s="170">
        <v>0</v>
      </c>
      <c r="I14" s="170">
        <f t="shared" si="0"/>
        <v>0</v>
      </c>
      <c r="J14" s="170">
        <v>150</v>
      </c>
      <c r="K14" s="170">
        <f t="shared" si="1"/>
        <v>74250</v>
      </c>
      <c r="L14" s="170">
        <v>0</v>
      </c>
      <c r="M14" s="170">
        <f t="shared" si="2"/>
        <v>0</v>
      </c>
      <c r="N14" s="170">
        <v>0</v>
      </c>
      <c r="O14" s="170">
        <f t="shared" si="3"/>
        <v>0</v>
      </c>
      <c r="P14" s="170">
        <v>0</v>
      </c>
      <c r="Q14" s="170">
        <f t="shared" si="4"/>
        <v>0</v>
      </c>
      <c r="R14" s="170"/>
      <c r="S14" s="170"/>
      <c r="T14" s="171">
        <v>1.548</v>
      </c>
      <c r="U14" s="170">
        <f t="shared" si="5"/>
        <v>766.26</v>
      </c>
      <c r="V14" s="157"/>
      <c r="W14" s="157"/>
      <c r="X14" s="157"/>
      <c r="Y14" s="157"/>
      <c r="Z14" s="157"/>
      <c r="AA14" s="157"/>
      <c r="AB14" s="157"/>
      <c r="AC14" s="157"/>
      <c r="AD14" s="157"/>
      <c r="AE14" s="157" t="s">
        <v>93</v>
      </c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</row>
    <row r="15" spans="1:60" x14ac:dyDescent="0.2">
      <c r="A15" s="159" t="s">
        <v>88</v>
      </c>
      <c r="B15" s="164" t="s">
        <v>55</v>
      </c>
      <c r="C15" s="190" t="s">
        <v>56</v>
      </c>
      <c r="D15" s="166"/>
      <c r="E15" s="168"/>
      <c r="F15" s="172"/>
      <c r="G15" s="172">
        <f>SUMIF(AE16:AE18,"&lt;&gt;NOR",G16:G18)</f>
        <v>0</v>
      </c>
      <c r="H15" s="172"/>
      <c r="I15" s="172">
        <f>SUM(I16:I18)</f>
        <v>219648</v>
      </c>
      <c r="J15" s="172"/>
      <c r="K15" s="172">
        <f>SUM(K16:K18)</f>
        <v>64350</v>
      </c>
      <c r="L15" s="172"/>
      <c r="M15" s="172">
        <f>SUM(M16:M18)</f>
        <v>0</v>
      </c>
      <c r="N15" s="172"/>
      <c r="O15" s="172">
        <f>SUM(O16:O18)</f>
        <v>416</v>
      </c>
      <c r="P15" s="172"/>
      <c r="Q15" s="172">
        <f>SUM(Q16:Q18)</f>
        <v>0</v>
      </c>
      <c r="R15" s="172"/>
      <c r="S15" s="172"/>
      <c r="T15" s="173"/>
      <c r="U15" s="172">
        <f>SUM(U16:U18)</f>
        <v>289.08</v>
      </c>
      <c r="AE15" t="s">
        <v>89</v>
      </c>
    </row>
    <row r="16" spans="1:60" outlineLevel="1" x14ac:dyDescent="0.2">
      <c r="A16" s="158">
        <v>7</v>
      </c>
      <c r="B16" s="163" t="s">
        <v>106</v>
      </c>
      <c r="C16" s="189" t="s">
        <v>107</v>
      </c>
      <c r="D16" s="165" t="s">
        <v>92</v>
      </c>
      <c r="E16" s="167">
        <v>495</v>
      </c>
      <c r="F16" s="170"/>
      <c r="G16" s="170">
        <f>E16*F16</f>
        <v>0</v>
      </c>
      <c r="H16" s="170">
        <v>0</v>
      </c>
      <c r="I16" s="170">
        <f>ROUND(E16*H16,2)</f>
        <v>0</v>
      </c>
      <c r="J16" s="170">
        <v>65</v>
      </c>
      <c r="K16" s="170">
        <f>ROUND(E16*J16,2)</f>
        <v>32175</v>
      </c>
      <c r="L16" s="170">
        <v>0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/>
      <c r="T16" s="171">
        <v>0.29199999999999998</v>
      </c>
      <c r="U16" s="170">
        <f>ROUND(E16*T16,2)</f>
        <v>144.54</v>
      </c>
      <c r="V16" s="157"/>
      <c r="W16" s="157"/>
      <c r="X16" s="157"/>
      <c r="Y16" s="157"/>
      <c r="Z16" s="157"/>
      <c r="AA16" s="157"/>
      <c r="AB16" s="157"/>
      <c r="AC16" s="157"/>
      <c r="AD16" s="157"/>
      <c r="AE16" s="157" t="s">
        <v>93</v>
      </c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</row>
    <row r="17" spans="1:60" outlineLevel="1" x14ac:dyDescent="0.2">
      <c r="A17" s="158">
        <v>8</v>
      </c>
      <c r="B17" s="163" t="s">
        <v>106</v>
      </c>
      <c r="C17" s="189" t="s">
        <v>107</v>
      </c>
      <c r="D17" s="165" t="s">
        <v>92</v>
      </c>
      <c r="E17" s="167">
        <v>495</v>
      </c>
      <c r="F17" s="170"/>
      <c r="G17" s="170">
        <f t="shared" ref="G17:G18" si="7">E17*F17</f>
        <v>0</v>
      </c>
      <c r="H17" s="170">
        <v>0</v>
      </c>
      <c r="I17" s="170">
        <f>ROUND(E17*H17,2)</f>
        <v>0</v>
      </c>
      <c r="J17" s="170">
        <v>65</v>
      </c>
      <c r="K17" s="170">
        <f>ROUND(E17*J17,2)</f>
        <v>32175</v>
      </c>
      <c r="L17" s="170">
        <v>0</v>
      </c>
      <c r="M17" s="170">
        <f>G17*(1+L17/100)</f>
        <v>0</v>
      </c>
      <c r="N17" s="170">
        <v>0</v>
      </c>
      <c r="O17" s="170">
        <f>ROUND(E17*N17,2)</f>
        <v>0</v>
      </c>
      <c r="P17" s="170">
        <v>0</v>
      </c>
      <c r="Q17" s="170">
        <f>ROUND(E17*P17,2)</f>
        <v>0</v>
      </c>
      <c r="R17" s="170"/>
      <c r="S17" s="170"/>
      <c r="T17" s="171">
        <v>0.29199999999999998</v>
      </c>
      <c r="U17" s="170">
        <f>ROUND(E17*T17,2)</f>
        <v>144.54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57" t="s">
        <v>93</v>
      </c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</row>
    <row r="18" spans="1:60" outlineLevel="1" x14ac:dyDescent="0.2">
      <c r="A18" s="158">
        <v>9</v>
      </c>
      <c r="B18" s="163" t="s">
        <v>108</v>
      </c>
      <c r="C18" s="189" t="s">
        <v>109</v>
      </c>
      <c r="D18" s="165" t="s">
        <v>103</v>
      </c>
      <c r="E18" s="167">
        <v>416</v>
      </c>
      <c r="F18" s="170"/>
      <c r="G18" s="170">
        <f t="shared" si="7"/>
        <v>0</v>
      </c>
      <c r="H18" s="170">
        <v>528</v>
      </c>
      <c r="I18" s="170">
        <f>ROUND(E18*H18,2)</f>
        <v>219648</v>
      </c>
      <c r="J18" s="170">
        <v>0</v>
      </c>
      <c r="K18" s="170">
        <f>ROUND(E18*J18,2)</f>
        <v>0</v>
      </c>
      <c r="L18" s="170">
        <v>0</v>
      </c>
      <c r="M18" s="170">
        <f>G18*(1+L18/100)</f>
        <v>0</v>
      </c>
      <c r="N18" s="170">
        <v>1</v>
      </c>
      <c r="O18" s="170">
        <f>ROUND(E18*N18,2)</f>
        <v>416</v>
      </c>
      <c r="P18" s="170">
        <v>0</v>
      </c>
      <c r="Q18" s="170">
        <f>ROUND(E18*P18,2)</f>
        <v>0</v>
      </c>
      <c r="R18" s="170"/>
      <c r="S18" s="170"/>
      <c r="T18" s="171">
        <v>0</v>
      </c>
      <c r="U18" s="170">
        <f>ROUND(E18*T18,2)</f>
        <v>0</v>
      </c>
      <c r="V18" s="157"/>
      <c r="W18" s="157"/>
      <c r="X18" s="157"/>
      <c r="Y18" s="157"/>
      <c r="Z18" s="157"/>
      <c r="AA18" s="157"/>
      <c r="AB18" s="157"/>
      <c r="AC18" s="157"/>
      <c r="AD18" s="157"/>
      <c r="AE18" s="157" t="s">
        <v>110</v>
      </c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</row>
    <row r="19" spans="1:60" x14ac:dyDescent="0.2">
      <c r="A19" s="159" t="s">
        <v>88</v>
      </c>
      <c r="B19" s="164" t="s">
        <v>57</v>
      </c>
      <c r="C19" s="190" t="s">
        <v>58</v>
      </c>
      <c r="D19" s="166"/>
      <c r="E19" s="168"/>
      <c r="F19" s="172"/>
      <c r="G19" s="172">
        <f>SUMIF(AE20:AE20,"&lt;&gt;NOR",G20:G20)</f>
        <v>0</v>
      </c>
      <c r="H19" s="172"/>
      <c r="I19" s="172">
        <f>SUM(I20:I20)</f>
        <v>11935.79</v>
      </c>
      <c r="J19" s="172"/>
      <c r="K19" s="172">
        <f>SUM(K20:K20)</f>
        <v>16544.21</v>
      </c>
      <c r="L19" s="172"/>
      <c r="M19" s="172">
        <f>SUM(M20:M20)</f>
        <v>0</v>
      </c>
      <c r="N19" s="172"/>
      <c r="O19" s="172">
        <f>SUM(O20:O20)</f>
        <v>10.41</v>
      </c>
      <c r="P19" s="172"/>
      <c r="Q19" s="172">
        <f>SUM(Q20:Q20)</f>
        <v>0</v>
      </c>
      <c r="R19" s="172"/>
      <c r="S19" s="172"/>
      <c r="T19" s="173"/>
      <c r="U19" s="172">
        <f>SUM(U20:U20)</f>
        <v>12.46</v>
      </c>
      <c r="AE19" t="s">
        <v>89</v>
      </c>
    </row>
    <row r="20" spans="1:60" ht="22.5" outlineLevel="1" x14ac:dyDescent="0.2">
      <c r="A20" s="158">
        <v>10</v>
      </c>
      <c r="B20" s="163" t="s">
        <v>111</v>
      </c>
      <c r="C20" s="189" t="s">
        <v>112</v>
      </c>
      <c r="D20" s="165" t="s">
        <v>113</v>
      </c>
      <c r="E20" s="167">
        <v>89</v>
      </c>
      <c r="F20" s="170"/>
      <c r="G20" s="170">
        <f>E20*F20</f>
        <v>0</v>
      </c>
      <c r="H20" s="170">
        <v>134.11000000000001</v>
      </c>
      <c r="I20" s="170">
        <f>ROUND(E20*H20,2)</f>
        <v>11935.79</v>
      </c>
      <c r="J20" s="170">
        <v>185.89</v>
      </c>
      <c r="K20" s="170">
        <f>ROUND(E20*J20,2)</f>
        <v>16544.21</v>
      </c>
      <c r="L20" s="170">
        <v>0</v>
      </c>
      <c r="M20" s="170">
        <f>G20*(1+L20/100)</f>
        <v>0</v>
      </c>
      <c r="N20" s="170">
        <v>0.11693000000000001</v>
      </c>
      <c r="O20" s="170">
        <f>ROUND(E20*N20,2)</f>
        <v>10.41</v>
      </c>
      <c r="P20" s="170">
        <v>0</v>
      </c>
      <c r="Q20" s="170">
        <f>ROUND(E20*P20,2)</f>
        <v>0</v>
      </c>
      <c r="R20" s="170"/>
      <c r="S20" s="170"/>
      <c r="T20" s="171">
        <v>0.14000000000000001</v>
      </c>
      <c r="U20" s="170">
        <f>ROUND(E20*T20,2)</f>
        <v>12.46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 t="s">
        <v>93</v>
      </c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</row>
    <row r="21" spans="1:60" x14ac:dyDescent="0.2">
      <c r="A21" s="159" t="s">
        <v>88</v>
      </c>
      <c r="B21" s="164" t="s">
        <v>59</v>
      </c>
      <c r="C21" s="190" t="s">
        <v>60</v>
      </c>
      <c r="D21" s="166"/>
      <c r="E21" s="168"/>
      <c r="F21" s="172"/>
      <c r="G21" s="172">
        <f>SUMIF(AE22:AE24,"&lt;&gt;NOR",G22:G24)</f>
        <v>0</v>
      </c>
      <c r="H21" s="172"/>
      <c r="I21" s="172">
        <f>SUM(I22:I24)</f>
        <v>0</v>
      </c>
      <c r="J21" s="172"/>
      <c r="K21" s="172">
        <f>SUM(K22:K24)</f>
        <v>223652</v>
      </c>
      <c r="L21" s="172"/>
      <c r="M21" s="172">
        <f>SUM(M22:M24)</f>
        <v>0</v>
      </c>
      <c r="N21" s="172"/>
      <c r="O21" s="172">
        <f>SUM(O22:O24)</f>
        <v>0</v>
      </c>
      <c r="P21" s="172"/>
      <c r="Q21" s="172">
        <f>SUM(Q22:Q24)</f>
        <v>0</v>
      </c>
      <c r="R21" s="172"/>
      <c r="S21" s="172"/>
      <c r="T21" s="173"/>
      <c r="U21" s="172">
        <f>SUM(U22:U24)</f>
        <v>128.01</v>
      </c>
      <c r="AE21" t="s">
        <v>89</v>
      </c>
    </row>
    <row r="22" spans="1:60" outlineLevel="1" x14ac:dyDescent="0.2">
      <c r="A22" s="158">
        <v>11</v>
      </c>
      <c r="B22" s="163" t="s">
        <v>114</v>
      </c>
      <c r="C22" s="189" t="s">
        <v>115</v>
      </c>
      <c r="D22" s="165" t="s">
        <v>103</v>
      </c>
      <c r="E22" s="167">
        <v>431</v>
      </c>
      <c r="F22" s="170"/>
      <c r="G22" s="170">
        <f>E22*F22</f>
        <v>0</v>
      </c>
      <c r="H22" s="170">
        <v>0</v>
      </c>
      <c r="I22" s="170">
        <f>ROUND(E22*H22,2)</f>
        <v>0</v>
      </c>
      <c r="J22" s="170">
        <v>330</v>
      </c>
      <c r="K22" s="170">
        <f>ROUND(E22*J22,2)</f>
        <v>142230</v>
      </c>
      <c r="L22" s="170">
        <v>0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/>
      <c r="S22" s="170"/>
      <c r="T22" s="171">
        <v>0.29099999999999998</v>
      </c>
      <c r="U22" s="170">
        <f>ROUND(E22*T22,2)</f>
        <v>125.42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57" t="s">
        <v>93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</row>
    <row r="23" spans="1:60" outlineLevel="1" x14ac:dyDescent="0.2">
      <c r="A23" s="158">
        <v>12</v>
      </c>
      <c r="B23" s="163" t="s">
        <v>116</v>
      </c>
      <c r="C23" s="189" t="s">
        <v>117</v>
      </c>
      <c r="D23" s="165" t="s">
        <v>103</v>
      </c>
      <c r="E23" s="167">
        <v>431</v>
      </c>
      <c r="F23" s="170"/>
      <c r="G23" s="170">
        <f t="shared" ref="G23:G24" si="8">E23*F23</f>
        <v>0</v>
      </c>
      <c r="H23" s="170">
        <v>0</v>
      </c>
      <c r="I23" s="170">
        <f>ROUND(E23*H23,2)</f>
        <v>0</v>
      </c>
      <c r="J23" s="170">
        <v>12</v>
      </c>
      <c r="K23" s="170">
        <f>ROUND(E23*J23,2)</f>
        <v>5172</v>
      </c>
      <c r="L23" s="170">
        <v>0</v>
      </c>
      <c r="M23" s="170">
        <f>G23*(1+L23/100)</f>
        <v>0</v>
      </c>
      <c r="N23" s="170">
        <v>0</v>
      </c>
      <c r="O23" s="170">
        <f>ROUND(E23*N23,2)</f>
        <v>0</v>
      </c>
      <c r="P23" s="170">
        <v>0</v>
      </c>
      <c r="Q23" s="170">
        <f>ROUND(E23*P23,2)</f>
        <v>0</v>
      </c>
      <c r="R23" s="170"/>
      <c r="S23" s="170"/>
      <c r="T23" s="171">
        <v>6.0000000000000001E-3</v>
      </c>
      <c r="U23" s="170">
        <f>ROUND(E23*T23,2)</f>
        <v>2.59</v>
      </c>
      <c r="V23" s="157"/>
      <c r="W23" s="157"/>
      <c r="X23" s="157"/>
      <c r="Y23" s="157"/>
      <c r="Z23" s="157"/>
      <c r="AA23" s="157"/>
      <c r="AB23" s="157"/>
      <c r="AC23" s="157"/>
      <c r="AD23" s="157"/>
      <c r="AE23" s="157" t="s">
        <v>93</v>
      </c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</row>
    <row r="24" spans="1:60" outlineLevel="1" x14ac:dyDescent="0.2">
      <c r="A24" s="183">
        <v>13</v>
      </c>
      <c r="B24" s="184" t="s">
        <v>118</v>
      </c>
      <c r="C24" s="191" t="s">
        <v>119</v>
      </c>
      <c r="D24" s="185" t="s">
        <v>103</v>
      </c>
      <c r="E24" s="186">
        <v>305</v>
      </c>
      <c r="F24" s="187"/>
      <c r="G24" s="170">
        <f t="shared" si="8"/>
        <v>0</v>
      </c>
      <c r="H24" s="187">
        <v>0</v>
      </c>
      <c r="I24" s="187">
        <f>ROUND(E24*H24,2)</f>
        <v>0</v>
      </c>
      <c r="J24" s="187">
        <v>250</v>
      </c>
      <c r="K24" s="187">
        <f>ROUND(E24*J24,2)</f>
        <v>76250</v>
      </c>
      <c r="L24" s="187">
        <v>0</v>
      </c>
      <c r="M24" s="187">
        <f>G24*(1+L24/100)</f>
        <v>0</v>
      </c>
      <c r="N24" s="187">
        <v>0</v>
      </c>
      <c r="O24" s="187">
        <f>ROUND(E24*N24,2)</f>
        <v>0</v>
      </c>
      <c r="P24" s="187">
        <v>0</v>
      </c>
      <c r="Q24" s="187">
        <f>ROUND(E24*P24,2)</f>
        <v>0</v>
      </c>
      <c r="R24" s="187"/>
      <c r="S24" s="187"/>
      <c r="T24" s="188">
        <v>0</v>
      </c>
      <c r="U24" s="187">
        <f>ROUND(E24*T24,2)</f>
        <v>0</v>
      </c>
      <c r="V24" s="157"/>
      <c r="W24" s="157"/>
      <c r="X24" s="157"/>
      <c r="Y24" s="157"/>
      <c r="Z24" s="157"/>
      <c r="AA24" s="157"/>
      <c r="AB24" s="157"/>
      <c r="AC24" s="157"/>
      <c r="AD24" s="157"/>
      <c r="AE24" s="157" t="s">
        <v>93</v>
      </c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</row>
    <row r="25" spans="1:60" ht="13.5" thickBot="1" x14ac:dyDescent="0.25">
      <c r="A25" s="6"/>
      <c r="B25" s="7" t="s">
        <v>120</v>
      </c>
      <c r="C25" s="192" t="s">
        <v>120</v>
      </c>
      <c r="D25" s="9"/>
      <c r="E25" s="6"/>
      <c r="F25" s="6"/>
      <c r="G25" s="6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AC25">
        <v>15</v>
      </c>
      <c r="AD25">
        <v>21</v>
      </c>
    </row>
    <row r="26" spans="1:60" ht="13.5" thickBot="1" x14ac:dyDescent="0.25">
      <c r="C26" s="213" t="s">
        <v>144</v>
      </c>
      <c r="D26" s="214"/>
      <c r="E26" s="215"/>
      <c r="F26" s="215"/>
      <c r="G26" s="216">
        <f>SUM(G21,G19,G15,G8)</f>
        <v>0</v>
      </c>
      <c r="AE26" t="s">
        <v>121</v>
      </c>
    </row>
    <row r="27" spans="1:60" x14ac:dyDescent="0.2">
      <c r="D27" s="147"/>
    </row>
    <row r="28" spans="1:60" x14ac:dyDescent="0.2">
      <c r="D28" s="147"/>
    </row>
    <row r="29" spans="1:60" x14ac:dyDescent="0.2">
      <c r="D29" s="147"/>
    </row>
    <row r="30" spans="1:60" x14ac:dyDescent="0.2">
      <c r="D30" s="147"/>
    </row>
    <row r="31" spans="1:60" x14ac:dyDescent="0.2">
      <c r="D31" s="147"/>
    </row>
    <row r="32" spans="1:60" x14ac:dyDescent="0.2">
      <c r="D32" s="147"/>
    </row>
    <row r="33" spans="4:4" x14ac:dyDescent="0.2">
      <c r="D33" s="147"/>
    </row>
    <row r="34" spans="4:4" x14ac:dyDescent="0.2">
      <c r="D34" s="147"/>
    </row>
    <row r="35" spans="4:4" x14ac:dyDescent="0.2">
      <c r="D35" s="147"/>
    </row>
    <row r="36" spans="4:4" x14ac:dyDescent="0.2">
      <c r="D36" s="147"/>
    </row>
    <row r="37" spans="4:4" x14ac:dyDescent="0.2">
      <c r="D37" s="147"/>
    </row>
    <row r="38" spans="4:4" x14ac:dyDescent="0.2">
      <c r="D38" s="147"/>
    </row>
    <row r="39" spans="4:4" x14ac:dyDescent="0.2">
      <c r="D39" s="147"/>
    </row>
    <row r="40" spans="4:4" x14ac:dyDescent="0.2">
      <c r="D40" s="147"/>
    </row>
    <row r="41" spans="4:4" x14ac:dyDescent="0.2">
      <c r="D41" s="147"/>
    </row>
    <row r="42" spans="4:4" x14ac:dyDescent="0.2">
      <c r="D42" s="147"/>
    </row>
    <row r="43" spans="4:4" x14ac:dyDescent="0.2">
      <c r="D43" s="147"/>
    </row>
    <row r="44" spans="4:4" x14ac:dyDescent="0.2">
      <c r="D44" s="147"/>
    </row>
    <row r="45" spans="4:4" x14ac:dyDescent="0.2">
      <c r="D45" s="147"/>
    </row>
    <row r="46" spans="4:4" x14ac:dyDescent="0.2">
      <c r="D46" s="147"/>
    </row>
    <row r="47" spans="4:4" x14ac:dyDescent="0.2">
      <c r="D47" s="147"/>
    </row>
    <row r="48" spans="4:4" x14ac:dyDescent="0.2">
      <c r="D48" s="147"/>
    </row>
    <row r="49" spans="4:4" x14ac:dyDescent="0.2">
      <c r="D49" s="147"/>
    </row>
    <row r="50" spans="4:4" x14ac:dyDescent="0.2">
      <c r="D50" s="147"/>
    </row>
    <row r="51" spans="4:4" x14ac:dyDescent="0.2">
      <c r="D51" s="147"/>
    </row>
    <row r="52" spans="4:4" x14ac:dyDescent="0.2">
      <c r="D52" s="147"/>
    </row>
    <row r="53" spans="4:4" x14ac:dyDescent="0.2">
      <c r="D53" s="147"/>
    </row>
    <row r="54" spans="4:4" x14ac:dyDescent="0.2">
      <c r="D54" s="147"/>
    </row>
    <row r="55" spans="4:4" x14ac:dyDescent="0.2">
      <c r="D55" s="147"/>
    </row>
    <row r="56" spans="4:4" x14ac:dyDescent="0.2">
      <c r="D56" s="147"/>
    </row>
    <row r="57" spans="4:4" x14ac:dyDescent="0.2">
      <c r="D57" s="147"/>
    </row>
    <row r="58" spans="4:4" x14ac:dyDescent="0.2">
      <c r="D58" s="147"/>
    </row>
    <row r="59" spans="4:4" x14ac:dyDescent="0.2">
      <c r="D59" s="147"/>
    </row>
    <row r="60" spans="4:4" x14ac:dyDescent="0.2">
      <c r="D60" s="147"/>
    </row>
    <row r="61" spans="4:4" x14ac:dyDescent="0.2">
      <c r="D61" s="147"/>
    </row>
    <row r="62" spans="4:4" x14ac:dyDescent="0.2">
      <c r="D62" s="147"/>
    </row>
    <row r="63" spans="4:4" x14ac:dyDescent="0.2">
      <c r="D63" s="147"/>
    </row>
    <row r="64" spans="4:4" x14ac:dyDescent="0.2">
      <c r="D64" s="147"/>
    </row>
    <row r="65" spans="4:4" x14ac:dyDescent="0.2">
      <c r="D65" s="147"/>
    </row>
    <row r="66" spans="4:4" x14ac:dyDescent="0.2">
      <c r="D66" s="147"/>
    </row>
    <row r="67" spans="4:4" x14ac:dyDescent="0.2">
      <c r="D67" s="147"/>
    </row>
    <row r="68" spans="4:4" x14ac:dyDescent="0.2">
      <c r="D68" s="147"/>
    </row>
    <row r="69" spans="4:4" x14ac:dyDescent="0.2">
      <c r="D69" s="147"/>
    </row>
    <row r="70" spans="4:4" x14ac:dyDescent="0.2">
      <c r="D70" s="147"/>
    </row>
    <row r="71" spans="4:4" x14ac:dyDescent="0.2">
      <c r="D71" s="147"/>
    </row>
    <row r="72" spans="4:4" x14ac:dyDescent="0.2">
      <c r="D72" s="147"/>
    </row>
    <row r="73" spans="4:4" x14ac:dyDescent="0.2">
      <c r="D73" s="147"/>
    </row>
    <row r="74" spans="4:4" x14ac:dyDescent="0.2">
      <c r="D74" s="147"/>
    </row>
    <row r="75" spans="4:4" x14ac:dyDescent="0.2">
      <c r="D75" s="147"/>
    </row>
    <row r="76" spans="4:4" x14ac:dyDescent="0.2">
      <c r="D76" s="147"/>
    </row>
    <row r="77" spans="4:4" x14ac:dyDescent="0.2">
      <c r="D77" s="147"/>
    </row>
    <row r="78" spans="4:4" x14ac:dyDescent="0.2">
      <c r="D78" s="147"/>
    </row>
    <row r="79" spans="4:4" x14ac:dyDescent="0.2">
      <c r="D79" s="147"/>
    </row>
    <row r="80" spans="4:4" x14ac:dyDescent="0.2">
      <c r="D80" s="147"/>
    </row>
    <row r="81" spans="4:4" x14ac:dyDescent="0.2">
      <c r="D81" s="147"/>
    </row>
    <row r="82" spans="4:4" x14ac:dyDescent="0.2">
      <c r="D82" s="147"/>
    </row>
    <row r="83" spans="4:4" x14ac:dyDescent="0.2">
      <c r="D83" s="147"/>
    </row>
    <row r="84" spans="4:4" x14ac:dyDescent="0.2">
      <c r="D84" s="147"/>
    </row>
    <row r="85" spans="4:4" x14ac:dyDescent="0.2">
      <c r="D85" s="147"/>
    </row>
    <row r="86" spans="4:4" x14ac:dyDescent="0.2">
      <c r="D86" s="147"/>
    </row>
    <row r="87" spans="4:4" x14ac:dyDescent="0.2">
      <c r="D87" s="147"/>
    </row>
    <row r="88" spans="4:4" x14ac:dyDescent="0.2">
      <c r="D88" s="147"/>
    </row>
    <row r="89" spans="4:4" x14ac:dyDescent="0.2">
      <c r="D89" s="147"/>
    </row>
    <row r="90" spans="4:4" x14ac:dyDescent="0.2">
      <c r="D90" s="147"/>
    </row>
    <row r="91" spans="4:4" x14ac:dyDescent="0.2">
      <c r="D91" s="147"/>
    </row>
    <row r="92" spans="4:4" x14ac:dyDescent="0.2">
      <c r="D92" s="147"/>
    </row>
    <row r="93" spans="4:4" x14ac:dyDescent="0.2">
      <c r="D93" s="147"/>
    </row>
    <row r="94" spans="4:4" x14ac:dyDescent="0.2">
      <c r="D94" s="147"/>
    </row>
    <row r="95" spans="4:4" x14ac:dyDescent="0.2">
      <c r="D95" s="147"/>
    </row>
    <row r="96" spans="4:4" x14ac:dyDescent="0.2">
      <c r="D96" s="147"/>
    </row>
    <row r="97" spans="4:4" x14ac:dyDescent="0.2">
      <c r="D97" s="147"/>
    </row>
    <row r="98" spans="4:4" x14ac:dyDescent="0.2">
      <c r="D98" s="147"/>
    </row>
    <row r="99" spans="4:4" x14ac:dyDescent="0.2">
      <c r="D99" s="147"/>
    </row>
    <row r="100" spans="4:4" x14ac:dyDescent="0.2">
      <c r="D100" s="147"/>
    </row>
    <row r="101" spans="4:4" x14ac:dyDescent="0.2">
      <c r="D101" s="147"/>
    </row>
    <row r="102" spans="4:4" x14ac:dyDescent="0.2">
      <c r="D102" s="147"/>
    </row>
    <row r="103" spans="4:4" x14ac:dyDescent="0.2">
      <c r="D103" s="147"/>
    </row>
    <row r="104" spans="4:4" x14ac:dyDescent="0.2">
      <c r="D104" s="147"/>
    </row>
    <row r="105" spans="4:4" x14ac:dyDescent="0.2">
      <c r="D105" s="147"/>
    </row>
    <row r="106" spans="4:4" x14ac:dyDescent="0.2">
      <c r="D106" s="147"/>
    </row>
    <row r="107" spans="4:4" x14ac:dyDescent="0.2">
      <c r="D107" s="147"/>
    </row>
    <row r="108" spans="4:4" x14ac:dyDescent="0.2">
      <c r="D108" s="147"/>
    </row>
    <row r="109" spans="4:4" x14ac:dyDescent="0.2">
      <c r="D109" s="147"/>
    </row>
    <row r="110" spans="4:4" x14ac:dyDescent="0.2">
      <c r="D110" s="147"/>
    </row>
    <row r="111" spans="4:4" x14ac:dyDescent="0.2">
      <c r="D111" s="147"/>
    </row>
    <row r="112" spans="4:4" x14ac:dyDescent="0.2">
      <c r="D112" s="147"/>
    </row>
    <row r="113" spans="4:4" x14ac:dyDescent="0.2">
      <c r="D113" s="147"/>
    </row>
    <row r="114" spans="4:4" x14ac:dyDescent="0.2">
      <c r="D114" s="147"/>
    </row>
    <row r="115" spans="4:4" x14ac:dyDescent="0.2">
      <c r="D115" s="147"/>
    </row>
    <row r="116" spans="4:4" x14ac:dyDescent="0.2">
      <c r="D116" s="147"/>
    </row>
    <row r="117" spans="4:4" x14ac:dyDescent="0.2">
      <c r="D117" s="147"/>
    </row>
    <row r="118" spans="4:4" x14ac:dyDescent="0.2">
      <c r="D118" s="147"/>
    </row>
    <row r="119" spans="4:4" x14ac:dyDescent="0.2">
      <c r="D119" s="147"/>
    </row>
    <row r="120" spans="4:4" x14ac:dyDescent="0.2">
      <c r="D120" s="147"/>
    </row>
    <row r="121" spans="4:4" x14ac:dyDescent="0.2">
      <c r="D121" s="147"/>
    </row>
    <row r="122" spans="4:4" x14ac:dyDescent="0.2">
      <c r="D122" s="147"/>
    </row>
    <row r="123" spans="4:4" x14ac:dyDescent="0.2">
      <c r="D123" s="147"/>
    </row>
    <row r="124" spans="4:4" x14ac:dyDescent="0.2">
      <c r="D124" s="147"/>
    </row>
    <row r="125" spans="4:4" x14ac:dyDescent="0.2">
      <c r="D125" s="147"/>
    </row>
    <row r="126" spans="4:4" x14ac:dyDescent="0.2">
      <c r="D126" s="147"/>
    </row>
    <row r="127" spans="4:4" x14ac:dyDescent="0.2">
      <c r="D127" s="147"/>
    </row>
    <row r="128" spans="4:4" x14ac:dyDescent="0.2">
      <c r="D128" s="147"/>
    </row>
    <row r="129" spans="4:4" x14ac:dyDescent="0.2">
      <c r="D129" s="147"/>
    </row>
    <row r="130" spans="4:4" x14ac:dyDescent="0.2">
      <c r="D130" s="147"/>
    </row>
    <row r="131" spans="4:4" x14ac:dyDescent="0.2">
      <c r="D131" s="147"/>
    </row>
    <row r="132" spans="4:4" x14ac:dyDescent="0.2">
      <c r="D132" s="147"/>
    </row>
    <row r="133" spans="4:4" x14ac:dyDescent="0.2">
      <c r="D133" s="147"/>
    </row>
    <row r="134" spans="4:4" x14ac:dyDescent="0.2">
      <c r="D134" s="147"/>
    </row>
    <row r="135" spans="4:4" x14ac:dyDescent="0.2">
      <c r="D135" s="147"/>
    </row>
    <row r="136" spans="4:4" x14ac:dyDescent="0.2">
      <c r="D136" s="147"/>
    </row>
    <row r="137" spans="4:4" x14ac:dyDescent="0.2">
      <c r="D137" s="147"/>
    </row>
    <row r="138" spans="4:4" x14ac:dyDescent="0.2">
      <c r="D138" s="147"/>
    </row>
    <row r="139" spans="4:4" x14ac:dyDescent="0.2">
      <c r="D139" s="147"/>
    </row>
    <row r="140" spans="4:4" x14ac:dyDescent="0.2">
      <c r="D140" s="147"/>
    </row>
    <row r="141" spans="4:4" x14ac:dyDescent="0.2">
      <c r="D141" s="147"/>
    </row>
    <row r="142" spans="4:4" x14ac:dyDescent="0.2">
      <c r="D142" s="147"/>
    </row>
    <row r="143" spans="4:4" x14ac:dyDescent="0.2">
      <c r="D143" s="147"/>
    </row>
    <row r="144" spans="4:4" x14ac:dyDescent="0.2">
      <c r="D144" s="147"/>
    </row>
    <row r="145" spans="4:4" x14ac:dyDescent="0.2">
      <c r="D145" s="147"/>
    </row>
    <row r="146" spans="4:4" x14ac:dyDescent="0.2">
      <c r="D146" s="147"/>
    </row>
    <row r="147" spans="4:4" x14ac:dyDescent="0.2">
      <c r="D147" s="147"/>
    </row>
    <row r="148" spans="4:4" x14ac:dyDescent="0.2">
      <c r="D148" s="147"/>
    </row>
    <row r="149" spans="4:4" x14ac:dyDescent="0.2">
      <c r="D149" s="147"/>
    </row>
    <row r="150" spans="4:4" x14ac:dyDescent="0.2">
      <c r="D150" s="147"/>
    </row>
    <row r="151" spans="4:4" x14ac:dyDescent="0.2">
      <c r="D151" s="147"/>
    </row>
    <row r="152" spans="4:4" x14ac:dyDescent="0.2">
      <c r="D152" s="147"/>
    </row>
    <row r="153" spans="4:4" x14ac:dyDescent="0.2">
      <c r="D153" s="147"/>
    </row>
    <row r="154" spans="4:4" x14ac:dyDescent="0.2">
      <c r="D154" s="147"/>
    </row>
    <row r="155" spans="4:4" x14ac:dyDescent="0.2">
      <c r="D155" s="147"/>
    </row>
    <row r="156" spans="4:4" x14ac:dyDescent="0.2">
      <c r="D156" s="147"/>
    </row>
    <row r="157" spans="4:4" x14ac:dyDescent="0.2">
      <c r="D157" s="147"/>
    </row>
    <row r="158" spans="4:4" x14ac:dyDescent="0.2">
      <c r="D158" s="147"/>
    </row>
    <row r="159" spans="4:4" x14ac:dyDescent="0.2">
      <c r="D159" s="147"/>
    </row>
    <row r="160" spans="4:4" x14ac:dyDescent="0.2">
      <c r="D160" s="147"/>
    </row>
    <row r="161" spans="4:4" x14ac:dyDescent="0.2">
      <c r="D161" s="147"/>
    </row>
    <row r="162" spans="4:4" x14ac:dyDescent="0.2">
      <c r="D162" s="147"/>
    </row>
    <row r="163" spans="4:4" x14ac:dyDescent="0.2">
      <c r="D163" s="147"/>
    </row>
    <row r="164" spans="4:4" x14ac:dyDescent="0.2">
      <c r="D164" s="147"/>
    </row>
    <row r="165" spans="4:4" x14ac:dyDescent="0.2">
      <c r="D165" s="147"/>
    </row>
    <row r="166" spans="4:4" x14ac:dyDescent="0.2">
      <c r="D166" s="147"/>
    </row>
    <row r="167" spans="4:4" x14ac:dyDescent="0.2">
      <c r="D167" s="147"/>
    </row>
    <row r="168" spans="4:4" x14ac:dyDescent="0.2">
      <c r="D168" s="147"/>
    </row>
    <row r="169" spans="4:4" x14ac:dyDescent="0.2">
      <c r="D169" s="147"/>
    </row>
    <row r="170" spans="4:4" x14ac:dyDescent="0.2">
      <c r="D170" s="147"/>
    </row>
    <row r="171" spans="4:4" x14ac:dyDescent="0.2">
      <c r="D171" s="147"/>
    </row>
    <row r="172" spans="4:4" x14ac:dyDescent="0.2">
      <c r="D172" s="147"/>
    </row>
    <row r="173" spans="4:4" x14ac:dyDescent="0.2">
      <c r="D173" s="147"/>
    </row>
    <row r="174" spans="4:4" x14ac:dyDescent="0.2">
      <c r="D174" s="147"/>
    </row>
    <row r="175" spans="4:4" x14ac:dyDescent="0.2">
      <c r="D175" s="147"/>
    </row>
    <row r="176" spans="4:4" x14ac:dyDescent="0.2">
      <c r="D176" s="147"/>
    </row>
    <row r="177" spans="4:4" x14ac:dyDescent="0.2">
      <c r="D177" s="147"/>
    </row>
    <row r="178" spans="4:4" x14ac:dyDescent="0.2">
      <c r="D178" s="147"/>
    </row>
    <row r="179" spans="4:4" x14ac:dyDescent="0.2">
      <c r="D179" s="147"/>
    </row>
    <row r="180" spans="4:4" x14ac:dyDescent="0.2">
      <c r="D180" s="147"/>
    </row>
    <row r="181" spans="4:4" x14ac:dyDescent="0.2">
      <c r="D181" s="147"/>
    </row>
    <row r="182" spans="4:4" x14ac:dyDescent="0.2">
      <c r="D182" s="147"/>
    </row>
    <row r="183" spans="4:4" x14ac:dyDescent="0.2">
      <c r="D183" s="147"/>
    </row>
    <row r="184" spans="4:4" x14ac:dyDescent="0.2">
      <c r="D184" s="147"/>
    </row>
    <row r="185" spans="4:4" x14ac:dyDescent="0.2">
      <c r="D185" s="147"/>
    </row>
    <row r="186" spans="4:4" x14ac:dyDescent="0.2">
      <c r="D186" s="147"/>
    </row>
    <row r="187" spans="4:4" x14ac:dyDescent="0.2">
      <c r="D187" s="147"/>
    </row>
    <row r="188" spans="4:4" x14ac:dyDescent="0.2">
      <c r="D188" s="147"/>
    </row>
    <row r="189" spans="4:4" x14ac:dyDescent="0.2">
      <c r="D189" s="147"/>
    </row>
    <row r="190" spans="4:4" x14ac:dyDescent="0.2">
      <c r="D190" s="147"/>
    </row>
    <row r="191" spans="4:4" x14ac:dyDescent="0.2">
      <c r="D191" s="147"/>
    </row>
    <row r="192" spans="4:4" x14ac:dyDescent="0.2">
      <c r="D192" s="147"/>
    </row>
    <row r="193" spans="4:4" x14ac:dyDescent="0.2">
      <c r="D193" s="147"/>
    </row>
    <row r="194" spans="4:4" x14ac:dyDescent="0.2">
      <c r="D194" s="147"/>
    </row>
    <row r="195" spans="4:4" x14ac:dyDescent="0.2">
      <c r="D195" s="147"/>
    </row>
    <row r="196" spans="4:4" x14ac:dyDescent="0.2">
      <c r="D196" s="147"/>
    </row>
    <row r="197" spans="4:4" x14ac:dyDescent="0.2">
      <c r="D197" s="147"/>
    </row>
    <row r="198" spans="4:4" x14ac:dyDescent="0.2">
      <c r="D198" s="147"/>
    </row>
    <row r="199" spans="4:4" x14ac:dyDescent="0.2">
      <c r="D199" s="147"/>
    </row>
    <row r="200" spans="4:4" x14ac:dyDescent="0.2">
      <c r="D200" s="147"/>
    </row>
    <row r="201" spans="4:4" x14ac:dyDescent="0.2">
      <c r="D201" s="147"/>
    </row>
    <row r="202" spans="4:4" x14ac:dyDescent="0.2">
      <c r="D202" s="147"/>
    </row>
    <row r="203" spans="4:4" x14ac:dyDescent="0.2">
      <c r="D203" s="147"/>
    </row>
    <row r="204" spans="4:4" x14ac:dyDescent="0.2">
      <c r="D204" s="147"/>
    </row>
    <row r="205" spans="4:4" x14ac:dyDescent="0.2">
      <c r="D205" s="147"/>
    </row>
    <row r="206" spans="4:4" x14ac:dyDescent="0.2">
      <c r="D206" s="147"/>
    </row>
    <row r="207" spans="4:4" x14ac:dyDescent="0.2">
      <c r="D207" s="147"/>
    </row>
    <row r="208" spans="4:4" x14ac:dyDescent="0.2">
      <c r="D208" s="147"/>
    </row>
    <row r="209" spans="4:4" x14ac:dyDescent="0.2">
      <c r="D209" s="147"/>
    </row>
    <row r="210" spans="4:4" x14ac:dyDescent="0.2">
      <c r="D210" s="147"/>
    </row>
    <row r="211" spans="4:4" x14ac:dyDescent="0.2">
      <c r="D211" s="147"/>
    </row>
    <row r="212" spans="4:4" x14ac:dyDescent="0.2">
      <c r="D212" s="147"/>
    </row>
    <row r="213" spans="4:4" x14ac:dyDescent="0.2">
      <c r="D213" s="147"/>
    </row>
    <row r="214" spans="4:4" x14ac:dyDescent="0.2">
      <c r="D214" s="147"/>
    </row>
    <row r="215" spans="4:4" x14ac:dyDescent="0.2">
      <c r="D215" s="147"/>
    </row>
    <row r="216" spans="4:4" x14ac:dyDescent="0.2">
      <c r="D216" s="147"/>
    </row>
    <row r="217" spans="4:4" x14ac:dyDescent="0.2">
      <c r="D217" s="147"/>
    </row>
    <row r="218" spans="4:4" x14ac:dyDescent="0.2">
      <c r="D218" s="147"/>
    </row>
    <row r="219" spans="4:4" x14ac:dyDescent="0.2">
      <c r="D219" s="147"/>
    </row>
    <row r="220" spans="4:4" x14ac:dyDescent="0.2">
      <c r="D220" s="147"/>
    </row>
    <row r="221" spans="4:4" x14ac:dyDescent="0.2">
      <c r="D221" s="147"/>
    </row>
    <row r="222" spans="4:4" x14ac:dyDescent="0.2">
      <c r="D222" s="147"/>
    </row>
    <row r="223" spans="4:4" x14ac:dyDescent="0.2">
      <c r="D223" s="147"/>
    </row>
    <row r="224" spans="4:4" x14ac:dyDescent="0.2">
      <c r="D224" s="147"/>
    </row>
    <row r="225" spans="4:4" x14ac:dyDescent="0.2">
      <c r="D225" s="147"/>
    </row>
    <row r="226" spans="4:4" x14ac:dyDescent="0.2">
      <c r="D226" s="147"/>
    </row>
    <row r="227" spans="4:4" x14ac:dyDescent="0.2">
      <c r="D227" s="147"/>
    </row>
    <row r="228" spans="4:4" x14ac:dyDescent="0.2">
      <c r="D228" s="147"/>
    </row>
    <row r="229" spans="4:4" x14ac:dyDescent="0.2">
      <c r="D229" s="147"/>
    </row>
    <row r="230" spans="4:4" x14ac:dyDescent="0.2">
      <c r="D230" s="147"/>
    </row>
    <row r="231" spans="4:4" x14ac:dyDescent="0.2">
      <c r="D231" s="147"/>
    </row>
    <row r="232" spans="4:4" x14ac:dyDescent="0.2">
      <c r="D232" s="147"/>
    </row>
    <row r="233" spans="4:4" x14ac:dyDescent="0.2">
      <c r="D233" s="147"/>
    </row>
    <row r="234" spans="4:4" x14ac:dyDescent="0.2">
      <c r="D234" s="147"/>
    </row>
    <row r="235" spans="4:4" x14ac:dyDescent="0.2">
      <c r="D235" s="147"/>
    </row>
    <row r="236" spans="4:4" x14ac:dyDescent="0.2">
      <c r="D236" s="147"/>
    </row>
    <row r="237" spans="4:4" x14ac:dyDescent="0.2">
      <c r="D237" s="147"/>
    </row>
    <row r="238" spans="4:4" x14ac:dyDescent="0.2">
      <c r="D238" s="147"/>
    </row>
    <row r="239" spans="4:4" x14ac:dyDescent="0.2">
      <c r="D239" s="147"/>
    </row>
    <row r="240" spans="4:4" x14ac:dyDescent="0.2">
      <c r="D240" s="147"/>
    </row>
    <row r="241" spans="4:4" x14ac:dyDescent="0.2">
      <c r="D241" s="147"/>
    </row>
    <row r="242" spans="4:4" x14ac:dyDescent="0.2">
      <c r="D242" s="147"/>
    </row>
    <row r="243" spans="4:4" x14ac:dyDescent="0.2">
      <c r="D243" s="147"/>
    </row>
    <row r="244" spans="4:4" x14ac:dyDescent="0.2">
      <c r="D244" s="147"/>
    </row>
    <row r="245" spans="4:4" x14ac:dyDescent="0.2">
      <c r="D245" s="147"/>
    </row>
    <row r="246" spans="4:4" x14ac:dyDescent="0.2">
      <c r="D246" s="147"/>
    </row>
    <row r="247" spans="4:4" x14ac:dyDescent="0.2">
      <c r="D247" s="147"/>
    </row>
    <row r="248" spans="4:4" x14ac:dyDescent="0.2">
      <c r="D248" s="147"/>
    </row>
    <row r="249" spans="4:4" x14ac:dyDescent="0.2">
      <c r="D249" s="147"/>
    </row>
    <row r="250" spans="4:4" x14ac:dyDescent="0.2">
      <c r="D250" s="147"/>
    </row>
    <row r="251" spans="4:4" x14ac:dyDescent="0.2">
      <c r="D251" s="147"/>
    </row>
    <row r="252" spans="4:4" x14ac:dyDescent="0.2">
      <c r="D252" s="147"/>
    </row>
    <row r="253" spans="4:4" x14ac:dyDescent="0.2">
      <c r="D253" s="147"/>
    </row>
    <row r="254" spans="4:4" x14ac:dyDescent="0.2">
      <c r="D254" s="147"/>
    </row>
    <row r="255" spans="4:4" x14ac:dyDescent="0.2">
      <c r="D255" s="147"/>
    </row>
    <row r="256" spans="4:4" x14ac:dyDescent="0.2">
      <c r="D256" s="147"/>
    </row>
    <row r="257" spans="4:4" x14ac:dyDescent="0.2">
      <c r="D257" s="147"/>
    </row>
    <row r="258" spans="4:4" x14ac:dyDescent="0.2">
      <c r="D258" s="147"/>
    </row>
    <row r="259" spans="4:4" x14ac:dyDescent="0.2">
      <c r="D259" s="147"/>
    </row>
    <row r="260" spans="4:4" x14ac:dyDescent="0.2">
      <c r="D260" s="147"/>
    </row>
    <row r="261" spans="4:4" x14ac:dyDescent="0.2">
      <c r="D261" s="147"/>
    </row>
    <row r="262" spans="4:4" x14ac:dyDescent="0.2">
      <c r="D262" s="147"/>
    </row>
    <row r="263" spans="4:4" x14ac:dyDescent="0.2">
      <c r="D263" s="147"/>
    </row>
    <row r="264" spans="4:4" x14ac:dyDescent="0.2">
      <c r="D264" s="147"/>
    </row>
    <row r="265" spans="4:4" x14ac:dyDescent="0.2">
      <c r="D265" s="147"/>
    </row>
    <row r="266" spans="4:4" x14ac:dyDescent="0.2">
      <c r="D266" s="147"/>
    </row>
    <row r="267" spans="4:4" x14ac:dyDescent="0.2">
      <c r="D267" s="147"/>
    </row>
    <row r="268" spans="4:4" x14ac:dyDescent="0.2">
      <c r="D268" s="147"/>
    </row>
    <row r="269" spans="4:4" x14ac:dyDescent="0.2">
      <c r="D269" s="147"/>
    </row>
    <row r="270" spans="4:4" x14ac:dyDescent="0.2">
      <c r="D270" s="147"/>
    </row>
    <row r="271" spans="4:4" x14ac:dyDescent="0.2">
      <c r="D271" s="147"/>
    </row>
    <row r="272" spans="4:4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  <row r="4993" spans="4:4" x14ac:dyDescent="0.2">
      <c r="D4993" s="147"/>
    </row>
    <row r="4994" spans="4:4" x14ac:dyDescent="0.2">
      <c r="D4994" s="147"/>
    </row>
    <row r="4995" spans="4:4" x14ac:dyDescent="0.2">
      <c r="D4995" s="147"/>
    </row>
    <row r="4996" spans="4:4" x14ac:dyDescent="0.2">
      <c r="D4996" s="147"/>
    </row>
    <row r="4997" spans="4:4" x14ac:dyDescent="0.2">
      <c r="D4997" s="147"/>
    </row>
    <row r="4998" spans="4:4" x14ac:dyDescent="0.2">
      <c r="D4998" s="147"/>
    </row>
    <row r="4999" spans="4:4" x14ac:dyDescent="0.2">
      <c r="D4999" s="147"/>
    </row>
    <row r="5000" spans="4:4" x14ac:dyDescent="0.2">
      <c r="D5000" s="147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J14" sqref="J14"/>
    </sheetView>
  </sheetViews>
  <sheetFormatPr defaultRowHeight="12.75" x14ac:dyDescent="0.2"/>
  <cols>
    <col min="1" max="1" width="5" style="221" customWidth="1"/>
    <col min="2" max="2" width="39.7109375" customWidth="1"/>
    <col min="3" max="3" width="45.7109375" customWidth="1"/>
    <col min="4" max="6" width="9.140625" style="147"/>
    <col min="7" max="7" width="9.140625" style="207" customWidth="1"/>
  </cols>
  <sheetData>
    <row r="1" spans="1:7" ht="15.75" x14ac:dyDescent="0.25">
      <c r="A1" s="211" t="s">
        <v>141</v>
      </c>
    </row>
    <row r="3" spans="1:7" ht="15" x14ac:dyDescent="0.25">
      <c r="A3" s="219" t="s">
        <v>123</v>
      </c>
      <c r="B3" s="193" t="s">
        <v>5</v>
      </c>
      <c r="C3" s="193" t="s">
        <v>124</v>
      </c>
      <c r="D3" s="204" t="s">
        <v>125</v>
      </c>
      <c r="E3" s="204" t="s">
        <v>74</v>
      </c>
      <c r="F3" s="205" t="s">
        <v>126</v>
      </c>
      <c r="G3" s="206" t="s">
        <v>127</v>
      </c>
    </row>
    <row r="4" spans="1:7" ht="15" x14ac:dyDescent="0.25">
      <c r="A4" s="219"/>
      <c r="B4" s="193"/>
      <c r="C4" s="193"/>
      <c r="D4" s="204"/>
      <c r="E4" s="204"/>
      <c r="F4" s="205"/>
      <c r="G4" s="206"/>
    </row>
    <row r="5" spans="1:7" s="222" customFormat="1" x14ac:dyDescent="0.2">
      <c r="A5" s="223">
        <v>1</v>
      </c>
      <c r="B5" s="224" t="s">
        <v>158</v>
      </c>
      <c r="C5" s="224" t="s">
        <v>159</v>
      </c>
      <c r="D5" s="225">
        <v>1</v>
      </c>
      <c r="E5" s="225" t="s">
        <v>129</v>
      </c>
      <c r="F5" s="226"/>
      <c r="G5" s="217">
        <f>D5*F5</f>
        <v>0</v>
      </c>
    </row>
    <row r="6" spans="1:7" ht="102" x14ac:dyDescent="0.2">
      <c r="A6" s="220">
        <v>2</v>
      </c>
      <c r="B6" s="10" t="s">
        <v>128</v>
      </c>
      <c r="C6" s="10" t="s">
        <v>145</v>
      </c>
      <c r="D6" s="9">
        <v>1</v>
      </c>
      <c r="E6" s="9" t="s">
        <v>129</v>
      </c>
      <c r="F6" s="217"/>
      <c r="G6" s="217">
        <f>D6*F6</f>
        <v>0</v>
      </c>
    </row>
    <row r="7" spans="1:7" ht="25.5" x14ac:dyDescent="0.2">
      <c r="A7" s="220">
        <v>3</v>
      </c>
      <c r="B7" s="10" t="s">
        <v>146</v>
      </c>
      <c r="C7" s="10" t="s">
        <v>147</v>
      </c>
      <c r="D7" s="9" t="s">
        <v>153</v>
      </c>
      <c r="E7" s="9" t="s">
        <v>92</v>
      </c>
      <c r="F7" s="217"/>
      <c r="G7" s="217"/>
    </row>
    <row r="8" spans="1:7" ht="25.5" x14ac:dyDescent="0.2">
      <c r="A8" s="220">
        <v>4</v>
      </c>
      <c r="B8" s="10" t="s">
        <v>148</v>
      </c>
      <c r="C8" s="10" t="s">
        <v>149</v>
      </c>
      <c r="D8" s="9" t="s">
        <v>154</v>
      </c>
      <c r="E8" s="9" t="s">
        <v>92</v>
      </c>
      <c r="F8" s="217"/>
      <c r="G8" s="217"/>
    </row>
    <row r="9" spans="1:7" ht="38.25" x14ac:dyDescent="0.2">
      <c r="A9" s="220">
        <v>5</v>
      </c>
      <c r="B9" s="10" t="s">
        <v>131</v>
      </c>
      <c r="C9" s="194" t="s">
        <v>150</v>
      </c>
      <c r="D9" s="9" t="s">
        <v>155</v>
      </c>
      <c r="E9" s="9" t="s">
        <v>132</v>
      </c>
      <c r="F9" s="217"/>
      <c r="G9" s="217"/>
    </row>
    <row r="10" spans="1:7" ht="25.5" x14ac:dyDescent="0.2">
      <c r="A10" s="220">
        <v>6</v>
      </c>
      <c r="B10" s="10" t="s">
        <v>133</v>
      </c>
      <c r="C10" s="10" t="s">
        <v>134</v>
      </c>
      <c r="D10" s="9">
        <v>25</v>
      </c>
      <c r="E10" s="9" t="s">
        <v>132</v>
      </c>
      <c r="F10" s="217"/>
      <c r="G10" s="217">
        <f>D10*F10</f>
        <v>0</v>
      </c>
    </row>
    <row r="11" spans="1:7" ht="25.5" hidden="1" x14ac:dyDescent="0.2">
      <c r="A11" s="220">
        <v>5</v>
      </c>
      <c r="B11" s="10" t="s">
        <v>135</v>
      </c>
      <c r="C11" s="10" t="s">
        <v>136</v>
      </c>
      <c r="D11" s="9">
        <v>5</v>
      </c>
      <c r="E11" s="9" t="s">
        <v>132</v>
      </c>
      <c r="F11" s="217"/>
      <c r="G11" s="217">
        <f t="shared" ref="G11:G12" si="0">D11*F11</f>
        <v>0</v>
      </c>
    </row>
    <row r="12" spans="1:7" ht="25.5" x14ac:dyDescent="0.2">
      <c r="A12" s="220">
        <v>7</v>
      </c>
      <c r="B12" s="10" t="s">
        <v>135</v>
      </c>
      <c r="C12" s="10" t="s">
        <v>136</v>
      </c>
      <c r="D12" s="9">
        <v>5</v>
      </c>
      <c r="E12" s="9" t="s">
        <v>132</v>
      </c>
      <c r="F12" s="217"/>
      <c r="G12" s="217">
        <f t="shared" si="0"/>
        <v>0</v>
      </c>
    </row>
    <row r="13" spans="1:7" ht="15" x14ac:dyDescent="0.2">
      <c r="A13" s="220">
        <v>8</v>
      </c>
      <c r="B13" s="10" t="s">
        <v>137</v>
      </c>
      <c r="C13" s="194" t="s">
        <v>138</v>
      </c>
      <c r="D13" s="9" t="s">
        <v>156</v>
      </c>
      <c r="E13" s="9" t="s">
        <v>132</v>
      </c>
      <c r="F13" s="217"/>
      <c r="G13" s="217"/>
    </row>
    <row r="14" spans="1:7" s="193" customFormat="1" ht="26.25" x14ac:dyDescent="0.25">
      <c r="A14" s="220">
        <v>9</v>
      </c>
      <c r="B14" s="10" t="s">
        <v>151</v>
      </c>
      <c r="C14" s="194" t="s">
        <v>152</v>
      </c>
      <c r="D14" s="9" t="s">
        <v>157</v>
      </c>
      <c r="E14" s="9" t="s">
        <v>132</v>
      </c>
      <c r="F14" s="217"/>
      <c r="G14" s="217"/>
    </row>
    <row r="15" spans="1:7" ht="15.75" thickBot="1" x14ac:dyDescent="0.25">
      <c r="A15" s="220"/>
      <c r="B15" s="10"/>
      <c r="C15" s="10"/>
      <c r="D15" s="9"/>
      <c r="E15" s="9"/>
      <c r="F15" s="208"/>
      <c r="G15" s="217"/>
    </row>
    <row r="16" spans="1:7" ht="15.75" thickBot="1" x14ac:dyDescent="0.3">
      <c r="A16" s="220"/>
      <c r="B16" s="195" t="s">
        <v>144</v>
      </c>
      <c r="C16" s="196"/>
      <c r="D16" s="209"/>
      <c r="E16" s="209"/>
      <c r="F16" s="210"/>
      <c r="G16" s="218">
        <f>SUM(G5:G14)</f>
        <v>0</v>
      </c>
    </row>
    <row r="17" spans="1:7" ht="15" x14ac:dyDescent="0.2">
      <c r="A17" s="220"/>
      <c r="B17" s="10"/>
      <c r="C17" s="194"/>
      <c r="D17" s="9"/>
      <c r="E17" s="9"/>
      <c r="F17" s="208"/>
      <c r="G17" s="208"/>
    </row>
    <row r="18" spans="1:7" ht="15" x14ac:dyDescent="0.2">
      <c r="A18" s="220"/>
      <c r="B18" s="10"/>
      <c r="C18" s="10"/>
      <c r="D18" s="9"/>
      <c r="E18" s="9"/>
      <c r="F18" s="208"/>
      <c r="G18" s="208"/>
    </row>
    <row r="19" spans="1:7" ht="15" x14ac:dyDescent="0.2">
      <c r="A19" s="220"/>
      <c r="B19" s="10"/>
      <c r="C19" s="10"/>
      <c r="D19" s="9"/>
      <c r="E19" s="9"/>
      <c r="F19" s="208"/>
      <c r="G19" s="208"/>
    </row>
    <row r="20" spans="1:7" ht="15" x14ac:dyDescent="0.2">
      <c r="A20" s="220"/>
      <c r="B20" s="10"/>
      <c r="C20" s="194"/>
      <c r="D20" s="9"/>
      <c r="E20" s="9"/>
      <c r="F20" s="208"/>
      <c r="G20" s="208"/>
    </row>
    <row r="21" spans="1:7" ht="15" x14ac:dyDescent="0.2">
      <c r="A21" s="220"/>
    </row>
    <row r="22" spans="1:7" ht="15" x14ac:dyDescent="0.2">
      <c r="A22" s="220"/>
      <c r="B22" s="10"/>
      <c r="C22" s="194"/>
      <c r="D22" s="9"/>
      <c r="E22" s="9"/>
    </row>
    <row r="23" spans="1:7" ht="15" x14ac:dyDescent="0.2">
      <c r="A23" s="220"/>
    </row>
    <row r="24" spans="1:7" ht="15" x14ac:dyDescent="0.2">
      <c r="A24" s="220"/>
      <c r="B24" s="10"/>
      <c r="C24" s="194"/>
      <c r="D24" s="9"/>
      <c r="E24" s="9"/>
    </row>
    <row r="25" spans="1:7" ht="15" x14ac:dyDescent="0.2">
      <c r="A25" s="220"/>
      <c r="B25" s="10"/>
      <c r="C25" s="194"/>
      <c r="D25" s="9"/>
      <c r="E25" s="9"/>
    </row>
    <row r="26" spans="1:7" ht="15" x14ac:dyDescent="0.2">
      <c r="A26" s="220"/>
      <c r="B26" s="10"/>
      <c r="C26" s="194"/>
      <c r="D26" s="9"/>
      <c r="E26" s="9"/>
    </row>
    <row r="27" spans="1:7" ht="15" x14ac:dyDescent="0.2">
      <c r="A27" s="220"/>
      <c r="B27" s="10"/>
      <c r="C27" s="194"/>
      <c r="D27" s="9"/>
      <c r="E27" s="9"/>
    </row>
    <row r="28" spans="1:7" ht="15" x14ac:dyDescent="0.2">
      <c r="A28" s="220"/>
      <c r="B28" s="10"/>
      <c r="C28" s="194"/>
      <c r="D28" s="9"/>
      <c r="E28" s="9"/>
    </row>
    <row r="29" spans="1:7" ht="15" x14ac:dyDescent="0.2">
      <c r="A29" s="220"/>
      <c r="B29" s="10"/>
      <c r="C29" s="194"/>
      <c r="D29" s="9"/>
      <c r="E29" s="9"/>
    </row>
    <row r="30" spans="1:7" ht="15" x14ac:dyDescent="0.2">
      <c r="A30" s="220"/>
      <c r="B30" s="10"/>
      <c r="C30" s="194"/>
      <c r="D30" s="9"/>
      <c r="E30" s="9"/>
    </row>
    <row r="31" spans="1:7" ht="15" x14ac:dyDescent="0.2">
      <c r="A31" s="220"/>
      <c r="B31" s="10"/>
      <c r="C31" s="194"/>
      <c r="D31" s="9"/>
      <c r="E31" s="9"/>
    </row>
    <row r="32" spans="1:7" ht="15" x14ac:dyDescent="0.2">
      <c r="A32" s="220"/>
      <c r="B32" s="10"/>
      <c r="C32" s="194"/>
      <c r="D32" s="9"/>
      <c r="E32" s="9"/>
    </row>
    <row r="33" spans="1:5" ht="15" x14ac:dyDescent="0.2">
      <c r="A33" s="220"/>
      <c r="B33" s="10"/>
      <c r="C33" s="194"/>
      <c r="D33" s="9"/>
      <c r="E33" s="9"/>
    </row>
    <row r="34" spans="1:5" ht="15" x14ac:dyDescent="0.2">
      <c r="A34" s="220"/>
      <c r="B34" s="10"/>
      <c r="C34" s="194"/>
      <c r="D34" s="9"/>
      <c r="E34" s="9"/>
    </row>
    <row r="35" spans="1:5" ht="15" x14ac:dyDescent="0.2">
      <c r="A35" s="220"/>
      <c r="B35" s="10"/>
      <c r="C35" s="194"/>
      <c r="D35" s="9"/>
      <c r="E35" s="9"/>
    </row>
    <row r="36" spans="1:5" ht="15" x14ac:dyDescent="0.2">
      <c r="A36" s="220"/>
      <c r="B36" s="10"/>
      <c r="C36" s="194"/>
      <c r="D36" s="9"/>
      <c r="E36" s="9"/>
    </row>
    <row r="37" spans="1:5" x14ac:dyDescent="0.2">
      <c r="C37" s="194"/>
      <c r="D37" s="9"/>
      <c r="E37" s="9"/>
    </row>
  </sheetData>
  <pageMargins left="0.7" right="0.7" top="0.78740157499999996" bottom="0.78740157499999996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PLOCHA</vt:lpstr>
      <vt:lpstr>STĚNA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PLOCHA!Oblast_tisku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Smrčka</dc:creator>
  <cp:lastModifiedBy>Moltaš Martin</cp:lastModifiedBy>
  <cp:lastPrinted>2021-11-02T12:29:59Z</cp:lastPrinted>
  <dcterms:created xsi:type="dcterms:W3CDTF">2009-04-08T07:15:50Z</dcterms:created>
  <dcterms:modified xsi:type="dcterms:W3CDTF">2021-11-09T11:07:40Z</dcterms:modified>
</cp:coreProperties>
</file>