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00" activeTab="2"/>
  </bookViews>
  <sheets>
    <sheet name="Prehlad" sheetId="1" r:id="rId1"/>
    <sheet name="Rekapitulacia" sheetId="2" r:id="rId2"/>
    <sheet name="Kryci list" sheetId="3" r:id="rId3"/>
  </sheets>
  <definedNames>
    <definedName name="Excel_BuiltIn__FilterDatabase">#REF!</definedName>
    <definedName name="Excel_BuiltIn_Print_Area" localSheetId="2">'Kryci list'!$A:$M</definedName>
    <definedName name="Excel_BuiltIn_Print_Area" localSheetId="0">'Prehlad'!$A:$AH</definedName>
    <definedName name="Excel_BuiltIn_Print_Area" localSheetId="1">'Rekapitulacia'!$A:$G</definedName>
    <definedName name="Excel_BuiltIn_Print_Titles" localSheetId="0">'Prehlad'!$8:$10</definedName>
    <definedName name="Excel_BuiltIn_Print_Titles" localSheetId="1">'Rekapitulacia'!$8:$10</definedName>
    <definedName name="fakt1R">#REF!</definedName>
    <definedName name="_xlnm.Print_Titles" localSheetId="0">'Prehlad'!$8:$10</definedName>
    <definedName name="_xlnm.Print_Titles" localSheetId="1">'Rekapitulacia'!$8:$10</definedName>
  </definedNames>
  <calcPr fullCalcOnLoad="1"/>
</workbook>
</file>

<file path=xl/sharedStrings.xml><?xml version="1.0" encoding="utf-8"?>
<sst xmlns="http://schemas.openxmlformats.org/spreadsheetml/2006/main" count="503" uniqueCount="251">
  <si>
    <t xml:space="preserve"> </t>
  </si>
  <si>
    <t xml:space="preserve">Odberateľ: </t>
  </si>
  <si>
    <t>V module</t>
  </si>
  <si>
    <t>Hlavička1</t>
  </si>
  <si>
    <t>Mena</t>
  </si>
  <si>
    <t>Hlavička2</t>
  </si>
  <si>
    <t>Obdobie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</si>
  <si>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</si>
  <si>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</si>
  <si>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</si>
  <si>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</si>
  <si>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</si>
  <si>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</si>
  <si>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</si>
  <si>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</si>
  <si>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</si>
  <si>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</si>
  <si>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</si>
  <si>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</si>
  <si>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</si>
  <si>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</si>
  <si>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</si>
  <si>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</si>
  <si>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</si>
  <si>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</si>
  <si>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</si>
  <si>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</si>
  <si>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</si>
  <si>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</si>
  <si>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číslo</t>
  </si>
  <si>
    <t>cen.</t>
  </si>
  <si>
    <t>výkaz-výmer</t>
  </si>
  <si>
    <t>výmera</t>
  </si>
  <si>
    <t>jednotka</t>
  </si>
  <si>
    <t>cena</t>
  </si>
  <si>
    <t>materiál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</si>
  <si>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</si>
  <si>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</si>
  <si>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</si>
  <si>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</si>
  <si>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</si>
  <si>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</si>
  <si>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</si>
  <si>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</si>
  <si>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</si>
  <si>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</si>
  <si>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</si>
  <si>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</si>
  <si>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</si>
  <si>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</si>
  <si>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</si>
  <si>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</si>
  <si>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</si>
  <si>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</si>
  <si>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</si>
  <si>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</si>
  <si>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</si>
  <si>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</si>
  <si>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</si>
  <si>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</si>
  <si>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</si>
  <si>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</si>
  <si>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</si>
  <si>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</si>
  <si>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</si>
  <si>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</si>
  <si>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</si>
  <si>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</si>
  <si>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</si>
  <si>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</si>
  <si>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</si>
  <si>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</si>
  <si>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</si>
  <si>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</si>
  <si>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</si>
  <si>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</si>
  <si>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</si>
  <si>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</si>
  <si>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</si>
  <si>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</si>
  <si>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</si>
  <si>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</si>
  <si>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</si>
  <si>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Spracoval: Ing. Kmec                               </t>
  </si>
  <si>
    <t xml:space="preserve">JKSO : </t>
  </si>
  <si>
    <t>Dátum: 20.07.2021</t>
  </si>
  <si>
    <t>Stavba : STROPKOV-UL. HRNČIARSKA, BYTOVÝ DOM A3</t>
  </si>
  <si>
    <t>Objekt : SO 02-SPEVNENÉ PLOCHY-PARKOVACIE MIESTA</t>
  </si>
  <si>
    <t>Stavoprojekt, s.r.o., Prešov</t>
  </si>
  <si>
    <t xml:space="preserve"> Stavoprojekt, s.r.o., Prešov</t>
  </si>
  <si>
    <t xml:space="preserve"> Stavba : STROPKOV-UL. HRNČIARSKA, BYTOVÝ DOM A3</t>
  </si>
  <si>
    <t xml:space="preserve"> Objekt : SO 02-SPEVNENÉ PLOCHY-PARKOVACIE MIESTA</t>
  </si>
  <si>
    <t>JKSO :</t>
  </si>
  <si>
    <t>Ing. Kmec</t>
  </si>
  <si>
    <t>20.07.2021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</si>
  <si>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</si>
  <si>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</si>
  <si>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</si>
  <si>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</si>
  <si>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</si>
  <si>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</si>
  <si>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</si>
  <si>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</si>
  <si>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</si>
  <si>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</si>
  <si>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</si>
  <si>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</si>
  <si>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</si>
  <si>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</si>
  <si>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</si>
  <si>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</si>
  <si>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</si>
  <si>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</si>
  <si>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113107131</t>
  </si>
  <si>
    <t>Odstránenie podkladov alebo krytov z betónu prost. hr. do 150 mm, do 200 m2</t>
  </si>
  <si>
    <t>m2</t>
  </si>
  <si>
    <t>EK</t>
  </si>
  <si>
    <t>S</t>
  </si>
  <si>
    <t>113201211</t>
  </si>
  <si>
    <t>Vytrhanie obrubníkov cestných betónových</t>
  </si>
  <si>
    <t>m</t>
  </si>
  <si>
    <t>272</t>
  </si>
  <si>
    <t>121101101</t>
  </si>
  <si>
    <t>Odstránenie ornice s premiestnením do 50 m</t>
  </si>
  <si>
    <t>m3</t>
  </si>
  <si>
    <t>"zo všetkých navrh. spevn. aj nespevnených plôch aj po byt. domom"2110*0,15 =   316,500</t>
  </si>
  <si>
    <t>001</t>
  </si>
  <si>
    <t>122202202</t>
  </si>
  <si>
    <t>Odkopávky pre cesty v horn. tr. 3 nad 100 do 1 000 m3</t>
  </si>
  <si>
    <t>876,6 =   876,600</t>
  </si>
  <si>
    <t>122202209</t>
  </si>
  <si>
    <t>Príplatok za lepivosť horn. tr. 3 pre cesty</t>
  </si>
  <si>
    <t>132201101</t>
  </si>
  <si>
    <t>Hĺbenie rýh šírka do 60 cm v horn. tr. 3 do 100 m3</t>
  </si>
  <si>
    <t>0,5*0,35*7 =   1,225</t>
  </si>
  <si>
    <t>132201109</t>
  </si>
  <si>
    <t>Príplatok za lepivosť horniny tr. 3 v rýhach š. do 60 cm</t>
  </si>
  <si>
    <t>133201101</t>
  </si>
  <si>
    <t>Hĺbenie šachiet v horn. tr. 3 do 100 m3</t>
  </si>
  <si>
    <t>1,2*1,2*2 =   2,880</t>
  </si>
  <si>
    <t>133201109</t>
  </si>
  <si>
    <t>Príplatok za lepivosť horniny tr.3</t>
  </si>
  <si>
    <t>162701105</t>
  </si>
  <si>
    <t>Vodorovné premiestnenie výkopu do 10000 m horn. tr. 1-4</t>
  </si>
  <si>
    <t>876,6++1,225+2,88+"prebytočná ornica"220,9 =   1101,605</t>
  </si>
  <si>
    <t>167101102</t>
  </si>
  <si>
    <t>Nakladanie výkopku nad 100 m3 v horn. tr. 1-4</t>
  </si>
  <si>
    <t>"prebytočná ornica"316,5-956*0,1 =   220,900</t>
  </si>
  <si>
    <t>171201201</t>
  </si>
  <si>
    <t>Uloženie sypaniny na skládku</t>
  </si>
  <si>
    <t>180402111</t>
  </si>
  <si>
    <t>Založenie parkového trávnika výsevom v rovine</t>
  </si>
  <si>
    <t>231</t>
  </si>
  <si>
    <t>180402113</t>
  </si>
  <si>
    <t>Založenie parkového trávnika výsevom vo svahu 1:2-1:1</t>
  </si>
  <si>
    <t>180405111</t>
  </si>
  <si>
    <t>Výplň otvorov  vo veget. prefabr. kamenivom fr. 4-8 mm</t>
  </si>
  <si>
    <t>181101101</t>
  </si>
  <si>
    <t>Úprava pláne v zárezoch v horn. tr. 1-4 bez zhutnenia</t>
  </si>
  <si>
    <t>181101102</t>
  </si>
  <si>
    <t>Úprava pláne v zárezoch v horn. tr. 1-4 so zhutnením</t>
  </si>
  <si>
    <t>.</t>
  </si>
  <si>
    <t>181301101</t>
  </si>
  <si>
    <t>Rozprestretie ornice, sklon do 1:5 do 500 m2 hr. do 10 cm</t>
  </si>
  <si>
    <t>182101101</t>
  </si>
  <si>
    <t>Svahovanie v zárezoch v horn. tr. 1-4</t>
  </si>
  <si>
    <t>182301121</t>
  </si>
  <si>
    <t>Rozprestretie ornice, sklon nad 1:5 do 500 m2 hr. do 10 cm</t>
  </si>
  <si>
    <t>183403153</t>
  </si>
  <si>
    <t>Obrobenie pôdy hrabaním v rovine</t>
  </si>
  <si>
    <t>183403353</t>
  </si>
  <si>
    <t>Obrobenie pôdy hrabaním na svahu 1:2-1:1</t>
  </si>
  <si>
    <t>MAT</t>
  </si>
  <si>
    <t>005724100</t>
  </si>
  <si>
    <t>Zmes trávna parková rekreačná</t>
  </si>
  <si>
    <t>kg</t>
  </si>
  <si>
    <t>EZ</t>
  </si>
  <si>
    <t>245*1,05*0,03 =   7,718</t>
  </si>
  <si>
    <t xml:space="preserve">1 - ZEMNE PRÁCE  spolu: </t>
  </si>
  <si>
    <t>5 - KOMUNIKÁCIE</t>
  </si>
  <si>
    <t>564231111</t>
  </si>
  <si>
    <t>Podklad zo štrkopiesku hr. 100 mm</t>
  </si>
  <si>
    <t>419*2 =   838,000</t>
  </si>
  <si>
    <t>564801122</t>
  </si>
  <si>
    <t>Zeolit hr. 30 mm</t>
  </si>
  <si>
    <t>596914313</t>
  </si>
  <si>
    <t>Kladenie dlažby poz. komunikácií z vegetačných dlaždíc hr. 100 mm, pl. nad 300 m2</t>
  </si>
  <si>
    <t xml:space="preserve">5 - KOMUNIKÁCIE  spolu: </t>
  </si>
  <si>
    <t>6 - ÚPRAVY POVRCHOV, PODLAHY, VÝPLNE</t>
  </si>
  <si>
    <t>011</t>
  </si>
  <si>
    <t>631571003</t>
  </si>
  <si>
    <t>Násyp zo štrkopiesku 0-32 spevňujúceho</t>
  </si>
  <si>
    <t xml:space="preserve">6 - ÚPRAVY POVRCHOV, PODLAHY, VÝPLNE  spolu: </t>
  </si>
  <si>
    <t>9 - OSTATNÉ KONŠTRUKCIE A PRÁCE</t>
  </si>
  <si>
    <t>914001111</t>
  </si>
  <si>
    <t>Osadenie zvislých cestných dopravných značiek na stĺpiky, konzoly alebo objekty</t>
  </si>
  <si>
    <t>kus</t>
  </si>
  <si>
    <t>404420531</t>
  </si>
  <si>
    <t>Značka dopravná  272 na FeZN podklade reflex. tr. 1 lis. okraj 500x700</t>
  </si>
  <si>
    <t>404420801</t>
  </si>
  <si>
    <t>Značka dopravná S-symbol osoby so zdravotným postihnutím</t>
  </si>
  <si>
    <t>404459610</t>
  </si>
  <si>
    <t>Stĺpik Al 60/5 hladký drážkový</t>
  </si>
  <si>
    <t>1*3,5 =   3,500</t>
  </si>
  <si>
    <t>915721111</t>
  </si>
  <si>
    <t>Vodorovné značenie krytov striek. farbou, čiary, zebry, šípky, nápisy a pod.</t>
  </si>
  <si>
    <t>915729111</t>
  </si>
  <si>
    <t>Príplatok za reflexnú úpravu balotinovú, čiary, zebry, šípky, nápisy a pod.</t>
  </si>
  <si>
    <t>915791112</t>
  </si>
  <si>
    <t>Predznač. pre vodor. znač. z náter. hmôt, stopčiary, zebry, tiene, šípky, nápisy, prechody</t>
  </si>
  <si>
    <t>916561111</t>
  </si>
  <si>
    <t>Osadenie záhon. obrubníka betón. do lôžka z betónu tr. C 12/15 s bočnou oporou</t>
  </si>
  <si>
    <t>592172000</t>
  </si>
  <si>
    <t>Betónový obrubník parkový 500/200/50</t>
  </si>
  <si>
    <t>ks</t>
  </si>
  <si>
    <t>92*2*1,01 =   185,840</t>
  </si>
  <si>
    <t>917862111</t>
  </si>
  <si>
    <t>Osad. chodník. obrubníka betón. stojatého s oporou do lôžka z betónu tr. C 12/15</t>
  </si>
  <si>
    <t>592174510</t>
  </si>
  <si>
    <t>Obrubník chodníkový ABO 2-15 100x15x25</t>
  </si>
  <si>
    <t>118,5*1,01 =   119,685</t>
  </si>
  <si>
    <t>59300100</t>
  </si>
  <si>
    <t>Zatrávňovacia dlažba  600*400*100</t>
  </si>
  <si>
    <t>419*4,17*1,01 =   1764,702</t>
  </si>
  <si>
    <t>59300200</t>
  </si>
  <si>
    <t>Značkovací kameň 80*80*80 červený</t>
  </si>
  <si>
    <t>919731112</t>
  </si>
  <si>
    <t>Zarovnanie styčnej plochy podkladu alebo krytu z betónu hr. do 150 mm</t>
  </si>
  <si>
    <t>919735111</t>
  </si>
  <si>
    <t>Rezanie stávajúceho živičného krytu alebo podkladu hr. do 50 mm</t>
  </si>
  <si>
    <t>979082213</t>
  </si>
  <si>
    <t>Vodorovná doprava sute po suchu do 1 km</t>
  </si>
  <si>
    <t>t</t>
  </si>
  <si>
    <t>38*0,225 =   8,550</t>
  </si>
  <si>
    <t>979082219</t>
  </si>
  <si>
    <t>Príplatok za každý ďalší 1 km sute</t>
  </si>
  <si>
    <t>9*8,55 =   76,950</t>
  </si>
  <si>
    <t>979084216</t>
  </si>
  <si>
    <t>Vodorovná doprava vybúraných hmôt po suchu do 5 km</t>
  </si>
  <si>
    <t>57*0,145 =   8,265</t>
  </si>
  <si>
    <t>979084219</t>
  </si>
  <si>
    <t>Príplatok za každých ďalších 5 km vybúr. hmôt nad 5 km</t>
  </si>
  <si>
    <t>015</t>
  </si>
  <si>
    <t>979088110</t>
  </si>
  <si>
    <t>Poplatok za uloženie sute a vyb. hmôt na skladku</t>
  </si>
  <si>
    <t>8,55+8,265 =   16,815</t>
  </si>
  <si>
    <t>998223011</t>
  </si>
  <si>
    <t>Presun hmôt pre pozemné komunikácie, kryt dláždený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</si>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</sst>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&quot; Sk&quot;;[Red]\-#,##0&quot; Sk&quot;"/>
    <numFmt numFmtId="185" formatCode="_-* #,##0&quot; Sk&quot;_-;\-* #,##0&quot; Sk&quot;_-;_-* &quot;- Sk&quot;_-;_-@_-"/>
    <numFmt numFmtId="186" formatCode="#,##0.0000"/>
    <numFmt numFmtId="187" formatCode="#,##0\ _S_k"/>
    <numFmt numFmtId="188" formatCode="#,##0&quot; Sk&quot;"/>
    <numFmt numFmtId="189" formatCode="#,##0.00\ "/>
    <numFmt numFmtId="190" formatCode="0.00\ %"/>
    <numFmt numFmtId="191" formatCode="#,##0\ "/>
    <numFmt numFmtId="192" formatCode="#,##0.00000"/>
    <numFmt numFmtId="193" formatCode="#,##0.000"/>
    <numFmt numFmtId="194" formatCode="0;0;;"/>
    <numFmt numFmtId="195" formatCode="\ "/>
    <numFmt numFmtId="196" formatCode="[$-41B]d/m/yyyy"/>
    <numFmt numFmtId="197" formatCode="0.00;0;0"/>
    <numFmt numFmtId="198" formatCode="#,##0.00&quot; Sk&quot;;\-#,##0.00&quot; Sk&quot;"/>
    <numFmt numFmtId="199" formatCode="#,##0.00&quot; Sk&quot;;[Red]\-#,##0.00&quot; Sk&quot;"/>
    <numFmt numFmtId="200" formatCode="0\ %"/>
    <numFmt numFmtId="201" formatCode="0.0%"/>
    <numFmt numFmtId="202" formatCode="#,##0&quot; Sk&quot;;\-#,##0&quot; Sk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22"/>
      <name val="Arial Narrow"/>
      <family val="2"/>
    </font>
    <font>
      <b/>
      <sz val="8"/>
      <color indexed="22"/>
      <name val="Arial Narrow"/>
      <family val="2"/>
    </font>
    <font>
      <sz val="8"/>
      <color indexed="12"/>
      <name val="Arial Narrow"/>
      <family val="2"/>
    </font>
    <font>
      <b/>
      <sz val="18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55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7"/>
      <name val="Letter Gothic CE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sz val="10"/>
      <name val="Arial CE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2"/>
      <name val="Calibri"/>
      <family val="2"/>
    </font>
    <font>
      <b/>
      <sz val="18"/>
      <color indexed="62"/>
      <name val="Cambria"/>
      <family val="1"/>
    </font>
    <font>
      <sz val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>
      <alignment vertical="center"/>
      <protection/>
    </xf>
    <xf numFmtId="0" fontId="0" fillId="0" borderId="0" applyBorder="0">
      <alignment vertical="center"/>
      <protection/>
    </xf>
    <xf numFmtId="184" fontId="19" fillId="0" borderId="1">
      <alignment/>
      <protection/>
    </xf>
    <xf numFmtId="0" fontId="0" fillId="0" borderId="1">
      <alignment/>
      <protection/>
    </xf>
    <xf numFmtId="185" fontId="0" fillId="0" borderId="0" applyBorder="0" applyProtection="0">
      <alignment/>
    </xf>
    <xf numFmtId="0" fontId="24" fillId="2" borderId="0" applyBorder="0" applyProtection="0">
      <alignment/>
    </xf>
    <xf numFmtId="0" fontId="24" fillId="3" borderId="0" applyBorder="0" applyProtection="0">
      <alignment/>
    </xf>
    <xf numFmtId="0" fontId="24" fillId="4" borderId="0" applyBorder="0" applyProtection="0">
      <alignment/>
    </xf>
    <xf numFmtId="0" fontId="24" fillId="5" borderId="0" applyBorder="0" applyProtection="0">
      <alignment/>
    </xf>
    <xf numFmtId="0" fontId="24" fillId="6" borderId="0" applyBorder="0" applyProtection="0">
      <alignment/>
    </xf>
    <xf numFmtId="0" fontId="24" fillId="4" borderId="0" applyBorder="0" applyProtection="0">
      <alignment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4" fillId="6" borderId="0" applyBorder="0" applyProtection="0">
      <alignment/>
    </xf>
    <xf numFmtId="0" fontId="24" fillId="3" borderId="0" applyBorder="0" applyProtection="0">
      <alignment/>
    </xf>
    <xf numFmtId="0" fontId="24" fillId="11" borderId="0" applyBorder="0" applyProtection="0">
      <alignment/>
    </xf>
    <xf numFmtId="0" fontId="24" fillId="12" borderId="0" applyBorder="0" applyProtection="0">
      <alignment/>
    </xf>
    <xf numFmtId="0" fontId="24" fillId="6" borderId="0" applyBorder="0" applyProtection="0">
      <alignment/>
    </xf>
    <xf numFmtId="0" fontId="24" fillId="4" borderId="0" applyBorder="0" applyProtection="0">
      <alignment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29" fillId="6" borderId="0" applyBorder="0" applyProtection="0">
      <alignment/>
    </xf>
    <xf numFmtId="0" fontId="29" fillId="17" borderId="0" applyBorder="0" applyProtection="0">
      <alignment/>
    </xf>
    <xf numFmtId="0" fontId="29" fillId="18" borderId="0" applyBorder="0" applyProtection="0">
      <alignment/>
    </xf>
    <xf numFmtId="0" fontId="29" fillId="12" borderId="0" applyBorder="0" applyProtection="0">
      <alignment/>
    </xf>
    <xf numFmtId="0" fontId="29" fillId="6" borderId="0" applyBorder="0" applyProtection="0">
      <alignment/>
    </xf>
    <xf numFmtId="0" fontId="29" fillId="3" borderId="0" applyBorder="0" applyProtection="0">
      <alignment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28" fillId="0" borderId="2" applyProtection="0">
      <alignment/>
    </xf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25" fillId="0" borderId="0">
      <alignment/>
      <protection/>
    </xf>
    <xf numFmtId="0" fontId="2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9" borderId="3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2" fillId="0" borderId="4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0" applyBorder="0" applyProtection="0">
      <alignment/>
    </xf>
    <xf numFmtId="0" fontId="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5" fillId="0" borderId="0">
      <alignment/>
      <protection/>
    </xf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0" applyBorder="0">
      <alignment vertical="center"/>
      <protection/>
    </xf>
    <xf numFmtId="0" fontId="13" fillId="0" borderId="0" applyBorder="0" applyProtection="0">
      <alignment/>
    </xf>
    <xf numFmtId="0" fontId="17" fillId="0" borderId="0" applyNumberFormat="0" applyFill="0" applyBorder="0" applyAlignment="0" applyProtection="0"/>
    <xf numFmtId="0" fontId="19" fillId="0" borderId="9">
      <alignment vertical="center"/>
      <protection/>
    </xf>
    <xf numFmtId="0" fontId="26" fillId="14" borderId="10" applyNumberFormat="0" applyAlignment="0" applyProtection="0"/>
    <xf numFmtId="0" fontId="21" fillId="9" borderId="10" applyNumberFormat="0" applyAlignment="0" applyProtection="0"/>
    <xf numFmtId="0" fontId="28" fillId="9" borderId="11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72" applyFont="1">
      <alignment/>
      <protection/>
    </xf>
    <xf numFmtId="0" fontId="2" fillId="0" borderId="0" xfId="72" applyFont="1" applyAlignment="1">
      <alignment horizontal="left" vertical="center"/>
      <protection/>
    </xf>
    <xf numFmtId="0" fontId="3" fillId="0" borderId="0" xfId="72" applyNumberFormat="1" applyFont="1" applyAlignment="1">
      <alignment horizontal="left" vertical="center"/>
      <protection/>
    </xf>
    <xf numFmtId="0" fontId="2" fillId="0" borderId="12" xfId="72" applyFont="1" applyBorder="1" applyAlignment="1">
      <alignment horizontal="left" vertical="center"/>
      <protection/>
    </xf>
    <xf numFmtId="0" fontId="2" fillId="0" borderId="13" xfId="72" applyFont="1" applyBorder="1" applyAlignment="1">
      <alignment horizontal="left" vertical="center"/>
      <protection/>
    </xf>
    <xf numFmtId="0" fontId="2" fillId="0" borderId="13" xfId="72" applyFont="1" applyBorder="1" applyAlignment="1">
      <alignment horizontal="right" vertical="center"/>
      <protection/>
    </xf>
    <xf numFmtId="0" fontId="2" fillId="0" borderId="14" xfId="72" applyFont="1" applyBorder="1" applyAlignment="1">
      <alignment horizontal="left" vertical="center"/>
      <protection/>
    </xf>
    <xf numFmtId="0" fontId="2" fillId="0" borderId="15" xfId="72" applyFont="1" applyBorder="1" applyAlignment="1">
      <alignment horizontal="left" vertical="center"/>
      <protection/>
    </xf>
    <xf numFmtId="0" fontId="2" fillId="0" borderId="15" xfId="72" applyFont="1" applyBorder="1" applyAlignment="1">
      <alignment horizontal="right" vertical="center"/>
      <protection/>
    </xf>
    <xf numFmtId="0" fontId="2" fillId="0" borderId="16" xfId="72" applyFont="1" applyBorder="1" applyAlignment="1">
      <alignment horizontal="left" vertical="center"/>
      <protection/>
    </xf>
    <xf numFmtId="0" fontId="2" fillId="0" borderId="17" xfId="72" applyFont="1" applyBorder="1" applyAlignment="1">
      <alignment horizontal="left" vertical="center"/>
      <protection/>
    </xf>
    <xf numFmtId="0" fontId="2" fillId="0" borderId="17" xfId="72" applyFont="1" applyBorder="1" applyAlignment="1">
      <alignment horizontal="right" vertical="center"/>
      <protection/>
    </xf>
    <xf numFmtId="49" fontId="2" fillId="0" borderId="13" xfId="72" applyNumberFormat="1" applyFont="1" applyBorder="1" applyAlignment="1">
      <alignment horizontal="right" vertical="center"/>
      <protection/>
    </xf>
    <xf numFmtId="49" fontId="2" fillId="0" borderId="15" xfId="72" applyNumberFormat="1" applyFont="1" applyBorder="1" applyAlignment="1">
      <alignment horizontal="right" vertical="center"/>
      <protection/>
    </xf>
    <xf numFmtId="49" fontId="2" fillId="0" borderId="17" xfId="72" applyNumberFormat="1" applyFont="1" applyBorder="1" applyAlignment="1">
      <alignment horizontal="right" vertical="center"/>
      <protection/>
    </xf>
    <xf numFmtId="0" fontId="2" fillId="0" borderId="12" xfId="72" applyFont="1" applyBorder="1" applyAlignment="1">
      <alignment horizontal="right" vertical="center"/>
      <protection/>
    </xf>
    <xf numFmtId="0" fontId="2" fillId="0" borderId="13" xfId="72" applyFont="1" applyBorder="1" applyAlignment="1">
      <alignment vertical="center"/>
      <protection/>
    </xf>
    <xf numFmtId="187" fontId="2" fillId="0" borderId="13" xfId="72" applyNumberFormat="1" applyFont="1" applyBorder="1" applyAlignment="1">
      <alignment horizontal="left" vertical="center"/>
      <protection/>
    </xf>
    <xf numFmtId="188" fontId="2" fillId="0" borderId="13" xfId="72" applyNumberFormat="1" applyFont="1" applyBorder="1" applyAlignment="1">
      <alignment horizontal="right" vertical="center"/>
      <protection/>
    </xf>
    <xf numFmtId="3" fontId="2" fillId="0" borderId="18" xfId="72" applyNumberFormat="1" applyFont="1" applyBorder="1" applyAlignment="1">
      <alignment horizontal="right" vertical="center"/>
      <protection/>
    </xf>
    <xf numFmtId="0" fontId="2" fillId="0" borderId="19" xfId="72" applyFont="1" applyBorder="1" applyAlignment="1">
      <alignment horizontal="right" vertical="center"/>
      <protection/>
    </xf>
    <xf numFmtId="0" fontId="2" fillId="0" borderId="20" xfId="72" applyFont="1" applyBorder="1" applyAlignment="1">
      <alignment vertical="center"/>
      <protection/>
    </xf>
    <xf numFmtId="187" fontId="2" fillId="0" borderId="20" xfId="72" applyNumberFormat="1" applyFont="1" applyBorder="1" applyAlignment="1">
      <alignment horizontal="left" vertical="center"/>
      <protection/>
    </xf>
    <xf numFmtId="188" fontId="2" fillId="0" borderId="20" xfId="72" applyNumberFormat="1" applyFont="1" applyBorder="1" applyAlignment="1">
      <alignment horizontal="right" vertical="center"/>
      <protection/>
    </xf>
    <xf numFmtId="3" fontId="2" fillId="0" borderId="21" xfId="72" applyNumberFormat="1" applyFont="1" applyBorder="1" applyAlignment="1">
      <alignment horizontal="right" vertical="center"/>
      <protection/>
    </xf>
    <xf numFmtId="0" fontId="2" fillId="0" borderId="20" xfId="72" applyFont="1" applyBorder="1" applyAlignment="1">
      <alignment horizontal="right" vertical="center"/>
      <protection/>
    </xf>
    <xf numFmtId="0" fontId="4" fillId="0" borderId="22" xfId="72" applyFont="1" applyBorder="1" applyAlignment="1">
      <alignment horizontal="center" vertical="center"/>
      <protection/>
    </xf>
    <xf numFmtId="0" fontId="2" fillId="0" borderId="23" xfId="72" applyFont="1" applyBorder="1" applyAlignment="1">
      <alignment horizontal="left" vertical="center"/>
      <protection/>
    </xf>
    <xf numFmtId="0" fontId="2" fillId="0" borderId="23" xfId="72" applyFont="1" applyBorder="1" applyAlignment="1">
      <alignment horizontal="center" vertical="center"/>
      <protection/>
    </xf>
    <xf numFmtId="0" fontId="2" fillId="0" borderId="24" xfId="72" applyFont="1" applyBorder="1" applyAlignment="1">
      <alignment horizontal="center" vertical="center"/>
      <protection/>
    </xf>
    <xf numFmtId="0" fontId="2" fillId="0" borderId="25" xfId="72" applyFont="1" applyBorder="1" applyAlignment="1">
      <alignment horizontal="center" vertical="center"/>
      <protection/>
    </xf>
    <xf numFmtId="0" fontId="2" fillId="0" borderId="26" xfId="72" applyFont="1" applyBorder="1" applyAlignment="1">
      <alignment horizontal="left" vertical="center"/>
      <protection/>
    </xf>
    <xf numFmtId="0" fontId="2" fillId="0" borderId="27" xfId="72" applyFont="1" applyBorder="1" applyAlignment="1">
      <alignment horizontal="center" vertical="center"/>
      <protection/>
    </xf>
    <xf numFmtId="0" fontId="2" fillId="0" borderId="9" xfId="72" applyFont="1" applyBorder="1" applyAlignment="1">
      <alignment horizontal="left" vertical="center"/>
      <protection/>
    </xf>
    <xf numFmtId="0" fontId="2" fillId="0" borderId="28" xfId="72" applyFont="1" applyBorder="1" applyAlignment="1">
      <alignment horizontal="center" vertical="center"/>
      <protection/>
    </xf>
    <xf numFmtId="0" fontId="2" fillId="0" borderId="29" xfId="72" applyFont="1" applyBorder="1" applyAlignment="1">
      <alignment horizontal="left" vertical="center"/>
      <protection/>
    </xf>
    <xf numFmtId="0" fontId="2" fillId="0" borderId="30" xfId="72" applyFont="1" applyBorder="1" applyAlignment="1">
      <alignment horizontal="center" vertical="center"/>
      <protection/>
    </xf>
    <xf numFmtId="0" fontId="2" fillId="0" borderId="29" xfId="72" applyFont="1" applyBorder="1" applyAlignment="1">
      <alignment horizontal="right" vertical="center"/>
      <protection/>
    </xf>
    <xf numFmtId="0" fontId="2" fillId="0" borderId="31" xfId="72" applyFont="1" applyBorder="1" applyAlignment="1">
      <alignment horizontal="center" vertical="center"/>
      <protection/>
    </xf>
    <xf numFmtId="0" fontId="2" fillId="0" borderId="32" xfId="72" applyFont="1" applyBorder="1" applyAlignment="1">
      <alignment horizontal="left" vertical="center"/>
      <protection/>
    </xf>
    <xf numFmtId="0" fontId="2" fillId="0" borderId="33" xfId="72" applyFont="1" applyBorder="1" applyAlignment="1">
      <alignment horizontal="left" vertical="center"/>
      <protection/>
    </xf>
    <xf numFmtId="0" fontId="2" fillId="0" borderId="34" xfId="72" applyFont="1" applyBorder="1" applyAlignment="1">
      <alignment horizontal="left" vertical="center"/>
      <protection/>
    </xf>
    <xf numFmtId="0" fontId="2" fillId="0" borderId="0" xfId="72" applyFont="1" applyBorder="1" applyAlignment="1">
      <alignment horizontal="left" vertical="center"/>
      <protection/>
    </xf>
    <xf numFmtId="0" fontId="2" fillId="0" borderId="32" xfId="72" applyFont="1" applyBorder="1" applyAlignment="1">
      <alignment horizontal="right" vertical="center"/>
      <protection/>
    </xf>
    <xf numFmtId="0" fontId="2" fillId="0" borderId="0" xfId="72" applyFont="1" applyBorder="1" applyAlignment="1">
      <alignment horizontal="right" vertical="center"/>
      <protection/>
    </xf>
    <xf numFmtId="0" fontId="2" fillId="0" borderId="35" xfId="72" applyFont="1" applyBorder="1" applyAlignment="1">
      <alignment horizontal="left" vertical="center"/>
      <protection/>
    </xf>
    <xf numFmtId="0" fontId="2" fillId="0" borderId="19" xfId="72" applyFont="1" applyBorder="1" applyAlignment="1">
      <alignment horizontal="left" vertical="center"/>
      <protection/>
    </xf>
    <xf numFmtId="0" fontId="2" fillId="0" borderId="20" xfId="72" applyFont="1" applyBorder="1" applyAlignment="1">
      <alignment horizontal="left" vertical="center"/>
      <protection/>
    </xf>
    <xf numFmtId="0" fontId="2" fillId="0" borderId="36" xfId="72" applyFont="1" applyBorder="1" applyAlignment="1">
      <alignment horizontal="left" vertical="center"/>
      <protection/>
    </xf>
    <xf numFmtId="0" fontId="2" fillId="0" borderId="37" xfId="72" applyFont="1" applyBorder="1" applyAlignment="1">
      <alignment horizontal="left" vertical="center"/>
      <protection/>
    </xf>
    <xf numFmtId="0" fontId="2" fillId="0" borderId="38" xfId="72" applyFont="1" applyBorder="1" applyAlignment="1">
      <alignment horizontal="left" vertical="center"/>
      <protection/>
    </xf>
    <xf numFmtId="3" fontId="2" fillId="0" borderId="36" xfId="72" applyNumberFormat="1" applyFont="1" applyBorder="1" applyAlignment="1">
      <alignment vertical="center"/>
      <protection/>
    </xf>
    <xf numFmtId="3" fontId="2" fillId="0" borderId="39" xfId="72" applyNumberFormat="1" applyFont="1" applyBorder="1" applyAlignment="1">
      <alignment vertical="center"/>
      <protection/>
    </xf>
    <xf numFmtId="0" fontId="2" fillId="0" borderId="40" xfId="72" applyFont="1" applyBorder="1" applyAlignment="1">
      <alignment horizontal="left" vertical="center"/>
      <protection/>
    </xf>
    <xf numFmtId="190" fontId="2" fillId="0" borderId="41" xfId="72" applyNumberFormat="1" applyFont="1" applyBorder="1" applyAlignment="1">
      <alignment horizontal="right" vertical="center"/>
      <protection/>
    </xf>
    <xf numFmtId="0" fontId="2" fillId="0" borderId="42" xfId="72" applyFont="1" applyBorder="1" applyAlignment="1">
      <alignment horizontal="left" vertical="center"/>
      <protection/>
    </xf>
    <xf numFmtId="190" fontId="2" fillId="0" borderId="43" xfId="72" applyNumberFormat="1" applyFont="1" applyBorder="1" applyAlignment="1">
      <alignment horizontal="right" vertical="center"/>
      <protection/>
    </xf>
    <xf numFmtId="0" fontId="2" fillId="0" borderId="44" xfId="72" applyFont="1" applyBorder="1" applyAlignment="1">
      <alignment horizontal="left" vertical="center"/>
      <protection/>
    </xf>
    <xf numFmtId="0" fontId="2" fillId="0" borderId="30" xfId="72" applyFont="1" applyBorder="1" applyAlignment="1">
      <alignment horizontal="right" vertical="center"/>
      <protection/>
    </xf>
    <xf numFmtId="0" fontId="2" fillId="0" borderId="45" xfId="72" applyFont="1" applyBorder="1" applyAlignment="1">
      <alignment horizontal="left" vertical="center"/>
      <protection/>
    </xf>
    <xf numFmtId="0" fontId="2" fillId="0" borderId="43" xfId="72" applyFont="1" applyBorder="1" applyAlignment="1">
      <alignment horizontal="left" vertical="center"/>
      <protection/>
    </xf>
    <xf numFmtId="0" fontId="2" fillId="0" borderId="41" xfId="72" applyFont="1" applyBorder="1" applyAlignment="1">
      <alignment horizontal="right" vertical="center"/>
      <protection/>
    </xf>
    <xf numFmtId="0" fontId="2" fillId="0" borderId="39" xfId="72" applyFont="1" applyBorder="1" applyAlignment="1">
      <alignment horizontal="left" vertical="center"/>
      <protection/>
    </xf>
    <xf numFmtId="0" fontId="4" fillId="0" borderId="46" xfId="72" applyFont="1" applyBorder="1" applyAlignment="1">
      <alignment horizontal="center" vertical="center"/>
      <protection/>
    </xf>
    <xf numFmtId="0" fontId="2" fillId="0" borderId="47" xfId="72" applyFont="1" applyBorder="1" applyAlignment="1">
      <alignment horizontal="left" vertical="center"/>
      <protection/>
    </xf>
    <xf numFmtId="0" fontId="2" fillId="0" borderId="48" xfId="72" applyFont="1" applyBorder="1" applyAlignment="1">
      <alignment horizontal="left" vertical="center"/>
      <protection/>
    </xf>
    <xf numFmtId="191" fontId="2" fillId="0" borderId="49" xfId="72" applyNumberFormat="1" applyFont="1" applyBorder="1" applyAlignment="1">
      <alignment horizontal="right" vertical="center"/>
      <protection/>
    </xf>
    <xf numFmtId="0" fontId="5" fillId="0" borderId="0" xfId="72" applyFont="1">
      <alignment/>
      <protection/>
    </xf>
    <xf numFmtId="0" fontId="6" fillId="0" borderId="0" xfId="72" applyFont="1">
      <alignment/>
      <protection/>
    </xf>
    <xf numFmtId="49" fontId="6" fillId="0" borderId="0" xfId="72" applyNumberFormat="1" applyFont="1">
      <alignment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92" fontId="2" fillId="0" borderId="0" xfId="0" applyNumberFormat="1" applyFont="1" applyAlignment="1" applyProtection="1">
      <alignment/>
      <protection/>
    </xf>
    <xf numFmtId="193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193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192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186" fontId="2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193" fontId="2" fillId="0" borderId="52" xfId="0" applyNumberFormat="1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49" fontId="5" fillId="0" borderId="0" xfId="72" applyNumberFormat="1" applyFont="1">
      <alignment/>
      <protection/>
    </xf>
    <xf numFmtId="49" fontId="2" fillId="0" borderId="50" xfId="0" applyNumberFormat="1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right"/>
      <protection/>
    </xf>
    <xf numFmtId="49" fontId="2" fillId="0" borderId="52" xfId="0" applyNumberFormat="1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right"/>
      <protection/>
    </xf>
    <xf numFmtId="4" fontId="2" fillId="0" borderId="26" xfId="72" applyNumberFormat="1" applyFont="1" applyBorder="1" applyAlignment="1">
      <alignment horizontal="right" vertical="center"/>
      <protection/>
    </xf>
    <xf numFmtId="4" fontId="2" fillId="0" borderId="55" xfId="72" applyNumberFormat="1" applyFont="1" applyBorder="1" applyAlignment="1">
      <alignment horizontal="right" vertical="center"/>
      <protection/>
    </xf>
    <xf numFmtId="4" fontId="2" fillId="0" borderId="9" xfId="72" applyNumberFormat="1" applyFont="1" applyBorder="1" applyAlignment="1">
      <alignment horizontal="right" vertical="center"/>
      <protection/>
    </xf>
    <xf numFmtId="4" fontId="2" fillId="0" borderId="56" xfId="72" applyNumberFormat="1" applyFont="1" applyBorder="1" applyAlignment="1">
      <alignment horizontal="right" vertical="center"/>
      <protection/>
    </xf>
    <xf numFmtId="4" fontId="2" fillId="0" borderId="57" xfId="72" applyNumberFormat="1" applyFont="1" applyBorder="1" applyAlignment="1">
      <alignment horizontal="right" vertical="center"/>
      <protection/>
    </xf>
    <xf numFmtId="4" fontId="2" fillId="0" borderId="29" xfId="72" applyNumberFormat="1" applyFont="1" applyBorder="1" applyAlignment="1">
      <alignment horizontal="right" vertical="center"/>
      <protection/>
    </xf>
    <xf numFmtId="4" fontId="2" fillId="0" borderId="44" xfId="72" applyNumberFormat="1" applyFont="1" applyBorder="1" applyAlignment="1">
      <alignment horizontal="right" vertical="center"/>
      <protection/>
    </xf>
    <xf numFmtId="4" fontId="2" fillId="0" borderId="58" xfId="72" applyNumberFormat="1" applyFont="1" applyBorder="1" applyAlignment="1">
      <alignment horizontal="right" vertical="center"/>
      <protection/>
    </xf>
    <xf numFmtId="4" fontId="2" fillId="0" borderId="43" xfId="72" applyNumberFormat="1" applyFont="1" applyBorder="1" applyAlignment="1">
      <alignment horizontal="right" vertical="center"/>
      <protection/>
    </xf>
    <xf numFmtId="49" fontId="4" fillId="0" borderId="0" xfId="0" applyNumberFormat="1" applyFont="1" applyAlignment="1" applyProtection="1">
      <alignment vertical="top"/>
      <protection/>
    </xf>
    <xf numFmtId="49" fontId="7" fillId="0" borderId="0" xfId="0" applyNumberFormat="1" applyFont="1" applyAlignment="1" applyProtection="1">
      <alignment horizontal="left" vertical="top" wrapText="1"/>
      <protection/>
    </xf>
    <xf numFmtId="193" fontId="7" fillId="0" borderId="0" xfId="0" applyNumberFormat="1" applyFont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4" fontId="7" fillId="0" borderId="0" xfId="0" applyNumberFormat="1" applyFont="1" applyAlignment="1" applyProtection="1">
      <alignment vertical="top"/>
      <protection/>
    </xf>
    <xf numFmtId="192" fontId="7" fillId="0" borderId="0" xfId="0" applyNumberFormat="1" applyFont="1" applyAlignment="1" applyProtection="1">
      <alignment vertical="top"/>
      <protection/>
    </xf>
    <xf numFmtId="0" fontId="7" fillId="0" borderId="0" xfId="0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horizontal="right" vertical="top" wrapText="1"/>
      <protection/>
    </xf>
    <xf numFmtId="4" fontId="4" fillId="0" borderId="0" xfId="0" applyNumberFormat="1" applyFont="1" applyAlignment="1" applyProtection="1">
      <alignment vertical="top"/>
      <protection/>
    </xf>
    <xf numFmtId="192" fontId="4" fillId="0" borderId="0" xfId="0" applyNumberFormat="1" applyFont="1" applyAlignment="1" applyProtection="1">
      <alignment vertical="top"/>
      <protection/>
    </xf>
    <xf numFmtId="193" fontId="4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center"/>
      <protection/>
    </xf>
    <xf numFmtId="0" fontId="2" fillId="0" borderId="60" xfId="72" applyFont="1" applyBorder="1" applyAlignment="1">
      <alignment horizontal="center" vertical="center"/>
      <protection/>
    </xf>
    <xf numFmtId="0" fontId="2" fillId="0" borderId="24" xfId="72" applyFont="1" applyBorder="1" applyAlignment="1">
      <alignment horizontal="center" vertical="center"/>
      <protection/>
    </xf>
    <xf numFmtId="0" fontId="2" fillId="0" borderId="61" xfId="72" applyFont="1" applyBorder="1" applyAlignment="1">
      <alignment horizontal="center" vertical="center"/>
      <protection/>
    </xf>
  </cellXfs>
  <cellStyles count="7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Kontrolná bunka" xfId="62"/>
    <cellStyle name="Currency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ázov" xfId="70"/>
    <cellStyle name="Neutrálna" xfId="71"/>
    <cellStyle name="normálne_KLs" xfId="72"/>
    <cellStyle name="Percent" xfId="73"/>
    <cellStyle name="Followed Hyperlink" xfId="74"/>
    <cellStyle name="Poznámka" xfId="75"/>
    <cellStyle name="Prepojená bunka" xfId="76"/>
    <cellStyle name="Spolu" xfId="77"/>
    <cellStyle name="TEXT 1" xfId="78"/>
    <cellStyle name="Text upozornění" xfId="79"/>
    <cellStyle name="Text upozornenia" xfId="80"/>
    <cellStyle name="TEXT1" xfId="81"/>
    <cellStyle name="Vstup" xfId="82"/>
    <cellStyle name="Výpočet" xfId="83"/>
    <cellStyle name="Výstup" xfId="84"/>
    <cellStyle name="Vysvetľujúci text" xfId="85"/>
    <cellStyle name="Zlá" xfId="86"/>
    <cellStyle name="Zvýraznenie1" xfId="87"/>
    <cellStyle name="Zvýraznenie2" xfId="88"/>
    <cellStyle name="Zvýraznenie3" xfId="89"/>
    <cellStyle name="Zvýraznenie4" xfId="90"/>
    <cellStyle name="Zvýraznenie5" xfId="91"/>
    <cellStyle name="Zvýraznenie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4"/>
  <sheetViews>
    <sheetView showGridLines="0" zoomScalePageLayoutView="0" workbookViewId="0" topLeftCell="A65">
      <selection activeCell="G89" sqref="G13:G89"/>
    </sheetView>
  </sheetViews>
  <sheetFormatPr defaultColWidth="9.140625" defaultRowHeight="12.75"/>
  <cols>
    <col min="1" max="1" width="6.7109375" style="80" bestFit="1" customWidth="1"/>
    <col min="2" max="2" width="3.7109375" style="81" bestFit="1" customWidth="1"/>
    <col min="3" max="3" width="13.00390625" style="82" bestFit="1" customWidth="1"/>
    <col min="4" max="4" width="45.7109375" style="83" bestFit="1" customWidth="1"/>
    <col min="5" max="5" width="11.28125" style="84" bestFit="1" customWidth="1"/>
    <col min="6" max="6" width="5.8515625" style="85" bestFit="1" customWidth="1"/>
    <col min="7" max="7" width="8.7109375" style="86" bestFit="1" customWidth="1"/>
    <col min="8" max="10" width="9.7109375" style="86" bestFit="1" customWidth="1"/>
    <col min="11" max="11" width="7.421875" style="87" bestFit="1" customWidth="1"/>
    <col min="12" max="12" width="8.28125" style="87" bestFit="1" customWidth="1"/>
    <col min="13" max="13" width="7.140625" style="84" bestFit="1" customWidth="1"/>
    <col min="14" max="14" width="7.00390625" style="84" bestFit="1" customWidth="1"/>
    <col min="15" max="15" width="3.57421875" style="85" bestFit="1" customWidth="1"/>
    <col min="16" max="16" width="12.7109375" style="85" bestFit="1" customWidth="1"/>
    <col min="17" max="19" width="11.28125" style="84" bestFit="1" customWidth="1"/>
    <col min="20" max="20" width="10.57421875" style="88" bestFit="1" customWidth="1"/>
    <col min="21" max="21" width="10.28125" style="88" bestFit="1" customWidth="1"/>
    <col min="22" max="22" width="5.7109375" style="88" bestFit="1" customWidth="1"/>
    <col min="23" max="23" width="9.140625" style="84" bestFit="1" customWidth="1"/>
    <col min="24" max="25" width="2.7109375" style="85" bestFit="1" customWidth="1"/>
    <col min="26" max="26" width="7.57421875" style="82" bestFit="1" customWidth="1"/>
    <col min="27" max="27" width="12.7109375" style="82" bestFit="1" customWidth="1"/>
    <col min="28" max="28" width="4.28125" style="85" bestFit="1" customWidth="1"/>
    <col min="29" max="30" width="2.7109375" style="85" bestFit="1" customWidth="1"/>
    <col min="31" max="34" width="9.140625" style="89" bestFit="1" customWidth="1"/>
    <col min="35" max="35" width="9.140625" style="71" bestFit="1" customWidth="1"/>
    <col min="36" max="37" width="9.140625" style="71" hidden="1" customWidth="1"/>
    <col min="38" max="38" width="9.140625" style="71" bestFit="1" customWidth="1"/>
    <col min="39" max="16384" width="9.140625" style="71" customWidth="1"/>
  </cols>
  <sheetData>
    <row r="1" spans="1:34" ht="9.75">
      <c r="A1" s="75" t="s">
        <v>1</v>
      </c>
      <c r="B1" s="71"/>
      <c r="C1" s="71"/>
      <c r="D1" s="71"/>
      <c r="E1" s="71"/>
      <c r="F1" s="71"/>
      <c r="G1" s="72"/>
      <c r="H1" s="71"/>
      <c r="I1" s="75" t="s">
        <v>83</v>
      </c>
      <c r="J1" s="72"/>
      <c r="K1" s="73"/>
      <c r="L1" s="71"/>
      <c r="M1" s="71"/>
      <c r="N1" s="71"/>
      <c r="O1" s="71"/>
      <c r="P1" s="71"/>
      <c r="Q1" s="74"/>
      <c r="R1" s="74"/>
      <c r="S1" s="74"/>
      <c r="T1" s="71"/>
      <c r="U1" s="71"/>
      <c r="V1" s="71"/>
      <c r="W1" s="71"/>
      <c r="X1" s="71"/>
      <c r="Y1" s="71"/>
      <c r="Z1" s="104" t="s">
        <v>2</v>
      </c>
      <c r="AA1" s="104" t="s">
        <v>3</v>
      </c>
      <c r="AB1" s="68" t="s">
        <v>4</v>
      </c>
      <c r="AC1" s="68" t="s">
        <v>5</v>
      </c>
      <c r="AD1" s="68" t="s">
        <v>6</v>
      </c>
      <c r="AE1" s="71"/>
      <c r="AF1" s="71"/>
      <c r="AG1" s="71"/>
      <c r="AH1" s="71"/>
    </row>
    <row r="2" spans="1:34" ht="9.75">
      <c r="A2" s="75" t="s">
        <v>7</v>
      </c>
      <c r="B2" s="71"/>
      <c r="C2" s="71"/>
      <c r="D2" s="71"/>
      <c r="E2" s="71"/>
      <c r="F2" s="71"/>
      <c r="G2" s="72"/>
      <c r="H2" s="90"/>
      <c r="I2" s="75" t="s">
        <v>84</v>
      </c>
      <c r="J2" s="72"/>
      <c r="K2" s="73"/>
      <c r="L2" s="71"/>
      <c r="M2" s="71"/>
      <c r="N2" s="71"/>
      <c r="O2" s="71"/>
      <c r="P2" s="71"/>
      <c r="Q2" s="74"/>
      <c r="R2" s="74"/>
      <c r="S2" s="74"/>
      <c r="T2" s="71"/>
      <c r="U2" s="71"/>
      <c r="V2" s="71"/>
      <c r="W2" s="71"/>
      <c r="X2" s="71"/>
      <c r="Y2" s="71"/>
      <c r="Z2" s="104" t="s">
        <v>8</v>
      </c>
      <c r="AA2" s="70" t="s">
        <v>9</v>
      </c>
      <c r="AB2" s="69" t="s">
        <v>10</v>
      </c>
      <c r="AC2" s="69"/>
      <c r="AD2" s="70"/>
      <c r="AE2" s="71"/>
      <c r="AF2" s="71"/>
      <c r="AG2" s="71"/>
      <c r="AH2" s="71"/>
    </row>
    <row r="3" spans="1:34" ht="9.75">
      <c r="A3" s="75" t="s">
        <v>11</v>
      </c>
      <c r="B3" s="71"/>
      <c r="C3" s="71"/>
      <c r="D3" s="71"/>
      <c r="E3" s="71"/>
      <c r="F3" s="71"/>
      <c r="G3" s="72"/>
      <c r="H3" s="71"/>
      <c r="I3" s="75" t="s">
        <v>85</v>
      </c>
      <c r="J3" s="72"/>
      <c r="K3" s="73"/>
      <c r="L3" s="71"/>
      <c r="M3" s="71"/>
      <c r="N3" s="71"/>
      <c r="O3" s="71"/>
      <c r="P3" s="71"/>
      <c r="Q3" s="74"/>
      <c r="R3" s="74"/>
      <c r="S3" s="74"/>
      <c r="T3" s="71"/>
      <c r="U3" s="71"/>
      <c r="V3" s="71"/>
      <c r="W3" s="71"/>
      <c r="X3" s="71"/>
      <c r="Y3" s="71"/>
      <c r="Z3" s="104" t="s">
        <v>12</v>
      </c>
      <c r="AA3" s="70" t="s">
        <v>13</v>
      </c>
      <c r="AB3" s="69" t="s">
        <v>10</v>
      </c>
      <c r="AC3" s="69" t="s">
        <v>14</v>
      </c>
      <c r="AD3" s="70" t="s">
        <v>15</v>
      </c>
      <c r="AE3" s="71"/>
      <c r="AF3" s="71"/>
      <c r="AG3" s="71"/>
      <c r="AH3" s="71"/>
    </row>
    <row r="4" spans="1:34" ht="9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4"/>
      <c r="R4" s="74"/>
      <c r="S4" s="74"/>
      <c r="T4" s="71"/>
      <c r="U4" s="71"/>
      <c r="V4" s="71"/>
      <c r="W4" s="71"/>
      <c r="X4" s="71"/>
      <c r="Y4" s="71"/>
      <c r="Z4" s="104" t="s">
        <v>16</v>
      </c>
      <c r="AA4" s="70" t="s">
        <v>17</v>
      </c>
      <c r="AB4" s="69" t="s">
        <v>10</v>
      </c>
      <c r="AC4" s="69"/>
      <c r="AD4" s="70"/>
      <c r="AE4" s="71"/>
      <c r="AF4" s="71"/>
      <c r="AG4" s="71"/>
      <c r="AH4" s="71"/>
    </row>
    <row r="5" spans="1:34" ht="9.75">
      <c r="A5" s="75" t="s">
        <v>86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4"/>
      <c r="R5" s="74"/>
      <c r="S5" s="74"/>
      <c r="T5" s="71"/>
      <c r="U5" s="71"/>
      <c r="V5" s="71"/>
      <c r="W5" s="71"/>
      <c r="X5" s="71"/>
      <c r="Y5" s="71"/>
      <c r="Z5" s="104" t="s">
        <v>18</v>
      </c>
      <c r="AA5" s="70" t="s">
        <v>13</v>
      </c>
      <c r="AB5" s="69" t="s">
        <v>10</v>
      </c>
      <c r="AC5" s="69" t="s">
        <v>14</v>
      </c>
      <c r="AD5" s="70" t="s">
        <v>15</v>
      </c>
      <c r="AE5" s="71"/>
      <c r="AF5" s="71"/>
      <c r="AG5" s="71"/>
      <c r="AH5" s="71"/>
    </row>
    <row r="6" spans="1:34" ht="9.75">
      <c r="A6" s="75" t="s">
        <v>87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4"/>
      <c r="R6" s="74"/>
      <c r="S6" s="74"/>
      <c r="T6" s="71"/>
      <c r="U6" s="71"/>
      <c r="V6" s="71"/>
      <c r="W6" s="71"/>
      <c r="X6" s="71"/>
      <c r="Y6" s="71"/>
      <c r="Z6" s="90"/>
      <c r="AA6" s="90"/>
      <c r="AB6" s="71"/>
      <c r="AC6" s="71"/>
      <c r="AD6" s="71"/>
      <c r="AE6" s="71"/>
      <c r="AF6" s="71"/>
      <c r="AG6" s="71"/>
      <c r="AH6" s="71"/>
    </row>
    <row r="7" spans="1:34" ht="9.75">
      <c r="A7" s="75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4"/>
      <c r="R7" s="74"/>
      <c r="S7" s="74"/>
      <c r="T7" s="71"/>
      <c r="U7" s="71"/>
      <c r="V7" s="71"/>
      <c r="W7" s="71"/>
      <c r="X7" s="71"/>
      <c r="Y7" s="71"/>
      <c r="Z7" s="90"/>
      <c r="AA7" s="90"/>
      <c r="AB7" s="71"/>
      <c r="AC7" s="71"/>
      <c r="AD7" s="71"/>
      <c r="AE7" s="71"/>
      <c r="AF7" s="71"/>
      <c r="AG7" s="71"/>
      <c r="AH7" s="71"/>
    </row>
    <row r="8" spans="1:34" ht="13.5">
      <c r="A8" s="71" t="s">
        <v>88</v>
      </c>
      <c r="B8" s="91"/>
      <c r="C8" s="92"/>
      <c r="D8" s="76" t="str">
        <f>CONCATENATE(AA2," ",AB2," ",AC2," ",AD2)</f>
        <v>Prehľad rozpočtových nákladov v EUR  </v>
      </c>
      <c r="E8" s="74"/>
      <c r="F8" s="71"/>
      <c r="G8" s="72"/>
      <c r="H8" s="72"/>
      <c r="I8" s="72"/>
      <c r="J8" s="72"/>
      <c r="K8" s="73"/>
      <c r="L8" s="73"/>
      <c r="M8" s="74"/>
      <c r="N8" s="74"/>
      <c r="O8" s="71"/>
      <c r="P8" s="71"/>
      <c r="Q8" s="74"/>
      <c r="R8" s="74"/>
      <c r="S8" s="74"/>
      <c r="T8" s="71"/>
      <c r="U8" s="71"/>
      <c r="V8" s="71"/>
      <c r="W8" s="71"/>
      <c r="X8" s="71"/>
      <c r="Y8" s="71"/>
      <c r="Z8" s="90"/>
      <c r="AA8" s="90"/>
      <c r="AB8" s="71"/>
      <c r="AC8" s="71"/>
      <c r="AD8" s="71"/>
      <c r="AE8" s="85"/>
      <c r="AF8" s="85"/>
      <c r="AG8" s="85"/>
      <c r="AH8" s="85"/>
    </row>
    <row r="9" spans="1:37" ht="9.75">
      <c r="A9" s="77" t="s">
        <v>19</v>
      </c>
      <c r="B9" s="77" t="s">
        <v>20</v>
      </c>
      <c r="C9" s="77" t="s">
        <v>21</v>
      </c>
      <c r="D9" s="77" t="s">
        <v>22</v>
      </c>
      <c r="E9" s="77" t="s">
        <v>23</v>
      </c>
      <c r="F9" s="77" t="s">
        <v>24</v>
      </c>
      <c r="G9" s="77" t="s">
        <v>25</v>
      </c>
      <c r="H9" s="77" t="s">
        <v>26</v>
      </c>
      <c r="I9" s="77" t="s">
        <v>27</v>
      </c>
      <c r="J9" s="77" t="s">
        <v>28</v>
      </c>
      <c r="K9" s="130"/>
      <c r="L9" s="130"/>
      <c r="M9" s="131"/>
      <c r="N9" s="131"/>
      <c r="O9" s="77"/>
      <c r="P9" s="94"/>
      <c r="Q9" s="77"/>
      <c r="R9" s="77"/>
      <c r="S9" s="94"/>
      <c r="T9" s="96"/>
      <c r="U9" s="97"/>
      <c r="V9" s="98"/>
      <c r="W9" s="77"/>
      <c r="X9" s="77"/>
      <c r="Y9" s="77"/>
      <c r="Z9" s="105"/>
      <c r="AA9" s="105"/>
      <c r="AB9" s="77"/>
      <c r="AC9" s="77"/>
      <c r="AD9" s="77"/>
      <c r="AE9" s="106"/>
      <c r="AF9" s="106"/>
      <c r="AG9" s="106"/>
      <c r="AH9" s="106"/>
      <c r="AJ9" s="71" t="s">
        <v>106</v>
      </c>
      <c r="AK9" s="71" t="s">
        <v>108</v>
      </c>
    </row>
    <row r="10" spans="1:37" ht="9.75">
      <c r="A10" s="79" t="s">
        <v>29</v>
      </c>
      <c r="B10" s="79" t="s">
        <v>30</v>
      </c>
      <c r="C10" s="93"/>
      <c r="D10" s="79" t="s">
        <v>31</v>
      </c>
      <c r="E10" s="79" t="s">
        <v>32</v>
      </c>
      <c r="F10" s="79" t="s">
        <v>33</v>
      </c>
      <c r="G10" s="79" t="s">
        <v>34</v>
      </c>
      <c r="H10" s="79"/>
      <c r="I10" s="79" t="s">
        <v>35</v>
      </c>
      <c r="J10" s="79"/>
      <c r="K10" s="79"/>
      <c r="L10" s="79"/>
      <c r="M10" s="95"/>
      <c r="N10" s="79"/>
      <c r="O10" s="79"/>
      <c r="P10" s="95"/>
      <c r="Q10" s="79"/>
      <c r="R10" s="79"/>
      <c r="S10" s="95"/>
      <c r="T10" s="99"/>
      <c r="U10" s="100"/>
      <c r="V10" s="101"/>
      <c r="W10" s="102"/>
      <c r="X10" s="103"/>
      <c r="Y10" s="103"/>
      <c r="Z10" s="107"/>
      <c r="AA10" s="107"/>
      <c r="AB10" s="79"/>
      <c r="AC10" s="103"/>
      <c r="AD10" s="103"/>
      <c r="AE10" s="108"/>
      <c r="AF10" s="108"/>
      <c r="AG10" s="108"/>
      <c r="AH10" s="108"/>
      <c r="AJ10" s="71" t="s">
        <v>107</v>
      </c>
      <c r="AK10" s="71" t="s">
        <v>109</v>
      </c>
    </row>
    <row r="12" ht="9.75">
      <c r="B12" s="118" t="s">
        <v>110</v>
      </c>
    </row>
    <row r="13" ht="9.75">
      <c r="B13" s="82" t="s">
        <v>111</v>
      </c>
    </row>
    <row r="14" spans="1:37" ht="9.75">
      <c r="A14" s="80">
        <v>1</v>
      </c>
      <c r="B14" s="81" t="s">
        <v>112</v>
      </c>
      <c r="C14" s="82" t="s">
        <v>113</v>
      </c>
      <c r="D14" s="83" t="s">
        <v>114</v>
      </c>
      <c r="E14" s="84">
        <v>38</v>
      </c>
      <c r="F14" s="85" t="s">
        <v>115</v>
      </c>
      <c r="H14" s="86">
        <f>ROUND(E14*G14,2)</f>
        <v>0</v>
      </c>
      <c r="J14" s="86">
        <f>ROUND(E14*G14,2)</f>
        <v>0</v>
      </c>
      <c r="X14" s="82"/>
      <c r="Y14" s="82"/>
      <c r="AJ14" s="71" t="s">
        <v>116</v>
      </c>
      <c r="AK14" s="71" t="s">
        <v>117</v>
      </c>
    </row>
    <row r="15" spans="1:37" ht="9.75">
      <c r="A15" s="80">
        <v>2</v>
      </c>
      <c r="B15" s="81" t="s">
        <v>112</v>
      </c>
      <c r="C15" s="82" t="s">
        <v>118</v>
      </c>
      <c r="D15" s="83" t="s">
        <v>119</v>
      </c>
      <c r="E15" s="84">
        <v>57</v>
      </c>
      <c r="F15" s="85" t="s">
        <v>120</v>
      </c>
      <c r="H15" s="86">
        <f>ROUND(E15*G15,2)</f>
        <v>0</v>
      </c>
      <c r="J15" s="86">
        <f>ROUND(E15*G15,2)</f>
        <v>0</v>
      </c>
      <c r="X15" s="82"/>
      <c r="Y15" s="82"/>
      <c r="AJ15" s="71" t="s">
        <v>116</v>
      </c>
      <c r="AK15" s="71" t="s">
        <v>117</v>
      </c>
    </row>
    <row r="16" spans="1:37" ht="9.75">
      <c r="A16" s="80">
        <v>3</v>
      </c>
      <c r="B16" s="81" t="s">
        <v>121</v>
      </c>
      <c r="C16" s="82" t="s">
        <v>122</v>
      </c>
      <c r="D16" s="83" t="s">
        <v>123</v>
      </c>
      <c r="E16" s="84">
        <v>316.5</v>
      </c>
      <c r="F16" s="85" t="s">
        <v>124</v>
      </c>
      <c r="H16" s="86">
        <f>ROUND(E16*G16,2)</f>
        <v>0</v>
      </c>
      <c r="J16" s="86">
        <f>ROUND(E16*G16,2)</f>
        <v>0</v>
      </c>
      <c r="X16" s="82"/>
      <c r="Y16" s="82"/>
      <c r="AJ16" s="71" t="s">
        <v>116</v>
      </c>
      <c r="AK16" s="71" t="s">
        <v>117</v>
      </c>
    </row>
    <row r="17" spans="4:24" ht="20.25">
      <c r="D17" s="119" t="s">
        <v>125</v>
      </c>
      <c r="E17" s="120"/>
      <c r="F17" s="121"/>
      <c r="G17" s="122"/>
      <c r="H17" s="122"/>
      <c r="I17" s="122"/>
      <c r="J17" s="122"/>
      <c r="K17" s="123"/>
      <c r="L17" s="123"/>
      <c r="M17" s="120"/>
      <c r="N17" s="120"/>
      <c r="O17" s="121"/>
      <c r="P17" s="121"/>
      <c r="Q17" s="120"/>
      <c r="R17" s="120"/>
      <c r="S17" s="120"/>
      <c r="T17" s="124"/>
      <c r="U17" s="124"/>
      <c r="V17" s="124"/>
      <c r="W17" s="120"/>
      <c r="X17" s="121"/>
    </row>
    <row r="18" spans="1:37" ht="9.75">
      <c r="A18" s="80">
        <v>4</v>
      </c>
      <c r="B18" s="81" t="s">
        <v>126</v>
      </c>
      <c r="C18" s="82" t="s">
        <v>127</v>
      </c>
      <c r="D18" s="83" t="s">
        <v>128</v>
      </c>
      <c r="E18" s="84">
        <v>876.6</v>
      </c>
      <c r="F18" s="85" t="s">
        <v>124</v>
      </c>
      <c r="H18" s="86">
        <f>ROUND(E18*G18,2)</f>
        <v>0</v>
      </c>
      <c r="J18" s="86">
        <f>ROUND(E18*G18,2)</f>
        <v>0</v>
      </c>
      <c r="X18" s="82"/>
      <c r="Y18" s="82"/>
      <c r="AJ18" s="71" t="s">
        <v>116</v>
      </c>
      <c r="AK18" s="71" t="s">
        <v>117</v>
      </c>
    </row>
    <row r="19" spans="4:24" ht="9.75">
      <c r="D19" s="119" t="s">
        <v>129</v>
      </c>
      <c r="E19" s="120"/>
      <c r="F19" s="121"/>
      <c r="G19" s="122"/>
      <c r="H19" s="122"/>
      <c r="I19" s="122"/>
      <c r="J19" s="122"/>
      <c r="K19" s="123"/>
      <c r="L19" s="123"/>
      <c r="M19" s="120"/>
      <c r="N19" s="120"/>
      <c r="O19" s="121"/>
      <c r="P19" s="121"/>
      <c r="Q19" s="120"/>
      <c r="R19" s="120"/>
      <c r="S19" s="120"/>
      <c r="T19" s="124"/>
      <c r="U19" s="124"/>
      <c r="V19" s="124"/>
      <c r="W19" s="120"/>
      <c r="X19" s="121"/>
    </row>
    <row r="20" spans="1:37" ht="9.75">
      <c r="A20" s="80">
        <v>5</v>
      </c>
      <c r="B20" s="81" t="s">
        <v>126</v>
      </c>
      <c r="C20" s="82" t="s">
        <v>130</v>
      </c>
      <c r="D20" s="83" t="s">
        <v>131</v>
      </c>
      <c r="E20" s="84">
        <v>876.6</v>
      </c>
      <c r="F20" s="85" t="s">
        <v>124</v>
      </c>
      <c r="H20" s="86">
        <f>ROUND(E20*G20,2)</f>
        <v>0</v>
      </c>
      <c r="J20" s="86">
        <f>ROUND(E20*G20,2)</f>
        <v>0</v>
      </c>
      <c r="X20" s="82"/>
      <c r="Y20" s="82"/>
      <c r="AJ20" s="71" t="s">
        <v>116</v>
      </c>
      <c r="AK20" s="71" t="s">
        <v>117</v>
      </c>
    </row>
    <row r="21" spans="1:37" ht="9.75">
      <c r="A21" s="80">
        <v>6</v>
      </c>
      <c r="B21" s="81" t="s">
        <v>121</v>
      </c>
      <c r="C21" s="82" t="s">
        <v>132</v>
      </c>
      <c r="D21" s="83" t="s">
        <v>133</v>
      </c>
      <c r="E21" s="84">
        <v>1.225</v>
      </c>
      <c r="F21" s="85" t="s">
        <v>124</v>
      </c>
      <c r="H21" s="86">
        <f>ROUND(E21*G21,2)</f>
        <v>0</v>
      </c>
      <c r="J21" s="86">
        <f>ROUND(E21*G21,2)</f>
        <v>0</v>
      </c>
      <c r="X21" s="82"/>
      <c r="Y21" s="82"/>
      <c r="AJ21" s="71" t="s">
        <v>116</v>
      </c>
      <c r="AK21" s="71" t="s">
        <v>117</v>
      </c>
    </row>
    <row r="22" spans="4:24" ht="9.75">
      <c r="D22" s="119" t="s">
        <v>134</v>
      </c>
      <c r="E22" s="120"/>
      <c r="F22" s="121"/>
      <c r="G22" s="122"/>
      <c r="H22" s="122"/>
      <c r="I22" s="122"/>
      <c r="J22" s="122"/>
      <c r="K22" s="123"/>
      <c r="L22" s="123"/>
      <c r="M22" s="120"/>
      <c r="N22" s="120"/>
      <c r="O22" s="121"/>
      <c r="P22" s="121"/>
      <c r="Q22" s="120"/>
      <c r="R22" s="120"/>
      <c r="S22" s="120"/>
      <c r="T22" s="124"/>
      <c r="U22" s="124"/>
      <c r="V22" s="124"/>
      <c r="W22" s="120"/>
      <c r="X22" s="121"/>
    </row>
    <row r="23" spans="1:37" ht="9.75">
      <c r="A23" s="80">
        <v>7</v>
      </c>
      <c r="B23" s="81" t="s">
        <v>121</v>
      </c>
      <c r="C23" s="82" t="s">
        <v>135</v>
      </c>
      <c r="D23" s="83" t="s">
        <v>136</v>
      </c>
      <c r="E23" s="84">
        <v>1.225</v>
      </c>
      <c r="F23" s="85" t="s">
        <v>124</v>
      </c>
      <c r="H23" s="86">
        <f>ROUND(E23*G23,2)</f>
        <v>0</v>
      </c>
      <c r="J23" s="86">
        <f>ROUND(E23*G23,2)</f>
        <v>0</v>
      </c>
      <c r="X23" s="82"/>
      <c r="Y23" s="82"/>
      <c r="AJ23" s="71" t="s">
        <v>116</v>
      </c>
      <c r="AK23" s="71" t="s">
        <v>117</v>
      </c>
    </row>
    <row r="24" spans="1:37" ht="9.75">
      <c r="A24" s="80">
        <v>8</v>
      </c>
      <c r="B24" s="81" t="s">
        <v>121</v>
      </c>
      <c r="C24" s="82" t="s">
        <v>137</v>
      </c>
      <c r="D24" s="83" t="s">
        <v>138</v>
      </c>
      <c r="E24" s="84">
        <v>2.88</v>
      </c>
      <c r="F24" s="85" t="s">
        <v>124</v>
      </c>
      <c r="H24" s="86">
        <f>ROUND(E24*G24,2)</f>
        <v>0</v>
      </c>
      <c r="J24" s="86">
        <f>ROUND(E24*G24,2)</f>
        <v>0</v>
      </c>
      <c r="X24" s="82"/>
      <c r="Y24" s="82"/>
      <c r="AJ24" s="71" t="s">
        <v>116</v>
      </c>
      <c r="AK24" s="71" t="s">
        <v>117</v>
      </c>
    </row>
    <row r="25" spans="4:24" ht="9.75">
      <c r="D25" s="119" t="s">
        <v>139</v>
      </c>
      <c r="E25" s="120"/>
      <c r="F25" s="121"/>
      <c r="G25" s="122"/>
      <c r="H25" s="122"/>
      <c r="I25" s="122"/>
      <c r="J25" s="122"/>
      <c r="K25" s="123"/>
      <c r="L25" s="123"/>
      <c r="M25" s="120"/>
      <c r="N25" s="120"/>
      <c r="O25" s="121"/>
      <c r="P25" s="121"/>
      <c r="Q25" s="120"/>
      <c r="R25" s="120"/>
      <c r="S25" s="120"/>
      <c r="T25" s="124"/>
      <c r="U25" s="124"/>
      <c r="V25" s="124"/>
      <c r="W25" s="120"/>
      <c r="X25" s="121"/>
    </row>
    <row r="26" spans="1:37" ht="9.75">
      <c r="A26" s="80">
        <v>9</v>
      </c>
      <c r="B26" s="81" t="s">
        <v>121</v>
      </c>
      <c r="C26" s="82" t="s">
        <v>140</v>
      </c>
      <c r="D26" s="83" t="s">
        <v>141</v>
      </c>
      <c r="E26" s="84">
        <v>2.88</v>
      </c>
      <c r="F26" s="85" t="s">
        <v>124</v>
      </c>
      <c r="H26" s="86">
        <f>ROUND(E26*G26,2)</f>
        <v>0</v>
      </c>
      <c r="J26" s="86">
        <f>ROUND(E26*G26,2)</f>
        <v>0</v>
      </c>
      <c r="X26" s="82"/>
      <c r="Y26" s="82"/>
      <c r="AJ26" s="71" t="s">
        <v>116</v>
      </c>
      <c r="AK26" s="71" t="s">
        <v>117</v>
      </c>
    </row>
    <row r="27" spans="1:37" ht="9.75">
      <c r="A27" s="80">
        <v>10</v>
      </c>
      <c r="B27" s="81" t="s">
        <v>121</v>
      </c>
      <c r="C27" s="82" t="s">
        <v>142</v>
      </c>
      <c r="D27" s="83" t="s">
        <v>143</v>
      </c>
      <c r="E27" s="84">
        <v>1101.605</v>
      </c>
      <c r="F27" s="85" t="s">
        <v>124</v>
      </c>
      <c r="H27" s="86">
        <f>ROUND(E27*G27,2)</f>
        <v>0</v>
      </c>
      <c r="J27" s="86">
        <f>ROUND(E27*G27,2)</f>
        <v>0</v>
      </c>
      <c r="X27" s="82"/>
      <c r="Y27" s="82"/>
      <c r="AJ27" s="71" t="s">
        <v>116</v>
      </c>
      <c r="AK27" s="71" t="s">
        <v>117</v>
      </c>
    </row>
    <row r="28" spans="4:24" ht="9.75">
      <c r="D28" s="119" t="s">
        <v>144</v>
      </c>
      <c r="E28" s="120"/>
      <c r="F28" s="121"/>
      <c r="G28" s="122"/>
      <c r="H28" s="122"/>
      <c r="I28" s="122"/>
      <c r="J28" s="122"/>
      <c r="K28" s="123"/>
      <c r="L28" s="123"/>
      <c r="M28" s="120"/>
      <c r="N28" s="120"/>
      <c r="O28" s="121"/>
      <c r="P28" s="121"/>
      <c r="Q28" s="120"/>
      <c r="R28" s="120"/>
      <c r="S28" s="120"/>
      <c r="T28" s="124"/>
      <c r="U28" s="124"/>
      <c r="V28" s="124"/>
      <c r="W28" s="120"/>
      <c r="X28" s="121"/>
    </row>
    <row r="29" spans="1:37" ht="9.75">
      <c r="A29" s="80">
        <v>11</v>
      </c>
      <c r="B29" s="81" t="s">
        <v>121</v>
      </c>
      <c r="C29" s="82" t="s">
        <v>145</v>
      </c>
      <c r="D29" s="83" t="s">
        <v>146</v>
      </c>
      <c r="E29" s="84">
        <v>220.9</v>
      </c>
      <c r="F29" s="85" t="s">
        <v>124</v>
      </c>
      <c r="H29" s="86">
        <f>ROUND(E29*G29,2)</f>
        <v>0</v>
      </c>
      <c r="J29" s="86">
        <f>ROUND(E29*G29,2)</f>
        <v>0</v>
      </c>
      <c r="X29" s="82"/>
      <c r="Y29" s="82"/>
      <c r="AJ29" s="71" t="s">
        <v>116</v>
      </c>
      <c r="AK29" s="71" t="s">
        <v>117</v>
      </c>
    </row>
    <row r="30" spans="4:24" ht="9.75">
      <c r="D30" s="119" t="s">
        <v>147</v>
      </c>
      <c r="E30" s="120"/>
      <c r="F30" s="121"/>
      <c r="G30" s="122"/>
      <c r="H30" s="122"/>
      <c r="I30" s="122"/>
      <c r="J30" s="122"/>
      <c r="K30" s="123"/>
      <c r="L30" s="123"/>
      <c r="M30" s="120"/>
      <c r="N30" s="120"/>
      <c r="O30" s="121"/>
      <c r="P30" s="121"/>
      <c r="Q30" s="120"/>
      <c r="R30" s="120"/>
      <c r="S30" s="120"/>
      <c r="T30" s="124"/>
      <c r="U30" s="124"/>
      <c r="V30" s="124"/>
      <c r="W30" s="120"/>
      <c r="X30" s="121"/>
    </row>
    <row r="31" spans="1:37" ht="9.75">
      <c r="A31" s="80">
        <v>12</v>
      </c>
      <c r="B31" s="81" t="s">
        <v>121</v>
      </c>
      <c r="C31" s="82" t="s">
        <v>148</v>
      </c>
      <c r="D31" s="83" t="s">
        <v>149</v>
      </c>
      <c r="E31" s="84">
        <v>1101.605</v>
      </c>
      <c r="F31" s="85" t="s">
        <v>124</v>
      </c>
      <c r="H31" s="86">
        <f aca="true" t="shared" si="0" ref="H31:H36">ROUND(E31*G31,2)</f>
        <v>0</v>
      </c>
      <c r="J31" s="86">
        <f aca="true" t="shared" si="1" ref="J31:J36">ROUND(E31*G31,2)</f>
        <v>0</v>
      </c>
      <c r="X31" s="82"/>
      <c r="Y31" s="82"/>
      <c r="AJ31" s="71" t="s">
        <v>116</v>
      </c>
      <c r="AK31" s="71" t="s">
        <v>117</v>
      </c>
    </row>
    <row r="32" spans="1:37" ht="9.75">
      <c r="A32" s="80">
        <v>13</v>
      </c>
      <c r="B32" s="81" t="s">
        <v>121</v>
      </c>
      <c r="C32" s="82" t="s">
        <v>150</v>
      </c>
      <c r="D32" s="83" t="s">
        <v>151</v>
      </c>
      <c r="E32" s="84">
        <v>75</v>
      </c>
      <c r="F32" s="85" t="s">
        <v>115</v>
      </c>
      <c r="H32" s="86">
        <f t="shared" si="0"/>
        <v>0</v>
      </c>
      <c r="J32" s="86">
        <f t="shared" si="1"/>
        <v>0</v>
      </c>
      <c r="X32" s="82"/>
      <c r="Y32" s="82"/>
      <c r="AJ32" s="71" t="s">
        <v>116</v>
      </c>
      <c r="AK32" s="71" t="s">
        <v>117</v>
      </c>
    </row>
    <row r="33" spans="1:37" ht="9.75">
      <c r="A33" s="80">
        <v>14</v>
      </c>
      <c r="B33" s="81" t="s">
        <v>152</v>
      </c>
      <c r="C33" s="82" t="s">
        <v>153</v>
      </c>
      <c r="D33" s="83" t="s">
        <v>154</v>
      </c>
      <c r="E33" s="84">
        <v>170</v>
      </c>
      <c r="F33" s="85" t="s">
        <v>115</v>
      </c>
      <c r="H33" s="86">
        <f t="shared" si="0"/>
        <v>0</v>
      </c>
      <c r="J33" s="86">
        <f t="shared" si="1"/>
        <v>0</v>
      </c>
      <c r="X33" s="82"/>
      <c r="Y33" s="82"/>
      <c r="AJ33" s="71" t="s">
        <v>116</v>
      </c>
      <c r="AK33" s="71" t="s">
        <v>117</v>
      </c>
    </row>
    <row r="34" spans="1:37" ht="9.75">
      <c r="A34" s="80">
        <v>15</v>
      </c>
      <c r="B34" s="81" t="s">
        <v>152</v>
      </c>
      <c r="C34" s="82" t="s">
        <v>155</v>
      </c>
      <c r="D34" s="83" t="s">
        <v>156</v>
      </c>
      <c r="E34" s="84">
        <v>419</v>
      </c>
      <c r="F34" s="85" t="s">
        <v>115</v>
      </c>
      <c r="H34" s="86">
        <f t="shared" si="0"/>
        <v>0</v>
      </c>
      <c r="J34" s="86">
        <f t="shared" si="1"/>
        <v>0</v>
      </c>
      <c r="X34" s="82"/>
      <c r="Y34" s="82"/>
      <c r="AJ34" s="71" t="s">
        <v>116</v>
      </c>
      <c r="AK34" s="71" t="s">
        <v>117</v>
      </c>
    </row>
    <row r="35" spans="1:37" ht="9.75">
      <c r="A35" s="80">
        <v>16</v>
      </c>
      <c r="B35" s="81" t="s">
        <v>121</v>
      </c>
      <c r="C35" s="82" t="s">
        <v>157</v>
      </c>
      <c r="D35" s="83" t="s">
        <v>158</v>
      </c>
      <c r="E35" s="84">
        <v>75</v>
      </c>
      <c r="F35" s="85" t="s">
        <v>115</v>
      </c>
      <c r="H35" s="86">
        <f t="shared" si="0"/>
        <v>0</v>
      </c>
      <c r="J35" s="86">
        <f t="shared" si="1"/>
        <v>0</v>
      </c>
      <c r="X35" s="82"/>
      <c r="Y35" s="82"/>
      <c r="AJ35" s="71" t="s">
        <v>116</v>
      </c>
      <c r="AK35" s="71" t="s">
        <v>117</v>
      </c>
    </row>
    <row r="36" spans="1:37" ht="9.75">
      <c r="A36" s="80">
        <v>17</v>
      </c>
      <c r="B36" s="81" t="s">
        <v>121</v>
      </c>
      <c r="C36" s="82" t="s">
        <v>159</v>
      </c>
      <c r="D36" s="83" t="s">
        <v>160</v>
      </c>
      <c r="E36" s="84">
        <v>419</v>
      </c>
      <c r="F36" s="85" t="s">
        <v>115</v>
      </c>
      <c r="H36" s="86">
        <f t="shared" si="0"/>
        <v>0</v>
      </c>
      <c r="J36" s="86">
        <f t="shared" si="1"/>
        <v>0</v>
      </c>
      <c r="X36" s="82"/>
      <c r="Y36" s="82"/>
      <c r="AJ36" s="71" t="s">
        <v>116</v>
      </c>
      <c r="AK36" s="71" t="s">
        <v>117</v>
      </c>
    </row>
    <row r="37" spans="4:24" ht="9.75">
      <c r="D37" s="119" t="s">
        <v>161</v>
      </c>
      <c r="E37" s="120"/>
      <c r="F37" s="121"/>
      <c r="G37" s="122"/>
      <c r="H37" s="122"/>
      <c r="I37" s="122"/>
      <c r="J37" s="122"/>
      <c r="K37" s="123"/>
      <c r="L37" s="123"/>
      <c r="M37" s="120"/>
      <c r="N37" s="120"/>
      <c r="O37" s="121"/>
      <c r="P37" s="121"/>
      <c r="Q37" s="120"/>
      <c r="R37" s="120"/>
      <c r="S37" s="120"/>
      <c r="T37" s="124"/>
      <c r="U37" s="124"/>
      <c r="V37" s="124"/>
      <c r="W37" s="120"/>
      <c r="X37" s="121"/>
    </row>
    <row r="38" spans="1:37" ht="9.75">
      <c r="A38" s="80">
        <v>18</v>
      </c>
      <c r="B38" s="81" t="s">
        <v>126</v>
      </c>
      <c r="C38" s="82" t="s">
        <v>162</v>
      </c>
      <c r="D38" s="83" t="s">
        <v>163</v>
      </c>
      <c r="E38" s="84">
        <v>75</v>
      </c>
      <c r="F38" s="85" t="s">
        <v>115</v>
      </c>
      <c r="H38" s="86">
        <f>ROUND(E38*G38,2)</f>
        <v>0</v>
      </c>
      <c r="J38" s="86">
        <f aca="true" t="shared" si="2" ref="J38:J43">ROUND(E38*G38,2)</f>
        <v>0</v>
      </c>
      <c r="X38" s="82"/>
      <c r="Y38" s="82"/>
      <c r="AJ38" s="71" t="s">
        <v>116</v>
      </c>
      <c r="AK38" s="71" t="s">
        <v>117</v>
      </c>
    </row>
    <row r="39" spans="1:37" ht="9.75">
      <c r="A39" s="80">
        <v>19</v>
      </c>
      <c r="B39" s="81" t="s">
        <v>126</v>
      </c>
      <c r="C39" s="82" t="s">
        <v>164</v>
      </c>
      <c r="D39" s="83" t="s">
        <v>165</v>
      </c>
      <c r="E39" s="84">
        <v>170</v>
      </c>
      <c r="F39" s="85" t="s">
        <v>115</v>
      </c>
      <c r="H39" s="86">
        <f>ROUND(E39*G39,2)</f>
        <v>0</v>
      </c>
      <c r="J39" s="86">
        <f t="shared" si="2"/>
        <v>0</v>
      </c>
      <c r="X39" s="82"/>
      <c r="Y39" s="82"/>
      <c r="AJ39" s="71" t="s">
        <v>116</v>
      </c>
      <c r="AK39" s="71" t="s">
        <v>117</v>
      </c>
    </row>
    <row r="40" spans="1:37" ht="9.75">
      <c r="A40" s="80">
        <v>20</v>
      </c>
      <c r="B40" s="81" t="s">
        <v>126</v>
      </c>
      <c r="C40" s="82" t="s">
        <v>166</v>
      </c>
      <c r="D40" s="83" t="s">
        <v>167</v>
      </c>
      <c r="E40" s="84">
        <v>170</v>
      </c>
      <c r="F40" s="85" t="s">
        <v>115</v>
      </c>
      <c r="H40" s="86">
        <f>ROUND(E40*G40,2)</f>
        <v>0</v>
      </c>
      <c r="J40" s="86">
        <f t="shared" si="2"/>
        <v>0</v>
      </c>
      <c r="X40" s="82"/>
      <c r="Y40" s="82"/>
      <c r="AJ40" s="71" t="s">
        <v>116</v>
      </c>
      <c r="AK40" s="71" t="s">
        <v>117</v>
      </c>
    </row>
    <row r="41" spans="1:37" ht="9.75">
      <c r="A41" s="80">
        <v>21</v>
      </c>
      <c r="B41" s="81" t="s">
        <v>152</v>
      </c>
      <c r="C41" s="82" t="s">
        <v>168</v>
      </c>
      <c r="D41" s="83" t="s">
        <v>169</v>
      </c>
      <c r="E41" s="84">
        <v>75</v>
      </c>
      <c r="F41" s="85" t="s">
        <v>115</v>
      </c>
      <c r="H41" s="86">
        <f>ROUND(E41*G41,2)</f>
        <v>0</v>
      </c>
      <c r="J41" s="86">
        <f t="shared" si="2"/>
        <v>0</v>
      </c>
      <c r="X41" s="82"/>
      <c r="Y41" s="82"/>
      <c r="AJ41" s="71" t="s">
        <v>116</v>
      </c>
      <c r="AK41" s="71" t="s">
        <v>117</v>
      </c>
    </row>
    <row r="42" spans="1:37" ht="9.75">
      <c r="A42" s="80">
        <v>22</v>
      </c>
      <c r="B42" s="81" t="s">
        <v>152</v>
      </c>
      <c r="C42" s="82" t="s">
        <v>170</v>
      </c>
      <c r="D42" s="83" t="s">
        <v>171</v>
      </c>
      <c r="E42" s="84">
        <v>170</v>
      </c>
      <c r="F42" s="85" t="s">
        <v>115</v>
      </c>
      <c r="H42" s="86">
        <f>ROUND(E42*G42,2)</f>
        <v>0</v>
      </c>
      <c r="J42" s="86">
        <f t="shared" si="2"/>
        <v>0</v>
      </c>
      <c r="X42" s="82"/>
      <c r="Y42" s="82"/>
      <c r="AJ42" s="71" t="s">
        <v>116</v>
      </c>
      <c r="AK42" s="71" t="s">
        <v>117</v>
      </c>
    </row>
    <row r="43" spans="1:37" ht="9.75">
      <c r="A43" s="80">
        <v>23</v>
      </c>
      <c r="B43" s="81" t="s">
        <v>172</v>
      </c>
      <c r="C43" s="82" t="s">
        <v>173</v>
      </c>
      <c r="D43" s="83" t="s">
        <v>174</v>
      </c>
      <c r="E43" s="84">
        <v>7.718</v>
      </c>
      <c r="F43" s="85" t="s">
        <v>175</v>
      </c>
      <c r="I43" s="86">
        <f>ROUND(E43*G43,2)</f>
        <v>0</v>
      </c>
      <c r="J43" s="86">
        <f t="shared" si="2"/>
        <v>0</v>
      </c>
      <c r="X43" s="82"/>
      <c r="Y43" s="82"/>
      <c r="AJ43" s="71" t="s">
        <v>176</v>
      </c>
      <c r="AK43" s="71" t="s">
        <v>117</v>
      </c>
    </row>
    <row r="44" spans="4:24" ht="9.75">
      <c r="D44" s="119" t="s">
        <v>177</v>
      </c>
      <c r="E44" s="120"/>
      <c r="F44" s="121"/>
      <c r="G44" s="122"/>
      <c r="H44" s="122"/>
      <c r="I44" s="122"/>
      <c r="J44" s="122"/>
      <c r="K44" s="123"/>
      <c r="L44" s="123"/>
      <c r="M44" s="120"/>
      <c r="N44" s="120"/>
      <c r="O44" s="121"/>
      <c r="P44" s="121"/>
      <c r="Q44" s="120"/>
      <c r="R44" s="120"/>
      <c r="S44" s="120"/>
      <c r="T44" s="124"/>
      <c r="U44" s="124"/>
      <c r="V44" s="124"/>
      <c r="W44" s="120"/>
      <c r="X44" s="121"/>
    </row>
    <row r="45" spans="4:14" ht="9.75">
      <c r="D45" s="125" t="s">
        <v>178</v>
      </c>
      <c r="E45" s="126">
        <f>J45</f>
        <v>0</v>
      </c>
      <c r="H45" s="126">
        <f>SUM(H12:H44)</f>
        <v>0</v>
      </c>
      <c r="I45" s="126">
        <f>SUM(I12:I44)</f>
        <v>0</v>
      </c>
      <c r="J45" s="126">
        <f>SUM(J12:J44)</f>
        <v>0</v>
      </c>
      <c r="L45" s="127"/>
      <c r="N45" s="128"/>
    </row>
    <row r="47" ht="9.75">
      <c r="B47" s="82" t="s">
        <v>179</v>
      </c>
    </row>
    <row r="48" spans="1:37" ht="9.75">
      <c r="A48" s="80">
        <v>24</v>
      </c>
      <c r="B48" s="81" t="s">
        <v>112</v>
      </c>
      <c r="C48" s="82" t="s">
        <v>180</v>
      </c>
      <c r="D48" s="83" t="s">
        <v>181</v>
      </c>
      <c r="E48" s="84">
        <v>838</v>
      </c>
      <c r="F48" s="85" t="s">
        <v>115</v>
      </c>
      <c r="H48" s="86">
        <f>ROUND(E48*G48,2)</f>
        <v>0</v>
      </c>
      <c r="J48" s="86">
        <f>ROUND(E48*G48,2)</f>
        <v>0</v>
      </c>
      <c r="X48" s="82"/>
      <c r="Y48" s="82"/>
      <c r="AJ48" s="71" t="s">
        <v>116</v>
      </c>
      <c r="AK48" s="71" t="s">
        <v>117</v>
      </c>
    </row>
    <row r="49" spans="4:24" ht="9.75">
      <c r="D49" s="119" t="s">
        <v>182</v>
      </c>
      <c r="E49" s="120"/>
      <c r="F49" s="121"/>
      <c r="G49" s="122"/>
      <c r="H49" s="122"/>
      <c r="I49" s="122"/>
      <c r="J49" s="122"/>
      <c r="K49" s="123"/>
      <c r="L49" s="123"/>
      <c r="M49" s="120"/>
      <c r="N49" s="120"/>
      <c r="O49" s="121"/>
      <c r="P49" s="121"/>
      <c r="Q49" s="120"/>
      <c r="R49" s="120"/>
      <c r="S49" s="120"/>
      <c r="T49" s="124"/>
      <c r="U49" s="124"/>
      <c r="V49" s="124"/>
      <c r="W49" s="120"/>
      <c r="X49" s="121"/>
    </row>
    <row r="50" spans="1:37" ht="9.75">
      <c r="A50" s="80">
        <v>25</v>
      </c>
      <c r="B50" s="81" t="s">
        <v>112</v>
      </c>
      <c r="C50" s="82" t="s">
        <v>183</v>
      </c>
      <c r="D50" s="83" t="s">
        <v>184</v>
      </c>
      <c r="E50" s="84">
        <v>419</v>
      </c>
      <c r="F50" s="85" t="s">
        <v>115</v>
      </c>
      <c r="H50" s="86">
        <f>ROUND(E50*G50,2)</f>
        <v>0</v>
      </c>
      <c r="J50" s="86">
        <f>ROUND(E50*G50,2)</f>
        <v>0</v>
      </c>
      <c r="X50" s="82"/>
      <c r="Y50" s="82"/>
      <c r="AJ50" s="71" t="s">
        <v>116</v>
      </c>
      <c r="AK50" s="71" t="s">
        <v>117</v>
      </c>
    </row>
    <row r="51" spans="1:37" ht="24" customHeight="1">
      <c r="A51" s="80">
        <v>26</v>
      </c>
      <c r="B51" s="81" t="s">
        <v>112</v>
      </c>
      <c r="C51" s="82" t="s">
        <v>185</v>
      </c>
      <c r="D51" s="83" t="s">
        <v>186</v>
      </c>
      <c r="E51" s="84">
        <v>419</v>
      </c>
      <c r="F51" s="85" t="s">
        <v>115</v>
      </c>
      <c r="H51" s="86">
        <f>ROUND(E51*G51,2)</f>
        <v>0</v>
      </c>
      <c r="J51" s="86">
        <f>ROUND(E51*G51,2)</f>
        <v>0</v>
      </c>
      <c r="X51" s="82"/>
      <c r="Y51" s="82"/>
      <c r="AJ51" s="71" t="s">
        <v>116</v>
      </c>
      <c r="AK51" s="71" t="s">
        <v>117</v>
      </c>
    </row>
    <row r="52" spans="4:14" ht="9.75">
      <c r="D52" s="125" t="s">
        <v>187</v>
      </c>
      <c r="E52" s="126">
        <f>J52</f>
        <v>0</v>
      </c>
      <c r="H52" s="126">
        <f>SUM(H47:H51)</f>
        <v>0</v>
      </c>
      <c r="I52" s="126">
        <f>SUM(I47:I51)</f>
        <v>0</v>
      </c>
      <c r="J52" s="126">
        <f>SUM(J47:J51)</f>
        <v>0</v>
      </c>
      <c r="L52" s="127"/>
      <c r="N52" s="128"/>
    </row>
    <row r="54" ht="9.75">
      <c r="B54" s="82" t="s">
        <v>188</v>
      </c>
    </row>
    <row r="55" spans="1:37" ht="9.75">
      <c r="A55" s="80">
        <v>27</v>
      </c>
      <c r="B55" s="81" t="s">
        <v>189</v>
      </c>
      <c r="C55" s="82" t="s">
        <v>190</v>
      </c>
      <c r="D55" s="83" t="s">
        <v>191</v>
      </c>
      <c r="E55" s="84">
        <v>2.88</v>
      </c>
      <c r="F55" s="85" t="s">
        <v>124</v>
      </c>
      <c r="H55" s="86">
        <f>ROUND(E55*G55,2)</f>
        <v>0</v>
      </c>
      <c r="J55" s="86">
        <f>ROUND(E55*G55,2)</f>
        <v>0</v>
      </c>
      <c r="X55" s="82"/>
      <c r="Y55" s="82"/>
      <c r="AJ55" s="71" t="s">
        <v>116</v>
      </c>
      <c r="AK55" s="71" t="s">
        <v>117</v>
      </c>
    </row>
    <row r="56" spans="4:24" ht="9.75">
      <c r="D56" s="119" t="s">
        <v>139</v>
      </c>
      <c r="E56" s="120"/>
      <c r="F56" s="121"/>
      <c r="G56" s="122"/>
      <c r="H56" s="122"/>
      <c r="I56" s="122"/>
      <c r="J56" s="122"/>
      <c r="K56" s="123"/>
      <c r="L56" s="123"/>
      <c r="M56" s="120"/>
      <c r="N56" s="120"/>
      <c r="O56" s="121"/>
      <c r="P56" s="121"/>
      <c r="Q56" s="120"/>
      <c r="R56" s="120"/>
      <c r="S56" s="120"/>
      <c r="T56" s="124"/>
      <c r="U56" s="124"/>
      <c r="V56" s="124"/>
      <c r="W56" s="120"/>
      <c r="X56" s="121"/>
    </row>
    <row r="57" spans="4:14" ht="9.75">
      <c r="D57" s="125" t="s">
        <v>192</v>
      </c>
      <c r="E57" s="126">
        <f>J57</f>
        <v>0</v>
      </c>
      <c r="H57" s="126">
        <f>SUM(H54:H56)</f>
        <v>0</v>
      </c>
      <c r="I57" s="126">
        <f>SUM(I54:I56)</f>
        <v>0</v>
      </c>
      <c r="J57" s="126">
        <f>SUM(J54:J56)</f>
        <v>0</v>
      </c>
      <c r="L57" s="127"/>
      <c r="N57" s="128"/>
    </row>
    <row r="59" ht="9.75">
      <c r="B59" s="82" t="s">
        <v>193</v>
      </c>
    </row>
    <row r="60" spans="1:37" ht="9.75">
      <c r="A60" s="80">
        <v>28</v>
      </c>
      <c r="B60" s="81" t="s">
        <v>112</v>
      </c>
      <c r="C60" s="82" t="s">
        <v>194</v>
      </c>
      <c r="D60" s="83" t="s">
        <v>195</v>
      </c>
      <c r="E60" s="84">
        <v>2</v>
      </c>
      <c r="F60" s="85" t="s">
        <v>196</v>
      </c>
      <c r="H60" s="86">
        <f>ROUND(E60*G60,2)</f>
        <v>0</v>
      </c>
      <c r="J60" s="86">
        <f>ROUND(E60*G60,2)</f>
        <v>0</v>
      </c>
      <c r="X60" s="82"/>
      <c r="Y60" s="82"/>
      <c r="AJ60" s="71" t="s">
        <v>116</v>
      </c>
      <c r="AK60" s="71" t="s">
        <v>117</v>
      </c>
    </row>
    <row r="61" spans="1:37" ht="9.75">
      <c r="A61" s="80">
        <v>29</v>
      </c>
      <c r="B61" s="81" t="s">
        <v>172</v>
      </c>
      <c r="C61" s="82" t="s">
        <v>197</v>
      </c>
      <c r="D61" s="83" t="s">
        <v>198</v>
      </c>
      <c r="E61" s="84">
        <v>1</v>
      </c>
      <c r="F61" s="85" t="s">
        <v>196</v>
      </c>
      <c r="I61" s="86">
        <f>ROUND(E61*G61,2)</f>
        <v>0</v>
      </c>
      <c r="J61" s="86">
        <f>ROUND(E61*G61,2)</f>
        <v>0</v>
      </c>
      <c r="X61" s="82"/>
      <c r="Y61" s="82"/>
      <c r="AJ61" s="71" t="s">
        <v>176</v>
      </c>
      <c r="AK61" s="71" t="s">
        <v>117</v>
      </c>
    </row>
    <row r="62" spans="1:37" ht="9.75">
      <c r="A62" s="80">
        <v>30</v>
      </c>
      <c r="B62" s="81" t="s">
        <v>172</v>
      </c>
      <c r="C62" s="82" t="s">
        <v>199</v>
      </c>
      <c r="D62" s="83" t="s">
        <v>200</v>
      </c>
      <c r="E62" s="84">
        <v>1</v>
      </c>
      <c r="F62" s="85" t="s">
        <v>196</v>
      </c>
      <c r="I62" s="86">
        <f>ROUND(E62*G62,2)</f>
        <v>0</v>
      </c>
      <c r="J62" s="86">
        <f>ROUND(E62*G62,2)</f>
        <v>0</v>
      </c>
      <c r="X62" s="82"/>
      <c r="Y62" s="82"/>
      <c r="AJ62" s="71" t="s">
        <v>176</v>
      </c>
      <c r="AK62" s="71" t="s">
        <v>117</v>
      </c>
    </row>
    <row r="63" spans="1:37" ht="9.75">
      <c r="A63" s="80">
        <v>31</v>
      </c>
      <c r="B63" s="81" t="s">
        <v>172</v>
      </c>
      <c r="C63" s="82" t="s">
        <v>201</v>
      </c>
      <c r="D63" s="83" t="s">
        <v>202</v>
      </c>
      <c r="E63" s="84">
        <v>3.5</v>
      </c>
      <c r="F63" s="85" t="s">
        <v>120</v>
      </c>
      <c r="I63" s="86">
        <f>ROUND(E63*G63,2)</f>
        <v>0</v>
      </c>
      <c r="J63" s="86">
        <f>ROUND(E63*G63,2)</f>
        <v>0</v>
      </c>
      <c r="X63" s="82"/>
      <c r="Y63" s="82"/>
      <c r="AJ63" s="71" t="s">
        <v>176</v>
      </c>
      <c r="AK63" s="71" t="s">
        <v>117</v>
      </c>
    </row>
    <row r="64" spans="4:24" ht="9.75">
      <c r="D64" s="119" t="s">
        <v>203</v>
      </c>
      <c r="E64" s="120"/>
      <c r="F64" s="121"/>
      <c r="G64" s="122"/>
      <c r="H64" s="122"/>
      <c r="I64" s="122"/>
      <c r="J64" s="122"/>
      <c r="K64" s="123"/>
      <c r="L64" s="123"/>
      <c r="M64" s="120"/>
      <c r="N64" s="120"/>
      <c r="O64" s="121"/>
      <c r="P64" s="121"/>
      <c r="Q64" s="120"/>
      <c r="R64" s="120"/>
      <c r="S64" s="120"/>
      <c r="T64" s="124"/>
      <c r="U64" s="124"/>
      <c r="V64" s="124"/>
      <c r="W64" s="120"/>
      <c r="X64" s="121"/>
    </row>
    <row r="65" spans="1:37" ht="9.75">
      <c r="A65" s="80">
        <v>32</v>
      </c>
      <c r="B65" s="81" t="s">
        <v>112</v>
      </c>
      <c r="C65" s="82" t="s">
        <v>204</v>
      </c>
      <c r="D65" s="83" t="s">
        <v>205</v>
      </c>
      <c r="E65" s="84">
        <v>1</v>
      </c>
      <c r="F65" s="85" t="s">
        <v>115</v>
      </c>
      <c r="H65" s="86">
        <f>ROUND(E65*G65,2)</f>
        <v>0</v>
      </c>
      <c r="J65" s="86">
        <f>ROUND(E65*G65,2)</f>
        <v>0</v>
      </c>
      <c r="X65" s="82"/>
      <c r="Y65" s="82"/>
      <c r="AJ65" s="71" t="s">
        <v>116</v>
      </c>
      <c r="AK65" s="71" t="s">
        <v>117</v>
      </c>
    </row>
    <row r="66" spans="1:37" ht="9.75">
      <c r="A66" s="80">
        <v>33</v>
      </c>
      <c r="B66" s="81" t="s">
        <v>112</v>
      </c>
      <c r="C66" s="82" t="s">
        <v>206</v>
      </c>
      <c r="D66" s="83" t="s">
        <v>207</v>
      </c>
      <c r="E66" s="84">
        <v>1</v>
      </c>
      <c r="F66" s="85" t="s">
        <v>115</v>
      </c>
      <c r="H66" s="86">
        <f>ROUND(E66*G66,2)</f>
        <v>0</v>
      </c>
      <c r="J66" s="86">
        <f>ROUND(E66*G66,2)</f>
        <v>0</v>
      </c>
      <c r="X66" s="82"/>
      <c r="Y66" s="82"/>
      <c r="AJ66" s="71" t="s">
        <v>116</v>
      </c>
      <c r="AK66" s="71" t="s">
        <v>117</v>
      </c>
    </row>
    <row r="67" spans="1:37" ht="20.25">
      <c r="A67" s="80">
        <v>34</v>
      </c>
      <c r="B67" s="81" t="s">
        <v>112</v>
      </c>
      <c r="C67" s="82" t="s">
        <v>208</v>
      </c>
      <c r="D67" s="83" t="s">
        <v>209</v>
      </c>
      <c r="E67" s="84">
        <v>1</v>
      </c>
      <c r="F67" s="85" t="s">
        <v>115</v>
      </c>
      <c r="H67" s="86">
        <f>ROUND(E67*G67,2)</f>
        <v>0</v>
      </c>
      <c r="J67" s="86">
        <f>ROUND(E67*G67,2)</f>
        <v>0</v>
      </c>
      <c r="X67" s="82"/>
      <c r="Y67" s="82"/>
      <c r="AJ67" s="71" t="s">
        <v>116</v>
      </c>
      <c r="AK67" s="71" t="s">
        <v>117</v>
      </c>
    </row>
    <row r="68" spans="1:37" ht="9.75">
      <c r="A68" s="80">
        <v>35</v>
      </c>
      <c r="B68" s="81" t="s">
        <v>112</v>
      </c>
      <c r="C68" s="82" t="s">
        <v>210</v>
      </c>
      <c r="D68" s="83" t="s">
        <v>211</v>
      </c>
      <c r="E68" s="84">
        <v>92</v>
      </c>
      <c r="F68" s="85" t="s">
        <v>120</v>
      </c>
      <c r="H68" s="86">
        <f>ROUND(E68*G68,2)</f>
        <v>0</v>
      </c>
      <c r="J68" s="86">
        <f>ROUND(E68*G68,2)</f>
        <v>0</v>
      </c>
      <c r="X68" s="82"/>
      <c r="Y68" s="82"/>
      <c r="AJ68" s="71" t="s">
        <v>116</v>
      </c>
      <c r="AK68" s="71" t="s">
        <v>117</v>
      </c>
    </row>
    <row r="69" spans="1:37" ht="9.75">
      <c r="A69" s="80">
        <v>36</v>
      </c>
      <c r="B69" s="81" t="s">
        <v>172</v>
      </c>
      <c r="C69" s="82" t="s">
        <v>212</v>
      </c>
      <c r="D69" s="83" t="s">
        <v>213</v>
      </c>
      <c r="E69" s="84">
        <v>185.84</v>
      </c>
      <c r="F69" s="85" t="s">
        <v>214</v>
      </c>
      <c r="I69" s="86">
        <f>ROUND(E69*G69,2)</f>
        <v>0</v>
      </c>
      <c r="J69" s="86">
        <f>ROUND(E69*G69,2)</f>
        <v>0</v>
      </c>
      <c r="X69" s="82"/>
      <c r="Y69" s="82"/>
      <c r="AJ69" s="71" t="s">
        <v>176</v>
      </c>
      <c r="AK69" s="71" t="s">
        <v>117</v>
      </c>
    </row>
    <row r="70" spans="4:24" ht="9.75">
      <c r="D70" s="119" t="s">
        <v>215</v>
      </c>
      <c r="E70" s="120"/>
      <c r="F70" s="121"/>
      <c r="G70" s="122"/>
      <c r="H70" s="122"/>
      <c r="I70" s="122"/>
      <c r="J70" s="122"/>
      <c r="K70" s="123"/>
      <c r="L70" s="123"/>
      <c r="M70" s="120"/>
      <c r="N70" s="120"/>
      <c r="O70" s="121"/>
      <c r="P70" s="121"/>
      <c r="Q70" s="120"/>
      <c r="R70" s="120"/>
      <c r="S70" s="120"/>
      <c r="T70" s="124"/>
      <c r="U70" s="124"/>
      <c r="V70" s="124"/>
      <c r="W70" s="120"/>
      <c r="X70" s="121"/>
    </row>
    <row r="71" spans="1:37" ht="9.75">
      <c r="A71" s="80">
        <v>37</v>
      </c>
      <c r="B71" s="81" t="s">
        <v>112</v>
      </c>
      <c r="C71" s="82" t="s">
        <v>216</v>
      </c>
      <c r="D71" s="83" t="s">
        <v>217</v>
      </c>
      <c r="E71" s="84">
        <v>118.5</v>
      </c>
      <c r="F71" s="85" t="s">
        <v>120</v>
      </c>
      <c r="H71" s="86">
        <f>ROUND(E71*G71,2)</f>
        <v>0</v>
      </c>
      <c r="J71" s="86">
        <f>ROUND(E71*G71,2)</f>
        <v>0</v>
      </c>
      <c r="X71" s="82"/>
      <c r="Y71" s="82"/>
      <c r="AJ71" s="71" t="s">
        <v>116</v>
      </c>
      <c r="AK71" s="71" t="s">
        <v>117</v>
      </c>
    </row>
    <row r="72" spans="4:24" ht="9.75">
      <c r="D72" s="119" t="s">
        <v>161</v>
      </c>
      <c r="E72" s="120"/>
      <c r="F72" s="121"/>
      <c r="G72" s="122"/>
      <c r="H72" s="122"/>
      <c r="I72" s="122"/>
      <c r="J72" s="122"/>
      <c r="K72" s="123"/>
      <c r="L72" s="123"/>
      <c r="M72" s="120"/>
      <c r="N72" s="120"/>
      <c r="O72" s="121"/>
      <c r="P72" s="121"/>
      <c r="Q72" s="120"/>
      <c r="R72" s="120"/>
      <c r="S72" s="120"/>
      <c r="T72" s="124"/>
      <c r="U72" s="124"/>
      <c r="V72" s="124"/>
      <c r="W72" s="120"/>
      <c r="X72" s="121"/>
    </row>
    <row r="73" spans="1:37" ht="9.75">
      <c r="A73" s="80">
        <v>38</v>
      </c>
      <c r="B73" s="81" t="s">
        <v>172</v>
      </c>
      <c r="C73" s="82" t="s">
        <v>218</v>
      </c>
      <c r="D73" s="83" t="s">
        <v>219</v>
      </c>
      <c r="E73" s="84">
        <v>119.685</v>
      </c>
      <c r="F73" s="85" t="s">
        <v>196</v>
      </c>
      <c r="I73" s="86">
        <f>ROUND(E73*G73,2)</f>
        <v>0</v>
      </c>
      <c r="J73" s="86">
        <f>ROUND(E73*G73,2)</f>
        <v>0</v>
      </c>
      <c r="X73" s="82"/>
      <c r="Y73" s="82"/>
      <c r="AJ73" s="71" t="s">
        <v>176</v>
      </c>
      <c r="AK73" s="71" t="s">
        <v>117</v>
      </c>
    </row>
    <row r="74" spans="4:24" ht="9.75">
      <c r="D74" s="119" t="s">
        <v>220</v>
      </c>
      <c r="E74" s="120"/>
      <c r="F74" s="121"/>
      <c r="G74" s="122"/>
      <c r="H74" s="122"/>
      <c r="I74" s="122"/>
      <c r="J74" s="122"/>
      <c r="K74" s="123"/>
      <c r="L74" s="123"/>
      <c r="M74" s="120"/>
      <c r="N74" s="120"/>
      <c r="O74" s="121"/>
      <c r="P74" s="121"/>
      <c r="Q74" s="120"/>
      <c r="R74" s="120"/>
      <c r="S74" s="120"/>
      <c r="T74" s="124"/>
      <c r="U74" s="124"/>
      <c r="V74" s="124"/>
      <c r="W74" s="120"/>
      <c r="X74" s="121"/>
    </row>
    <row r="75" spans="1:37" ht="9.75">
      <c r="A75" s="80">
        <v>39</v>
      </c>
      <c r="B75" s="81" t="s">
        <v>172</v>
      </c>
      <c r="C75" s="82" t="s">
        <v>221</v>
      </c>
      <c r="D75" s="83" t="s">
        <v>222</v>
      </c>
      <c r="E75" s="84">
        <v>1764.702</v>
      </c>
      <c r="F75" s="85" t="s">
        <v>214</v>
      </c>
      <c r="I75" s="86">
        <f>ROUND(E75*G75,2)</f>
        <v>0</v>
      </c>
      <c r="J75" s="86">
        <f>ROUND(E75*G75,2)</f>
        <v>0</v>
      </c>
      <c r="X75" s="82"/>
      <c r="Y75" s="82"/>
      <c r="AJ75" s="71" t="s">
        <v>176</v>
      </c>
      <c r="AK75" s="71" t="s">
        <v>117</v>
      </c>
    </row>
    <row r="76" spans="4:24" ht="9.75">
      <c r="D76" s="119" t="s">
        <v>223</v>
      </c>
      <c r="E76" s="120"/>
      <c r="F76" s="121"/>
      <c r="G76" s="122"/>
      <c r="H76" s="122"/>
      <c r="I76" s="122"/>
      <c r="J76" s="122"/>
      <c r="K76" s="123"/>
      <c r="L76" s="123"/>
      <c r="M76" s="120"/>
      <c r="N76" s="120"/>
      <c r="O76" s="121"/>
      <c r="P76" s="121"/>
      <c r="Q76" s="120"/>
      <c r="R76" s="120"/>
      <c r="S76" s="120"/>
      <c r="T76" s="124"/>
      <c r="U76" s="124"/>
      <c r="V76" s="124"/>
      <c r="W76" s="120"/>
      <c r="X76" s="121"/>
    </row>
    <row r="77" spans="1:37" ht="9.75">
      <c r="A77" s="80">
        <v>40</v>
      </c>
      <c r="B77" s="81" t="s">
        <v>172</v>
      </c>
      <c r="C77" s="82" t="s">
        <v>224</v>
      </c>
      <c r="D77" s="83" t="s">
        <v>225</v>
      </c>
      <c r="E77" s="84">
        <v>609</v>
      </c>
      <c r="F77" s="85" t="s">
        <v>214</v>
      </c>
      <c r="I77" s="86">
        <f>ROUND(E77*G77,2)</f>
        <v>0</v>
      </c>
      <c r="J77" s="86">
        <f>ROUND(E77*G77,2)</f>
        <v>0</v>
      </c>
      <c r="X77" s="82"/>
      <c r="Y77" s="82"/>
      <c r="AJ77" s="71" t="s">
        <v>176</v>
      </c>
      <c r="AK77" s="71" t="s">
        <v>117</v>
      </c>
    </row>
    <row r="78" spans="1:37" ht="9.75">
      <c r="A78" s="80">
        <v>41</v>
      </c>
      <c r="B78" s="81" t="s">
        <v>121</v>
      </c>
      <c r="C78" s="82" t="s">
        <v>226</v>
      </c>
      <c r="D78" s="83" t="s">
        <v>227</v>
      </c>
      <c r="E78" s="84">
        <v>7</v>
      </c>
      <c r="F78" s="85" t="s">
        <v>120</v>
      </c>
      <c r="H78" s="86">
        <f>ROUND(E78*G78,2)</f>
        <v>0</v>
      </c>
      <c r="J78" s="86">
        <f>ROUND(E78*G78,2)</f>
        <v>0</v>
      </c>
      <c r="X78" s="82"/>
      <c r="Y78" s="82"/>
      <c r="AJ78" s="71" t="s">
        <v>116</v>
      </c>
      <c r="AK78" s="71" t="s">
        <v>117</v>
      </c>
    </row>
    <row r="79" spans="1:37" ht="9.75">
      <c r="A79" s="80">
        <v>42</v>
      </c>
      <c r="B79" s="81" t="s">
        <v>121</v>
      </c>
      <c r="C79" s="82" t="s">
        <v>228</v>
      </c>
      <c r="D79" s="83" t="s">
        <v>229</v>
      </c>
      <c r="E79" s="84">
        <v>18</v>
      </c>
      <c r="F79" s="85" t="s">
        <v>120</v>
      </c>
      <c r="H79" s="86">
        <f>ROUND(E79*G79,2)</f>
        <v>0</v>
      </c>
      <c r="J79" s="86">
        <f>ROUND(E79*G79,2)</f>
        <v>0</v>
      </c>
      <c r="X79" s="82"/>
      <c r="Y79" s="82"/>
      <c r="AJ79" s="71" t="s">
        <v>116</v>
      </c>
      <c r="AK79" s="71" t="s">
        <v>117</v>
      </c>
    </row>
    <row r="80" spans="1:37" ht="9.75">
      <c r="A80" s="80">
        <v>43</v>
      </c>
      <c r="B80" s="81" t="s">
        <v>121</v>
      </c>
      <c r="C80" s="82" t="s">
        <v>230</v>
      </c>
      <c r="D80" s="83" t="s">
        <v>231</v>
      </c>
      <c r="E80" s="84">
        <v>8.55</v>
      </c>
      <c r="F80" s="85" t="s">
        <v>232</v>
      </c>
      <c r="H80" s="86">
        <f>ROUND(E80*G80,2)</f>
        <v>0</v>
      </c>
      <c r="J80" s="86">
        <f>ROUND(E80*G80,2)</f>
        <v>0</v>
      </c>
      <c r="X80" s="82"/>
      <c r="Y80" s="82"/>
      <c r="AJ80" s="71" t="s">
        <v>116</v>
      </c>
      <c r="AK80" s="71" t="s">
        <v>117</v>
      </c>
    </row>
    <row r="81" spans="4:24" ht="9.75">
      <c r="D81" s="119" t="s">
        <v>233</v>
      </c>
      <c r="E81" s="120"/>
      <c r="F81" s="121"/>
      <c r="G81" s="122"/>
      <c r="H81" s="122"/>
      <c r="I81" s="122"/>
      <c r="J81" s="122"/>
      <c r="K81" s="123"/>
      <c r="L81" s="123"/>
      <c r="M81" s="120"/>
      <c r="N81" s="120"/>
      <c r="O81" s="121"/>
      <c r="P81" s="121"/>
      <c r="Q81" s="120"/>
      <c r="R81" s="120"/>
      <c r="S81" s="120"/>
      <c r="T81" s="124"/>
      <c r="U81" s="124"/>
      <c r="V81" s="124"/>
      <c r="W81" s="120"/>
      <c r="X81" s="121"/>
    </row>
    <row r="82" spans="1:37" ht="9.75">
      <c r="A82" s="80">
        <v>44</v>
      </c>
      <c r="B82" s="81" t="s">
        <v>121</v>
      </c>
      <c r="C82" s="82" t="s">
        <v>234</v>
      </c>
      <c r="D82" s="83" t="s">
        <v>235</v>
      </c>
      <c r="E82" s="84">
        <v>76.95</v>
      </c>
      <c r="F82" s="85" t="s">
        <v>232</v>
      </c>
      <c r="H82" s="86">
        <f>ROUND(E82*G82,2)</f>
        <v>0</v>
      </c>
      <c r="J82" s="86">
        <f>ROUND(E82*G82,2)</f>
        <v>0</v>
      </c>
      <c r="X82" s="82"/>
      <c r="Y82" s="82"/>
      <c r="AJ82" s="71" t="s">
        <v>116</v>
      </c>
      <c r="AK82" s="71" t="s">
        <v>117</v>
      </c>
    </row>
    <row r="83" spans="4:24" ht="9.75">
      <c r="D83" s="119" t="s">
        <v>236</v>
      </c>
      <c r="E83" s="120"/>
      <c r="F83" s="121"/>
      <c r="G83" s="122"/>
      <c r="H83" s="122"/>
      <c r="I83" s="122"/>
      <c r="J83" s="122"/>
      <c r="K83" s="123"/>
      <c r="L83" s="123"/>
      <c r="M83" s="120"/>
      <c r="N83" s="120"/>
      <c r="O83" s="121"/>
      <c r="P83" s="121"/>
      <c r="Q83" s="120"/>
      <c r="R83" s="120"/>
      <c r="S83" s="120"/>
      <c r="T83" s="124"/>
      <c r="U83" s="124"/>
      <c r="V83" s="124"/>
      <c r="W83" s="120"/>
      <c r="X83" s="121"/>
    </row>
    <row r="84" spans="1:37" ht="9.75">
      <c r="A84" s="80">
        <v>45</v>
      </c>
      <c r="B84" s="81" t="s">
        <v>112</v>
      </c>
      <c r="C84" s="82" t="s">
        <v>237</v>
      </c>
      <c r="D84" s="83" t="s">
        <v>238</v>
      </c>
      <c r="E84" s="84">
        <v>8.265</v>
      </c>
      <c r="F84" s="85" t="s">
        <v>232</v>
      </c>
      <c r="H84" s="86">
        <f>ROUND(E84*G84,2)</f>
        <v>0</v>
      </c>
      <c r="J84" s="86">
        <f>ROUND(E84*G84,2)</f>
        <v>0</v>
      </c>
      <c r="X84" s="82"/>
      <c r="Y84" s="82"/>
      <c r="AJ84" s="71" t="s">
        <v>116</v>
      </c>
      <c r="AK84" s="71" t="s">
        <v>117</v>
      </c>
    </row>
    <row r="85" spans="4:24" ht="9.75">
      <c r="D85" s="119" t="s">
        <v>239</v>
      </c>
      <c r="E85" s="120"/>
      <c r="F85" s="121"/>
      <c r="G85" s="122"/>
      <c r="H85" s="122"/>
      <c r="I85" s="122"/>
      <c r="J85" s="122"/>
      <c r="K85" s="123"/>
      <c r="L85" s="123"/>
      <c r="M85" s="120"/>
      <c r="N85" s="120"/>
      <c r="O85" s="121"/>
      <c r="P85" s="121"/>
      <c r="Q85" s="120"/>
      <c r="R85" s="120"/>
      <c r="S85" s="120"/>
      <c r="T85" s="124"/>
      <c r="U85" s="124"/>
      <c r="V85" s="124"/>
      <c r="W85" s="120"/>
      <c r="X85" s="121"/>
    </row>
    <row r="86" spans="1:37" ht="9.75">
      <c r="A86" s="80">
        <v>46</v>
      </c>
      <c r="B86" s="81" t="s">
        <v>112</v>
      </c>
      <c r="C86" s="82" t="s">
        <v>240</v>
      </c>
      <c r="D86" s="83" t="s">
        <v>241</v>
      </c>
      <c r="E86" s="84">
        <v>8.265</v>
      </c>
      <c r="F86" s="85" t="s">
        <v>232</v>
      </c>
      <c r="H86" s="86">
        <f>ROUND(E86*G86,2)</f>
        <v>0</v>
      </c>
      <c r="J86" s="86">
        <f>ROUND(E86*G86,2)</f>
        <v>0</v>
      </c>
      <c r="X86" s="82"/>
      <c r="Y86" s="82"/>
      <c r="AJ86" s="71" t="s">
        <v>116</v>
      </c>
      <c r="AK86" s="71" t="s">
        <v>117</v>
      </c>
    </row>
    <row r="87" spans="1:37" ht="9.75">
      <c r="A87" s="80">
        <v>47</v>
      </c>
      <c r="B87" s="81" t="s">
        <v>242</v>
      </c>
      <c r="C87" s="82" t="s">
        <v>243</v>
      </c>
      <c r="D87" s="83" t="s">
        <v>244</v>
      </c>
      <c r="E87" s="84">
        <v>16.815</v>
      </c>
      <c r="F87" s="85" t="s">
        <v>232</v>
      </c>
      <c r="H87" s="86">
        <f>ROUND(E87*G87,2)</f>
        <v>0</v>
      </c>
      <c r="J87" s="86">
        <f>ROUND(E87*G87,2)</f>
        <v>0</v>
      </c>
      <c r="X87" s="82"/>
      <c r="Y87" s="82"/>
      <c r="AJ87" s="71" t="s">
        <v>116</v>
      </c>
      <c r="AK87" s="71" t="s">
        <v>117</v>
      </c>
    </row>
    <row r="88" spans="4:24" ht="9.75">
      <c r="D88" s="119" t="s">
        <v>245</v>
      </c>
      <c r="E88" s="120"/>
      <c r="F88" s="121"/>
      <c r="G88" s="122"/>
      <c r="H88" s="122"/>
      <c r="I88" s="122"/>
      <c r="J88" s="122"/>
      <c r="K88" s="123"/>
      <c r="L88" s="123"/>
      <c r="M88" s="120"/>
      <c r="N88" s="120"/>
      <c r="O88" s="121"/>
      <c r="P88" s="121"/>
      <c r="Q88" s="120"/>
      <c r="R88" s="120"/>
      <c r="S88" s="120"/>
      <c r="T88" s="124"/>
      <c r="U88" s="124"/>
      <c r="V88" s="124"/>
      <c r="W88" s="120"/>
      <c r="X88" s="121"/>
    </row>
    <row r="89" spans="1:37" ht="9.75">
      <c r="A89" s="80">
        <v>48</v>
      </c>
      <c r="B89" s="81" t="s">
        <v>112</v>
      </c>
      <c r="C89" s="82" t="s">
        <v>246</v>
      </c>
      <c r="D89" s="83" t="s">
        <v>247</v>
      </c>
      <c r="E89" s="84">
        <v>301.169</v>
      </c>
      <c r="F89" s="85" t="s">
        <v>232</v>
      </c>
      <c r="H89" s="86">
        <f>ROUND(E89*G89,2)</f>
        <v>0</v>
      </c>
      <c r="J89" s="86">
        <f>ROUND(E89*G89,2)</f>
        <v>0</v>
      </c>
      <c r="X89" s="82"/>
      <c r="Y89" s="82"/>
      <c r="AJ89" s="71" t="s">
        <v>116</v>
      </c>
      <c r="AK89" s="71" t="s">
        <v>117</v>
      </c>
    </row>
    <row r="90" spans="4:14" ht="9.75">
      <c r="D90" s="125" t="s">
        <v>248</v>
      </c>
      <c r="E90" s="126">
        <f>J90</f>
        <v>0</v>
      </c>
      <c r="H90" s="126">
        <f>SUM(H59:H89)</f>
        <v>0</v>
      </c>
      <c r="I90" s="126">
        <f>SUM(I59:I89)</f>
        <v>0</v>
      </c>
      <c r="J90" s="126">
        <f>SUM(J59:J89)</f>
        <v>0</v>
      </c>
      <c r="L90" s="127"/>
      <c r="N90" s="128"/>
    </row>
    <row r="92" spans="4:14" ht="9.75">
      <c r="D92" s="125" t="s">
        <v>249</v>
      </c>
      <c r="E92" s="126">
        <f>J92</f>
        <v>0</v>
      </c>
      <c r="H92" s="126">
        <f>+H45+H52+H57+H90</f>
        <v>0</v>
      </c>
      <c r="I92" s="126">
        <f>+I45+I52+I57+I90</f>
        <v>0</v>
      </c>
      <c r="J92" s="126">
        <f>+J45+J52+J57+J90</f>
        <v>0</v>
      </c>
      <c r="L92" s="127"/>
      <c r="N92" s="128"/>
    </row>
    <row r="94" spans="4:14" ht="9.75">
      <c r="D94" s="129" t="s">
        <v>250</v>
      </c>
      <c r="E94" s="126">
        <f>J94</f>
        <v>0</v>
      </c>
      <c r="H94" s="126">
        <f>+H92</f>
        <v>0</v>
      </c>
      <c r="I94" s="126">
        <f>+I92</f>
        <v>0</v>
      </c>
      <c r="J94" s="126">
        <f>+J92</f>
        <v>0</v>
      </c>
      <c r="L94" s="127"/>
      <c r="N94" s="128"/>
    </row>
  </sheetData>
  <sheetProtection selectLockedCells="1" selectUnlockedCells="1"/>
  <mergeCells count="2">
    <mergeCell ref="K9:L9"/>
    <mergeCell ref="M9:N9"/>
  </mergeCells>
  <printOptions/>
  <pageMargins left="0.2" right="0.09" top="0.63" bottom="0.59" header="0.51" footer="0.35"/>
  <pageSetup horizontalDpi="300" verticalDpi="300" orientation="landscape" paperSize="9" scale="92" r:id="rId1"/>
  <headerFooter scaleWithDoc="0"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showGridLines="0" zoomScalePageLayoutView="0" workbookViewId="0" topLeftCell="A1">
      <selection activeCell="D29" sqref="D29"/>
    </sheetView>
  </sheetViews>
  <sheetFormatPr defaultColWidth="9.140625" defaultRowHeight="12.75"/>
  <cols>
    <col min="1" max="1" width="45.8515625" style="71" bestFit="1" customWidth="1"/>
    <col min="2" max="2" width="14.28125" style="72" bestFit="1" customWidth="1"/>
    <col min="3" max="3" width="13.57421875" style="72" bestFit="1" customWidth="1"/>
    <col min="4" max="4" width="11.57421875" style="72" bestFit="1" customWidth="1"/>
    <col min="5" max="5" width="12.140625" style="73" bestFit="1" customWidth="1"/>
    <col min="6" max="6" width="10.140625" style="74" bestFit="1" customWidth="1"/>
    <col min="7" max="7" width="9.140625" style="74" bestFit="1" customWidth="1"/>
    <col min="8" max="23" width="9.140625" style="71" bestFit="1" customWidth="1"/>
    <col min="24" max="25" width="5.7109375" style="71" bestFit="1" customWidth="1"/>
    <col min="26" max="26" width="6.57421875" style="71" bestFit="1" customWidth="1"/>
    <col min="27" max="27" width="24.28125" style="71" bestFit="1" customWidth="1"/>
    <col min="28" max="28" width="4.28125" style="71" bestFit="1" customWidth="1"/>
    <col min="29" max="29" width="8.28125" style="71" bestFit="1" customWidth="1"/>
    <col min="30" max="30" width="8.7109375" style="71" bestFit="1" customWidth="1"/>
    <col min="31" max="31" width="9.140625" style="71" bestFit="1" customWidth="1"/>
    <col min="32" max="16384" width="9.140625" style="71" customWidth="1"/>
  </cols>
  <sheetData>
    <row r="1" spans="1:30" ht="9.75">
      <c r="A1" s="75" t="s">
        <v>1</v>
      </c>
      <c r="C1" s="71"/>
      <c r="E1" s="75" t="s">
        <v>83</v>
      </c>
      <c r="F1" s="71"/>
      <c r="G1" s="71"/>
      <c r="Z1" s="68" t="s">
        <v>2</v>
      </c>
      <c r="AA1" s="68" t="s">
        <v>3</v>
      </c>
      <c r="AB1" s="68" t="s">
        <v>4</v>
      </c>
      <c r="AC1" s="68" t="s">
        <v>5</v>
      </c>
      <c r="AD1" s="68" t="s">
        <v>6</v>
      </c>
    </row>
    <row r="2" spans="1:30" ht="9.75">
      <c r="A2" s="75" t="s">
        <v>7</v>
      </c>
      <c r="C2" s="71"/>
      <c r="E2" s="75" t="s">
        <v>84</v>
      </c>
      <c r="F2" s="71"/>
      <c r="G2" s="71"/>
      <c r="Z2" s="68" t="s">
        <v>8</v>
      </c>
      <c r="AA2" s="69" t="s">
        <v>36</v>
      </c>
      <c r="AB2" s="69" t="s">
        <v>10</v>
      </c>
      <c r="AC2" s="69"/>
      <c r="AD2" s="70"/>
    </row>
    <row r="3" spans="1:30" ht="9.75">
      <c r="A3" s="75" t="s">
        <v>11</v>
      </c>
      <c r="C3" s="71"/>
      <c r="E3" s="75" t="s">
        <v>85</v>
      </c>
      <c r="F3" s="71"/>
      <c r="G3" s="71"/>
      <c r="Z3" s="68" t="s">
        <v>12</v>
      </c>
      <c r="AA3" s="69" t="s">
        <v>37</v>
      </c>
      <c r="AB3" s="69" t="s">
        <v>10</v>
      </c>
      <c r="AC3" s="69" t="s">
        <v>14</v>
      </c>
      <c r="AD3" s="70" t="s">
        <v>15</v>
      </c>
    </row>
    <row r="4" spans="2:30" ht="9.75">
      <c r="B4" s="71"/>
      <c r="C4" s="71"/>
      <c r="D4" s="71"/>
      <c r="E4" s="71"/>
      <c r="F4" s="71"/>
      <c r="G4" s="71"/>
      <c r="Z4" s="68" t="s">
        <v>16</v>
      </c>
      <c r="AA4" s="69" t="s">
        <v>38</v>
      </c>
      <c r="AB4" s="69" t="s">
        <v>10</v>
      </c>
      <c r="AC4" s="69"/>
      <c r="AD4" s="70"/>
    </row>
    <row r="5" spans="1:30" ht="9.75">
      <c r="A5" s="75" t="s">
        <v>86</v>
      </c>
      <c r="B5" s="71"/>
      <c r="C5" s="71"/>
      <c r="D5" s="71"/>
      <c r="E5" s="71"/>
      <c r="F5" s="71"/>
      <c r="G5" s="71"/>
      <c r="Z5" s="68" t="s">
        <v>18</v>
      </c>
      <c r="AA5" s="69" t="s">
        <v>37</v>
      </c>
      <c r="AB5" s="69" t="s">
        <v>10</v>
      </c>
      <c r="AC5" s="69" t="s">
        <v>14</v>
      </c>
      <c r="AD5" s="70" t="s">
        <v>15</v>
      </c>
    </row>
    <row r="6" spans="1:7" ht="9.75">
      <c r="A6" s="75" t="s">
        <v>87</v>
      </c>
      <c r="B6" s="71"/>
      <c r="C6" s="71"/>
      <c r="D6" s="71"/>
      <c r="E6" s="71"/>
      <c r="F6" s="71"/>
      <c r="G6" s="71"/>
    </row>
    <row r="7" spans="1:7" ht="9.75">
      <c r="A7" s="75"/>
      <c r="B7" s="71"/>
      <c r="C7" s="71"/>
      <c r="D7" s="71"/>
      <c r="E7" s="71"/>
      <c r="F7" s="71"/>
      <c r="G7" s="71"/>
    </row>
    <row r="8" spans="1:7" ht="13.5">
      <c r="A8" s="71" t="s">
        <v>88</v>
      </c>
      <c r="B8" s="76" t="str">
        <f>CONCATENATE(AA2," ",AB2," ",AC2," ",AD2)</f>
        <v>Rekapitulácia rozpočtu v EUR  </v>
      </c>
      <c r="G8" s="71"/>
    </row>
    <row r="9" spans="1:7" ht="9.75">
      <c r="A9" s="77" t="s">
        <v>39</v>
      </c>
      <c r="B9" s="77" t="s">
        <v>26</v>
      </c>
      <c r="C9" s="77" t="s">
        <v>27</v>
      </c>
      <c r="D9" s="77" t="s">
        <v>28</v>
      </c>
      <c r="E9" s="78"/>
      <c r="F9" s="78"/>
      <c r="G9" s="78"/>
    </row>
    <row r="10" spans="1:7" ht="9.75">
      <c r="A10" s="79"/>
      <c r="B10" s="79"/>
      <c r="C10" s="79" t="s">
        <v>35</v>
      </c>
      <c r="D10" s="79"/>
      <c r="E10" s="79"/>
      <c r="F10" s="79"/>
      <c r="G10" s="79"/>
    </row>
    <row r="12" spans="1:4" ht="9.75">
      <c r="A12" s="71" t="s">
        <v>111</v>
      </c>
      <c r="B12" s="72">
        <f>Prehlad!H45</f>
        <v>0</v>
      </c>
      <c r="C12" s="72">
        <f>Prehlad!I45</f>
        <v>0</v>
      </c>
      <c r="D12" s="72">
        <f>Prehlad!J45</f>
        <v>0</v>
      </c>
    </row>
    <row r="13" spans="1:4" ht="9.75">
      <c r="A13" s="71" t="s">
        <v>179</v>
      </c>
      <c r="B13" s="72">
        <f>Prehlad!H52</f>
        <v>0</v>
      </c>
      <c r="C13" s="72">
        <f>Prehlad!I52</f>
        <v>0</v>
      </c>
      <c r="D13" s="72">
        <f>Prehlad!J52</f>
        <v>0</v>
      </c>
    </row>
    <row r="14" spans="1:4" ht="9.75">
      <c r="A14" s="71" t="s">
        <v>188</v>
      </c>
      <c r="B14" s="72">
        <f>Prehlad!H57</f>
        <v>0</v>
      </c>
      <c r="C14" s="72">
        <f>Prehlad!I57</f>
        <v>0</v>
      </c>
      <c r="D14" s="72">
        <f>Prehlad!J57</f>
        <v>0</v>
      </c>
    </row>
    <row r="15" spans="1:4" ht="9.75">
      <c r="A15" s="71" t="s">
        <v>193</v>
      </c>
      <c r="B15" s="72">
        <f>Prehlad!H90</f>
        <v>0</v>
      </c>
      <c r="C15" s="72">
        <f>Prehlad!I90</f>
        <v>0</v>
      </c>
      <c r="D15" s="72">
        <f>Prehlad!J90</f>
        <v>0</v>
      </c>
    </row>
    <row r="16" spans="1:4" ht="9.75">
      <c r="A16" s="71" t="s">
        <v>249</v>
      </c>
      <c r="B16" s="72">
        <f>Prehlad!H92</f>
        <v>0</v>
      </c>
      <c r="C16" s="72">
        <f>Prehlad!I92</f>
        <v>0</v>
      </c>
      <c r="D16" s="72">
        <f>Prehlad!J92</f>
        <v>0</v>
      </c>
    </row>
    <row r="19" spans="1:4" ht="9.75">
      <c r="A19" s="71" t="s">
        <v>250</v>
      </c>
      <c r="B19" s="72">
        <f>Prehlad!H94</f>
        <v>0</v>
      </c>
      <c r="C19" s="72">
        <f>Prehlad!I94</f>
        <v>0</v>
      </c>
      <c r="D19" s="72">
        <f>Prehlad!J94</f>
        <v>0</v>
      </c>
    </row>
  </sheetData>
  <sheetProtection selectLockedCells="1" selectUnlockedCells="1"/>
  <printOptions horizontalCentered="1"/>
  <pageMargins left="0.39" right="0.35" top="0.63" bottom="0.59" header="0.51" footer="0.35"/>
  <pageSetup horizontalDpi="300" verticalDpi="300" orientation="landscape" paperSize="9"/>
  <headerFooter scaleWithDoc="0"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71875" style="1" bestFit="1" customWidth="1"/>
    <col min="2" max="2" width="3.7109375" style="1" bestFit="1" customWidth="1"/>
    <col min="3" max="3" width="6.8515625" style="1" bestFit="1" customWidth="1"/>
    <col min="4" max="6" width="14.00390625" style="1" bestFit="1" customWidth="1"/>
    <col min="7" max="7" width="3.8515625" style="1" bestFit="1" customWidth="1"/>
    <col min="8" max="8" width="22.7109375" style="1" bestFit="1" customWidth="1"/>
    <col min="9" max="9" width="14.00390625" style="1" bestFit="1" customWidth="1"/>
    <col min="10" max="10" width="4.28125" style="1" bestFit="1" customWidth="1"/>
    <col min="11" max="11" width="19.7109375" style="1" bestFit="1" customWidth="1"/>
    <col min="12" max="12" width="9.7109375" style="1" bestFit="1" customWidth="1"/>
    <col min="13" max="13" width="14.00390625" style="1" bestFit="1" customWidth="1"/>
    <col min="14" max="14" width="0.71875" style="1" bestFit="1" customWidth="1"/>
    <col min="15" max="15" width="1.421875" style="1" bestFit="1" customWidth="1"/>
    <col min="16" max="23" width="9.140625" style="1" bestFit="1" customWidth="1"/>
    <col min="24" max="25" width="5.7109375" style="1" bestFit="1" customWidth="1"/>
    <col min="26" max="26" width="6.57421875" style="1" bestFit="1" customWidth="1"/>
    <col min="27" max="27" width="21.421875" style="1" bestFit="1" customWidth="1"/>
    <col min="28" max="28" width="4.28125" style="1" bestFit="1" customWidth="1"/>
    <col min="29" max="29" width="8.28125" style="1" bestFit="1" customWidth="1"/>
    <col min="30" max="30" width="8.7109375" style="1" bestFit="1" customWidth="1"/>
    <col min="31" max="31" width="9.140625" style="1" bestFit="1" customWidth="1"/>
    <col min="32" max="16384" width="9.140625" style="1" customWidth="1"/>
  </cols>
  <sheetData>
    <row r="1" spans="2:30" ht="28.5" customHeight="1">
      <c r="B1" s="2" t="s">
        <v>89</v>
      </c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Z1" s="68" t="s">
        <v>2</v>
      </c>
      <c r="AA1" s="68" t="s">
        <v>3</v>
      </c>
      <c r="AB1" s="68" t="s">
        <v>4</v>
      </c>
      <c r="AC1" s="68" t="s">
        <v>5</v>
      </c>
      <c r="AD1" s="68" t="s">
        <v>6</v>
      </c>
    </row>
    <row r="2" spans="2:30" ht="18" customHeight="1">
      <c r="B2" s="4" t="s">
        <v>90</v>
      </c>
      <c r="C2" s="5"/>
      <c r="D2" s="5"/>
      <c r="E2" s="5"/>
      <c r="F2" s="5"/>
      <c r="G2" s="6" t="s">
        <v>40</v>
      </c>
      <c r="H2" s="5"/>
      <c r="I2" s="5"/>
      <c r="J2" s="6" t="s">
        <v>41</v>
      </c>
      <c r="K2" s="5"/>
      <c r="L2" s="5"/>
      <c r="M2" s="49"/>
      <c r="Z2" s="68" t="s">
        <v>8</v>
      </c>
      <c r="AA2" s="69" t="s">
        <v>42</v>
      </c>
      <c r="AB2" s="69" t="s">
        <v>10</v>
      </c>
      <c r="AC2" s="69"/>
      <c r="AD2" s="70"/>
    </row>
    <row r="3" spans="2:30" ht="18" customHeight="1">
      <c r="B3" s="7" t="s">
        <v>91</v>
      </c>
      <c r="C3" s="8"/>
      <c r="D3" s="8"/>
      <c r="E3" s="8"/>
      <c r="F3" s="8"/>
      <c r="G3" s="9" t="s">
        <v>92</v>
      </c>
      <c r="H3" s="8"/>
      <c r="I3" s="8"/>
      <c r="J3" s="9" t="s">
        <v>43</v>
      </c>
      <c r="K3" s="8" t="s">
        <v>93</v>
      </c>
      <c r="L3" s="8"/>
      <c r="M3" s="50"/>
      <c r="Z3" s="68" t="s">
        <v>12</v>
      </c>
      <c r="AA3" s="69" t="s">
        <v>44</v>
      </c>
      <c r="AB3" s="69" t="s">
        <v>10</v>
      </c>
      <c r="AC3" s="69" t="s">
        <v>14</v>
      </c>
      <c r="AD3" s="70" t="s">
        <v>15</v>
      </c>
    </row>
    <row r="4" spans="2:30" ht="18" customHeight="1">
      <c r="B4" s="10" t="s">
        <v>0</v>
      </c>
      <c r="C4" s="11"/>
      <c r="D4" s="11"/>
      <c r="E4" s="11"/>
      <c r="F4" s="11"/>
      <c r="G4" s="12"/>
      <c r="H4" s="11"/>
      <c r="I4" s="11"/>
      <c r="J4" s="12" t="s">
        <v>45</v>
      </c>
      <c r="K4" s="11" t="s">
        <v>94</v>
      </c>
      <c r="L4" s="11" t="s">
        <v>46</v>
      </c>
      <c r="M4" s="51"/>
      <c r="Z4" s="68" t="s">
        <v>16</v>
      </c>
      <c r="AA4" s="69" t="s">
        <v>47</v>
      </c>
      <c r="AB4" s="69" t="s">
        <v>10</v>
      </c>
      <c r="AC4" s="69"/>
      <c r="AD4" s="70"/>
    </row>
    <row r="5" spans="2:30" ht="18" customHeight="1">
      <c r="B5" s="4" t="s">
        <v>48</v>
      </c>
      <c r="C5" s="5"/>
      <c r="D5" s="5"/>
      <c r="E5" s="5"/>
      <c r="F5" s="5"/>
      <c r="G5" s="13"/>
      <c r="H5" s="5"/>
      <c r="I5" s="5"/>
      <c r="J5" s="5" t="s">
        <v>49</v>
      </c>
      <c r="K5" s="5"/>
      <c r="L5" s="5" t="s">
        <v>50</v>
      </c>
      <c r="M5" s="49"/>
      <c r="Z5" s="68" t="s">
        <v>18</v>
      </c>
      <c r="AA5" s="69" t="s">
        <v>44</v>
      </c>
      <c r="AB5" s="69" t="s">
        <v>10</v>
      </c>
      <c r="AC5" s="69" t="s">
        <v>14</v>
      </c>
      <c r="AD5" s="70" t="s">
        <v>15</v>
      </c>
    </row>
    <row r="6" spans="2:13" ht="18" customHeight="1">
      <c r="B6" s="7" t="s">
        <v>51</v>
      </c>
      <c r="C6" s="8"/>
      <c r="D6" s="8"/>
      <c r="E6" s="8"/>
      <c r="F6" s="8"/>
      <c r="G6" s="14"/>
      <c r="H6" s="8"/>
      <c r="I6" s="8"/>
      <c r="J6" s="8" t="s">
        <v>49</v>
      </c>
      <c r="K6" s="8"/>
      <c r="L6" s="8" t="s">
        <v>50</v>
      </c>
      <c r="M6" s="50"/>
    </row>
    <row r="7" spans="2:13" ht="18" customHeight="1">
      <c r="B7" s="10" t="s">
        <v>52</v>
      </c>
      <c r="C7" s="11"/>
      <c r="D7" s="11"/>
      <c r="E7" s="11"/>
      <c r="F7" s="11"/>
      <c r="G7" s="15"/>
      <c r="H7" s="11"/>
      <c r="I7" s="11"/>
      <c r="J7" s="11" t="s">
        <v>49</v>
      </c>
      <c r="K7" s="11"/>
      <c r="L7" s="11" t="s">
        <v>50</v>
      </c>
      <c r="M7" s="51"/>
    </row>
    <row r="8" spans="2:13" ht="18" customHeight="1">
      <c r="B8" s="16"/>
      <c r="C8" s="17"/>
      <c r="D8" s="18"/>
      <c r="E8" s="19"/>
      <c r="F8" s="20" t="e">
        <f>#N/A</f>
        <v>#N/A</v>
      </c>
      <c r="G8" s="13"/>
      <c r="H8" s="17"/>
      <c r="I8" s="20" t="e">
        <f>#N/A</f>
        <v>#N/A</v>
      </c>
      <c r="J8" s="6"/>
      <c r="K8" s="17"/>
      <c r="L8" s="19"/>
      <c r="M8" s="52" t="e">
        <f>#N/A</f>
        <v>#N/A</v>
      </c>
    </row>
    <row r="9" spans="2:13" ht="18" customHeight="1">
      <c r="B9" s="21"/>
      <c r="C9" s="22"/>
      <c r="D9" s="23"/>
      <c r="E9" s="24"/>
      <c r="F9" s="25" t="e">
        <f>#N/A</f>
        <v>#N/A</v>
      </c>
      <c r="G9" s="26"/>
      <c r="H9" s="22"/>
      <c r="I9" s="25" t="e">
        <f>#N/A</f>
        <v>#N/A</v>
      </c>
      <c r="J9" s="26"/>
      <c r="K9" s="22"/>
      <c r="L9" s="24"/>
      <c r="M9" s="53" t="e">
        <f>#N/A</f>
        <v>#N/A</v>
      </c>
    </row>
    <row r="10" spans="2:13" ht="18" customHeight="1">
      <c r="B10" s="27" t="s">
        <v>53</v>
      </c>
      <c r="C10" s="28" t="s">
        <v>54</v>
      </c>
      <c r="D10" s="29" t="s">
        <v>26</v>
      </c>
      <c r="E10" s="29" t="s">
        <v>55</v>
      </c>
      <c r="F10" s="30" t="s">
        <v>56</v>
      </c>
      <c r="G10" s="27" t="s">
        <v>57</v>
      </c>
      <c r="H10" s="133" t="s">
        <v>58</v>
      </c>
      <c r="I10" s="133"/>
      <c r="J10" s="27" t="s">
        <v>59</v>
      </c>
      <c r="K10" s="133" t="s">
        <v>60</v>
      </c>
      <c r="L10" s="133"/>
      <c r="M10" s="133"/>
    </row>
    <row r="11" spans="2:13" ht="18" customHeight="1">
      <c r="B11" s="31">
        <v>1</v>
      </c>
      <c r="C11" s="32" t="s">
        <v>61</v>
      </c>
      <c r="D11" s="109">
        <f>Prehlad!H92</f>
        <v>0</v>
      </c>
      <c r="E11" s="109">
        <f>Prehlad!I92</f>
        <v>0</v>
      </c>
      <c r="F11" s="110">
        <f>D11+E11</f>
        <v>0</v>
      </c>
      <c r="G11" s="31">
        <v>6</v>
      </c>
      <c r="H11" s="32" t="s">
        <v>95</v>
      </c>
      <c r="I11" s="110">
        <v>0</v>
      </c>
      <c r="J11" s="31">
        <v>11</v>
      </c>
      <c r="K11" s="54" t="s">
        <v>98</v>
      </c>
      <c r="L11" s="55">
        <v>0</v>
      </c>
      <c r="M11" s="110">
        <f>ROUND(((D11+E11+D12+E12+D13)*L11),2)</f>
        <v>0</v>
      </c>
    </row>
    <row r="12" spans="2:13" ht="18" customHeight="1">
      <c r="B12" s="33">
        <v>2</v>
      </c>
      <c r="C12" s="34" t="s">
        <v>62</v>
      </c>
      <c r="D12" s="111"/>
      <c r="E12" s="111"/>
      <c r="F12" s="110">
        <f>D12+E12</f>
        <v>0</v>
      </c>
      <c r="G12" s="33">
        <v>7</v>
      </c>
      <c r="H12" s="34" t="s">
        <v>96</v>
      </c>
      <c r="I12" s="112">
        <v>0</v>
      </c>
      <c r="J12" s="33">
        <v>12</v>
      </c>
      <c r="K12" s="56" t="s">
        <v>99</v>
      </c>
      <c r="L12" s="57">
        <v>0</v>
      </c>
      <c r="M12" s="112">
        <f>ROUND(((D11+E11+D12+E12+D13)*L12),2)</f>
        <v>0</v>
      </c>
    </row>
    <row r="13" spans="2:13" ht="18" customHeight="1">
      <c r="B13" s="33">
        <v>3</v>
      </c>
      <c r="C13" s="34" t="s">
        <v>63</v>
      </c>
      <c r="D13" s="111"/>
      <c r="E13" s="111"/>
      <c r="F13" s="110">
        <f>D13+E13</f>
        <v>0</v>
      </c>
      <c r="G13" s="33">
        <v>8</v>
      </c>
      <c r="H13" s="34" t="s">
        <v>97</v>
      </c>
      <c r="I13" s="112">
        <v>0</v>
      </c>
      <c r="J13" s="33">
        <v>13</v>
      </c>
      <c r="K13" s="56" t="s">
        <v>100</v>
      </c>
      <c r="L13" s="57">
        <v>0</v>
      </c>
      <c r="M13" s="112">
        <f>ROUND(((D11+E11+D12+E12+D13)*L13),2)</f>
        <v>0</v>
      </c>
    </row>
    <row r="14" spans="2:13" ht="18" customHeight="1">
      <c r="B14" s="33">
        <v>4</v>
      </c>
      <c r="C14" s="34" t="s">
        <v>64</v>
      </c>
      <c r="D14" s="111"/>
      <c r="E14" s="111"/>
      <c r="F14" s="113">
        <f>D14+E14</f>
        <v>0</v>
      </c>
      <c r="G14" s="33">
        <v>9</v>
      </c>
      <c r="H14" s="34" t="s">
        <v>0</v>
      </c>
      <c r="I14" s="112">
        <v>0</v>
      </c>
      <c r="J14" s="33">
        <v>14</v>
      </c>
      <c r="K14" s="56" t="s">
        <v>0</v>
      </c>
      <c r="L14" s="57">
        <v>0</v>
      </c>
      <c r="M14" s="112">
        <f>ROUND(((D11+E11+D12+E12+D13+E13)*L14),2)</f>
        <v>0</v>
      </c>
    </row>
    <row r="15" spans="2:13" ht="18" customHeight="1">
      <c r="B15" s="35">
        <v>5</v>
      </c>
      <c r="C15" s="36" t="s">
        <v>65</v>
      </c>
      <c r="D15" s="114">
        <f>SUM(D11:D14)</f>
        <v>0</v>
      </c>
      <c r="E15" s="115">
        <f>SUM(E11:E14)</f>
        <v>0</v>
      </c>
      <c r="F15" s="116">
        <f>SUM(F11:F14)</f>
        <v>0</v>
      </c>
      <c r="G15" s="37">
        <v>10</v>
      </c>
      <c r="H15" s="38" t="s">
        <v>66</v>
      </c>
      <c r="I15" s="116">
        <f>SUM(I11:I14)</f>
        <v>0</v>
      </c>
      <c r="J15" s="35">
        <v>15</v>
      </c>
      <c r="K15" s="58"/>
      <c r="L15" s="59" t="s">
        <v>67</v>
      </c>
      <c r="M15" s="116">
        <f>SUM(M11:M14)</f>
        <v>0</v>
      </c>
    </row>
    <row r="16" spans="2:13" ht="18" customHeight="1">
      <c r="B16" s="132" t="s">
        <v>68</v>
      </c>
      <c r="C16" s="132"/>
      <c r="D16" s="132"/>
      <c r="E16" s="132"/>
      <c r="F16" s="39"/>
      <c r="G16" s="134" t="s">
        <v>69</v>
      </c>
      <c r="H16" s="134"/>
      <c r="I16" s="134"/>
      <c r="J16" s="27" t="s">
        <v>70</v>
      </c>
      <c r="K16" s="133" t="s">
        <v>71</v>
      </c>
      <c r="L16" s="133"/>
      <c r="M16" s="133"/>
    </row>
    <row r="17" spans="2:13" ht="18" customHeight="1">
      <c r="B17" s="40"/>
      <c r="C17" s="41" t="s">
        <v>72</v>
      </c>
      <c r="D17" s="41"/>
      <c r="E17" s="41" t="s">
        <v>73</v>
      </c>
      <c r="F17" s="42"/>
      <c r="G17" s="40"/>
      <c r="H17" s="43"/>
      <c r="I17" s="60"/>
      <c r="J17" s="33">
        <v>16</v>
      </c>
      <c r="K17" s="56" t="s">
        <v>74</v>
      </c>
      <c r="L17" s="61"/>
      <c r="M17" s="112">
        <v>0</v>
      </c>
    </row>
    <row r="18" spans="2:13" ht="18" customHeight="1">
      <c r="B18" s="44"/>
      <c r="C18" s="43" t="s">
        <v>75</v>
      </c>
      <c r="D18" s="43"/>
      <c r="E18" s="43"/>
      <c r="F18" s="45"/>
      <c r="G18" s="44"/>
      <c r="H18" s="43" t="s">
        <v>72</v>
      </c>
      <c r="I18" s="60"/>
      <c r="J18" s="33">
        <v>17</v>
      </c>
      <c r="K18" s="56" t="s">
        <v>101</v>
      </c>
      <c r="L18" s="61"/>
      <c r="M18" s="112">
        <v>0</v>
      </c>
    </row>
    <row r="19" spans="2:13" ht="18" customHeight="1">
      <c r="B19" s="44"/>
      <c r="C19" s="43"/>
      <c r="D19" s="43"/>
      <c r="E19" s="43"/>
      <c r="F19" s="45"/>
      <c r="G19" s="44"/>
      <c r="H19" s="46"/>
      <c r="I19" s="60"/>
      <c r="J19" s="33">
        <v>18</v>
      </c>
      <c r="K19" s="56" t="s">
        <v>102</v>
      </c>
      <c r="L19" s="61"/>
      <c r="M19" s="112">
        <v>0</v>
      </c>
    </row>
    <row r="20" spans="2:13" ht="18" customHeight="1">
      <c r="B20" s="44"/>
      <c r="C20" s="43"/>
      <c r="D20" s="43"/>
      <c r="E20" s="43"/>
      <c r="F20" s="45"/>
      <c r="G20" s="44"/>
      <c r="H20" s="41" t="s">
        <v>73</v>
      </c>
      <c r="I20" s="60"/>
      <c r="J20" s="33">
        <v>19</v>
      </c>
      <c r="K20" s="56" t="s">
        <v>0</v>
      </c>
      <c r="L20" s="61"/>
      <c r="M20" s="112">
        <v>0</v>
      </c>
    </row>
    <row r="21" spans="2:13" ht="18" customHeight="1">
      <c r="B21" s="40"/>
      <c r="C21" s="43"/>
      <c r="D21" s="43"/>
      <c r="E21" s="43"/>
      <c r="F21" s="43"/>
      <c r="G21" s="40"/>
      <c r="H21" s="43" t="s">
        <v>75</v>
      </c>
      <c r="I21" s="60"/>
      <c r="J21" s="35">
        <v>20</v>
      </c>
      <c r="K21" s="58"/>
      <c r="L21" s="59" t="s">
        <v>76</v>
      </c>
      <c r="M21" s="116">
        <f>SUM(M17:M20)</f>
        <v>0</v>
      </c>
    </row>
    <row r="22" spans="2:13" ht="18" customHeight="1">
      <c r="B22" s="132" t="s">
        <v>77</v>
      </c>
      <c r="C22" s="132"/>
      <c r="D22" s="132"/>
      <c r="E22" s="132"/>
      <c r="F22" s="39"/>
      <c r="G22" s="40"/>
      <c r="H22" s="43"/>
      <c r="I22" s="60"/>
      <c r="J22" s="27" t="s">
        <v>78</v>
      </c>
      <c r="K22" s="133" t="s">
        <v>79</v>
      </c>
      <c r="L22" s="133"/>
      <c r="M22" s="133"/>
    </row>
    <row r="23" spans="2:13" ht="18" customHeight="1">
      <c r="B23" s="40"/>
      <c r="C23" s="41" t="s">
        <v>72</v>
      </c>
      <c r="D23" s="41"/>
      <c r="E23" s="41" t="s">
        <v>73</v>
      </c>
      <c r="F23" s="42"/>
      <c r="G23" s="40"/>
      <c r="H23" s="43"/>
      <c r="I23" s="60"/>
      <c r="J23" s="31">
        <v>21</v>
      </c>
      <c r="K23" s="54"/>
      <c r="L23" s="62" t="s">
        <v>80</v>
      </c>
      <c r="M23" s="110">
        <f>ROUND(F15,2)+I15+M15+M21</f>
        <v>0</v>
      </c>
    </row>
    <row r="24" spans="2:13" ht="18" customHeight="1">
      <c r="B24" s="44"/>
      <c r="C24" s="43" t="s">
        <v>75</v>
      </c>
      <c r="D24" s="43"/>
      <c r="E24" s="43"/>
      <c r="F24" s="45"/>
      <c r="G24" s="40"/>
      <c r="H24" s="43"/>
      <c r="I24" s="60"/>
      <c r="J24" s="33">
        <v>22</v>
      </c>
      <c r="K24" s="56" t="s">
        <v>103</v>
      </c>
      <c r="L24" s="117">
        <f>M23-L25</f>
        <v>0</v>
      </c>
      <c r="M24" s="112">
        <f>ROUND((L24*20)/100,2)</f>
        <v>0</v>
      </c>
    </row>
    <row r="25" spans="2:13" ht="18" customHeight="1">
      <c r="B25" s="44"/>
      <c r="C25" s="43"/>
      <c r="D25" s="43"/>
      <c r="E25" s="43"/>
      <c r="F25" s="45"/>
      <c r="G25" s="40"/>
      <c r="H25" s="43"/>
      <c r="I25" s="60"/>
      <c r="J25" s="33">
        <v>23</v>
      </c>
      <c r="K25" s="56" t="s">
        <v>104</v>
      </c>
      <c r="L25" s="117">
        <f>SUMIF(Prehlad!O11:O9999,0,Prehlad!J11:J9999)</f>
        <v>0</v>
      </c>
      <c r="M25" s="112">
        <f>ROUND((L25*0)/100,1)</f>
        <v>0</v>
      </c>
    </row>
    <row r="26" spans="2:13" ht="18" customHeight="1">
      <c r="B26" s="44"/>
      <c r="C26" s="43"/>
      <c r="D26" s="43"/>
      <c r="E26" s="43"/>
      <c r="F26" s="45"/>
      <c r="G26" s="40"/>
      <c r="H26" s="43"/>
      <c r="I26" s="60"/>
      <c r="J26" s="35">
        <v>24</v>
      </c>
      <c r="K26" s="58"/>
      <c r="L26" s="59" t="s">
        <v>81</v>
      </c>
      <c r="M26" s="116">
        <f>M23+M24+M25</f>
        <v>0</v>
      </c>
    </row>
    <row r="27" spans="2:13" ht="16.5" customHeight="1">
      <c r="B27" s="47"/>
      <c r="C27" s="48"/>
      <c r="D27" s="48"/>
      <c r="E27" s="48"/>
      <c r="F27" s="48"/>
      <c r="G27" s="47"/>
      <c r="H27" s="48"/>
      <c r="I27" s="63"/>
      <c r="J27" s="64" t="s">
        <v>82</v>
      </c>
      <c r="K27" s="65" t="s">
        <v>105</v>
      </c>
      <c r="L27" s="66"/>
      <c r="M27" s="67">
        <v>0</v>
      </c>
    </row>
    <row r="28" ht="14.25" customHeight="1"/>
    <row r="29" ht="2.25" customHeight="1"/>
  </sheetData>
  <sheetProtection selectLockedCells="1" selectUnlockedCells="1"/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 verticalCentered="1"/>
  <pageMargins left="0.25" right="0.39" top="0.35" bottom="0.43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cp:lastPrinted>2019-05-20T14:23:06Z</cp:lastPrinted>
  <dcterms:created xsi:type="dcterms:W3CDTF">1999-04-06T07:39:00Z</dcterms:created>
  <dcterms:modified xsi:type="dcterms:W3CDTF">2021-08-31T17:21:09Z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KSOProductBuildVer">
    <vt:lpwstr>1033-10.2.0.7646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