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2" yWindow="540" windowWidth="22716" windowHeight="9468" firstSheet="1" activeTab="1"/>
  </bookViews>
  <sheets>
    <sheet name="Rekapitulácia stavby" sheetId="1" state="veryHidden" r:id="rId1"/>
    <sheet name="08-21 - KD" sheetId="2" r:id="rId2"/>
  </sheets>
  <definedNames>
    <definedName name="_xlnm._FilterDatabase" localSheetId="1" hidden="1">'08-21 - KD'!$C$123:$L$350</definedName>
    <definedName name="_xlnm.Print_Titles" localSheetId="1">'08-21 - KD'!$123:$123</definedName>
    <definedName name="_xlnm.Print_Titles" localSheetId="0">'Rekapitulácia stavby'!$92:$92</definedName>
    <definedName name="_xlnm.Print_Area" localSheetId="1">'08-21 - KD'!$C$4:$K$76,'08-21 - KD'!$C$82:$K$107,'08-21 - KD'!$C$113:$K$350</definedName>
    <definedName name="_xlnm.Print_Area" localSheetId="0">'Rekapitulácia stavby'!$D$4:$AO$76,'Rekapitulácia stavby'!$C$82:$AQ$96</definedName>
  </definedNames>
  <calcPr calcId="125725"/>
</workbook>
</file>

<file path=xl/calcChain.xml><?xml version="1.0" encoding="utf-8"?>
<calcChain xmlns="http://schemas.openxmlformats.org/spreadsheetml/2006/main">
  <c r="BA95" i="1"/>
  <c r="AZ95"/>
  <c r="BI350" i="2"/>
  <c r="BH350"/>
  <c r="BG350"/>
  <c r="BE350"/>
  <c r="X350"/>
  <c r="V350"/>
  <c r="T350"/>
  <c r="P350"/>
  <c r="BF350" s="1"/>
  <c r="BI349"/>
  <c r="BH349"/>
  <c r="BG349"/>
  <c r="BE349"/>
  <c r="X349"/>
  <c r="V349"/>
  <c r="T349"/>
  <c r="P349"/>
  <c r="BF349" s="1"/>
  <c r="BI348"/>
  <c r="BH348"/>
  <c r="BG348"/>
  <c r="BE348"/>
  <c r="X348"/>
  <c r="V348"/>
  <c r="T348"/>
  <c r="P348"/>
  <c r="BI346"/>
  <c r="BH346"/>
  <c r="BG346"/>
  <c r="BE346"/>
  <c r="X346"/>
  <c r="V346"/>
  <c r="T346"/>
  <c r="P346"/>
  <c r="BK346" s="1"/>
  <c r="BI345"/>
  <c r="BH345"/>
  <c r="BG345"/>
  <c r="BE345"/>
  <c r="X345"/>
  <c r="V345"/>
  <c r="T345"/>
  <c r="P345"/>
  <c r="BI344"/>
  <c r="BH344"/>
  <c r="BG344"/>
  <c r="BE344"/>
  <c r="X344"/>
  <c r="V344"/>
  <c r="T344"/>
  <c r="P344"/>
  <c r="BF344" s="1"/>
  <c r="BI343"/>
  <c r="BH343"/>
  <c r="BG343"/>
  <c r="BE343"/>
  <c r="X343"/>
  <c r="V343"/>
  <c r="T343"/>
  <c r="P343"/>
  <c r="BI341"/>
  <c r="BH341"/>
  <c r="BG341"/>
  <c r="BE341"/>
  <c r="X341"/>
  <c r="X340" s="1"/>
  <c r="X339" s="1"/>
  <c r="V341"/>
  <c r="V340" s="1"/>
  <c r="V339" s="1"/>
  <c r="T341"/>
  <c r="T340"/>
  <c r="T339" s="1"/>
  <c r="P341"/>
  <c r="BI338"/>
  <c r="BH338"/>
  <c r="BG338"/>
  <c r="BE338"/>
  <c r="X338"/>
  <c r="V338"/>
  <c r="T338"/>
  <c r="P338"/>
  <c r="BI337"/>
  <c r="BH337"/>
  <c r="BG337"/>
  <c r="BE337"/>
  <c r="X337"/>
  <c r="V337"/>
  <c r="T337"/>
  <c r="P337"/>
  <c r="BK337" s="1"/>
  <c r="BI336"/>
  <c r="BH336"/>
  <c r="BG336"/>
  <c r="BE336"/>
  <c r="X336"/>
  <c r="V336"/>
  <c r="T336"/>
  <c r="P336"/>
  <c r="BI335"/>
  <c r="BH335"/>
  <c r="BG335"/>
  <c r="BE335"/>
  <c r="X335"/>
  <c r="V335"/>
  <c r="T335"/>
  <c r="P335"/>
  <c r="BI334"/>
  <c r="BH334"/>
  <c r="BG334"/>
  <c r="BE334"/>
  <c r="X334"/>
  <c r="V334"/>
  <c r="T334"/>
  <c r="P334"/>
  <c r="BK334" s="1"/>
  <c r="BI333"/>
  <c r="BH333"/>
  <c r="BG333"/>
  <c r="BE333"/>
  <c r="X333"/>
  <c r="V333"/>
  <c r="T333"/>
  <c r="P333"/>
  <c r="BI332"/>
  <c r="BH332"/>
  <c r="BG332"/>
  <c r="BE332"/>
  <c r="X332"/>
  <c r="V332"/>
  <c r="T332"/>
  <c r="P332"/>
  <c r="BK332" s="1"/>
  <c r="BI331"/>
  <c r="BH331"/>
  <c r="BG331"/>
  <c r="BE331"/>
  <c r="X331"/>
  <c r="V331"/>
  <c r="T331"/>
  <c r="P331"/>
  <c r="BI330"/>
  <c r="BH330"/>
  <c r="BG330"/>
  <c r="BE330"/>
  <c r="X330"/>
  <c r="V330"/>
  <c r="T330"/>
  <c r="P330"/>
  <c r="BK330" s="1"/>
  <c r="BI329"/>
  <c r="BH329"/>
  <c r="BG329"/>
  <c r="BE329"/>
  <c r="X329"/>
  <c r="V329"/>
  <c r="T329"/>
  <c r="P329"/>
  <c r="BI327"/>
  <c r="BH327"/>
  <c r="BG327"/>
  <c r="BE327"/>
  <c r="X327"/>
  <c r="V327"/>
  <c r="T327"/>
  <c r="P327"/>
  <c r="BI326"/>
  <c r="BH326"/>
  <c r="BG326"/>
  <c r="BE326"/>
  <c r="X326"/>
  <c r="V326"/>
  <c r="T326"/>
  <c r="P326"/>
  <c r="BK326" s="1"/>
  <c r="BI325"/>
  <c r="BH325"/>
  <c r="BG325"/>
  <c r="BE325"/>
  <c r="X325"/>
  <c r="V325"/>
  <c r="T325"/>
  <c r="P325"/>
  <c r="BI324"/>
  <c r="BH324"/>
  <c r="BG324"/>
  <c r="BE324"/>
  <c r="X324"/>
  <c r="V324"/>
  <c r="T324"/>
  <c r="P324"/>
  <c r="BI323"/>
  <c r="BH323"/>
  <c r="BG323"/>
  <c r="BE323"/>
  <c r="X323"/>
  <c r="V323"/>
  <c r="T323"/>
  <c r="P323"/>
  <c r="BK323" s="1"/>
  <c r="BI322"/>
  <c r="BH322"/>
  <c r="BG322"/>
  <c r="BE322"/>
  <c r="X322"/>
  <c r="V322"/>
  <c r="T322"/>
  <c r="P322"/>
  <c r="BI321"/>
  <c r="BH321"/>
  <c r="BG321"/>
  <c r="BE321"/>
  <c r="X321"/>
  <c r="V321"/>
  <c r="T321"/>
  <c r="P321"/>
  <c r="BI320"/>
  <c r="BH320"/>
  <c r="BG320"/>
  <c r="BE320"/>
  <c r="X320"/>
  <c r="V320"/>
  <c r="T320"/>
  <c r="P320"/>
  <c r="BK320" s="1"/>
  <c r="BI319"/>
  <c r="BH319"/>
  <c r="BG319"/>
  <c r="BE319"/>
  <c r="X319"/>
  <c r="V319"/>
  <c r="T319"/>
  <c r="P319"/>
  <c r="BI318"/>
  <c r="BH318"/>
  <c r="BG318"/>
  <c r="BE318"/>
  <c r="X318"/>
  <c r="V318"/>
  <c r="T318"/>
  <c r="P318"/>
  <c r="BI317"/>
  <c r="BH317"/>
  <c r="BG317"/>
  <c r="BE317"/>
  <c r="X317"/>
  <c r="V317"/>
  <c r="T317"/>
  <c r="P317"/>
  <c r="BI316"/>
  <c r="BH316"/>
  <c r="BG316"/>
  <c r="BE316"/>
  <c r="X316"/>
  <c r="V316"/>
  <c r="T316"/>
  <c r="P316"/>
  <c r="BI315"/>
  <c r="BH315"/>
  <c r="BG315"/>
  <c r="BE315"/>
  <c r="X315"/>
  <c r="V315"/>
  <c r="T315"/>
  <c r="P315"/>
  <c r="BI314"/>
  <c r="BH314"/>
  <c r="BG314"/>
  <c r="BE314"/>
  <c r="X314"/>
  <c r="V314"/>
  <c r="T314"/>
  <c r="P314"/>
  <c r="BK314" s="1"/>
  <c r="BI313"/>
  <c r="BH313"/>
  <c r="BG313"/>
  <c r="BE313"/>
  <c r="X313"/>
  <c r="V313"/>
  <c r="T313"/>
  <c r="P313"/>
  <c r="BK313" s="1"/>
  <c r="BI312"/>
  <c r="BH312"/>
  <c r="BG312"/>
  <c r="BE312"/>
  <c r="X312"/>
  <c r="V312"/>
  <c r="T312"/>
  <c r="P312"/>
  <c r="BI311"/>
  <c r="BH311"/>
  <c r="BG311"/>
  <c r="BE311"/>
  <c r="X311"/>
  <c r="V311"/>
  <c r="T311"/>
  <c r="P311"/>
  <c r="BK311" s="1"/>
  <c r="BI310"/>
  <c r="BH310"/>
  <c r="BG310"/>
  <c r="BE310"/>
  <c r="X310"/>
  <c r="V310"/>
  <c r="T310"/>
  <c r="P310"/>
  <c r="BI309"/>
  <c r="BH309"/>
  <c r="BG309"/>
  <c r="BE309"/>
  <c r="X309"/>
  <c r="V309"/>
  <c r="T309"/>
  <c r="P309"/>
  <c r="BI308"/>
  <c r="BH308"/>
  <c r="BG308"/>
  <c r="BE308"/>
  <c r="X308"/>
  <c r="V308"/>
  <c r="T308"/>
  <c r="P308"/>
  <c r="BI307"/>
  <c r="BH307"/>
  <c r="BG307"/>
  <c r="BE307"/>
  <c r="X307"/>
  <c r="V307"/>
  <c r="T307"/>
  <c r="P307"/>
  <c r="BI306"/>
  <c r="BH306"/>
  <c r="BG306"/>
  <c r="BE306"/>
  <c r="X306"/>
  <c r="V306"/>
  <c r="T306"/>
  <c r="P306"/>
  <c r="BK306" s="1"/>
  <c r="BI305"/>
  <c r="BH305"/>
  <c r="BG305"/>
  <c r="BE305"/>
  <c r="X305"/>
  <c r="V305"/>
  <c r="T305"/>
  <c r="P305"/>
  <c r="BI304"/>
  <c r="BH304"/>
  <c r="BG304"/>
  <c r="BE304"/>
  <c r="X304"/>
  <c r="V304"/>
  <c r="T304"/>
  <c r="P304"/>
  <c r="BI303"/>
  <c r="BH303"/>
  <c r="BG303"/>
  <c r="BE303"/>
  <c r="X303"/>
  <c r="V303"/>
  <c r="T303"/>
  <c r="P303"/>
  <c r="BI302"/>
  <c r="BH302"/>
  <c r="BG302"/>
  <c r="BE302"/>
  <c r="X302"/>
  <c r="V302"/>
  <c r="T302"/>
  <c r="P302"/>
  <c r="BK302" s="1"/>
  <c r="BI301"/>
  <c r="BH301"/>
  <c r="BG301"/>
  <c r="BE301"/>
  <c r="X301"/>
  <c r="V301"/>
  <c r="T301"/>
  <c r="P301"/>
  <c r="BI300"/>
  <c r="BH300"/>
  <c r="BG300"/>
  <c r="BE300"/>
  <c r="X300"/>
  <c r="V300"/>
  <c r="T300"/>
  <c r="P300"/>
  <c r="BK300" s="1"/>
  <c r="BI299"/>
  <c r="BH299"/>
  <c r="BG299"/>
  <c r="BE299"/>
  <c r="X299"/>
  <c r="V299"/>
  <c r="T299"/>
  <c r="P299"/>
  <c r="BI298"/>
  <c r="BH298"/>
  <c r="BG298"/>
  <c r="BE298"/>
  <c r="X298"/>
  <c r="V298"/>
  <c r="T298"/>
  <c r="P298"/>
  <c r="BI297"/>
  <c r="BH297"/>
  <c r="BG297"/>
  <c r="BE297"/>
  <c r="X297"/>
  <c r="V297"/>
  <c r="T297"/>
  <c r="P297"/>
  <c r="BI296"/>
  <c r="BH296"/>
  <c r="BG296"/>
  <c r="BE296"/>
  <c r="X296"/>
  <c r="V296"/>
  <c r="T296"/>
  <c r="P296"/>
  <c r="BK296" s="1"/>
  <c r="BI295"/>
  <c r="BH295"/>
  <c r="BG295"/>
  <c r="BE295"/>
  <c r="X295"/>
  <c r="V295"/>
  <c r="T295"/>
  <c r="P295"/>
  <c r="BI294"/>
  <c r="BH294"/>
  <c r="BG294"/>
  <c r="BE294"/>
  <c r="X294"/>
  <c r="V294"/>
  <c r="T294"/>
  <c r="P294"/>
  <c r="BK294" s="1"/>
  <c r="BI293"/>
  <c r="BH293"/>
  <c r="BG293"/>
  <c r="BE293"/>
  <c r="X293"/>
  <c r="V293"/>
  <c r="T293"/>
  <c r="P293"/>
  <c r="BI292"/>
  <c r="BH292"/>
  <c r="BG292"/>
  <c r="BE292"/>
  <c r="X292"/>
  <c r="V292"/>
  <c r="T292"/>
  <c r="P292"/>
  <c r="BK292" s="1"/>
  <c r="BI291"/>
  <c r="BH291"/>
  <c r="BG291"/>
  <c r="BE291"/>
  <c r="X291"/>
  <c r="V291"/>
  <c r="T291"/>
  <c r="P291"/>
  <c r="BK291" s="1"/>
  <c r="BI290"/>
  <c r="BH290"/>
  <c r="BG290"/>
  <c r="BE290"/>
  <c r="X290"/>
  <c r="V290"/>
  <c r="T290"/>
  <c r="P290"/>
  <c r="BK290" s="1"/>
  <c r="BI289"/>
  <c r="BH289"/>
  <c r="BG289"/>
  <c r="BE289"/>
  <c r="X289"/>
  <c r="V289"/>
  <c r="T289"/>
  <c r="P289"/>
  <c r="BI288"/>
  <c r="BH288"/>
  <c r="BG288"/>
  <c r="BE288"/>
  <c r="X288"/>
  <c r="V288"/>
  <c r="T288"/>
  <c r="P288"/>
  <c r="BK288" s="1"/>
  <c r="BI287"/>
  <c r="BH287"/>
  <c r="BG287"/>
  <c r="BE287"/>
  <c r="X287"/>
  <c r="V287"/>
  <c r="T287"/>
  <c r="P287"/>
  <c r="BI286"/>
  <c r="BH286"/>
  <c r="BG286"/>
  <c r="BE286"/>
  <c r="X286"/>
  <c r="V286"/>
  <c r="T286"/>
  <c r="P286"/>
  <c r="BI285"/>
  <c r="BH285"/>
  <c r="BG285"/>
  <c r="BE285"/>
  <c r="X285"/>
  <c r="V285"/>
  <c r="T285"/>
  <c r="P285"/>
  <c r="BK285" s="1"/>
  <c r="BI284"/>
  <c r="BH284"/>
  <c r="BG284"/>
  <c r="BE284"/>
  <c r="X284"/>
  <c r="V284"/>
  <c r="T284"/>
  <c r="P284"/>
  <c r="BI282"/>
  <c r="BH282"/>
  <c r="BG282"/>
  <c r="BE282"/>
  <c r="X282"/>
  <c r="V282"/>
  <c r="T282"/>
  <c r="P282"/>
  <c r="BI281"/>
  <c r="BH281"/>
  <c r="BG281"/>
  <c r="BE281"/>
  <c r="X281"/>
  <c r="V281"/>
  <c r="T281"/>
  <c r="P281"/>
  <c r="BI280"/>
  <c r="BH280"/>
  <c r="BG280"/>
  <c r="BE280"/>
  <c r="X280"/>
  <c r="V280"/>
  <c r="T280"/>
  <c r="P280"/>
  <c r="BK280" s="1"/>
  <c r="BI279"/>
  <c r="BH279"/>
  <c r="BG279"/>
  <c r="BE279"/>
  <c r="X279"/>
  <c r="V279"/>
  <c r="T279"/>
  <c r="P279"/>
  <c r="BK279" s="1"/>
  <c r="BI278"/>
  <c r="BH278"/>
  <c r="BG278"/>
  <c r="BE278"/>
  <c r="X278"/>
  <c r="V278"/>
  <c r="T278"/>
  <c r="P278"/>
  <c r="BI277"/>
  <c r="BH277"/>
  <c r="BG277"/>
  <c r="BE277"/>
  <c r="X277"/>
  <c r="V277"/>
  <c r="T277"/>
  <c r="P277"/>
  <c r="BK277" s="1"/>
  <c r="BI276"/>
  <c r="BH276"/>
  <c r="BG276"/>
  <c r="BE276"/>
  <c r="X276"/>
  <c r="V276"/>
  <c r="T276"/>
  <c r="P276"/>
  <c r="BK276" s="1"/>
  <c r="BI275"/>
  <c r="BH275"/>
  <c r="BG275"/>
  <c r="BE275"/>
  <c r="X275"/>
  <c r="V275"/>
  <c r="T275"/>
  <c r="P275"/>
  <c r="BI274"/>
  <c r="BH274"/>
  <c r="BG274"/>
  <c r="BE274"/>
  <c r="X274"/>
  <c r="V274"/>
  <c r="T274"/>
  <c r="P274"/>
  <c r="BI273"/>
  <c r="BH273"/>
  <c r="BG273"/>
  <c r="BE273"/>
  <c r="X273"/>
  <c r="V273"/>
  <c r="T273"/>
  <c r="P273"/>
  <c r="BK273" s="1"/>
  <c r="BI272"/>
  <c r="BH272"/>
  <c r="BG272"/>
  <c r="BE272"/>
  <c r="X272"/>
  <c r="V272"/>
  <c r="T272"/>
  <c r="P272"/>
  <c r="BI271"/>
  <c r="BH271"/>
  <c r="BG271"/>
  <c r="BE271"/>
  <c r="X271"/>
  <c r="V271"/>
  <c r="T271"/>
  <c r="P271"/>
  <c r="BI270"/>
  <c r="BH270"/>
  <c r="BG270"/>
  <c r="BE270"/>
  <c r="X270"/>
  <c r="V270"/>
  <c r="T270"/>
  <c r="P270"/>
  <c r="BK270" s="1"/>
  <c r="BI269"/>
  <c r="BH269"/>
  <c r="BG269"/>
  <c r="BE269"/>
  <c r="X269"/>
  <c r="V269"/>
  <c r="T269"/>
  <c r="P269"/>
  <c r="BI268"/>
  <c r="BH268"/>
  <c r="BG268"/>
  <c r="BE268"/>
  <c r="X268"/>
  <c r="V268"/>
  <c r="T268"/>
  <c r="P268"/>
  <c r="BI267"/>
  <c r="BH267"/>
  <c r="BG267"/>
  <c r="BE267"/>
  <c r="X267"/>
  <c r="V267"/>
  <c r="T267"/>
  <c r="P267"/>
  <c r="BI266"/>
  <c r="BH266"/>
  <c r="BG266"/>
  <c r="BE266"/>
  <c r="X266"/>
  <c r="V266"/>
  <c r="T266"/>
  <c r="P266"/>
  <c r="BI265"/>
  <c r="BH265"/>
  <c r="BG265"/>
  <c r="BE265"/>
  <c r="X265"/>
  <c r="V265"/>
  <c r="T265"/>
  <c r="P265"/>
  <c r="BI264"/>
  <c r="BH264"/>
  <c r="BG264"/>
  <c r="BE264"/>
  <c r="X264"/>
  <c r="V264"/>
  <c r="T264"/>
  <c r="P264"/>
  <c r="BK264" s="1"/>
  <c r="BI263"/>
  <c r="BH263"/>
  <c r="BG263"/>
  <c r="BE263"/>
  <c r="X263"/>
  <c r="V263"/>
  <c r="T263"/>
  <c r="P263"/>
  <c r="BK263" s="1"/>
  <c r="BI262"/>
  <c r="BH262"/>
  <c r="BG262"/>
  <c r="BE262"/>
  <c r="X262"/>
  <c r="V262"/>
  <c r="T262"/>
  <c r="P262"/>
  <c r="BK262" s="1"/>
  <c r="BI261"/>
  <c r="BH261"/>
  <c r="BG261"/>
  <c r="BE261"/>
  <c r="X261"/>
  <c r="V261"/>
  <c r="T261"/>
  <c r="P261"/>
  <c r="BI260"/>
  <c r="BH260"/>
  <c r="BG260"/>
  <c r="BE260"/>
  <c r="X260"/>
  <c r="V260"/>
  <c r="T260"/>
  <c r="P260"/>
  <c r="BK260" s="1"/>
  <c r="BI259"/>
  <c r="BH259"/>
  <c r="BG259"/>
  <c r="BE259"/>
  <c r="X259"/>
  <c r="V259"/>
  <c r="T259"/>
  <c r="P259"/>
  <c r="BK259" s="1"/>
  <c r="BI258"/>
  <c r="BH258"/>
  <c r="BG258"/>
  <c r="BE258"/>
  <c r="X258"/>
  <c r="V258"/>
  <c r="T258"/>
  <c r="P258"/>
  <c r="BI257"/>
  <c r="BH257"/>
  <c r="BG257"/>
  <c r="BE257"/>
  <c r="X257"/>
  <c r="V257"/>
  <c r="T257"/>
  <c r="P257"/>
  <c r="BI256"/>
  <c r="BH256"/>
  <c r="BG256"/>
  <c r="BE256"/>
  <c r="X256"/>
  <c r="V256"/>
  <c r="T256"/>
  <c r="P256"/>
  <c r="BI255"/>
  <c r="BH255"/>
  <c r="BG255"/>
  <c r="BE255"/>
  <c r="X255"/>
  <c r="V255"/>
  <c r="T255"/>
  <c r="P255"/>
  <c r="BK255" s="1"/>
  <c r="BI254"/>
  <c r="BH254"/>
  <c r="BG254"/>
  <c r="BE254"/>
  <c r="X254"/>
  <c r="V254"/>
  <c r="T254"/>
  <c r="P254"/>
  <c r="BK254" s="1"/>
  <c r="BI253"/>
  <c r="BH253"/>
  <c r="BG253"/>
  <c r="BE253"/>
  <c r="X253"/>
  <c r="V253"/>
  <c r="T253"/>
  <c r="P253"/>
  <c r="BI252"/>
  <c r="BH252"/>
  <c r="BG252"/>
  <c r="BE252"/>
  <c r="X252"/>
  <c r="V252"/>
  <c r="T252"/>
  <c r="P252"/>
  <c r="BI251"/>
  <c r="BH251"/>
  <c r="BG251"/>
  <c r="BE251"/>
  <c r="X251"/>
  <c r="V251"/>
  <c r="T251"/>
  <c r="P251"/>
  <c r="BI250"/>
  <c r="BH250"/>
  <c r="BG250"/>
  <c r="BE250"/>
  <c r="X250"/>
  <c r="V250"/>
  <c r="T250"/>
  <c r="P250"/>
  <c r="BI249"/>
  <c r="BH249"/>
  <c r="BG249"/>
  <c r="BE249"/>
  <c r="X249"/>
  <c r="V249"/>
  <c r="T249"/>
  <c r="P249"/>
  <c r="BK249" s="1"/>
  <c r="BI248"/>
  <c r="BH248"/>
  <c r="BG248"/>
  <c r="BE248"/>
  <c r="X248"/>
  <c r="V248"/>
  <c r="T248"/>
  <c r="P248"/>
  <c r="BK248" s="1"/>
  <c r="BI247"/>
  <c r="BH247"/>
  <c r="BG247"/>
  <c r="BE247"/>
  <c r="X247"/>
  <c r="V247"/>
  <c r="T247"/>
  <c r="P247"/>
  <c r="BI246"/>
  <c r="BH246"/>
  <c r="BG246"/>
  <c r="BE246"/>
  <c r="X246"/>
  <c r="V246"/>
  <c r="T246"/>
  <c r="P246"/>
  <c r="BI245"/>
  <c r="BH245"/>
  <c r="BG245"/>
  <c r="BE245"/>
  <c r="X245"/>
  <c r="V245"/>
  <c r="T245"/>
  <c r="P245"/>
  <c r="BK245" s="1"/>
  <c r="BI244"/>
  <c r="BH244"/>
  <c r="BG244"/>
  <c r="BE244"/>
  <c r="X244"/>
  <c r="V244"/>
  <c r="T244"/>
  <c r="P244"/>
  <c r="BK244" s="1"/>
  <c r="BI243"/>
  <c r="BH243"/>
  <c r="BG243"/>
  <c r="BE243"/>
  <c r="X243"/>
  <c r="V243"/>
  <c r="T243"/>
  <c r="P243"/>
  <c r="BK243" s="1"/>
  <c r="BI242"/>
  <c r="BH242"/>
  <c r="BG242"/>
  <c r="BE242"/>
  <c r="X242"/>
  <c r="V242"/>
  <c r="T242"/>
  <c r="P242"/>
  <c r="BI241"/>
  <c r="BH241"/>
  <c r="BG241"/>
  <c r="BE241"/>
  <c r="X241"/>
  <c r="V241"/>
  <c r="T241"/>
  <c r="P241"/>
  <c r="BI240"/>
  <c r="BH240"/>
  <c r="BG240"/>
  <c r="BE240"/>
  <c r="X240"/>
  <c r="V240"/>
  <c r="T240"/>
  <c r="P240"/>
  <c r="BI239"/>
  <c r="BH239"/>
  <c r="BG239"/>
  <c r="BE239"/>
  <c r="X239"/>
  <c r="V239"/>
  <c r="T239"/>
  <c r="P239"/>
  <c r="BI238"/>
  <c r="BH238"/>
  <c r="BG238"/>
  <c r="BE238"/>
  <c r="X238"/>
  <c r="V238"/>
  <c r="T238"/>
  <c r="P238"/>
  <c r="BI237"/>
  <c r="BH237"/>
  <c r="BG237"/>
  <c r="BE237"/>
  <c r="X237"/>
  <c r="V237"/>
  <c r="T237"/>
  <c r="P237"/>
  <c r="BK237" s="1"/>
  <c r="BI236"/>
  <c r="BH236"/>
  <c r="BG236"/>
  <c r="BE236"/>
  <c r="X236"/>
  <c r="V236"/>
  <c r="T236"/>
  <c r="P236"/>
  <c r="BK236" s="1"/>
  <c r="BI235"/>
  <c r="BH235"/>
  <c r="BG235"/>
  <c r="BE235"/>
  <c r="X235"/>
  <c r="V235"/>
  <c r="T235"/>
  <c r="P235"/>
  <c r="BI234"/>
  <c r="BH234"/>
  <c r="BG234"/>
  <c r="BE234"/>
  <c r="X234"/>
  <c r="V234"/>
  <c r="T234"/>
  <c r="P234"/>
  <c r="BI233"/>
  <c r="BH233"/>
  <c r="BG233"/>
  <c r="BE233"/>
  <c r="X233"/>
  <c r="V233"/>
  <c r="T233"/>
  <c r="P233"/>
  <c r="BK233" s="1"/>
  <c r="BI232"/>
  <c r="BH232"/>
  <c r="BG232"/>
  <c r="BE232"/>
  <c r="X232"/>
  <c r="V232"/>
  <c r="T232"/>
  <c r="P232"/>
  <c r="BI231"/>
  <c r="BH231"/>
  <c r="BG231"/>
  <c r="BE231"/>
  <c r="X231"/>
  <c r="V231"/>
  <c r="T231"/>
  <c r="P231"/>
  <c r="BK231" s="1"/>
  <c r="BI230"/>
  <c r="BH230"/>
  <c r="BG230"/>
  <c r="BE230"/>
  <c r="X230"/>
  <c r="V230"/>
  <c r="T230"/>
  <c r="P230"/>
  <c r="BI229"/>
  <c r="BH229"/>
  <c r="BG229"/>
  <c r="BE229"/>
  <c r="X229"/>
  <c r="V229"/>
  <c r="T229"/>
  <c r="P229"/>
  <c r="BK229" s="1"/>
  <c r="BI228"/>
  <c r="BH228"/>
  <c r="BG228"/>
  <c r="BE228"/>
  <c r="X228"/>
  <c r="V228"/>
  <c r="T228"/>
  <c r="P228"/>
  <c r="BK228" s="1"/>
  <c r="BI227"/>
  <c r="BH227"/>
  <c r="BG227"/>
  <c r="BE227"/>
  <c r="X227"/>
  <c r="V227"/>
  <c r="T227"/>
  <c r="P227"/>
  <c r="BI226"/>
  <c r="BH226"/>
  <c r="BG226"/>
  <c r="BE226"/>
  <c r="X226"/>
  <c r="V226"/>
  <c r="T226"/>
  <c r="P226"/>
  <c r="BI225"/>
  <c r="BH225"/>
  <c r="BG225"/>
  <c r="BE225"/>
  <c r="X225"/>
  <c r="V225"/>
  <c r="T225"/>
  <c r="P225"/>
  <c r="BI224"/>
  <c r="BH224"/>
  <c r="BG224"/>
  <c r="BE224"/>
  <c r="X224"/>
  <c r="V224"/>
  <c r="T224"/>
  <c r="P224"/>
  <c r="BI223"/>
  <c r="BH223"/>
  <c r="BG223"/>
  <c r="BE223"/>
  <c r="X223"/>
  <c r="V223"/>
  <c r="T223"/>
  <c r="P223"/>
  <c r="BK223" s="1"/>
  <c r="BI222"/>
  <c r="BH222"/>
  <c r="BG222"/>
  <c r="BE222"/>
  <c r="X222"/>
  <c r="V222"/>
  <c r="T222"/>
  <c r="P222"/>
  <c r="BK222" s="1"/>
  <c r="BI221"/>
  <c r="BH221"/>
  <c r="BG221"/>
  <c r="BE221"/>
  <c r="X221"/>
  <c r="V221"/>
  <c r="T221"/>
  <c r="P221"/>
  <c r="BK221" s="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K218" s="1"/>
  <c r="BI217"/>
  <c r="BH217"/>
  <c r="BG217"/>
  <c r="BE217"/>
  <c r="X217"/>
  <c r="V217"/>
  <c r="T217"/>
  <c r="P217"/>
  <c r="BK217" s="1"/>
  <c r="BI216"/>
  <c r="BH216"/>
  <c r="BG216"/>
  <c r="BE216"/>
  <c r="X216"/>
  <c r="V216"/>
  <c r="T216"/>
  <c r="P216"/>
  <c r="BK216" s="1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K210" s="1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4"/>
  <c r="BH204"/>
  <c r="BG204"/>
  <c r="BE204"/>
  <c r="X204"/>
  <c r="V204"/>
  <c r="T204"/>
  <c r="P204"/>
  <c r="BK204" s="1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K199" s="1"/>
  <c r="BI198"/>
  <c r="BH198"/>
  <c r="BG198"/>
  <c r="BE198"/>
  <c r="X198"/>
  <c r="V198"/>
  <c r="T198"/>
  <c r="P198"/>
  <c r="BI197"/>
  <c r="BH197"/>
  <c r="BG197"/>
  <c r="BE197"/>
  <c r="X197"/>
  <c r="V197"/>
  <c r="T197"/>
  <c r="P197"/>
  <c r="BK197" s="1"/>
  <c r="BI196"/>
  <c r="BH196"/>
  <c r="BG196"/>
  <c r="BE196"/>
  <c r="X196"/>
  <c r="V196"/>
  <c r="T196"/>
  <c r="P196"/>
  <c r="BI195"/>
  <c r="BH195"/>
  <c r="BG195"/>
  <c r="BE195"/>
  <c r="X195"/>
  <c r="V195"/>
  <c r="T195"/>
  <c r="P195"/>
  <c r="BK195" s="1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K192" s="1"/>
  <c r="BI191"/>
  <c r="BH191"/>
  <c r="BG191"/>
  <c r="BE191"/>
  <c r="X191"/>
  <c r="V191"/>
  <c r="T191"/>
  <c r="P191"/>
  <c r="BI190"/>
  <c r="BH190"/>
  <c r="BG190"/>
  <c r="BE190"/>
  <c r="X190"/>
  <c r="V190"/>
  <c r="T190"/>
  <c r="P190"/>
  <c r="BK190" s="1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2"/>
  <c r="BH182"/>
  <c r="BG182"/>
  <c r="BE182"/>
  <c r="X182"/>
  <c r="V182"/>
  <c r="T182"/>
  <c r="P182"/>
  <c r="BK182" s="1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K170" s="1"/>
  <c r="BI169"/>
  <c r="BH169"/>
  <c r="BG169"/>
  <c r="BE169"/>
  <c r="X169"/>
  <c r="V169"/>
  <c r="T169"/>
  <c r="P169"/>
  <c r="BI168"/>
  <c r="BH168"/>
  <c r="BG168"/>
  <c r="BE168"/>
  <c r="X168"/>
  <c r="V168"/>
  <c r="T168"/>
  <c r="P168"/>
  <c r="BK168" s="1"/>
  <c r="BI166"/>
  <c r="BH166"/>
  <c r="BG166"/>
  <c r="BE166"/>
  <c r="X166"/>
  <c r="V166"/>
  <c r="T166"/>
  <c r="P166"/>
  <c r="BK166" s="1"/>
  <c r="BI165"/>
  <c r="BH165"/>
  <c r="BG165"/>
  <c r="BE165"/>
  <c r="X165"/>
  <c r="V165"/>
  <c r="T165"/>
  <c r="P165"/>
  <c r="BK165" s="1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K161" s="1"/>
  <c r="BI160"/>
  <c r="BH160"/>
  <c r="BG160"/>
  <c r="BE160"/>
  <c r="X160"/>
  <c r="V160"/>
  <c r="T160"/>
  <c r="P160"/>
  <c r="BK160" s="1"/>
  <c r="BI159"/>
  <c r="BH159"/>
  <c r="BG159"/>
  <c r="BE159"/>
  <c r="X159"/>
  <c r="V159"/>
  <c r="T159"/>
  <c r="P159"/>
  <c r="BK159" s="1"/>
  <c r="BI158"/>
  <c r="BH158"/>
  <c r="BG158"/>
  <c r="BE158"/>
  <c r="X158"/>
  <c r="V158"/>
  <c r="T158"/>
  <c r="P158"/>
  <c r="BK158" s="1"/>
  <c r="BI157"/>
  <c r="BH157"/>
  <c r="BG157"/>
  <c r="BE157"/>
  <c r="X157"/>
  <c r="V157"/>
  <c r="T157"/>
  <c r="P157"/>
  <c r="BI156"/>
  <c r="BH156"/>
  <c r="BG156"/>
  <c r="BE156"/>
  <c r="X156"/>
  <c r="V156"/>
  <c r="T156"/>
  <c r="P156"/>
  <c r="BK156" s="1"/>
  <c r="BI155"/>
  <c r="BH155"/>
  <c r="BG155"/>
  <c r="BE155"/>
  <c r="X155"/>
  <c r="V155"/>
  <c r="T155"/>
  <c r="P155"/>
  <c r="BI154"/>
  <c r="BH154"/>
  <c r="BG154"/>
  <c r="BE154"/>
  <c r="X154"/>
  <c r="V154"/>
  <c r="T154"/>
  <c r="P154"/>
  <c r="BK154" s="1"/>
  <c r="BI153"/>
  <c r="BH153"/>
  <c r="BG153"/>
  <c r="BE153"/>
  <c r="X153"/>
  <c r="V153"/>
  <c r="T153"/>
  <c r="P153"/>
  <c r="BI152"/>
  <c r="BH152"/>
  <c r="BG152"/>
  <c r="BE152"/>
  <c r="X152"/>
  <c r="V152"/>
  <c r="T152"/>
  <c r="P152"/>
  <c r="BK152" s="1"/>
  <c r="BI151"/>
  <c r="BH151"/>
  <c r="BG151"/>
  <c r="BE151"/>
  <c r="X151"/>
  <c r="V151"/>
  <c r="T151"/>
  <c r="P151"/>
  <c r="BK151" s="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K148" s="1"/>
  <c r="BI146"/>
  <c r="BH146"/>
  <c r="BG146"/>
  <c r="BE146"/>
  <c r="X146"/>
  <c r="V146"/>
  <c r="T146"/>
  <c r="P146"/>
  <c r="BI145"/>
  <c r="BH145"/>
  <c r="BG145"/>
  <c r="BE145"/>
  <c r="X145"/>
  <c r="V145"/>
  <c r="T145"/>
  <c r="P145"/>
  <c r="BK145" s="1"/>
  <c r="BI144"/>
  <c r="BH144"/>
  <c r="BG144"/>
  <c r="BE144"/>
  <c r="X144"/>
  <c r="V144"/>
  <c r="T144"/>
  <c r="P144"/>
  <c r="BK144" s="1"/>
  <c r="BI143"/>
  <c r="BH143"/>
  <c r="BG143"/>
  <c r="BE143"/>
  <c r="X143"/>
  <c r="V143"/>
  <c r="T143"/>
  <c r="P143"/>
  <c r="BK143" s="1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K138" s="1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K135" s="1"/>
  <c r="BI134"/>
  <c r="BH134"/>
  <c r="BG134"/>
  <c r="BE134"/>
  <c r="X134"/>
  <c r="V134"/>
  <c r="T134"/>
  <c r="P134"/>
  <c r="BK134" s="1"/>
  <c r="BI133"/>
  <c r="BH133"/>
  <c r="BG133"/>
  <c r="BE133"/>
  <c r="X133"/>
  <c r="V133"/>
  <c r="T133"/>
  <c r="P133"/>
  <c r="BK133" s="1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K130" s="1"/>
  <c r="BI129"/>
  <c r="BH129"/>
  <c r="BG129"/>
  <c r="BE129"/>
  <c r="X129"/>
  <c r="V129"/>
  <c r="T129"/>
  <c r="P129"/>
  <c r="BK129" s="1"/>
  <c r="BI128"/>
  <c r="BH128"/>
  <c r="BG128"/>
  <c r="BE128"/>
  <c r="X128"/>
  <c r="V128"/>
  <c r="T128"/>
  <c r="P128"/>
  <c r="BI127"/>
  <c r="BH127"/>
  <c r="BG127"/>
  <c r="BE127"/>
  <c r="X127"/>
  <c r="V127"/>
  <c r="T127"/>
  <c r="P127"/>
  <c r="BK127" s="1"/>
  <c r="F118"/>
  <c r="E116"/>
  <c r="F87"/>
  <c r="E85"/>
  <c r="J22"/>
  <c r="E22"/>
  <c r="J90" s="1"/>
  <c r="J21"/>
  <c r="J19"/>
  <c r="E19"/>
  <c r="J18"/>
  <c r="J16"/>
  <c r="E16"/>
  <c r="F121" s="1"/>
  <c r="J15"/>
  <c r="J13"/>
  <c r="E13"/>
  <c r="J12"/>
  <c r="J10"/>
  <c r="J118"/>
  <c r="L90" i="1"/>
  <c r="AM90"/>
  <c r="AM89"/>
  <c r="L89"/>
  <c r="AM87"/>
  <c r="L87"/>
  <c r="L85"/>
  <c r="L84"/>
  <c r="R348" i="2"/>
  <c r="Q346"/>
  <c r="R345"/>
  <c r="R344"/>
  <c r="Q343"/>
  <c r="Q341"/>
  <c r="R338"/>
  <c r="R337"/>
  <c r="R336"/>
  <c r="Q334"/>
  <c r="Q329"/>
  <c r="R326"/>
  <c r="Q321"/>
  <c r="R319"/>
  <c r="Q311"/>
  <c r="Q310"/>
  <c r="R308"/>
  <c r="Q306"/>
  <c r="Q304"/>
  <c r="R303"/>
  <c r="Q302"/>
  <c r="R301"/>
  <c r="Q297"/>
  <c r="R294"/>
  <c r="Q293"/>
  <c r="R291"/>
  <c r="Q289"/>
  <c r="R288"/>
  <c r="Q286"/>
  <c r="R282"/>
  <c r="Q281"/>
  <c r="Q279"/>
  <c r="R274"/>
  <c r="R273"/>
  <c r="Q272"/>
  <c r="R270"/>
  <c r="R269"/>
  <c r="R267"/>
  <c r="Q267"/>
  <c r="R264"/>
  <c r="Q264"/>
  <c r="Q261"/>
  <c r="R259"/>
  <c r="R258"/>
  <c r="R257"/>
  <c r="Q256"/>
  <c r="Q255"/>
  <c r="Q251"/>
  <c r="Q249"/>
  <c r="Q245"/>
  <c r="R243"/>
  <c r="Q242"/>
  <c r="Q241"/>
  <c r="Q239"/>
  <c r="Q238"/>
  <c r="Q237"/>
  <c r="Q236"/>
  <c r="R231"/>
  <c r="Q229"/>
  <c r="Q228"/>
  <c r="Q226"/>
  <c r="R225"/>
  <c r="Q223"/>
  <c r="Q221"/>
  <c r="R220"/>
  <c r="Q219"/>
  <c r="Q218"/>
  <c r="Q214"/>
  <c r="Q212"/>
  <c r="Q208"/>
  <c r="Q204"/>
  <c r="R202"/>
  <c r="R200"/>
  <c r="Q198"/>
  <c r="R196"/>
  <c r="Q195"/>
  <c r="R194"/>
  <c r="Q191"/>
  <c r="Q190"/>
  <c r="R188"/>
  <c r="Q186"/>
  <c r="R185"/>
  <c r="Q178"/>
  <c r="R177"/>
  <c r="R175"/>
  <c r="Q174"/>
  <c r="Q173"/>
  <c r="Q171"/>
  <c r="Q168"/>
  <c r="R166"/>
  <c r="Q163"/>
  <c r="Q162"/>
  <c r="R161"/>
  <c r="Q160"/>
  <c r="R159"/>
  <c r="Q158"/>
  <c r="Q157"/>
  <c r="Q156"/>
  <c r="Q155"/>
  <c r="Q154"/>
  <c r="Q153"/>
  <c r="Q152"/>
  <c r="Q149"/>
  <c r="R148"/>
  <c r="R145"/>
  <c r="Q143"/>
  <c r="Q142"/>
  <c r="Q141"/>
  <c r="Q139"/>
  <c r="R138"/>
  <c r="Q137"/>
  <c r="Q135"/>
  <c r="Q134"/>
  <c r="R133"/>
  <c r="Q128"/>
  <c r="Q350"/>
  <c r="Q349"/>
  <c r="R346"/>
  <c r="Q344"/>
  <c r="R341"/>
  <c r="R335"/>
  <c r="Q332"/>
  <c r="Q331"/>
  <c r="R330"/>
  <c r="R329"/>
  <c r="R327"/>
  <c r="R324"/>
  <c r="Q323"/>
  <c r="Q322"/>
  <c r="Q320"/>
  <c r="Q319"/>
  <c r="R318"/>
  <c r="R317"/>
  <c r="Q316"/>
  <c r="R315"/>
  <c r="R314"/>
  <c r="R312"/>
  <c r="R309"/>
  <c r="R307"/>
  <c r="R304"/>
  <c r="Q301"/>
  <c r="Q300"/>
  <c r="R298"/>
  <c r="R297"/>
  <c r="Q296"/>
  <c r="Q295"/>
  <c r="R292"/>
  <c r="R278"/>
  <c r="Q277"/>
  <c r="R276"/>
  <c r="R275"/>
  <c r="Q275"/>
  <c r="Q274"/>
  <c r="Q273"/>
  <c r="R272"/>
  <c r="Q271"/>
  <c r="Q269"/>
  <c r="Q268"/>
  <c r="Q266"/>
  <c r="R265"/>
  <c r="Q263"/>
  <c r="Q260"/>
  <c r="R256"/>
  <c r="R254"/>
  <c r="Q253"/>
  <c r="R251"/>
  <c r="R250"/>
  <c r="R248"/>
  <c r="R246"/>
  <c r="R245"/>
  <c r="R239"/>
  <c r="Q235"/>
  <c r="R234"/>
  <c r="Q233"/>
  <c r="R232"/>
  <c r="Q231"/>
  <c r="R230"/>
  <c r="R227"/>
  <c r="Q224"/>
  <c r="Q222"/>
  <c r="R221"/>
  <c r="Q220"/>
  <c r="R218"/>
  <c r="Q217"/>
  <c r="R216"/>
  <c r="R214"/>
  <c r="R213"/>
  <c r="R212"/>
  <c r="R210"/>
  <c r="R207"/>
  <c r="R206"/>
  <c r="R204"/>
  <c r="Q203"/>
  <c r="Q202"/>
  <c r="R199"/>
  <c r="Q194"/>
  <c r="Q193"/>
  <c r="Q192"/>
  <c r="R190"/>
  <c r="Q187"/>
  <c r="Q185"/>
  <c r="R181"/>
  <c r="Q180"/>
  <c r="R179"/>
  <c r="Q177"/>
  <c r="Q176"/>
  <c r="Q175"/>
  <c r="R173"/>
  <c r="Q172"/>
  <c r="R171"/>
  <c r="R169"/>
  <c r="Q166"/>
  <c r="R165"/>
  <c r="R162"/>
  <c r="R160"/>
  <c r="Q159"/>
  <c r="R157"/>
  <c r="R153"/>
  <c r="R152"/>
  <c r="R149"/>
  <c r="Q146"/>
  <c r="Q144"/>
  <c r="R143"/>
  <c r="R141"/>
  <c r="BK141"/>
  <c r="R139"/>
  <c r="Q138"/>
  <c r="R137"/>
  <c r="Q136"/>
  <c r="R135"/>
  <c r="Q133"/>
  <c r="R132"/>
  <c r="R131"/>
  <c r="Q129"/>
  <c r="R350"/>
  <c r="R349"/>
  <c r="Q348"/>
  <c r="Q345"/>
  <c r="R343"/>
  <c r="Q338"/>
  <c r="Q337"/>
  <c r="Q336"/>
  <c r="Q335"/>
  <c r="R333"/>
  <c r="R332"/>
  <c r="R331"/>
  <c r="Q330"/>
  <c r="Q325"/>
  <c r="R321"/>
  <c r="R316"/>
  <c r="Q314"/>
  <c r="R313"/>
  <c r="Q312"/>
  <c r="Q309"/>
  <c r="Q307"/>
  <c r="R306"/>
  <c r="Q305"/>
  <c r="R300"/>
  <c r="Q299"/>
  <c r="Q298"/>
  <c r="Q292"/>
  <c r="Q290"/>
  <c r="R286"/>
  <c r="R285"/>
  <c r="R284"/>
  <c r="Q282"/>
  <c r="R281"/>
  <c r="R280"/>
  <c r="Q280"/>
  <c r="R279"/>
  <c r="Q278"/>
  <c r="R277"/>
  <c r="Q276"/>
  <c r="R271"/>
  <c r="Q270"/>
  <c r="R268"/>
  <c r="R266"/>
  <c r="R263"/>
  <c r="R262"/>
  <c r="R260"/>
  <c r="Q259"/>
  <c r="Q257"/>
  <c r="R255"/>
  <c r="R253"/>
  <c r="Q252"/>
  <c r="Q250"/>
  <c r="Q248"/>
  <c r="Q244"/>
  <c r="Q243"/>
  <c r="Q240"/>
  <c r="R237"/>
  <c r="R236"/>
  <c r="R235"/>
  <c r="Q232"/>
  <c r="Q230"/>
  <c r="R224"/>
  <c r="Q215"/>
  <c r="Q211"/>
  <c r="R205"/>
  <c r="Q201"/>
  <c r="Q200"/>
  <c r="Q199"/>
  <c r="R198"/>
  <c r="Q197"/>
  <c r="R191"/>
  <c r="Q189"/>
  <c r="R187"/>
  <c r="R186"/>
  <c r="R184"/>
  <c r="R182"/>
  <c r="Q181"/>
  <c r="R180"/>
  <c r="R176"/>
  <c r="Q170"/>
  <c r="Q169"/>
  <c r="R168"/>
  <c r="Q165"/>
  <c r="Q164"/>
  <c r="R158"/>
  <c r="R156"/>
  <c r="R155"/>
  <c r="R151"/>
  <c r="R150"/>
  <c r="R146"/>
  <c r="Q145"/>
  <c r="R144"/>
  <c r="R140"/>
  <c r="R134"/>
  <c r="Q132"/>
  <c r="Q131"/>
  <c r="R130"/>
  <c r="R127"/>
  <c r="AU94" i="1"/>
  <c r="R334" i="2"/>
  <c r="Q333"/>
  <c r="Q327"/>
  <c r="Q326"/>
  <c r="R325"/>
  <c r="Q324"/>
  <c r="R323"/>
  <c r="R322"/>
  <c r="R320"/>
  <c r="Q318"/>
  <c r="Q317"/>
  <c r="Q315"/>
  <c r="Q313"/>
  <c r="R311"/>
  <c r="R310"/>
  <c r="Q308"/>
  <c r="R305"/>
  <c r="Q303"/>
  <c r="R302"/>
  <c r="R299"/>
  <c r="R296"/>
  <c r="R295"/>
  <c r="Q294"/>
  <c r="R293"/>
  <c r="Q291"/>
  <c r="R290"/>
  <c r="R289"/>
  <c r="Q288"/>
  <c r="R287"/>
  <c r="Q287"/>
  <c r="Q285"/>
  <c r="Q284"/>
  <c r="Q265"/>
  <c r="Q262"/>
  <c r="R261"/>
  <c r="Q258"/>
  <c r="Q254"/>
  <c r="R252"/>
  <c r="R249"/>
  <c r="R247"/>
  <c r="Q247"/>
  <c r="Q246"/>
  <c r="R244"/>
  <c r="R242"/>
  <c r="R241"/>
  <c r="R240"/>
  <c r="R238"/>
  <c r="Q234"/>
  <c r="R233"/>
  <c r="R229"/>
  <c r="R228"/>
  <c r="Q227"/>
  <c r="R226"/>
  <c r="Q225"/>
  <c r="R223"/>
  <c r="R222"/>
  <c r="R219"/>
  <c r="R217"/>
  <c r="Q216"/>
  <c r="R215"/>
  <c r="Q213"/>
  <c r="R211"/>
  <c r="Q210"/>
  <c r="R208"/>
  <c r="Q207"/>
  <c r="Q206"/>
  <c r="Q205"/>
  <c r="R203"/>
  <c r="R201"/>
  <c r="R197"/>
  <c r="Q196"/>
  <c r="R195"/>
  <c r="R193"/>
  <c r="R192"/>
  <c r="R189"/>
  <c r="Q188"/>
  <c r="Q184"/>
  <c r="Q182"/>
  <c r="Q179"/>
  <c r="R178"/>
  <c r="R174"/>
  <c r="R172"/>
  <c r="R170"/>
  <c r="R164"/>
  <c r="R163"/>
  <c r="Q161"/>
  <c r="R154"/>
  <c r="Q151"/>
  <c r="Q150"/>
  <c r="Q148"/>
  <c r="R142"/>
  <c r="Q140"/>
  <c r="R136"/>
  <c r="Q130"/>
  <c r="R129"/>
  <c r="R128"/>
  <c r="Q127"/>
  <c r="BK348"/>
  <c r="BF331"/>
  <c r="BF329"/>
  <c r="BF321"/>
  <c r="BF319"/>
  <c r="BF308"/>
  <c r="BF304"/>
  <c r="BF298"/>
  <c r="BK286"/>
  <c r="BF278"/>
  <c r="BF271"/>
  <c r="BF269"/>
  <c r="BF266"/>
  <c r="BK251"/>
  <c r="BF242"/>
  <c r="BF239"/>
  <c r="BF238"/>
  <c r="BF224"/>
  <c r="BF220"/>
  <c r="BF215"/>
  <c r="BF200"/>
  <c r="BK198"/>
  <c r="BF196"/>
  <c r="BK189"/>
  <c r="BF186"/>
  <c r="BF184"/>
  <c r="BF178"/>
  <c r="BK169"/>
  <c r="BF164"/>
  <c r="BK155"/>
  <c r="BK137"/>
  <c r="BF128"/>
  <c r="BF343"/>
  <c r="BF341"/>
  <c r="BK333"/>
  <c r="BF327"/>
  <c r="BK322"/>
  <c r="BF312"/>
  <c r="BF309"/>
  <c r="BK293"/>
  <c r="BF289"/>
  <c r="BK282"/>
  <c r="BF267"/>
  <c r="BK265"/>
  <c r="BF257"/>
  <c r="BF256"/>
  <c r="BF253"/>
  <c r="BF250"/>
  <c r="BF241"/>
  <c r="BF235"/>
  <c r="BF230"/>
  <c r="BF227"/>
  <c r="BF213"/>
  <c r="BF208"/>
  <c r="BF206"/>
  <c r="BF202"/>
  <c r="BF194"/>
  <c r="BF180"/>
  <c r="BF171"/>
  <c r="BK150"/>
  <c r="BF139"/>
  <c r="BF132"/>
  <c r="BF338"/>
  <c r="BF336"/>
  <c r="BF324"/>
  <c r="BF317"/>
  <c r="BF315"/>
  <c r="BK303"/>
  <c r="BF284"/>
  <c r="BK281"/>
  <c r="BF258"/>
  <c r="BF252"/>
  <c r="BK246"/>
  <c r="BF243"/>
  <c r="BF234"/>
  <c r="BK232"/>
  <c r="BF226"/>
  <c r="BK225"/>
  <c r="BF219"/>
  <c r="BF212"/>
  <c r="BF207"/>
  <c r="BF203"/>
  <c r="BF201"/>
  <c r="BF193"/>
  <c r="BF188"/>
  <c r="BF185"/>
  <c r="BF181"/>
  <c r="BF179"/>
  <c r="BF176"/>
  <c r="BF174"/>
  <c r="BF172"/>
  <c r="BF163"/>
  <c r="BF157"/>
  <c r="BF149"/>
  <c r="BK142"/>
  <c r="BF141"/>
  <c r="BF140"/>
  <c r="BK136"/>
  <c r="BF345"/>
  <c r="BF335"/>
  <c r="BF325"/>
  <c r="BF318"/>
  <c r="BF316"/>
  <c r="BF310"/>
  <c r="BF307"/>
  <c r="BF305"/>
  <c r="BF301"/>
  <c r="BF299"/>
  <c r="BK297"/>
  <c r="BF295"/>
  <c r="BF287"/>
  <c r="BF275"/>
  <c r="BF274"/>
  <c r="BF272"/>
  <c r="BF268"/>
  <c r="BF261"/>
  <c r="BF247"/>
  <c r="BF240"/>
  <c r="BK214"/>
  <c r="BF211"/>
  <c r="BF205"/>
  <c r="BF191"/>
  <c r="BF187"/>
  <c r="BF177"/>
  <c r="BF175"/>
  <c r="BF173"/>
  <c r="BF162"/>
  <c r="BF153"/>
  <c r="BK146"/>
  <c r="BF131"/>
  <c r="BF346" l="1"/>
  <c r="V126"/>
  <c r="R126"/>
  <c r="V147"/>
  <c r="R147"/>
  <c r="V167"/>
  <c r="R167"/>
  <c r="V183"/>
  <c r="Q183"/>
  <c r="X209"/>
  <c r="X283"/>
  <c r="T342"/>
  <c r="R342"/>
  <c r="X347"/>
  <c r="T126"/>
  <c r="Q126"/>
  <c r="T147"/>
  <c r="Q147"/>
  <c r="T167"/>
  <c r="Q167"/>
  <c r="T183"/>
  <c r="R183"/>
  <c r="V209"/>
  <c r="Q209"/>
  <c r="T283"/>
  <c r="R283"/>
  <c r="T328"/>
  <c r="V328"/>
  <c r="R328"/>
  <c r="X342"/>
  <c r="T347"/>
  <c r="Q347"/>
  <c r="X126"/>
  <c r="X147"/>
  <c r="X167"/>
  <c r="X183"/>
  <c r="T209"/>
  <c r="R209"/>
  <c r="V283"/>
  <c r="Q283"/>
  <c r="X328"/>
  <c r="Q328"/>
  <c r="V342"/>
  <c r="Q342"/>
  <c r="V347"/>
  <c r="R347"/>
  <c r="F90"/>
  <c r="J87"/>
  <c r="BF326"/>
  <c r="J121"/>
  <c r="R340"/>
  <c r="R339" s="1"/>
  <c r="Q340"/>
  <c r="Q339" s="1"/>
  <c r="F33"/>
  <c r="BB95" i="1" s="1"/>
  <c r="BB94" s="1"/>
  <c r="AX94" s="1"/>
  <c r="AK29" s="1"/>
  <c r="F37" i="2"/>
  <c r="BF95" i="1" s="1"/>
  <c r="BF94" s="1"/>
  <c r="W33" s="1"/>
  <c r="BK187" i="2"/>
  <c r="BK196"/>
  <c r="BF204"/>
  <c r="BF210"/>
  <c r="BF216"/>
  <c r="BF228"/>
  <c r="BK235"/>
  <c r="BF237"/>
  <c r="BF249"/>
  <c r="BK256"/>
  <c r="BF262"/>
  <c r="BF288"/>
  <c r="BF290"/>
  <c r="BF293"/>
  <c r="BF300"/>
  <c r="BK308"/>
  <c r="BK312"/>
  <c r="BF323"/>
  <c r="BK327"/>
  <c r="BF334"/>
  <c r="BF127"/>
  <c r="BF133"/>
  <c r="BF138"/>
  <c r="BF148"/>
  <c r="BF160"/>
  <c r="BF166"/>
  <c r="BK181"/>
  <c r="BK185"/>
  <c r="BF192"/>
  <c r="BK200"/>
  <c r="BK207"/>
  <c r="BK215"/>
  <c r="BK219"/>
  <c r="BF229"/>
  <c r="BF236"/>
  <c r="BK250"/>
  <c r="BF265"/>
  <c r="BK268"/>
  <c r="BF277"/>
  <c r="BF280"/>
  <c r="BK299"/>
  <c r="BF306"/>
  <c r="BK315"/>
  <c r="BK341"/>
  <c r="BK340" s="1"/>
  <c r="BK339" s="1"/>
  <c r="BF348"/>
  <c r="BK157"/>
  <c r="BK174"/>
  <c r="BF189"/>
  <c r="BF199"/>
  <c r="BK220"/>
  <c r="BK239"/>
  <c r="BF244"/>
  <c r="BF251"/>
  <c r="BF259"/>
  <c r="BF270"/>
  <c r="BK275"/>
  <c r="BF296"/>
  <c r="BF302"/>
  <c r="BK318"/>
  <c r="BK338"/>
  <c r="F35"/>
  <c r="BD95" i="1" s="1"/>
  <c r="BD94" s="1"/>
  <c r="W31" s="1"/>
  <c r="F36" i="2"/>
  <c r="BE95" i="1" s="1"/>
  <c r="BE94" s="1"/>
  <c r="BA94" s="1"/>
  <c r="BK132" i="2"/>
  <c r="BK139"/>
  <c r="BF145"/>
  <c r="BF150"/>
  <c r="BK162"/>
  <c r="BF169"/>
  <c r="BK172"/>
  <c r="BK179"/>
  <c r="BK188"/>
  <c r="BF198"/>
  <c r="BK208"/>
  <c r="BK211"/>
  <c r="BF221"/>
  <c r="BF223"/>
  <c r="BF231"/>
  <c r="BK234"/>
  <c r="BF245"/>
  <c r="BK253"/>
  <c r="BK257"/>
  <c r="BK284"/>
  <c r="BF286"/>
  <c r="BK289"/>
  <c r="BF292"/>
  <c r="BK298"/>
  <c r="BK305"/>
  <c r="BF311"/>
  <c r="BK317"/>
  <c r="BK321"/>
  <c r="BK325"/>
  <c r="BF332"/>
  <c r="BK336"/>
  <c r="BK128"/>
  <c r="BF134"/>
  <c r="BF143"/>
  <c r="BF152"/>
  <c r="BF161"/>
  <c r="BK177"/>
  <c r="BK184"/>
  <c r="BK193"/>
  <c r="BK202"/>
  <c r="BK212"/>
  <c r="BF217"/>
  <c r="BK224"/>
  <c r="BF232"/>
  <c r="BK240"/>
  <c r="BK261"/>
  <c r="BK267"/>
  <c r="BK274"/>
  <c r="BK278"/>
  <c r="BF281"/>
  <c r="BK301"/>
  <c r="BK307"/>
  <c r="BK319"/>
  <c r="BF330"/>
  <c r="BF337"/>
  <c r="BK349"/>
  <c r="BF158"/>
  <c r="BK176"/>
  <c r="BF195"/>
  <c r="BK206"/>
  <c r="BK226"/>
  <c r="BK241"/>
  <c r="BF248"/>
  <c r="BF254"/>
  <c r="BK269"/>
  <c r="BK272"/>
  <c r="BK295"/>
  <c r="BK310"/>
  <c r="BK331"/>
  <c r="BK343"/>
  <c r="AX95" i="1"/>
  <c r="BF130" i="2"/>
  <c r="BK131"/>
  <c r="BF137"/>
  <c r="BK140"/>
  <c r="BF146"/>
  <c r="BF151"/>
  <c r="BF156"/>
  <c r="BK163"/>
  <c r="BF170"/>
  <c r="BK173"/>
  <c r="BK180"/>
  <c r="BK186"/>
  <c r="BK194"/>
  <c r="BK201"/>
  <c r="BF214"/>
  <c r="BF222"/>
  <c r="BK227"/>
  <c r="BF233"/>
  <c r="BF246"/>
  <c r="BF255"/>
  <c r="BK258"/>
  <c r="BF285"/>
  <c r="BK287"/>
  <c r="BF291"/>
  <c r="BF294"/>
  <c r="BF303"/>
  <c r="BK309"/>
  <c r="BF314"/>
  <c r="BF320"/>
  <c r="BK324"/>
  <c r="BK329"/>
  <c r="BF136"/>
  <c r="BF144"/>
  <c r="BF154"/>
  <c r="BK164"/>
  <c r="BK175"/>
  <c r="BF190"/>
  <c r="BF197"/>
  <c r="BK205"/>
  <c r="BK213"/>
  <c r="BF218"/>
  <c r="BK230"/>
  <c r="BK238"/>
  <c r="BF260"/>
  <c r="BF263"/>
  <c r="BK266"/>
  <c r="BF273"/>
  <c r="BF279"/>
  <c r="BF282"/>
  <c r="BK304"/>
  <c r="BF313"/>
  <c r="BF322"/>
  <c r="BK335"/>
  <c r="BK345"/>
  <c r="BK350"/>
  <c r="BK153"/>
  <c r="BF168"/>
  <c r="BK191"/>
  <c r="BK203"/>
  <c r="BF225"/>
  <c r="BK242"/>
  <c r="BK247"/>
  <c r="BK252"/>
  <c r="BF264"/>
  <c r="BK271"/>
  <c r="BF276"/>
  <c r="BF297"/>
  <c r="BK316"/>
  <c r="BF333"/>
  <c r="BK344"/>
  <c r="BF129"/>
  <c r="BF135"/>
  <c r="BF142"/>
  <c r="BK149"/>
  <c r="BF155"/>
  <c r="BF159"/>
  <c r="BF165"/>
  <c r="BK171"/>
  <c r="BK178"/>
  <c r="BF182"/>
  <c r="T125" l="1"/>
  <c r="T124" s="1"/>
  <c r="AW95" i="1" s="1"/>
  <c r="AW94" s="1"/>
  <c r="V125" i="2"/>
  <c r="V124"/>
  <c r="X125"/>
  <c r="X124" s="1"/>
  <c r="Q125"/>
  <c r="R125"/>
  <c r="R124" s="1"/>
  <c r="AT95" i="1" s="1"/>
  <c r="AT94" s="1"/>
  <c r="BK209" i="2"/>
  <c r="BK283"/>
  <c r="BK342"/>
  <c r="BK347"/>
  <c r="BK126"/>
  <c r="BK147"/>
  <c r="BK167"/>
  <c r="BK183"/>
  <c r="BK328"/>
  <c r="AY95" i="1"/>
  <c r="AV95" s="1"/>
  <c r="W29"/>
  <c r="AZ94"/>
  <c r="W32"/>
  <c r="F34" i="2"/>
  <c r="BC95" i="1" s="1"/>
  <c r="BC94" s="1"/>
  <c r="AY94" s="1"/>
  <c r="AK30" s="1"/>
  <c r="Q124" i="2" l="1"/>
  <c r="AS95" i="1" s="1"/>
  <c r="AS94" s="1"/>
  <c r="BK125" i="2"/>
  <c r="W30" i="1"/>
  <c r="AV94"/>
  <c r="BK124" i="2" l="1"/>
  <c r="AG95" i="1" s="1"/>
  <c r="AN95" s="1"/>
  <c r="AG94" l="1"/>
  <c r="AN94" s="1"/>
  <c r="AK26" l="1"/>
  <c r="AK35" s="1"/>
</calcChain>
</file>

<file path=xl/sharedStrings.xml><?xml version="1.0" encoding="utf-8"?>
<sst xmlns="http://schemas.openxmlformats.org/spreadsheetml/2006/main" count="3341" uniqueCount="1016">
  <si>
    <t>Export Komplet</t>
  </si>
  <si>
    <t/>
  </si>
  <si>
    <t>2.0</t>
  </si>
  <si>
    <t>False</t>
  </si>
  <si>
    <t>True</t>
  </si>
  <si>
    <t>{8d494d8b-57d4-47d7-9688-8efd0c9a3fc6}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</si>
  <si>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</si>
  <si>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</si>
  <si>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</si>
  <si>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</si>
  <si>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</si>
  <si>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</si>
  <si>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</si>
  <si>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08-21</t>
  </si>
  <si>
    <t>Stavba:</t>
  </si>
  <si>
    <t>KD</t>
  </si>
  <si>
    <t>JKSO:</t>
  </si>
  <si>
    <t>KS:</t>
  </si>
  <si>
    <t>Miesto:</t>
  </si>
  <si>
    <t xml:space="preserve"> </t>
  </si>
  <si>
    <t>Dátum:</t>
  </si>
  <si>
    <t>30. 4. 2021</t>
  </si>
  <si>
    <t>Objednávateľ:</t>
  </si>
  <si>
    <t>IČO: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</si>
  <si>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</si>
  <si>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</si>
  <si>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</si>
  <si>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</si>
  <si>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</si>
  <si>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</si>
  <si>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</si>
  <si>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</si>
  <si>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</si>
  <si>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</si>
  <si>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</si>
  <si>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</si>
  <si>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</si>
  <si>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</si>
  <si>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</si>
  <si>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</si>
  <si>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</si>
  <si>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</si>
  <si>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</si>
  <si>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</si>
  <si>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</si>
  <si>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</si>
  <si>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</si>
  <si>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</si>
  <si>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</si>
  <si>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</si>
  <si>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</si>
  <si>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</si>
  <si>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</si>
  <si>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</si>
  <si>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</si>
  <si>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</si>
  <si>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</si>
  <si>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</si>
  <si>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</si>
  <si>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</si>
  <si>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</si>
  <si>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</si>
  <si>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</si>
  <si>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</si>
  <si>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</si>
  <si>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</si>
  <si>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</si>
  <si>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</si>
  <si>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</si>
  <si>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</si>
  <si>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</si>
  <si>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</si>
  <si>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</si>
  <si>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</si>
  <si>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</si>
  <si>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</si>
  <si>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</si>
  <si>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</si>
  <si>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</si>
  <si>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</si>
  <si>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</si>
  <si>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</si>
  <si>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</si>
  <si>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</si>
  <si>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</si>
  <si>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</si>
  <si>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</si>
  <si>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</si>
  <si>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PSV - Práce a dodávky PSV</t>
  </si>
  <si>
    <t xml:space="preserve">    731 - Ústredné kúrenie - kotolne</t>
  </si>
  <si>
    <t xml:space="preserve">    731361 - Odvod spalín - koaxiál  d80/150mm, max. teplota spal. 65 °C, pretlak do 1,0kPa, (plast/ nerez)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</si>
  <si>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</si>
  <si>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</si>
  <si>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</si>
  <si>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</si>
  <si>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713 - Izolácie tepelné</t>
  </si>
  <si>
    <t>M - Práce a dodávky M</t>
  </si>
  <si>
    <t xml:space="preserve">    23-M - Montáže potrubia</t>
  </si>
  <si>
    <t>HZS - Hodinové zúčtovacie sadzby</t>
  </si>
  <si>
    <t>VRN - Investičné náklady neobsiahnuté v cenách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</si>
  <si>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</si>
  <si>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</si>
  <si>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</si>
  <si>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</si>
  <si>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</si>
  <si>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</si>
  <si>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</si>
  <si>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</si>
  <si>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</si>
  <si>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</si>
  <si>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</si>
  <si>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</si>
  <si>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</si>
  <si>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</si>
  <si>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</si>
  <si>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</si>
  <si>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</si>
  <si>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</si>
  <si>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</si>
  <si>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</si>
  <si>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731</t>
  </si>
  <si>
    <t>Ústredné kúrenie - kotolne</t>
  </si>
  <si>
    <t>K</t>
  </si>
  <si>
    <t>731261070.S</t>
  </si>
  <si>
    <t>Montáž plynového kotla nástenného kondenzačného vykurovacieho bez zásobníka, výkonu 45kW</t>
  </si>
  <si>
    <t>ks</t>
  </si>
  <si>
    <t>16</t>
  </si>
  <si>
    <t>1190295088</t>
  </si>
  <si>
    <t>M</t>
  </si>
  <si>
    <t>kot1</t>
  </si>
  <si>
    <t>Plynový kondenzačný kotol, nástenný, Viessmann Vitodens 200-W, 12-49kW sreguláciou Vitotronic 200 HO1B</t>
  </si>
  <si>
    <t>kpl</t>
  </si>
  <si>
    <t>32</t>
  </si>
  <si>
    <t>1340415199</t>
  </si>
  <si>
    <t>3</t>
  </si>
  <si>
    <t>kot2</t>
  </si>
  <si>
    <t xml:space="preserve">Pripojovacia sada vyk okruhu s anuloidom, vrátane snímača teploty anuloidu </t>
  </si>
  <si>
    <t>-1405164147</t>
  </si>
  <si>
    <t>4</t>
  </si>
  <si>
    <t>kot3</t>
  </si>
  <si>
    <t>stenový držiak pre podstavnú sadu</t>
  </si>
  <si>
    <t>2084010129</t>
  </si>
  <si>
    <t>5</t>
  </si>
  <si>
    <t>kot4</t>
  </si>
  <si>
    <t>príslušenstvo kotla - plynový filter R3/4"</t>
  </si>
  <si>
    <t>397762995</t>
  </si>
  <si>
    <t>6</t>
  </si>
  <si>
    <t>kot5</t>
  </si>
  <si>
    <t>príslušenstvo kotla - príložný snímač teploty NTC10 kOhm</t>
  </si>
  <si>
    <t>-985050928</t>
  </si>
  <si>
    <t>7</t>
  </si>
  <si>
    <t>kot6</t>
  </si>
  <si>
    <t>Konektor pre čerpadlo, systémový konektor s 5 zástrčkami, 3-polový</t>
  </si>
  <si>
    <t>1820408188</t>
  </si>
  <si>
    <t>8</t>
  </si>
  <si>
    <t>kot7</t>
  </si>
  <si>
    <t xml:space="preserve">konektor pre motor zmešavača, systémový konektor s 5 zástrčkami, 4 polový </t>
  </si>
  <si>
    <t>-539921241</t>
  </si>
  <si>
    <t>9</t>
  </si>
  <si>
    <t>kot8</t>
  </si>
  <si>
    <t>Rozšírenie AM1</t>
  </si>
  <si>
    <t>-1423117937</t>
  </si>
  <si>
    <t>10</t>
  </si>
  <si>
    <t>kot9</t>
  </si>
  <si>
    <t>Rošírenie EA1</t>
  </si>
  <si>
    <t>-282832433</t>
  </si>
  <si>
    <t>11</t>
  </si>
  <si>
    <t>731291010.S</t>
  </si>
  <si>
    <t>Montáž rýchlomontážnej sady bez zmiešavača DN 20</t>
  </si>
  <si>
    <t>2136133347</t>
  </si>
  <si>
    <t>12</t>
  </si>
  <si>
    <t>484810004300.S</t>
  </si>
  <si>
    <t>sada</t>
  </si>
  <si>
    <t>203746968</t>
  </si>
  <si>
    <t>13</t>
  </si>
  <si>
    <t>731291020.S</t>
  </si>
  <si>
    <t>Montáž rýchlomontážnej sady bez zmiešavača DN 25</t>
  </si>
  <si>
    <t>196177868</t>
  </si>
  <si>
    <t>14</t>
  </si>
  <si>
    <t>484810004400.S</t>
  </si>
  <si>
    <t>788189295</t>
  </si>
  <si>
    <t>15</t>
  </si>
  <si>
    <t>731291070.S</t>
  </si>
  <si>
    <t>Montáž rýchlomontážnej sady s 3-cestným zmiešavačom DN 25</t>
  </si>
  <si>
    <t>1441470146</t>
  </si>
  <si>
    <t>7741079</t>
  </si>
  <si>
    <t>RMS M32 DN25 Alpha2.1 25-60</t>
  </si>
  <si>
    <t>-2108188063</t>
  </si>
  <si>
    <t>17</t>
  </si>
  <si>
    <t>stroj10</t>
  </si>
  <si>
    <t xml:space="preserve">Servopohon - k rýchlomontážnej čerpadlovej skupine so zmiešavacím ventilom </t>
  </si>
  <si>
    <t>-1857248222</t>
  </si>
  <si>
    <t>18</t>
  </si>
  <si>
    <t>kot10</t>
  </si>
  <si>
    <t>Montáž MaR (klzava reg. kotlovej vody, ekvitermická regulácia vykuroavdcej vetvy, ovládanie čerpadlovej skupiny vetvy VZT, Ovládanie čerpadla RMS okruhu ohrevu TV  podľa teploty v zásobníku, ovládanie CČ)</t>
  </si>
  <si>
    <t>sub</t>
  </si>
  <si>
    <t>-481871617</t>
  </si>
  <si>
    <t>19</t>
  </si>
  <si>
    <t>kot11</t>
  </si>
  <si>
    <t>Montáž pripojovacej sady kotla</t>
  </si>
  <si>
    <t>1920586340</t>
  </si>
  <si>
    <t>998731101.S</t>
  </si>
  <si>
    <t>Presun hmôt pre kotolne umiestnené vo výške (hĺbke) do 6 m</t>
  </si>
  <si>
    <t>t</t>
  </si>
  <si>
    <t>-1687832740</t>
  </si>
  <si>
    <t>731361</t>
  </si>
  <si>
    <t>Odvod spalín - koaxiál  d80/150mm, max. teplota spal. 65 °C, pretlak do 1,0kPa, (plast/ nerez)</t>
  </si>
  <si>
    <t>21</t>
  </si>
  <si>
    <t>spal1</t>
  </si>
  <si>
    <t>Kotlový pripojovací  diel koaxialny  d80/125, plast/nerez</t>
  </si>
  <si>
    <t>-1397552755</t>
  </si>
  <si>
    <t>22</t>
  </si>
  <si>
    <t>spa2</t>
  </si>
  <si>
    <t>Koleno 87°, s revíznym otvorom d80/125, plast/nerez</t>
  </si>
  <si>
    <t>-987375505</t>
  </si>
  <si>
    <t>23</t>
  </si>
  <si>
    <t>spa3</t>
  </si>
  <si>
    <t>Dĺžkový diel koaxiálny d80/125mm, L=0,5m, plast/nerez</t>
  </si>
  <si>
    <t>1449850476</t>
  </si>
  <si>
    <t>24</t>
  </si>
  <si>
    <t>spa4</t>
  </si>
  <si>
    <t>Dĺžkový diel koaxiálny 80/125mm, L=1,0m, plas/nerez</t>
  </si>
  <si>
    <t>-265119855</t>
  </si>
  <si>
    <t>25</t>
  </si>
  <si>
    <t>spa5</t>
  </si>
  <si>
    <t>Koleno 90°, koaxiálne d80/125, plast/nerez</t>
  </si>
  <si>
    <t>-562560373</t>
  </si>
  <si>
    <t>26</t>
  </si>
  <si>
    <t>spa14</t>
  </si>
  <si>
    <t>Koleno 45°, koaxiálne d80/125, plast/nerez</t>
  </si>
  <si>
    <t>-1942444480</t>
  </si>
  <si>
    <t>27</t>
  </si>
  <si>
    <t>spa6</t>
  </si>
  <si>
    <t>Dĺžkový diel, koaxiálny d80/125, plast/nerez</t>
  </si>
  <si>
    <t>-2145135752</t>
  </si>
  <si>
    <t>28</t>
  </si>
  <si>
    <t>spa15</t>
  </si>
  <si>
    <t>Dĺžkový diel s revíznym otvorom, koaxiálny d80/125, plast/nerez</t>
  </si>
  <si>
    <t>731740966</t>
  </si>
  <si>
    <t>29</t>
  </si>
  <si>
    <t>spa7</t>
  </si>
  <si>
    <t>Komínová hlavica koaxiálna, d80/125, plast/nerez</t>
  </si>
  <si>
    <t>-1616408869</t>
  </si>
  <si>
    <t>30</t>
  </si>
  <si>
    <t>spa8</t>
  </si>
  <si>
    <t>Spojovacia objímka D125</t>
  </si>
  <si>
    <t>-1892209879</t>
  </si>
  <si>
    <t>31</t>
  </si>
  <si>
    <t>spa16</t>
  </si>
  <si>
    <t>Tesiniaca manžeta prechodu stenou, nerez d125</t>
  </si>
  <si>
    <t>-1951712014</t>
  </si>
  <si>
    <t>spa17</t>
  </si>
  <si>
    <t>Stenový držiak, nastaviteľný, nerez, pre d125/80</t>
  </si>
  <si>
    <t>-323504802</t>
  </si>
  <si>
    <t>33</t>
  </si>
  <si>
    <t>spa9</t>
  </si>
  <si>
    <t>Montážny materiál</t>
  </si>
  <si>
    <t>-1118648906</t>
  </si>
  <si>
    <t>34</t>
  </si>
  <si>
    <t>HZS000214.Sb</t>
  </si>
  <si>
    <t>revízia</t>
  </si>
  <si>
    <t>hod</t>
  </si>
  <si>
    <t>512</t>
  </si>
  <si>
    <t>858981684</t>
  </si>
  <si>
    <t>35</t>
  </si>
  <si>
    <t>rev</t>
  </si>
  <si>
    <t>Sprievodná dokumentácia komína</t>
  </si>
  <si>
    <t>-995659914</t>
  </si>
  <si>
    <t>36</t>
  </si>
  <si>
    <t>spa10</t>
  </si>
  <si>
    <t xml:space="preserve">Montáž odvodu spalín d 80, 150mm </t>
  </si>
  <si>
    <t>m</t>
  </si>
  <si>
    <t>-2098531440</t>
  </si>
  <si>
    <t>37</t>
  </si>
  <si>
    <t>spa11</t>
  </si>
  <si>
    <t>pomocné oceľové konštrukcie (závesy) - zhotovenie</t>
  </si>
  <si>
    <t>kg</t>
  </si>
  <si>
    <t>-184565207</t>
  </si>
  <si>
    <t>38</t>
  </si>
  <si>
    <t>spa12</t>
  </si>
  <si>
    <t>montáž pomocných oceľových konštrukcií</t>
  </si>
  <si>
    <t>-1145263304</t>
  </si>
  <si>
    <t>39</t>
  </si>
  <si>
    <t>spa13</t>
  </si>
  <si>
    <t xml:space="preserve">Presun hmôt pre odvod spalín </t>
  </si>
  <si>
    <t>-4684325</t>
  </si>
  <si>
    <t>732</t>
  </si>
  <si>
    <t>Ústredné kúrenie - strojovne</t>
  </si>
  <si>
    <t>40</t>
  </si>
  <si>
    <t>732219215.S</t>
  </si>
  <si>
    <t>Montáž zásobníkového ohrievača vody pre ohrev pitnej vody v spojení s kotlami objem 300 l</t>
  </si>
  <si>
    <t>637025295</t>
  </si>
  <si>
    <t>41</t>
  </si>
  <si>
    <t>484380001800</t>
  </si>
  <si>
    <t>Ohrievač zásobníkový Vitocell 100-W/100-V, typ CVAA na ohrev pitnej vody v spojení s nástennými kotlami a diaľkovým ohrevom, s prírubovým otvorom, objem 300 l, strieborná, VIESSMANN</t>
  </si>
  <si>
    <t>136796870</t>
  </si>
  <si>
    <t>42</t>
  </si>
  <si>
    <t>732331015.S</t>
  </si>
  <si>
    <t>Montáž expanznej nádoby tlak do 6 bar s membránou 50 l</t>
  </si>
  <si>
    <t>-1272477233</t>
  </si>
  <si>
    <t>43</t>
  </si>
  <si>
    <t>484630006500.S</t>
  </si>
  <si>
    <t>Nádoba expanzná s membránou, objem 50 l, 3/1,5 bar, 6/1,5 bar</t>
  </si>
  <si>
    <t>-1060836578</t>
  </si>
  <si>
    <t>44</t>
  </si>
  <si>
    <t>484630012600.S</t>
  </si>
  <si>
    <t>Ventil so zaistením R3/4 pre expanznú nádobu s objemom 25 - 50 l, na kontrolu, údržbu a výmenu expanzných nádob</t>
  </si>
  <si>
    <t>-744014775</t>
  </si>
  <si>
    <t>45</t>
  </si>
  <si>
    <t>732491000.S</t>
  </si>
  <si>
    <t>Montáž cirkulačného čerpadla výtlak do 1,4 m, DN15</t>
  </si>
  <si>
    <t>-758535680</t>
  </si>
  <si>
    <t>46</t>
  </si>
  <si>
    <t>426150001300</t>
  </si>
  <si>
    <t>Čerpadlo cirkulačné COMFORT 15-14 BA PM</t>
  </si>
  <si>
    <t>-2060943889</t>
  </si>
  <si>
    <t>47</t>
  </si>
  <si>
    <t>stroj1</t>
  </si>
  <si>
    <t xml:space="preserve">Montáž modulárneho rozdeľovača a zberača </t>
  </si>
  <si>
    <t>561125957</t>
  </si>
  <si>
    <t>48</t>
  </si>
  <si>
    <t>7741066</t>
  </si>
  <si>
    <t>modulárny rozdeľovać, spodné pripojenie 6/4", horné výstupy  DN25 3-násobný</t>
  </si>
  <si>
    <t>898650527</t>
  </si>
  <si>
    <t>49</t>
  </si>
  <si>
    <t>stroj2</t>
  </si>
  <si>
    <t>Konzoly pod rozdeľovač</t>
  </si>
  <si>
    <t>371492139</t>
  </si>
  <si>
    <t>50</t>
  </si>
  <si>
    <t>724312010.S</t>
  </si>
  <si>
    <t>Montáž tlakovej nádoby pre úžitkovú vodu s vakom vertikálnej, objem 18 l</t>
  </si>
  <si>
    <t>2075292324</t>
  </si>
  <si>
    <t>51</t>
  </si>
  <si>
    <t>484620000800.S</t>
  </si>
  <si>
    <t>Nádoba expanzná s vakom 18 l, neprietočné s protikoróznou ochranou, D 280 mm, v 410 mm, pripojenie G 3/4", 10 bar</t>
  </si>
  <si>
    <t>-1022411236</t>
  </si>
  <si>
    <t>52</t>
  </si>
  <si>
    <t>484630012800.S</t>
  </si>
  <si>
    <t>Sada prepojovacia pre zásobník, prietoková armatúra R 3/4</t>
  </si>
  <si>
    <t>1273907804</t>
  </si>
  <si>
    <t>53</t>
  </si>
  <si>
    <t>484630011800.S</t>
  </si>
  <si>
    <t>Konzola s páskou - príslušenstvo k expanzným nádobám 8-25 l</t>
  </si>
  <si>
    <t>1594012636</t>
  </si>
  <si>
    <t>54</t>
  </si>
  <si>
    <t>998732101.S</t>
  </si>
  <si>
    <t>Presun hmôt pre strojovne v objektoch výšky do 6 m</t>
  </si>
  <si>
    <t>-194194909</t>
  </si>
  <si>
    <t>733</t>
  </si>
  <si>
    <t>Ústredné kúrenie - rozvodné potrubie</t>
  </si>
  <si>
    <t>55</t>
  </si>
  <si>
    <t>733125003.S</t>
  </si>
  <si>
    <t>Potrubie z uhlíkovej ocele spájané lisovaním 15x1,2</t>
  </si>
  <si>
    <t>1050558282</t>
  </si>
  <si>
    <t>56</t>
  </si>
  <si>
    <t>733125006.S</t>
  </si>
  <si>
    <t>Potrubie z uhlíkovej ocele spájané lisovaním 18x1,2</t>
  </si>
  <si>
    <t>-338119406</t>
  </si>
  <si>
    <t>57</t>
  </si>
  <si>
    <t>733125009.S</t>
  </si>
  <si>
    <t>Potrubie z uhlíkovej ocele spájané lisovaním 22x1,5</t>
  </si>
  <si>
    <t>2078633023</t>
  </si>
  <si>
    <t>58</t>
  </si>
  <si>
    <t>733125012.S</t>
  </si>
  <si>
    <t>Potrubie z uhlíkovej ocele spájané lisovaním 28x1,5</t>
  </si>
  <si>
    <t>-1216311831</t>
  </si>
  <si>
    <t>59</t>
  </si>
  <si>
    <t>733125018.S</t>
  </si>
  <si>
    <t>Potrubie z uhlíkovej ocele spájané lisovaním 42x1,5</t>
  </si>
  <si>
    <t>720338604</t>
  </si>
  <si>
    <t>60</t>
  </si>
  <si>
    <t>mont22</t>
  </si>
  <si>
    <t>Montáž prechodky 22mm - 3/4"</t>
  </si>
  <si>
    <t>663399596</t>
  </si>
  <si>
    <t>61</t>
  </si>
  <si>
    <t>734223257.S</t>
  </si>
  <si>
    <t>Montáž prechodky 15x1,2-1/2"</t>
  </si>
  <si>
    <t>826550130</t>
  </si>
  <si>
    <t>62</t>
  </si>
  <si>
    <t>prech15</t>
  </si>
  <si>
    <t xml:space="preserve">Prechodka 15mm-R1/2" </t>
  </si>
  <si>
    <t>-915285240</t>
  </si>
  <si>
    <t>63</t>
  </si>
  <si>
    <t>prech22</t>
  </si>
  <si>
    <t xml:space="preserve">Prechodka 22mm-R3/4" </t>
  </si>
  <si>
    <t>1594435366</t>
  </si>
  <si>
    <t>64</t>
  </si>
  <si>
    <t>prech28</t>
  </si>
  <si>
    <t xml:space="preserve">Prechodka 28mm-R1" </t>
  </si>
  <si>
    <t>-334350439</t>
  </si>
  <si>
    <t>65</t>
  </si>
  <si>
    <t>mont28</t>
  </si>
  <si>
    <t>Montáž prechodky 28mm - 1"</t>
  </si>
  <si>
    <t>-748474906</t>
  </si>
  <si>
    <t>66</t>
  </si>
  <si>
    <t>prech42</t>
  </si>
  <si>
    <t xml:space="preserve">Prechodka 42mm-R6/4" </t>
  </si>
  <si>
    <t>1940531721</t>
  </si>
  <si>
    <t>67</t>
  </si>
  <si>
    <t>mont35</t>
  </si>
  <si>
    <t>Montáž prechodky 35mm - 5/4"</t>
  </si>
  <si>
    <t>-334754230</t>
  </si>
  <si>
    <t>68</t>
  </si>
  <si>
    <t>mont42</t>
  </si>
  <si>
    <t>Montáž prechodky 42mm - 6/4"</t>
  </si>
  <si>
    <t>1677704505</t>
  </si>
  <si>
    <t>69</t>
  </si>
  <si>
    <t>733141000.S</t>
  </si>
  <si>
    <t>Potrubie z nerezových rúrok spájaných lisovaním DN 15</t>
  </si>
  <si>
    <t>155752275</t>
  </si>
  <si>
    <t>70</t>
  </si>
  <si>
    <t>IVN81.1512</t>
  </si>
  <si>
    <t>Prechodka -  N - 15mm-R1/2",</t>
  </si>
  <si>
    <t>-1189081154</t>
  </si>
  <si>
    <t>71</t>
  </si>
  <si>
    <t>IVN81.2810</t>
  </si>
  <si>
    <t>Prechodka - N - 28mm-R1",</t>
  </si>
  <si>
    <t>-1707052921</t>
  </si>
  <si>
    <t>72</t>
  </si>
  <si>
    <t>IVN81.3514</t>
  </si>
  <si>
    <t>Prechodka - 35mm-R5/4"</t>
  </si>
  <si>
    <t>1166935731</t>
  </si>
  <si>
    <t>73</t>
  </si>
  <si>
    <t>733141003.S</t>
  </si>
  <si>
    <t>Potrubie z nerezových rúrok spájaných lisovaním DN 18</t>
  </si>
  <si>
    <t>190429741</t>
  </si>
  <si>
    <t>74</t>
  </si>
  <si>
    <t>733141012.S</t>
  </si>
  <si>
    <t>Potrubie z nerezových rúrok spájaných lisovaním DN 35</t>
  </si>
  <si>
    <t>-1188240676</t>
  </si>
  <si>
    <t>75</t>
  </si>
  <si>
    <t>733175000.S</t>
  </si>
  <si>
    <t>Kompenzátor pre oceľové potrubie pryžový G 3/4 závitový</t>
  </si>
  <si>
    <t>-1674639707</t>
  </si>
  <si>
    <t>76</t>
  </si>
  <si>
    <t>733175003.S</t>
  </si>
  <si>
    <t>Kompenzátor pre oceľové potrubie pryžový G 1 závitový</t>
  </si>
  <si>
    <t>-989989754</t>
  </si>
  <si>
    <t>77</t>
  </si>
  <si>
    <t>733191201.S</t>
  </si>
  <si>
    <t>Tlaková skúška ocelového potrubia do D 35 mm, spájaného lisovaním</t>
  </si>
  <si>
    <t>-1576033343</t>
  </si>
  <si>
    <t>78</t>
  </si>
  <si>
    <t>733191202.S</t>
  </si>
  <si>
    <t>Tlaková skúška ocelového potrubia nad 35 do 64 mm, spájaného lisovaním</t>
  </si>
  <si>
    <t>170133976</t>
  </si>
  <si>
    <t>79</t>
  </si>
  <si>
    <t>998733101.S</t>
  </si>
  <si>
    <t>Presun hmôt pre rozvody potrubia v objektoch výšky do 6 m</t>
  </si>
  <si>
    <t>-43869609</t>
  </si>
  <si>
    <t>734</t>
  </si>
  <si>
    <t>Ústredné kúrenie - armatúry</t>
  </si>
  <si>
    <t>80</t>
  </si>
  <si>
    <t>734213270.S</t>
  </si>
  <si>
    <t>Montáž ventilu odvzdušňovacieho závitového automatického G 1/2 so spätnou klapkou</t>
  </si>
  <si>
    <t>1823549300</t>
  </si>
  <si>
    <t>81</t>
  </si>
  <si>
    <t>551210009300.S</t>
  </si>
  <si>
    <t>Ventil odvzdušňovací automatický 1/2” so spätnou klapkou</t>
  </si>
  <si>
    <t>455924909</t>
  </si>
  <si>
    <t>82</t>
  </si>
  <si>
    <t>734223020.S</t>
  </si>
  <si>
    <t xml:space="preserve">Montáž ventilu závitového regulačného G 1 </t>
  </si>
  <si>
    <t>-518026227</t>
  </si>
  <si>
    <t>83</t>
  </si>
  <si>
    <t>551210044000.S</t>
  </si>
  <si>
    <t xml:space="preserve">Ventil vyvažovací 1" regulačný TA STAD-C </t>
  </si>
  <si>
    <t>-174926502</t>
  </si>
  <si>
    <t>84</t>
  </si>
  <si>
    <t>734223120.S</t>
  </si>
  <si>
    <t>Montáž ventilu závitového termostatického G 1/2</t>
  </si>
  <si>
    <t>-1365696781</t>
  </si>
  <si>
    <t>85</t>
  </si>
  <si>
    <t>500459</t>
  </si>
  <si>
    <t>Termostatický ventil - priamy - 1/2", IVAR.VD 2101 N</t>
  </si>
  <si>
    <t>-1414765065</t>
  </si>
  <si>
    <t>86</t>
  </si>
  <si>
    <t>500642</t>
  </si>
  <si>
    <t>Regulačné šróbenie - 1/2"; priame, IVAR.DD 301</t>
  </si>
  <si>
    <t>2088600624</t>
  </si>
  <si>
    <t>87</t>
  </si>
  <si>
    <t>734223120.Ss</t>
  </si>
  <si>
    <t>Montáž regulačného šróbenia  priameho  jednoregulačného G 1/2</t>
  </si>
  <si>
    <t>-2139294878</t>
  </si>
  <si>
    <t>88</t>
  </si>
  <si>
    <t>734223208.S</t>
  </si>
  <si>
    <t>Montáž termostatickej hlavice kvapalinovej jednoduchej</t>
  </si>
  <si>
    <t>súb.</t>
  </si>
  <si>
    <t>-1608278246</t>
  </si>
  <si>
    <t>89</t>
  </si>
  <si>
    <t>551280002000.S</t>
  </si>
  <si>
    <t>Termostatická hlavica kvapalinová jednoduchá rozsah regulácie + 6,5 až +28° C, plast</t>
  </si>
  <si>
    <t>1648550601</t>
  </si>
  <si>
    <t>90</t>
  </si>
  <si>
    <t>734223255.S</t>
  </si>
  <si>
    <t>Montáž armatúr pre spodné pripojenie vykurovacích telies priamych</t>
  </si>
  <si>
    <t>-1218189158</t>
  </si>
  <si>
    <t>91</t>
  </si>
  <si>
    <t>551290007700</t>
  </si>
  <si>
    <t>Vekoluxivar dvojtrubkový systém, EKx3/4"F, PN 10, niklovaná mosadz</t>
  </si>
  <si>
    <t>-1531335586</t>
  </si>
  <si>
    <t>92</t>
  </si>
  <si>
    <t>734223255.Sreb</t>
  </si>
  <si>
    <t>Montáž armatúr pre stredové pripojenie rebríkových vykurovacích telies</t>
  </si>
  <si>
    <t>-1496085345</t>
  </si>
  <si>
    <t>93</t>
  </si>
  <si>
    <t>530005CHROM</t>
  </si>
  <si>
    <t>Kompaktný kúpeľňový pripojovací ventil OPTIMA - 1/2"xM24; priamy; chróm, IVAR.DV 103</t>
  </si>
  <si>
    <t>-1457129163</t>
  </si>
  <si>
    <t>94</t>
  </si>
  <si>
    <t>530007CHROM</t>
  </si>
  <si>
    <t>Kompaktný kúpeľňový pripojovací ventil OPTIMA  - 1/2"xM24; rohový; chróm, IVAR.DV 104</t>
  </si>
  <si>
    <t>530935873</t>
  </si>
  <si>
    <t>95</t>
  </si>
  <si>
    <t>734224006.S</t>
  </si>
  <si>
    <t>Montáž guľového kohúta závitového G 1/2</t>
  </si>
  <si>
    <t>1383605358</t>
  </si>
  <si>
    <t>96</t>
  </si>
  <si>
    <t>551210044600.S</t>
  </si>
  <si>
    <t>Guľový ventil 1/2”, páčka chróm</t>
  </si>
  <si>
    <t>-1990048410</t>
  </si>
  <si>
    <t>97</t>
  </si>
  <si>
    <t>734224009.S</t>
  </si>
  <si>
    <t>Montáž guľového kohúta závitového G 3/4</t>
  </si>
  <si>
    <t>596189894</t>
  </si>
  <si>
    <t>98</t>
  </si>
  <si>
    <t>551210044700.S</t>
  </si>
  <si>
    <t>Guľový ventil 3/4”, páčka chróm</t>
  </si>
  <si>
    <t>1625376442</t>
  </si>
  <si>
    <t>99</t>
  </si>
  <si>
    <t>734224012.S</t>
  </si>
  <si>
    <t>Montáž guľového kohúta závitového G 1</t>
  </si>
  <si>
    <t>-910513966</t>
  </si>
  <si>
    <t>100</t>
  </si>
  <si>
    <t>551210044800.S</t>
  </si>
  <si>
    <t>Guľový ventil 1”, páčka chróm</t>
  </si>
  <si>
    <t>2009790938</t>
  </si>
  <si>
    <t>101</t>
  </si>
  <si>
    <t>734224015.S</t>
  </si>
  <si>
    <t>Montáž guľového kohúta závitového G 5/4</t>
  </si>
  <si>
    <t>-1046931372</t>
  </si>
  <si>
    <t>102</t>
  </si>
  <si>
    <t>551210044900.S</t>
  </si>
  <si>
    <t>Guľový ventil 1 1/4”, páčka chróm</t>
  </si>
  <si>
    <t>1187056400</t>
  </si>
  <si>
    <t>103</t>
  </si>
  <si>
    <t>734224018.S</t>
  </si>
  <si>
    <t>Montáž guľového kohúta závitového G 6/4</t>
  </si>
  <si>
    <t>1539040163</t>
  </si>
  <si>
    <t>104</t>
  </si>
  <si>
    <t>551210045000.S</t>
  </si>
  <si>
    <t>Guľový ventil 1 1/2”, páčka chróm</t>
  </si>
  <si>
    <t>385135387</t>
  </si>
  <si>
    <t>105</t>
  </si>
  <si>
    <t>734240000.S</t>
  </si>
  <si>
    <t>Montáž spätnej klapky závitovej G 1/2</t>
  </si>
  <si>
    <t>1886913300</t>
  </si>
  <si>
    <t>106</t>
  </si>
  <si>
    <t>551190002600</t>
  </si>
  <si>
    <t>Spätná klapka Eura-Sprint, 1/2" FF, Kv 2,00, niklovaná mosadz, IVAR.CIM 30 VA</t>
  </si>
  <si>
    <t>466435324</t>
  </si>
  <si>
    <t>107</t>
  </si>
  <si>
    <t>734240015.S</t>
  </si>
  <si>
    <t>Montáž spätnej klapky závitovej G 5/4</t>
  </si>
  <si>
    <t>-697063737</t>
  </si>
  <si>
    <t>108</t>
  </si>
  <si>
    <t>551190004700</t>
  </si>
  <si>
    <t>Spätná klapka Eura ľahká, 5/4" FF, Kv 19,45, otvárací pretlak 0,02 bar, mosadz, FIV.08030</t>
  </si>
  <si>
    <t>-1091922724</t>
  </si>
  <si>
    <t>109</t>
  </si>
  <si>
    <t>734252110.S</t>
  </si>
  <si>
    <t>Montáž ventilu poistného rohového G 1/2</t>
  </si>
  <si>
    <t>-805571561</t>
  </si>
  <si>
    <t>110</t>
  </si>
  <si>
    <t>551210023300.S</t>
  </si>
  <si>
    <t>Ventil poistný pre kúrenie 1/2”, PN 16, mosadz</t>
  </si>
  <si>
    <t>134496975</t>
  </si>
  <si>
    <t>111</t>
  </si>
  <si>
    <t>734252120.S</t>
  </si>
  <si>
    <t>Montáž ventilu poistného rohového G 3/4</t>
  </si>
  <si>
    <t>1642723379</t>
  </si>
  <si>
    <t>112</t>
  </si>
  <si>
    <t>551210025900.S</t>
  </si>
  <si>
    <t>Ventil poistný pre teplú vodu 3/4" x 1", PN16, mosadz, 800kPa</t>
  </si>
  <si>
    <t>-350055609</t>
  </si>
  <si>
    <t>113</t>
  </si>
  <si>
    <t>734291320.S</t>
  </si>
  <si>
    <t>Montáž filtra závitového G 1/2</t>
  </si>
  <si>
    <t>-37899369</t>
  </si>
  <si>
    <t>114</t>
  </si>
  <si>
    <t>422010002900.S</t>
  </si>
  <si>
    <t>Filter závitový na vodu 1/2", FF, PN 20, mosadz</t>
  </si>
  <si>
    <t>78324214</t>
  </si>
  <si>
    <t>115</t>
  </si>
  <si>
    <t>734291330.S</t>
  </si>
  <si>
    <t>Montáž filtra závitového G 3/4</t>
  </si>
  <si>
    <t>426312781</t>
  </si>
  <si>
    <t>116</t>
  </si>
  <si>
    <t>422010003000.S</t>
  </si>
  <si>
    <t>Filter závitový na vodu 3/4", FF, PN 20, mosadz</t>
  </si>
  <si>
    <t>864487436</t>
  </si>
  <si>
    <t>117</t>
  </si>
  <si>
    <t>734291340.S</t>
  </si>
  <si>
    <t>Montáž filtra závitového G 1</t>
  </si>
  <si>
    <t>-485878362</t>
  </si>
  <si>
    <t>118</t>
  </si>
  <si>
    <t>422010003100.S</t>
  </si>
  <si>
    <t>Filter závitový na vodu 1", FF, PN 20, mosadz</t>
  </si>
  <si>
    <t>2135732790</t>
  </si>
  <si>
    <t>119</t>
  </si>
  <si>
    <t>734412115.S</t>
  </si>
  <si>
    <t>Montáž teplomeru technického axiálneho priemer 63 mm dĺžka 50 mm</t>
  </si>
  <si>
    <t>-623912538</t>
  </si>
  <si>
    <t>120</t>
  </si>
  <si>
    <t>388320001300.S</t>
  </si>
  <si>
    <t>Teplomer axiálny d 63 mm, pripojenie 1/2" zadné s jímkou dĺžky 50 mm, rozsah 0-120 °C</t>
  </si>
  <si>
    <t>1880148110</t>
  </si>
  <si>
    <t>121</t>
  </si>
  <si>
    <t>734412430.S</t>
  </si>
  <si>
    <t>Montáž merača tepla kompaktného Qn 2,5 G 3/4</t>
  </si>
  <si>
    <t>713802432</t>
  </si>
  <si>
    <t>122</t>
  </si>
  <si>
    <t>mt1</t>
  </si>
  <si>
    <t>Merač tepla ultrazvukový 2,5 m3/h, G 1“, 190 mm, PN16, batériové napájanie, vrátane snímačov teploty, snímanie teploty v prietokomery, MID overenie</t>
  </si>
  <si>
    <t>1800429146</t>
  </si>
  <si>
    <t>123</t>
  </si>
  <si>
    <t>734424130.S</t>
  </si>
  <si>
    <t>Montáž tlakomera - manometra radiálneho priemer 50 mm</t>
  </si>
  <si>
    <t>1874666033</t>
  </si>
  <si>
    <t>124</t>
  </si>
  <si>
    <t>388430003300.S</t>
  </si>
  <si>
    <t>Manometer radiálny d 50 mm, pripojenie 1/4" spodné, 0-10 bar</t>
  </si>
  <si>
    <t>-1696900270</t>
  </si>
  <si>
    <t>125</t>
  </si>
  <si>
    <t>388430003200.S</t>
  </si>
  <si>
    <t>Manometer radiálny d 50 mm, pripojenie 1/4" spodné, 0-6 bar</t>
  </si>
  <si>
    <t>-853980222</t>
  </si>
  <si>
    <t>126</t>
  </si>
  <si>
    <t>arm4</t>
  </si>
  <si>
    <t>Montáž závitovej armatúry s 2 závitmi do G 1/2 - automatický doplňovací ventil</t>
  </si>
  <si>
    <t>1782578789</t>
  </si>
  <si>
    <t>127</t>
  </si>
  <si>
    <t>arm4m</t>
  </si>
  <si>
    <t>Automatický doplňovací ventil Honeywell VF 06 1/2B</t>
  </si>
  <si>
    <t>-1868825599</t>
  </si>
  <si>
    <t>128</t>
  </si>
  <si>
    <t>mt2-m</t>
  </si>
  <si>
    <t>Montáž merača tepla kompaktného Qn 3,5 G 1</t>
  </si>
  <si>
    <t>-242139857</t>
  </si>
  <si>
    <t>129</t>
  </si>
  <si>
    <t>mt2</t>
  </si>
  <si>
    <t>Merač tepla ultrazvukový 3,5 m3/h, 1"  batériové napájaniek, vrátane snímačov teploty, MID overenie</t>
  </si>
  <si>
    <t>2130078427</t>
  </si>
  <si>
    <t>130</t>
  </si>
  <si>
    <t>722229101.S</t>
  </si>
  <si>
    <t>Montáž ventilu vypúšťacieho, plniaceho, G 1/2</t>
  </si>
  <si>
    <t>654038710</t>
  </si>
  <si>
    <t>131</t>
  </si>
  <si>
    <t>551240001400.S</t>
  </si>
  <si>
    <t>Kohút plniaci a vypúšťací K 310, DN 15, PN 10</t>
  </si>
  <si>
    <t>-476740917</t>
  </si>
  <si>
    <t>132</t>
  </si>
  <si>
    <t>722263414.S</t>
  </si>
  <si>
    <t>Montáž vodomeru závitového jednovtokového suchobežného G 1/2</t>
  </si>
  <si>
    <t>-1159421306</t>
  </si>
  <si>
    <t>133</t>
  </si>
  <si>
    <t>388240001100</t>
  </si>
  <si>
    <t>Vodomer bytový, G 1/2", +30 °C, menovitý prietok Qn 1,5 m3/h, rozostup 110 mm</t>
  </si>
  <si>
    <t>-1966806437</t>
  </si>
  <si>
    <t>134</t>
  </si>
  <si>
    <t>722263417.S</t>
  </si>
  <si>
    <t>Montáž vodomeru závitového jednovtokového suchobežného G 1</t>
  </si>
  <si>
    <t>-688634534</t>
  </si>
  <si>
    <t>135</t>
  </si>
  <si>
    <t>vod1</t>
  </si>
  <si>
    <t>Vodomer na studenú vodu 1", 6m3/h</t>
  </si>
  <si>
    <t>-482253242</t>
  </si>
  <si>
    <t>136</t>
  </si>
  <si>
    <t>722270000.S</t>
  </si>
  <si>
    <t>Montáž neutralizačného filtra 1" pre kondenzačné kotly do 50 kW</t>
  </si>
  <si>
    <t>-1608108474</t>
  </si>
  <si>
    <t>137</t>
  </si>
  <si>
    <t>arm2</t>
  </si>
  <si>
    <t>Neutralizačné zariadenie pre neutralizáciu kondenzátu kotlov do 50kW, Geno Neutra N70, vrátane neutralizačného granulátu 3,3kg</t>
  </si>
  <si>
    <t>-1729146926</t>
  </si>
  <si>
    <t>138</t>
  </si>
  <si>
    <t>722270130.S</t>
  </si>
  <si>
    <t>Montáž zmäkčovacieho filtra</t>
  </si>
  <si>
    <t>-1876129963</t>
  </si>
  <si>
    <t>139</t>
  </si>
  <si>
    <t>436310000300.S</t>
  </si>
  <si>
    <t>Filter zmäkčovací pre úpravu tvrdosti vody, prietok 0,6 m3/h, rozmer 340x510x680 mm</t>
  </si>
  <si>
    <t>670313463</t>
  </si>
  <si>
    <t>140</t>
  </si>
  <si>
    <t>722270140.S</t>
  </si>
  <si>
    <t>Montáž filtra pre zmakčovanie vody pre TV 1"</t>
  </si>
  <si>
    <t>-1883034550</t>
  </si>
  <si>
    <t>141</t>
  </si>
  <si>
    <t>arm1</t>
  </si>
  <si>
    <t>Filter s vložkou  pre úpravu tvrdosti teplej vody, napr Siliphos 1"</t>
  </si>
  <si>
    <t>-1030653703</t>
  </si>
  <si>
    <t>142</t>
  </si>
  <si>
    <t>197730086400.S</t>
  </si>
  <si>
    <t>Vykurovacie šróbenie priame vyhotovenie, 6/4", PN 25, T = +130 °C, s plochým tesnením, mosadz</t>
  </si>
  <si>
    <t>-697394239</t>
  </si>
  <si>
    <t>143</t>
  </si>
  <si>
    <t>197730086300.S</t>
  </si>
  <si>
    <t>Vykurovacie šróbenie priame vyhotovenie, 5/4", PN 25, T = +130 °C, s plochým tesnením, mosadz</t>
  </si>
  <si>
    <t>-327310570</t>
  </si>
  <si>
    <t>144</t>
  </si>
  <si>
    <t>197730086200.S</t>
  </si>
  <si>
    <t>Vykurovacie šróbenie priame vyhotovenie, 1", PN 25, T = +130 °C, s plochým tesnením, mosadz</t>
  </si>
  <si>
    <t>-1986944499</t>
  </si>
  <si>
    <t>145</t>
  </si>
  <si>
    <t>197730086100.S</t>
  </si>
  <si>
    <t>Vykurovacie šróbenie priame vyhotovenie, 3/4", PN 25, T = +130 °C, s plochým tesnením, mosadz</t>
  </si>
  <si>
    <t>-1362786792</t>
  </si>
  <si>
    <t>146</t>
  </si>
  <si>
    <t>197730086000.S</t>
  </si>
  <si>
    <t>Vykurovacie šróbenie priame vyhotovenie, 1/2", PN 25, T = +130 °C, s plochým tesnením, mosadz</t>
  </si>
  <si>
    <t>1694993079</t>
  </si>
  <si>
    <t>147</t>
  </si>
  <si>
    <t>šrob 1</t>
  </si>
  <si>
    <t>Montáž šrobenia G 1</t>
  </si>
  <si>
    <t>-999808536</t>
  </si>
  <si>
    <t>148</t>
  </si>
  <si>
    <t>šrob 1/2</t>
  </si>
  <si>
    <t>Montáž šrobenia do G 1/2</t>
  </si>
  <si>
    <t>-528845160</t>
  </si>
  <si>
    <t>149</t>
  </si>
  <si>
    <t>šrob 3/4</t>
  </si>
  <si>
    <t>Montáž šrobenia G 3/4</t>
  </si>
  <si>
    <t>1814320232</t>
  </si>
  <si>
    <t>150</t>
  </si>
  <si>
    <t>šrob 5/4</t>
  </si>
  <si>
    <t>Montáž šrobenia G 5/4</t>
  </si>
  <si>
    <t>-985560886</t>
  </si>
  <si>
    <t>151</t>
  </si>
  <si>
    <t>šrob6/4</t>
  </si>
  <si>
    <t>Montáž šrobenia G 6/4</t>
  </si>
  <si>
    <t>1372210808</t>
  </si>
  <si>
    <t>152</t>
  </si>
  <si>
    <t>998734101.S</t>
  </si>
  <si>
    <t>Presun hmôt pre armatúry v objektoch výšky do 6 m</t>
  </si>
  <si>
    <t>1670975986</t>
  </si>
  <si>
    <t>735</t>
  </si>
  <si>
    <t>Ústredné kúrenie - vykurovacie telesá</t>
  </si>
  <si>
    <t>153</t>
  </si>
  <si>
    <t>735000912.S</t>
  </si>
  <si>
    <t>Vyregulovanie dvojregulačného ventilu s termostatickým ovládaním</t>
  </si>
  <si>
    <t>1720410143</t>
  </si>
  <si>
    <t>154</t>
  </si>
  <si>
    <t>735153300.S</t>
  </si>
  <si>
    <t>Príplatok k cene za odvzdušňovací ventil telies panelových oceľových s príplatkom 8 %</t>
  </si>
  <si>
    <t>1670269495</t>
  </si>
  <si>
    <t>155</t>
  </si>
  <si>
    <t>735154040.S</t>
  </si>
  <si>
    <t>Montáž vykurovacieho telesa panelového jednoradového 600 mm/ dĺžky 400-600 mm</t>
  </si>
  <si>
    <t>-1798527712</t>
  </si>
  <si>
    <t>156</t>
  </si>
  <si>
    <t>PV0116006009016011</t>
  </si>
  <si>
    <t>Oceľové panelové radiátory KORAD 11VK 600x600, s pripojením vpravo, s 1 panelom a 1 konvektorom, PLAN</t>
  </si>
  <si>
    <t>1636230107</t>
  </si>
  <si>
    <t>157</t>
  </si>
  <si>
    <t>PV0116004009016011</t>
  </si>
  <si>
    <t>Oceľové panelové radiátory KORAD 11VK 600x400, s pripojením vpravo, s 1 panelom a 1 konvektorom, PLAN</t>
  </si>
  <si>
    <t>2000827937</t>
  </si>
  <si>
    <t>158</t>
  </si>
  <si>
    <t>PV0116005009016011</t>
  </si>
  <si>
    <t>Oceľové panelové radiátory KORAD 11VK 600x500, s pripojením vpravo, s 1 panelom a 1 konvektorom, PLAN</t>
  </si>
  <si>
    <t>-22032998</t>
  </si>
  <si>
    <t>159</t>
  </si>
  <si>
    <t>PK0116006009016011</t>
  </si>
  <si>
    <t>Oceľové panelové radiátory KORAD 11K 600x600, s bočným pripojením, s 1 panelom a 1 konvektorom, PLAN</t>
  </si>
  <si>
    <t>208442624</t>
  </si>
  <si>
    <t>160</t>
  </si>
  <si>
    <t>PK0116004009016011</t>
  </si>
  <si>
    <t>Oceľové panelové radiátory KORAD 11K 600x400, s bočným pripojením, s 1 panelom a 1 konvektorom, PLAN</t>
  </si>
  <si>
    <t>-2138181092</t>
  </si>
  <si>
    <t>161</t>
  </si>
  <si>
    <t>735154041.S</t>
  </si>
  <si>
    <t>Montáž vykurovacieho telesa panelového jednoradového 600 mm/ dĺžky 700-900 mm</t>
  </si>
  <si>
    <t>-1368356069</t>
  </si>
  <si>
    <t>162</t>
  </si>
  <si>
    <t>PV0116008009016011</t>
  </si>
  <si>
    <t>Oceľové panelové radiátory KORAD 11VK 600x800, s pripojením vpravo, s 1 panelom a 1 konvektorom, PLAN</t>
  </si>
  <si>
    <t>1770691426</t>
  </si>
  <si>
    <t>163</t>
  </si>
  <si>
    <t>735154042.S</t>
  </si>
  <si>
    <t>Montáž vykurovacieho telesa panelového jednoradového 600 mm/ dĺžky 1000-1200 mm</t>
  </si>
  <si>
    <t>-1865252409</t>
  </si>
  <si>
    <t>164</t>
  </si>
  <si>
    <t>PV0116010009016011l</t>
  </si>
  <si>
    <t>Oceľové panelové radiátory KORAD 11VK 600x1000, s pripojením vľavo, s 1 panelom a 1 konvektorom, PLAN</t>
  </si>
  <si>
    <t>223472007</t>
  </si>
  <si>
    <t>165</t>
  </si>
  <si>
    <t>PV0116012009016011</t>
  </si>
  <si>
    <t>Oceľové panelové radiátory KORAD 11VK 600x1200, s pripojením vpravo, s 1 panelom a 1 konvektorom, PLAN</t>
  </si>
  <si>
    <t>-1324165527</t>
  </si>
  <si>
    <t>166</t>
  </si>
  <si>
    <t>PV0116010009016011p</t>
  </si>
  <si>
    <t>Oceľové panelové radiátory KORAD 11VK 600x1000, s pripojením vpravo, s 1 panelom a 1 konvektorom, PLAN</t>
  </si>
  <si>
    <t>-150697247</t>
  </si>
  <si>
    <t>167</t>
  </si>
  <si>
    <t>735154043.S</t>
  </si>
  <si>
    <t>Montáž vykurovacieho telesa panelového jednoradového 600 mm/ dĺžky 1400-1800 mm</t>
  </si>
  <si>
    <t>-255280205</t>
  </si>
  <si>
    <t>168</t>
  </si>
  <si>
    <t>PV0116014009016011</t>
  </si>
  <si>
    <t>Oceľové panelové radiátory KORAD 11VK 600x1400, s pripojením vľavo, s 1 panelom a 1 konvektorom, PLAN</t>
  </si>
  <si>
    <t>912251100</t>
  </si>
  <si>
    <t>169</t>
  </si>
  <si>
    <t>735154051.S</t>
  </si>
  <si>
    <t>Montáž vykurovacieho telesa panelového jednoradového výšky 900 mm/ dĺžky 700-900 mm</t>
  </si>
  <si>
    <t>-972192941</t>
  </si>
  <si>
    <t>170</t>
  </si>
  <si>
    <t>PV0119008009016011</t>
  </si>
  <si>
    <t>Oceľové panelové radiátory KORAD 11VK 900x800, s pripojením vpravo, s 1 panelom a 1 konvektorom, PLAN</t>
  </si>
  <si>
    <t>1735616325</t>
  </si>
  <si>
    <t>171</t>
  </si>
  <si>
    <t>735154052.S</t>
  </si>
  <si>
    <t>Montáž vykurovacieho telesa panelového jednoradového výšky 900 mm/ dĺžky 1000-1200 mm</t>
  </si>
  <si>
    <t>-166868298</t>
  </si>
  <si>
    <t>172</t>
  </si>
  <si>
    <t>PV0119010009016011</t>
  </si>
  <si>
    <t>Oceľové panelové radiátory KORAD 11VK 900x1000, s pripojením vľavo, s 1 panelom a 1 konvektorom, PLAN</t>
  </si>
  <si>
    <t>-1570940303</t>
  </si>
  <si>
    <t>173</t>
  </si>
  <si>
    <t>735154112.S</t>
  </si>
  <si>
    <t>Montáž vykurovacieho telesa panelového dvojradového výšky 300 mm/ dĺžky 1000-1200 mm</t>
  </si>
  <si>
    <t>-2066293162</t>
  </si>
  <si>
    <t>174</t>
  </si>
  <si>
    <t>PV0223012009016011</t>
  </si>
  <si>
    <t>Oceľové panelové radiátory KORAD 22VK 300x1200, s pripojením vľavo, s 2 panelmi a 2 konvektormi, PLAN</t>
  </si>
  <si>
    <t>27053598</t>
  </si>
  <si>
    <t>175</t>
  </si>
  <si>
    <t>735154141.S</t>
  </si>
  <si>
    <t>Montáž vykurovacieho telesa panelového dvojradového výšky 600 mm/ dĺžky 700-900 mm</t>
  </si>
  <si>
    <t>1510425202</t>
  </si>
  <si>
    <t>176</t>
  </si>
  <si>
    <t>PV0216008009016011l</t>
  </si>
  <si>
    <t>Oceľové panelové radiátory KORAD 21VK 600x800, s pripojením vľavo, s 2 panelmi a 1 konvektorom, PLAN</t>
  </si>
  <si>
    <t>1393835956</t>
  </si>
  <si>
    <t>177</t>
  </si>
  <si>
    <t>PV0216008009016011p</t>
  </si>
  <si>
    <t>-626997444</t>
  </si>
  <si>
    <t>178</t>
  </si>
  <si>
    <t>PV0226008009016011</t>
  </si>
  <si>
    <t>Oceľové panelové radiátory KORAD 22VK 600x800, s pripojením vpravo, s 2 panelmi a 2 konvektormi, PLAN</t>
  </si>
  <si>
    <t>1582387131</t>
  </si>
  <si>
    <t>179</t>
  </si>
  <si>
    <t>735154150.S</t>
  </si>
  <si>
    <t>Montáž vykurovacieho telesa panelového dvojradového výšky 900 mm/ dĺžky 400-600 mm</t>
  </si>
  <si>
    <t>2001120549</t>
  </si>
  <si>
    <t>180</t>
  </si>
  <si>
    <t>PV0219005009016011</t>
  </si>
  <si>
    <t>Oceľové panelové radiátory KORAD 21VK 900x500, s pripojením vľavo, s 2 panelmi a 1 konvektorom, PLAN</t>
  </si>
  <si>
    <t>926797003</t>
  </si>
  <si>
    <t>181</t>
  </si>
  <si>
    <t>735154151.S</t>
  </si>
  <si>
    <t>Montáž vykurovacieho telesa panelového dvojradového výšky 900 mm/ dĺžky 700-900 mm</t>
  </si>
  <si>
    <t>-1709173481</t>
  </si>
  <si>
    <t>182</t>
  </si>
  <si>
    <t>PV0229008009016011</t>
  </si>
  <si>
    <t>Oceľové panelové radiátory KORAD 22VK 900x800, s pripojením vpravo, s 2 panelmi a 2 konvektormi, PLAN</t>
  </si>
  <si>
    <t>1434214811</t>
  </si>
  <si>
    <t>183</t>
  </si>
  <si>
    <t>PV0219008009016011</t>
  </si>
  <si>
    <t>Oceľové panelové radiátory KORAD 21VK 900x800, s pripojením vpravo, s 2 panelmi a 1 konvektorom, PLAN</t>
  </si>
  <si>
    <t>-1329763722</t>
  </si>
  <si>
    <t>184</t>
  </si>
  <si>
    <t>PV0219008009016011l</t>
  </si>
  <si>
    <t>Oceľové panelové radiátory KORAD 21VK 900x800, s pripojením vľavo, s 2 panelmi a 1 konvektorom, PLAN</t>
  </si>
  <si>
    <t>2104509757</t>
  </si>
  <si>
    <t>185</t>
  </si>
  <si>
    <t>735154152.S</t>
  </si>
  <si>
    <t>Montáž vykurovacieho telesa panelového dvojradového výšky 900 mm/ dĺžky 1000-1200 mm</t>
  </si>
  <si>
    <t>167314131</t>
  </si>
  <si>
    <t>186</t>
  </si>
  <si>
    <t>PV0229010009016011</t>
  </si>
  <si>
    <t>Oceľové panelové radiátory KORAD 22VK 900x1000, s pripojením vpravo, s 2 panelmi a 2 konvektormi, PLAN</t>
  </si>
  <si>
    <t>1709951222</t>
  </si>
  <si>
    <t>187</t>
  </si>
  <si>
    <t>PV0219012009016011</t>
  </si>
  <si>
    <t>Oceľové panelové radiátory KORAD 21VK 900x1200, s pripojením vpravo, s 2 panelmi a 1 konvektorom, PLAN</t>
  </si>
  <si>
    <t>-253323941</t>
  </si>
  <si>
    <t>188</t>
  </si>
  <si>
    <t>PV0219010009016011</t>
  </si>
  <si>
    <t>Oceľové panelové radiátory KORAD 21VK 900x1000, s pripojením vpravo, s 2 panelmi a 1 konvektorom, PLAN</t>
  </si>
  <si>
    <t>2086415645</t>
  </si>
  <si>
    <t>189</t>
  </si>
  <si>
    <t>735158110.S</t>
  </si>
  <si>
    <t>Vykurovacie telesá panelové jednoradové, tlaková skúška telesa vodou</t>
  </si>
  <si>
    <t>821931045</t>
  </si>
  <si>
    <t>190</t>
  </si>
  <si>
    <t>735158120.S</t>
  </si>
  <si>
    <t>Vykurovacie telesá panelové dvojradové, tlaková skúška telesa vodou</t>
  </si>
  <si>
    <t>-445971640</t>
  </si>
  <si>
    <t>191</t>
  </si>
  <si>
    <t>735158120.Sreb</t>
  </si>
  <si>
    <t>Vykurovacie telesárebríkové, tlaková skúška telesa vodou</t>
  </si>
  <si>
    <t>-1760519059</t>
  </si>
  <si>
    <t>192</t>
  </si>
  <si>
    <t>735162130.S</t>
  </si>
  <si>
    <t>Montáž vykurovacieho telesa rúrkového výšky 1220 mm</t>
  </si>
  <si>
    <t>-1731298495</t>
  </si>
  <si>
    <t>193</t>
  </si>
  <si>
    <t>388518</t>
  </si>
  <si>
    <t>VARIANT PLAN těleso otopné 1206x456 mm, středové připojení, sněhov</t>
  </si>
  <si>
    <t>-1211483064</t>
  </si>
  <si>
    <t>194</t>
  </si>
  <si>
    <t>735162150.S</t>
  </si>
  <si>
    <t>Montáž vykurovacieho telesa rúrkového výšky 1820 mm</t>
  </si>
  <si>
    <t>-1294496959</t>
  </si>
  <si>
    <t>195</t>
  </si>
  <si>
    <t>274647</t>
  </si>
  <si>
    <t>OCTAVA těleso otopné 1800x318 mm, středové připojení, sněhově bílá</t>
  </si>
  <si>
    <t>-1469966500</t>
  </si>
  <si>
    <t>196</t>
  </si>
  <si>
    <t>998735101.S</t>
  </si>
  <si>
    <t>Presun hmôt pre vykurovacie telesá v objektoch výšky do 6 m</t>
  </si>
  <si>
    <t>-1354336217</t>
  </si>
  <si>
    <t>713</t>
  </si>
  <si>
    <t>Izolácie tepelné</t>
  </si>
  <si>
    <t>197</t>
  </si>
  <si>
    <t>713482121.S</t>
  </si>
  <si>
    <t>Montáž trubíc z PE, hr.15-20 mm,vnút.priemer do 38 mm</t>
  </si>
  <si>
    <t>-1078430381</t>
  </si>
  <si>
    <t>198</t>
  </si>
  <si>
    <t>283310002600.S</t>
  </si>
  <si>
    <t>Izolačná PE trubica dxhr. 15x13 mm, nadrezaná, na izolovanie rozvodov vody, kúrenia, zdravotechniky</t>
  </si>
  <si>
    <t>-554538055</t>
  </si>
  <si>
    <t>199</t>
  </si>
  <si>
    <t>283310002700.S</t>
  </si>
  <si>
    <t>Izolačná PE trubica dxhr. 18x13 mm, nadrezaná, na izolovanie rozvodov vody, kúrenia, zdravotechniky</t>
  </si>
  <si>
    <t>1608932993</t>
  </si>
  <si>
    <t>200</t>
  </si>
  <si>
    <t>283310002900.S</t>
  </si>
  <si>
    <t>Izolačná PE trubica dxhr. 22x13 mm, nadrezaná, na izolovanie rozvodov vody, kúrenia, zdravotechniky</t>
  </si>
  <si>
    <t>-106793737</t>
  </si>
  <si>
    <t>201</t>
  </si>
  <si>
    <t>283310004700.S</t>
  </si>
  <si>
    <t>Izolačná PE trubica dxhr. 22x20 mm, nadrezaná, na izolovanie rozvodov vody, kúrenia, zdravotechniky</t>
  </si>
  <si>
    <t>2055399408</t>
  </si>
  <si>
    <t>202</t>
  </si>
  <si>
    <t>283310004900.S</t>
  </si>
  <si>
    <t>Izolačná PE trubica dxhr. 35x20 mm, nadrezaná, na izolovanie rozvodov vody, kúrenia, zdravotechniky</t>
  </si>
  <si>
    <t>-616005439</t>
  </si>
  <si>
    <t>203</t>
  </si>
  <si>
    <t>713482122.S</t>
  </si>
  <si>
    <t>Montáž trubíc z PE, hr.15-20 mm,vnút.priemer 39-70 mm</t>
  </si>
  <si>
    <t>1396322861</t>
  </si>
  <si>
    <t>204</t>
  </si>
  <si>
    <t>283310005000.S</t>
  </si>
  <si>
    <t>Izolačná PE trubica dxhr. 42x20 mm, nadrezaná, na izolovanie rozvodov vody, kúrenia, zdravotechniky</t>
  </si>
  <si>
    <t>27529417</t>
  </si>
  <si>
    <t>205</t>
  </si>
  <si>
    <t>izol1</t>
  </si>
  <si>
    <t>Pomocný materiál k izolovaniu (svorky, pásky)</t>
  </si>
  <si>
    <t>130822383</t>
  </si>
  <si>
    <t>206</t>
  </si>
  <si>
    <t>998713101.S</t>
  </si>
  <si>
    <t>Presun hmôt pre izolácie tepelné v objektoch výšky do 6 m</t>
  </si>
  <si>
    <t>480860509</t>
  </si>
  <si>
    <t>Práce a dodávky M</t>
  </si>
  <si>
    <t>23-M</t>
  </si>
  <si>
    <t>Montáže potrubia</t>
  </si>
  <si>
    <t>207</t>
  </si>
  <si>
    <t>230230121</t>
  </si>
  <si>
    <t>Príprava na tlakovú skúšku vzduchom a vodou do 0,6 MPa</t>
  </si>
  <si>
    <t>úsek</t>
  </si>
  <si>
    <t>1853911473</t>
  </si>
  <si>
    <t>HZS</t>
  </si>
  <si>
    <t>Hodinové zúčtovacie sadzby</t>
  </si>
  <si>
    <t>208</t>
  </si>
  <si>
    <t>HZS000112.S</t>
  </si>
  <si>
    <t>Stavebné výpomoc (prestupy, drážky)</t>
  </si>
  <si>
    <t>-1885065454</t>
  </si>
  <si>
    <t>209</t>
  </si>
  <si>
    <t>HZS000113</t>
  </si>
  <si>
    <t>Prevádzková skúška, komplexná skúška (72hod)</t>
  </si>
  <si>
    <t>-1027885257</t>
  </si>
  <si>
    <t>210</t>
  </si>
  <si>
    <t>HZS000213</t>
  </si>
  <si>
    <t>Zaškolenie obsluhy</t>
  </si>
  <si>
    <t>-983330388</t>
  </si>
  <si>
    <t>211</t>
  </si>
  <si>
    <t>HZS000213a</t>
  </si>
  <si>
    <t>Uvedenie do prevádzky servisnými technikmi (8 hod.)</t>
  </si>
  <si>
    <t>428541740</t>
  </si>
  <si>
    <t>VRN</t>
  </si>
  <si>
    <t>Investičné náklady neobsiahnuté v cenách</t>
  </si>
  <si>
    <t>212</t>
  </si>
  <si>
    <t>000400022</t>
  </si>
  <si>
    <t>Projektové práce -  náklady na dokumentáciu skutočného zhotovenia stavby</t>
  </si>
  <si>
    <t>1024</t>
  </si>
  <si>
    <t>-1231218409</t>
  </si>
  <si>
    <t>213</t>
  </si>
  <si>
    <t>000700011</t>
  </si>
  <si>
    <t>Dopravné náklady - mimostavenisková doprava objektivizácia dopravných nákladov materiálov</t>
  </si>
  <si>
    <t>-1025490637</t>
  </si>
  <si>
    <t>214</t>
  </si>
  <si>
    <t>001300021</t>
  </si>
  <si>
    <t>Kompletačná a koordinačná činnosť - kompletačná činnosť bez rozlíšenia</t>
  </si>
  <si>
    <t>-1425005465</t>
  </si>
  <si>
    <t>KONTAJNEROVÉ DIVADLO VEDĽA KINA HVIEZDA - TRENČÍN</t>
  </si>
  <si>
    <t>Diel:</t>
  </si>
  <si>
    <t>Vykurovanie</t>
  </si>
  <si>
    <t>Trenčín, p.č. 224/, 216/3</t>
  </si>
  <si>
    <t>Klient:</t>
  </si>
  <si>
    <t>Mesto Trenčín, Mierové námestie č. 2, Trenčín</t>
  </si>
  <si>
    <t>Ing. Marek Horňák</t>
  </si>
  <si>
    <t>Ing. Horňák</t>
  </si>
  <si>
    <t>Ing. M. Horňák</t>
  </si>
  <si>
    <t>Rýchlomontážna sada bez zmiešavača, DN 25, vrátane integrovaného obehového čerpadla, mokrobežné obehové čerpadlo, DN 25, výtlak 6 m,</t>
  </si>
  <si>
    <t>Rýchlomontážna sada bez zmiešavača, DN 20, vrátane integrovaného obehového čerpadla, mokrobežné obehové čerpadlo, DN 25, výtlak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</si>
</sst>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4" fontId="27" fillId="0" borderId="12" xfId="0" applyNumberFormat="1" applyFont="1" applyBorder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4" fontId="18" fillId="0" borderId="20" xfId="0" applyNumberFormat="1" applyFont="1" applyBorder="1" applyAlignment="1">
      <alignment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" customHeight="1">
      <c r="AR2" s="198" t="s">
        <v>6</v>
      </c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S2" s="14" t="s">
        <v>7</v>
      </c>
      <c r="BT2" s="14" t="s">
        <v>8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>
      <c r="B5" s="17"/>
      <c r="D5" s="20" t="s">
        <v>12</v>
      </c>
      <c r="K5" s="165" t="s">
        <v>13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R5" s="17"/>
      <c r="BS5" s="14" t="s">
        <v>7</v>
      </c>
    </row>
    <row r="6" spans="1:74" s="1" customFormat="1" ht="36.9" customHeight="1">
      <c r="B6" s="17"/>
      <c r="D6" s="22" t="s">
        <v>14</v>
      </c>
      <c r="K6" s="167" t="s">
        <v>15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R6" s="17"/>
      <c r="BS6" s="14" t="s">
        <v>7</v>
      </c>
    </row>
    <row r="7" spans="1:74" s="1" customFormat="1" ht="12" customHeight="1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7</v>
      </c>
    </row>
    <row r="8" spans="1:74" s="1" customFormat="1" ht="12" customHeight="1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7</v>
      </c>
    </row>
    <row r="9" spans="1:74" s="1" customFormat="1" ht="14.4" customHeight="1">
      <c r="B9" s="17"/>
      <c r="AR9" s="17"/>
      <c r="BS9" s="14" t="s">
        <v>7</v>
      </c>
    </row>
    <row r="10" spans="1:74" s="1" customFormat="1" ht="12" customHeight="1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7</v>
      </c>
    </row>
    <row r="11" spans="1:74" s="1" customFormat="1" ht="18.45" customHeight="1">
      <c r="B11" s="17"/>
      <c r="E11" s="21" t="s">
        <v>19</v>
      </c>
      <c r="AK11" s="23" t="s">
        <v>24</v>
      </c>
      <c r="AN11" s="21" t="s">
        <v>1</v>
      </c>
      <c r="AR11" s="17"/>
      <c r="BS11" s="14" t="s">
        <v>7</v>
      </c>
    </row>
    <row r="12" spans="1:74" s="1" customFormat="1" ht="6.9" customHeight="1">
      <c r="B12" s="17"/>
      <c r="AR12" s="17"/>
      <c r="BS12" s="14" t="s">
        <v>7</v>
      </c>
    </row>
    <row r="13" spans="1:74" s="1" customFormat="1" ht="12" customHeight="1">
      <c r="B13" s="17"/>
      <c r="D13" s="23" t="s">
        <v>25</v>
      </c>
      <c r="AK13" s="23" t="s">
        <v>23</v>
      </c>
      <c r="AN13" s="21" t="s">
        <v>1</v>
      </c>
      <c r="AR13" s="17"/>
      <c r="BS13" s="14" t="s">
        <v>7</v>
      </c>
    </row>
    <row r="14" spans="1:74" ht="13.2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7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23</v>
      </c>
      <c r="AN16" s="21" t="s">
        <v>1</v>
      </c>
      <c r="AR16" s="17"/>
      <c r="BS16" s="14" t="s">
        <v>3</v>
      </c>
    </row>
    <row r="17" spans="1:71" s="1" customFormat="1" ht="18.45" customHeight="1">
      <c r="B17" s="17"/>
      <c r="E17" s="21" t="s">
        <v>19</v>
      </c>
      <c r="AK17" s="23" t="s">
        <v>24</v>
      </c>
      <c r="AN17" s="21" t="s">
        <v>1</v>
      </c>
      <c r="AR17" s="17"/>
      <c r="BS17" s="14" t="s">
        <v>4</v>
      </c>
    </row>
    <row r="18" spans="1:71" s="1" customFormat="1" ht="6.9" customHeight="1">
      <c r="B18" s="17"/>
      <c r="AR18" s="17"/>
      <c r="BS18" s="14" t="s">
        <v>7</v>
      </c>
    </row>
    <row r="19" spans="1:71" s="1" customFormat="1" ht="12" customHeight="1">
      <c r="B19" s="17"/>
      <c r="D19" s="23" t="s">
        <v>27</v>
      </c>
      <c r="AK19" s="23" t="s">
        <v>23</v>
      </c>
      <c r="AN19" s="21" t="s">
        <v>1</v>
      </c>
      <c r="AR19" s="17"/>
      <c r="BS19" s="14" t="s">
        <v>7</v>
      </c>
    </row>
    <row r="20" spans="1:71" s="1" customFormat="1" ht="18.45" customHeight="1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4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68" t="s">
        <v>1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69">
        <f>ROUND(AG94,2)</f>
        <v>0</v>
      </c>
      <c r="AL26" s="170"/>
      <c r="AM26" s="170"/>
      <c r="AN26" s="170"/>
      <c r="AO26" s="170"/>
      <c r="AP26" s="26"/>
      <c r="AQ26" s="26"/>
      <c r="AR26" s="27"/>
      <c r="BG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G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1" t="s">
        <v>30</v>
      </c>
      <c r="M28" s="171"/>
      <c r="N28" s="171"/>
      <c r="O28" s="171"/>
      <c r="P28" s="171"/>
      <c r="Q28" s="26"/>
      <c r="R28" s="26"/>
      <c r="S28" s="26"/>
      <c r="T28" s="26"/>
      <c r="U28" s="26"/>
      <c r="V28" s="26"/>
      <c r="W28" s="171" t="s">
        <v>31</v>
      </c>
      <c r="X28" s="171"/>
      <c r="Y28" s="171"/>
      <c r="Z28" s="171"/>
      <c r="AA28" s="171"/>
      <c r="AB28" s="171"/>
      <c r="AC28" s="171"/>
      <c r="AD28" s="171"/>
      <c r="AE28" s="171"/>
      <c r="AF28" s="26"/>
      <c r="AG28" s="26"/>
      <c r="AH28" s="26"/>
      <c r="AI28" s="26"/>
      <c r="AJ28" s="26"/>
      <c r="AK28" s="171" t="s">
        <v>32</v>
      </c>
      <c r="AL28" s="171"/>
      <c r="AM28" s="171"/>
      <c r="AN28" s="171"/>
      <c r="AO28" s="171"/>
      <c r="AP28" s="26"/>
      <c r="AQ28" s="26"/>
      <c r="AR28" s="27"/>
      <c r="BG28" s="26"/>
    </row>
    <row r="29" spans="1:71" s="3" customFormat="1" ht="14.4" customHeight="1">
      <c r="B29" s="31"/>
      <c r="D29" s="23" t="s">
        <v>33</v>
      </c>
      <c r="F29" s="23" t="s">
        <v>34</v>
      </c>
      <c r="L29" s="174">
        <v>0.2</v>
      </c>
      <c r="M29" s="173"/>
      <c r="N29" s="173"/>
      <c r="O29" s="173"/>
      <c r="P29" s="173"/>
      <c r="W29" s="172">
        <f>ROUND(BB94,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2">
        <f>ROUND(AX94, 2)</f>
        <v>0</v>
      </c>
      <c r="AL29" s="173"/>
      <c r="AM29" s="173"/>
      <c r="AN29" s="173"/>
      <c r="AO29" s="173"/>
      <c r="AR29" s="31"/>
    </row>
    <row r="30" spans="1:71" s="3" customFormat="1" ht="14.4" customHeight="1">
      <c r="B30" s="31"/>
      <c r="F30" s="23" t="s">
        <v>35</v>
      </c>
      <c r="L30" s="174">
        <v>0.2</v>
      </c>
      <c r="M30" s="173"/>
      <c r="N30" s="173"/>
      <c r="O30" s="173"/>
      <c r="P30" s="173"/>
      <c r="W30" s="172">
        <f>ROUND(BC94,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2">
        <f>ROUND(AY94, 2)</f>
        <v>0</v>
      </c>
      <c r="AL30" s="173"/>
      <c r="AM30" s="173"/>
      <c r="AN30" s="173"/>
      <c r="AO30" s="173"/>
      <c r="AR30" s="31"/>
    </row>
    <row r="31" spans="1:71" s="3" customFormat="1" ht="14.4" hidden="1" customHeight="1">
      <c r="B31" s="31"/>
      <c r="F31" s="23" t="s">
        <v>36</v>
      </c>
      <c r="L31" s="174">
        <v>0.2</v>
      </c>
      <c r="M31" s="173"/>
      <c r="N31" s="173"/>
      <c r="O31" s="173"/>
      <c r="P31" s="173"/>
      <c r="W31" s="172">
        <f>ROUND(BD94,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2">
        <v>0</v>
      </c>
      <c r="AL31" s="173"/>
      <c r="AM31" s="173"/>
      <c r="AN31" s="173"/>
      <c r="AO31" s="173"/>
      <c r="AR31" s="31"/>
    </row>
    <row r="32" spans="1:71" s="3" customFormat="1" ht="14.4" hidden="1" customHeight="1">
      <c r="B32" s="31"/>
      <c r="F32" s="23" t="s">
        <v>37</v>
      </c>
      <c r="L32" s="174">
        <v>0.2</v>
      </c>
      <c r="M32" s="173"/>
      <c r="N32" s="173"/>
      <c r="O32" s="173"/>
      <c r="P32" s="173"/>
      <c r="W32" s="172">
        <f>ROUND(BE94,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2">
        <v>0</v>
      </c>
      <c r="AL32" s="173"/>
      <c r="AM32" s="173"/>
      <c r="AN32" s="173"/>
      <c r="AO32" s="173"/>
      <c r="AR32" s="31"/>
    </row>
    <row r="33" spans="1:59" s="3" customFormat="1" ht="14.4" hidden="1" customHeight="1">
      <c r="B33" s="31"/>
      <c r="F33" s="23" t="s">
        <v>38</v>
      </c>
      <c r="L33" s="174">
        <v>0</v>
      </c>
      <c r="M33" s="173"/>
      <c r="N33" s="173"/>
      <c r="O33" s="173"/>
      <c r="P33" s="173"/>
      <c r="W33" s="172">
        <f>ROUND(BF94,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2">
        <v>0</v>
      </c>
      <c r="AL33" s="173"/>
      <c r="AM33" s="173"/>
      <c r="AN33" s="173"/>
      <c r="AO33" s="173"/>
      <c r="AR33" s="31"/>
    </row>
    <row r="34" spans="1:59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G34" s="26"/>
    </row>
    <row r="35" spans="1:59" s="2" customFormat="1" ht="25.95" customHeight="1">
      <c r="A35" s="26"/>
      <c r="B35" s="27"/>
      <c r="C35" s="32"/>
      <c r="D35" s="33" t="s">
        <v>39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40</v>
      </c>
      <c r="U35" s="34"/>
      <c r="V35" s="34"/>
      <c r="W35" s="34"/>
      <c r="X35" s="175" t="s">
        <v>41</v>
      </c>
      <c r="Y35" s="176"/>
      <c r="Z35" s="176"/>
      <c r="AA35" s="176"/>
      <c r="AB35" s="176"/>
      <c r="AC35" s="34"/>
      <c r="AD35" s="34"/>
      <c r="AE35" s="34"/>
      <c r="AF35" s="34"/>
      <c r="AG35" s="34"/>
      <c r="AH35" s="34"/>
      <c r="AI35" s="34"/>
      <c r="AJ35" s="34"/>
      <c r="AK35" s="177">
        <f>SUM(AK26:AK33)</f>
        <v>0</v>
      </c>
      <c r="AL35" s="176"/>
      <c r="AM35" s="176"/>
      <c r="AN35" s="176"/>
      <c r="AO35" s="178"/>
      <c r="AP35" s="32"/>
      <c r="AQ35" s="32"/>
      <c r="AR35" s="27"/>
      <c r="BG35" s="26"/>
    </row>
    <row r="36" spans="1:59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G36" s="26"/>
    </row>
    <row r="37" spans="1:59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G37" s="26"/>
    </row>
    <row r="38" spans="1:59" s="1" customFormat="1" ht="14.4" customHeight="1">
      <c r="B38" s="17"/>
      <c r="AR38" s="17"/>
    </row>
    <row r="39" spans="1:59" s="1" customFormat="1" ht="14.4" customHeight="1">
      <c r="B39" s="17"/>
      <c r="AR39" s="17"/>
    </row>
    <row r="40" spans="1:59" s="1" customFormat="1" ht="14.4" customHeight="1">
      <c r="B40" s="17"/>
      <c r="AR40" s="17"/>
    </row>
    <row r="41" spans="1:59" s="1" customFormat="1" ht="14.4" customHeight="1">
      <c r="B41" s="17"/>
      <c r="AR41" s="17"/>
    </row>
    <row r="42" spans="1:59" s="1" customFormat="1" ht="14.4" customHeight="1">
      <c r="B42" s="17"/>
      <c r="AR42" s="17"/>
    </row>
    <row r="43" spans="1:59" s="1" customFormat="1" ht="14.4" customHeight="1">
      <c r="B43" s="17"/>
      <c r="AR43" s="17"/>
    </row>
    <row r="44" spans="1:59" s="1" customFormat="1" ht="14.4" customHeight="1">
      <c r="B44" s="17"/>
      <c r="AR44" s="17"/>
    </row>
    <row r="45" spans="1:59" s="1" customFormat="1" ht="14.4" customHeight="1">
      <c r="B45" s="17"/>
      <c r="AR45" s="17"/>
    </row>
    <row r="46" spans="1:59" s="1" customFormat="1" ht="14.4" customHeight="1">
      <c r="B46" s="17"/>
      <c r="AR46" s="17"/>
    </row>
    <row r="47" spans="1:59" s="1" customFormat="1" ht="14.4" customHeight="1">
      <c r="B47" s="17"/>
      <c r="AR47" s="17"/>
    </row>
    <row r="48" spans="1:59" s="1" customFormat="1" ht="14.4" customHeight="1">
      <c r="B48" s="17"/>
      <c r="AR48" s="17"/>
    </row>
    <row r="49" spans="1:59" s="2" customFormat="1" ht="14.4" customHeight="1">
      <c r="B49" s="36"/>
      <c r="D49" s="37" t="s">
        <v>42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43</v>
      </c>
      <c r="AI49" s="38"/>
      <c r="AJ49" s="38"/>
      <c r="AK49" s="38"/>
      <c r="AL49" s="38"/>
      <c r="AM49" s="38"/>
      <c r="AN49" s="38"/>
      <c r="AO49" s="38"/>
      <c r="AR49" s="36"/>
    </row>
    <row r="50" spans="1:59" ht="10.199999999999999">
      <c r="B50" s="17"/>
      <c r="AR50" s="17"/>
    </row>
    <row r="51" spans="1:59" ht="10.199999999999999">
      <c r="B51" s="17"/>
      <c r="AR51" s="17"/>
    </row>
    <row r="52" spans="1:59" ht="10.199999999999999">
      <c r="B52" s="17"/>
      <c r="AR52" s="17"/>
    </row>
    <row r="53" spans="1:59" ht="10.199999999999999">
      <c r="B53" s="17"/>
      <c r="AR53" s="17"/>
    </row>
    <row r="54" spans="1:59" ht="10.199999999999999">
      <c r="B54" s="17"/>
      <c r="AR54" s="17"/>
    </row>
    <row r="55" spans="1:59" ht="10.199999999999999">
      <c r="B55" s="17"/>
      <c r="AR55" s="17"/>
    </row>
    <row r="56" spans="1:59" ht="10.199999999999999">
      <c r="B56" s="17"/>
      <c r="AR56" s="17"/>
    </row>
    <row r="57" spans="1:59" ht="10.199999999999999">
      <c r="B57" s="17"/>
      <c r="AR57" s="17"/>
    </row>
    <row r="58" spans="1:59" ht="10.199999999999999">
      <c r="B58" s="17"/>
      <c r="AR58" s="17"/>
    </row>
    <row r="59" spans="1:59" ht="10.199999999999999">
      <c r="B59" s="17"/>
      <c r="AR59" s="17"/>
    </row>
    <row r="60" spans="1:59" s="2" customFormat="1" ht="13.2">
      <c r="A60" s="26"/>
      <c r="B60" s="27"/>
      <c r="C60" s="26"/>
      <c r="D60" s="39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44</v>
      </c>
      <c r="AI60" s="29"/>
      <c r="AJ60" s="29"/>
      <c r="AK60" s="29"/>
      <c r="AL60" s="29"/>
      <c r="AM60" s="39" t="s">
        <v>45</v>
      </c>
      <c r="AN60" s="29"/>
      <c r="AO60" s="29"/>
      <c r="AP60" s="26"/>
      <c r="AQ60" s="26"/>
      <c r="AR60" s="27"/>
      <c r="BG60" s="26"/>
    </row>
    <row r="61" spans="1:59" ht="10.199999999999999">
      <c r="B61" s="17"/>
      <c r="AR61" s="17"/>
    </row>
    <row r="62" spans="1:59" ht="10.199999999999999">
      <c r="B62" s="17"/>
      <c r="AR62" s="17"/>
    </row>
    <row r="63" spans="1:59" ht="10.199999999999999">
      <c r="B63" s="17"/>
      <c r="AR63" s="17"/>
    </row>
    <row r="64" spans="1:59" s="2" customFormat="1" ht="13.2">
      <c r="A64" s="26"/>
      <c r="B64" s="27"/>
      <c r="C64" s="26"/>
      <c r="D64" s="37" t="s">
        <v>46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47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G64" s="26"/>
    </row>
    <row r="65" spans="1:59" ht="10.199999999999999">
      <c r="B65" s="17"/>
      <c r="AR65" s="17"/>
    </row>
    <row r="66" spans="1:59" ht="10.199999999999999">
      <c r="B66" s="17"/>
      <c r="AR66" s="17"/>
    </row>
    <row r="67" spans="1:59" ht="10.199999999999999">
      <c r="B67" s="17"/>
      <c r="AR67" s="17"/>
    </row>
    <row r="68" spans="1:59" ht="10.199999999999999">
      <c r="B68" s="17"/>
      <c r="AR68" s="17"/>
    </row>
    <row r="69" spans="1:59" ht="10.199999999999999">
      <c r="B69" s="17"/>
      <c r="AR69" s="17"/>
    </row>
    <row r="70" spans="1:59" ht="10.199999999999999">
      <c r="B70" s="17"/>
      <c r="AR70" s="17"/>
    </row>
    <row r="71" spans="1:59" ht="10.199999999999999">
      <c r="B71" s="17"/>
      <c r="AR71" s="17"/>
    </row>
    <row r="72" spans="1:59" ht="10.199999999999999">
      <c r="B72" s="17"/>
      <c r="AR72" s="17"/>
    </row>
    <row r="73" spans="1:59" ht="10.199999999999999">
      <c r="B73" s="17"/>
      <c r="AR73" s="17"/>
    </row>
    <row r="74" spans="1:59" ht="10.199999999999999">
      <c r="B74" s="17"/>
      <c r="AR74" s="17"/>
    </row>
    <row r="75" spans="1:59" s="2" customFormat="1" ht="13.2">
      <c r="A75" s="26"/>
      <c r="B75" s="27"/>
      <c r="C75" s="26"/>
      <c r="D75" s="39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44</v>
      </c>
      <c r="AI75" s="29"/>
      <c r="AJ75" s="29"/>
      <c r="AK75" s="29"/>
      <c r="AL75" s="29"/>
      <c r="AM75" s="39" t="s">
        <v>45</v>
      </c>
      <c r="AN75" s="29"/>
      <c r="AO75" s="29"/>
      <c r="AP75" s="26"/>
      <c r="AQ75" s="26"/>
      <c r="AR75" s="27"/>
      <c r="BG75" s="26"/>
    </row>
    <row r="76" spans="1:59" s="2" customFormat="1" ht="10.199999999999999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G76" s="26"/>
    </row>
    <row r="77" spans="1:59" s="2" customFormat="1" ht="6.9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G77" s="26"/>
    </row>
    <row r="81" spans="1:90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G81" s="26"/>
    </row>
    <row r="82" spans="1:90" s="2" customFormat="1" ht="24.9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G82" s="26"/>
    </row>
    <row r="83" spans="1:90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G83" s="26"/>
    </row>
    <row r="84" spans="1:90" s="4" customFormat="1" ht="12" customHeight="1">
      <c r="B84" s="45"/>
      <c r="C84" s="23" t="s">
        <v>12</v>
      </c>
      <c r="L84" s="4" t="str">
        <f>K5</f>
        <v>08-21</v>
      </c>
      <c r="AR84" s="45"/>
    </row>
    <row r="85" spans="1:90" s="5" customFormat="1" ht="36.9" customHeight="1">
      <c r="B85" s="46"/>
      <c r="C85" s="47" t="s">
        <v>14</v>
      </c>
      <c r="L85" s="179" t="str">
        <f>K6</f>
        <v>KD</v>
      </c>
      <c r="M85" s="180"/>
      <c r="N85" s="180"/>
      <c r="O85" s="180"/>
      <c r="P85" s="180"/>
      <c r="Q85" s="180"/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  <c r="AF85" s="180"/>
      <c r="AG85" s="180"/>
      <c r="AH85" s="180"/>
      <c r="AI85" s="180"/>
      <c r="AJ85" s="180"/>
      <c r="AK85" s="180"/>
      <c r="AL85" s="180"/>
      <c r="AM85" s="180"/>
      <c r="AN85" s="180"/>
      <c r="AO85" s="180"/>
      <c r="AR85" s="46"/>
    </row>
    <row r="86" spans="1:90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G86" s="26"/>
    </row>
    <row r="87" spans="1:90" s="2" customFormat="1" ht="12" customHeight="1">
      <c r="A87" s="26"/>
      <c r="B87" s="27"/>
      <c r="C87" s="23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20</v>
      </c>
      <c r="AJ87" s="26"/>
      <c r="AK87" s="26"/>
      <c r="AL87" s="26"/>
      <c r="AM87" s="181" t="str">
        <f>IF(AN8= "","",AN8)</f>
        <v>30. 4. 2021</v>
      </c>
      <c r="AN87" s="181"/>
      <c r="AO87" s="26"/>
      <c r="AP87" s="26"/>
      <c r="AQ87" s="26"/>
      <c r="AR87" s="27"/>
      <c r="BG87" s="26"/>
    </row>
    <row r="88" spans="1:90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G88" s="26"/>
    </row>
    <row r="89" spans="1:90" s="2" customFormat="1" ht="15.15" customHeight="1">
      <c r="A89" s="26"/>
      <c r="B89" s="27"/>
      <c r="C89" s="23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182" t="str">
        <f>IF(E17="","",E17)</f>
        <v xml:space="preserve"> </v>
      </c>
      <c r="AN89" s="183"/>
      <c r="AO89" s="183"/>
      <c r="AP89" s="183"/>
      <c r="AQ89" s="26"/>
      <c r="AR89" s="27"/>
      <c r="AS89" s="184" t="s">
        <v>49</v>
      </c>
      <c r="AT89" s="185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1"/>
      <c r="BG89" s="26"/>
    </row>
    <row r="90" spans="1:90" s="2" customFormat="1" ht="15.15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82" t="str">
        <f>IF(E20="","",E20)</f>
        <v xml:space="preserve"> </v>
      </c>
      <c r="AN90" s="183"/>
      <c r="AO90" s="183"/>
      <c r="AP90" s="183"/>
      <c r="AQ90" s="26"/>
      <c r="AR90" s="27"/>
      <c r="AS90" s="186"/>
      <c r="AT90" s="187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3"/>
      <c r="BG90" s="26"/>
    </row>
    <row r="91" spans="1:90" s="2" customFormat="1" ht="10.8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6"/>
      <c r="AT91" s="187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3"/>
      <c r="BG91" s="26"/>
    </row>
    <row r="92" spans="1:90" s="2" customFormat="1" ht="29.25" customHeight="1">
      <c r="A92" s="26"/>
      <c r="B92" s="27"/>
      <c r="C92" s="188" t="s">
        <v>50</v>
      </c>
      <c r="D92" s="189"/>
      <c r="E92" s="189"/>
      <c r="F92" s="189"/>
      <c r="G92" s="189"/>
      <c r="H92" s="54"/>
      <c r="I92" s="190" t="s">
        <v>51</v>
      </c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  <c r="AF92" s="189"/>
      <c r="AG92" s="191" t="s">
        <v>52</v>
      </c>
      <c r="AH92" s="189"/>
      <c r="AI92" s="189"/>
      <c r="AJ92" s="189"/>
      <c r="AK92" s="189"/>
      <c r="AL92" s="189"/>
      <c r="AM92" s="189"/>
      <c r="AN92" s="190" t="s">
        <v>53</v>
      </c>
      <c r="AO92" s="189"/>
      <c r="AP92" s="192"/>
      <c r="AQ92" s="55" t="s">
        <v>54</v>
      </c>
      <c r="AR92" s="27"/>
      <c r="AS92" s="56" t="s">
        <v>55</v>
      </c>
      <c r="AT92" s="57" t="s">
        <v>56</v>
      </c>
      <c r="AU92" s="57" t="s">
        <v>57</v>
      </c>
      <c r="AV92" s="57" t="s">
        <v>58</v>
      </c>
      <c r="AW92" s="57" t="s">
        <v>59</v>
      </c>
      <c r="AX92" s="57" t="s">
        <v>60</v>
      </c>
      <c r="AY92" s="57" t="s">
        <v>61</v>
      </c>
      <c r="AZ92" s="57" t="s">
        <v>62</v>
      </c>
      <c r="BA92" s="57" t="s">
        <v>63</v>
      </c>
      <c r="BB92" s="57" t="s">
        <v>64</v>
      </c>
      <c r="BC92" s="57" t="s">
        <v>65</v>
      </c>
      <c r="BD92" s="57" t="s">
        <v>66</v>
      </c>
      <c r="BE92" s="57" t="s">
        <v>67</v>
      </c>
      <c r="BF92" s="58" t="s">
        <v>68</v>
      </c>
      <c r="BG92" s="26"/>
    </row>
    <row r="93" spans="1:90" s="2" customFormat="1" ht="10.8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1"/>
      <c r="BG93" s="26"/>
    </row>
    <row r="94" spans="1:90" s="6" customFormat="1" ht="32.4" customHeight="1">
      <c r="B94" s="62"/>
      <c r="C94" s="63" t="s">
        <v>69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6">
        <f>ROUND(AG95,2)</f>
        <v>0</v>
      </c>
      <c r="AH94" s="196"/>
      <c r="AI94" s="196"/>
      <c r="AJ94" s="196"/>
      <c r="AK94" s="196"/>
      <c r="AL94" s="196"/>
      <c r="AM94" s="196"/>
      <c r="AN94" s="197">
        <f>SUM(AG94,AV94)</f>
        <v>0</v>
      </c>
      <c r="AO94" s="197"/>
      <c r="AP94" s="197"/>
      <c r="AQ94" s="66" t="s">
        <v>1</v>
      </c>
      <c r="AR94" s="62"/>
      <c r="AS94" s="67">
        <f>ROUND(AS95,2)</f>
        <v>0</v>
      </c>
      <c r="AT94" s="68">
        <f>ROUND(AT95,2)</f>
        <v>0</v>
      </c>
      <c r="AU94" s="69">
        <f>ROUND(AU95,2)</f>
        <v>0</v>
      </c>
      <c r="AV94" s="69">
        <f>ROUND(SUM(AX94:AY94),2)</f>
        <v>0</v>
      </c>
      <c r="AW94" s="70">
        <f>ROUND(AW95,5)</f>
        <v>396.50256000000002</v>
      </c>
      <c r="AX94" s="69">
        <f>ROUND(BB94*L29,2)</f>
        <v>0</v>
      </c>
      <c r="AY94" s="69">
        <f>ROUND(BC94*L30,2)</f>
        <v>0</v>
      </c>
      <c r="AZ94" s="69">
        <f>ROUND(BD94*L29,2)</f>
        <v>0</v>
      </c>
      <c r="BA94" s="69">
        <f>ROUND(BE94*L30,2)</f>
        <v>0</v>
      </c>
      <c r="BB94" s="69">
        <f>ROUND(BB95,2)</f>
        <v>0</v>
      </c>
      <c r="BC94" s="69">
        <f>ROUND(BC95,2)</f>
        <v>0</v>
      </c>
      <c r="BD94" s="69">
        <f>ROUND(BD95,2)</f>
        <v>0</v>
      </c>
      <c r="BE94" s="69">
        <f>ROUND(BE95,2)</f>
        <v>0</v>
      </c>
      <c r="BF94" s="71">
        <f>ROUND(BF95,2)</f>
        <v>0</v>
      </c>
      <c r="BS94" s="72" t="s">
        <v>70</v>
      </c>
      <c r="BT94" s="72" t="s">
        <v>71</v>
      </c>
      <c r="BV94" s="72" t="s">
        <v>72</v>
      </c>
      <c r="BW94" s="72" t="s">
        <v>5</v>
      </c>
      <c r="BX94" s="72" t="s">
        <v>73</v>
      </c>
      <c r="CL94" s="72" t="s">
        <v>1</v>
      </c>
    </row>
    <row r="95" spans="1:90" s="7" customFormat="1" ht="16.5" customHeight="1">
      <c r="A95" s="73" t="s">
        <v>74</v>
      </c>
      <c r="B95" s="74"/>
      <c r="C95" s="75"/>
      <c r="D95" s="195" t="s">
        <v>13</v>
      </c>
      <c r="E95" s="195"/>
      <c r="F95" s="195"/>
      <c r="G95" s="195"/>
      <c r="H95" s="195"/>
      <c r="I95" s="76"/>
      <c r="J95" s="195" t="s">
        <v>15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3">
        <f>'08-21 - KD'!K30</f>
        <v>0</v>
      </c>
      <c r="AH95" s="194"/>
      <c r="AI95" s="194"/>
      <c r="AJ95" s="194"/>
      <c r="AK95" s="194"/>
      <c r="AL95" s="194"/>
      <c r="AM95" s="194"/>
      <c r="AN95" s="193">
        <f>SUM(AG95,AV95)</f>
        <v>0</v>
      </c>
      <c r="AO95" s="194"/>
      <c r="AP95" s="194"/>
      <c r="AQ95" s="77" t="s">
        <v>75</v>
      </c>
      <c r="AR95" s="74"/>
      <c r="AS95" s="78">
        <f>'08-21 - KD'!K28</f>
        <v>0</v>
      </c>
      <c r="AT95" s="79">
        <f>'08-21 - KD'!K29</f>
        <v>0</v>
      </c>
      <c r="AU95" s="79">
        <v>0</v>
      </c>
      <c r="AV95" s="79">
        <f>ROUND(SUM(AX95:AY95),2)</f>
        <v>0</v>
      </c>
      <c r="AW95" s="80">
        <f>'08-21 - KD'!T124</f>
        <v>396.50256099999996</v>
      </c>
      <c r="AX95" s="79">
        <f>'08-21 - KD'!K33</f>
        <v>0</v>
      </c>
      <c r="AY95" s="79">
        <f>'08-21 - KD'!K34</f>
        <v>0</v>
      </c>
      <c r="AZ95" s="79">
        <f>'08-21 - KD'!K35</f>
        <v>0</v>
      </c>
      <c r="BA95" s="79">
        <f>'08-21 - KD'!K36</f>
        <v>0</v>
      </c>
      <c r="BB95" s="79">
        <f>'08-21 - KD'!F33</f>
        <v>0</v>
      </c>
      <c r="BC95" s="79">
        <f>'08-21 - KD'!F34</f>
        <v>0</v>
      </c>
      <c r="BD95" s="79">
        <f>'08-21 - KD'!F35</f>
        <v>0</v>
      </c>
      <c r="BE95" s="79">
        <f>'08-21 - KD'!F36</f>
        <v>0</v>
      </c>
      <c r="BF95" s="81">
        <f>'08-21 - KD'!F37</f>
        <v>0</v>
      </c>
      <c r="BT95" s="82" t="s">
        <v>76</v>
      </c>
      <c r="BU95" s="82" t="s">
        <v>77</v>
      </c>
      <c r="BV95" s="82" t="s">
        <v>72</v>
      </c>
      <c r="BW95" s="82" t="s">
        <v>5</v>
      </c>
      <c r="BX95" s="82" t="s">
        <v>73</v>
      </c>
      <c r="CL95" s="82" t="s">
        <v>1</v>
      </c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</row>
    <row r="97" spans="1:59" s="2" customFormat="1" ht="6.9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</row>
  </sheetData>
  <mergeCells count="40">
    <mergeCell ref="AR2:BG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8-21 - KD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51"/>
  <sheetViews>
    <sheetView showGridLines="0" tabSelected="1" topLeftCell="A276" workbookViewId="0">
      <selection activeCell="K33" sqref="K33:K39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hidden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83"/>
    </row>
    <row r="2" spans="1:46" s="1" customFormat="1" ht="36.9" customHeight="1">
      <c r="M2" s="198" t="s">
        <v>6</v>
      </c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T2" s="14" t="s">
        <v>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71</v>
      </c>
    </row>
    <row r="4" spans="1:46" s="1" customFormat="1" ht="24.9" customHeight="1">
      <c r="B4" s="17"/>
      <c r="D4" s="18" t="s">
        <v>78</v>
      </c>
      <c r="M4" s="17"/>
      <c r="N4" s="84" t="s">
        <v>10</v>
      </c>
      <c r="AT4" s="14" t="s">
        <v>3</v>
      </c>
    </row>
    <row r="5" spans="1:46" s="1" customFormat="1" ht="6.9" customHeight="1">
      <c r="B5" s="17"/>
      <c r="M5" s="17"/>
    </row>
    <row r="6" spans="1:46" s="2" customFormat="1" ht="12" customHeight="1">
      <c r="A6" s="26"/>
      <c r="B6" s="27"/>
      <c r="C6" s="26"/>
      <c r="D6" s="23" t="s">
        <v>14</v>
      </c>
      <c r="E6" s="26"/>
      <c r="F6" s="26"/>
      <c r="G6" s="26"/>
      <c r="H6" s="26"/>
      <c r="I6" s="26"/>
      <c r="J6" s="26"/>
      <c r="K6" s="26"/>
      <c r="L6" s="26"/>
      <c r="M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16.5" customHeight="1">
      <c r="A7" s="26"/>
      <c r="B7" s="27"/>
      <c r="C7" s="26"/>
      <c r="D7" s="26"/>
      <c r="E7" s="179" t="s">
        <v>1005</v>
      </c>
      <c r="F7" s="199"/>
      <c r="G7" s="199"/>
      <c r="H7" s="199"/>
      <c r="I7" s="26"/>
      <c r="J7" s="26"/>
      <c r="K7" s="26"/>
      <c r="L7" s="26"/>
      <c r="M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 ht="10.199999999999999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26"/>
      <c r="M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customHeight="1">
      <c r="A9" s="26"/>
      <c r="B9" s="27"/>
      <c r="C9" s="26"/>
      <c r="D9" s="23" t="s">
        <v>1006</v>
      </c>
      <c r="E9" s="26"/>
      <c r="F9" s="21" t="s">
        <v>1007</v>
      </c>
      <c r="G9" s="26"/>
      <c r="H9" s="26"/>
      <c r="I9" s="23" t="s">
        <v>17</v>
      </c>
      <c r="J9" s="21" t="s">
        <v>1</v>
      </c>
      <c r="K9" s="26"/>
      <c r="L9" s="26"/>
      <c r="M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18</v>
      </c>
      <c r="E10" s="26"/>
      <c r="F10" s="21" t="s">
        <v>1008</v>
      </c>
      <c r="G10" s="26"/>
      <c r="H10" s="26"/>
      <c r="I10" s="23" t="s">
        <v>20</v>
      </c>
      <c r="J10" s="49" t="str">
        <f>'Rekapitulácia stavby'!AN8</f>
        <v>30. 4. 2021</v>
      </c>
      <c r="K10" s="26"/>
      <c r="L10" s="26"/>
      <c r="M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8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1009</v>
      </c>
      <c r="E12" s="26"/>
      <c r="F12" s="2" t="s">
        <v>1010</v>
      </c>
      <c r="G12" s="26"/>
      <c r="H12" s="26"/>
      <c r="I12" s="23" t="s">
        <v>23</v>
      </c>
      <c r="J12" s="21" t="str">
        <f>IF('Rekapitulácia stavby'!AN10="","",'Rekapitulácia stavby'!AN10)</f>
        <v/>
      </c>
      <c r="K12" s="26"/>
      <c r="L12" s="26"/>
      <c r="M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customHeight="1">
      <c r="A13" s="26"/>
      <c r="B13" s="27"/>
      <c r="C13" s="26"/>
      <c r="D13" s="26"/>
      <c r="E13" s="21" t="str">
        <f>IF('Rekapitulácia stavby'!E11="","",'Rekapitulácia stavby'!E11)</f>
        <v xml:space="preserve"> </v>
      </c>
      <c r="F13" s="26"/>
      <c r="G13" s="26"/>
      <c r="H13" s="26"/>
      <c r="I13" s="23" t="s">
        <v>24</v>
      </c>
      <c r="J13" s="21" t="str">
        <f>IF('Rekapitulácia stavby'!AN11="","",'Rekapitulácia stavby'!AN11)</f>
        <v/>
      </c>
      <c r="K13" s="26"/>
      <c r="L13" s="26"/>
      <c r="M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25</v>
      </c>
      <c r="E15" s="26"/>
      <c r="F15" s="26"/>
      <c r="G15" s="26"/>
      <c r="H15" s="26"/>
      <c r="I15" s="23" t="s">
        <v>23</v>
      </c>
      <c r="J15" s="21" t="str">
        <f>'Rekapitulácia stavby'!AN13</f>
        <v/>
      </c>
      <c r="K15" s="26"/>
      <c r="L15" s="26"/>
      <c r="M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customHeight="1">
      <c r="A16" s="26"/>
      <c r="B16" s="27"/>
      <c r="C16" s="26"/>
      <c r="D16" s="26"/>
      <c r="E16" s="165" t="str">
        <f>'Rekapitulácia stavby'!E14</f>
        <v xml:space="preserve"> </v>
      </c>
      <c r="F16" s="165"/>
      <c r="G16" s="165"/>
      <c r="H16" s="165"/>
      <c r="I16" s="23" t="s">
        <v>24</v>
      </c>
      <c r="J16" s="21" t="str">
        <f>'Rekapitulácia stavby'!AN14</f>
        <v/>
      </c>
      <c r="K16" s="26"/>
      <c r="L16" s="26"/>
      <c r="M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26</v>
      </c>
      <c r="E18" s="26"/>
      <c r="F18" s="2" t="s">
        <v>1011</v>
      </c>
      <c r="G18" s="26"/>
      <c r="H18" s="26"/>
      <c r="I18" s="23" t="s">
        <v>23</v>
      </c>
      <c r="J18" s="21" t="str">
        <f>IF('Rekapitulácia stavby'!AN16="","",'Rekapitulácia stavby'!AN16)</f>
        <v/>
      </c>
      <c r="K18" s="26"/>
      <c r="L18" s="26"/>
      <c r="M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stavby'!E17="","",'Rekapitulácia stavby'!E17)</f>
        <v xml:space="preserve"> </v>
      </c>
      <c r="F19" s="26"/>
      <c r="G19" s="26"/>
      <c r="H19" s="26"/>
      <c r="I19" s="23" t="s">
        <v>24</v>
      </c>
      <c r="J19" s="21" t="str">
        <f>IF('Rekapitulácia stavby'!AN17="","",'Rekapitulácia stavby'!AN17)</f>
        <v/>
      </c>
      <c r="K19" s="26"/>
      <c r="L19" s="26"/>
      <c r="M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27</v>
      </c>
      <c r="E21" s="26"/>
      <c r="F21" s="26"/>
      <c r="G21" s="26"/>
      <c r="H21" s="26"/>
      <c r="I21" s="23" t="s">
        <v>23</v>
      </c>
      <c r="J21" s="21" t="str">
        <f>IF('Rekapitulácia stavby'!AN19="","",'Rekapitulácia stavby'!AN19)</f>
        <v/>
      </c>
      <c r="K21" s="26"/>
      <c r="L21" s="26"/>
      <c r="M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tr">
        <f>IF('Rekapitulácia stavby'!E20="","",'Rekapitulácia stavby'!E20)</f>
        <v xml:space="preserve"> </v>
      </c>
      <c r="F22" s="26"/>
      <c r="G22" s="26"/>
      <c r="H22" s="26"/>
      <c r="I22" s="23" t="s">
        <v>24</v>
      </c>
      <c r="J22" s="21" t="str">
        <f>IF('Rekapitulácia stavby'!AN20="","",'Rekapitulácia stavby'!AN20)</f>
        <v/>
      </c>
      <c r="K22" s="26"/>
      <c r="L22" s="26"/>
      <c r="M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28</v>
      </c>
      <c r="E24" s="26"/>
      <c r="F24" s="26"/>
      <c r="G24" s="26"/>
      <c r="H24" s="26"/>
      <c r="I24" s="26"/>
      <c r="J24" s="26"/>
      <c r="K24" s="26"/>
      <c r="L24" s="26"/>
      <c r="M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customHeight="1">
      <c r="A25" s="85"/>
      <c r="B25" s="86"/>
      <c r="C25" s="85"/>
      <c r="D25" s="85"/>
      <c r="E25" s="168" t="s">
        <v>1</v>
      </c>
      <c r="F25" s="168"/>
      <c r="G25" s="168"/>
      <c r="H25" s="168"/>
      <c r="I25" s="85"/>
      <c r="J25" s="85"/>
      <c r="K25" s="85"/>
      <c r="L25" s="85"/>
      <c r="M25" s="87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 s="2" customFormat="1" ht="6.9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" customHeight="1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60"/>
      <c r="M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3.2">
      <c r="A28" s="26"/>
      <c r="B28" s="27"/>
      <c r="C28" s="26"/>
      <c r="D28" s="26"/>
      <c r="E28" s="23" t="s">
        <v>79</v>
      </c>
      <c r="F28" s="26"/>
      <c r="G28" s="26"/>
      <c r="H28" s="26"/>
      <c r="I28" s="26"/>
      <c r="J28" s="26"/>
      <c r="K28" s="88"/>
      <c r="L28" s="26"/>
      <c r="M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13.2">
      <c r="A29" s="26"/>
      <c r="B29" s="27"/>
      <c r="C29" s="26"/>
      <c r="D29" s="26"/>
      <c r="E29" s="23" t="s">
        <v>80</v>
      </c>
      <c r="F29" s="26"/>
      <c r="G29" s="26"/>
      <c r="H29" s="26"/>
      <c r="I29" s="26"/>
      <c r="J29" s="26"/>
      <c r="K29" s="88"/>
      <c r="L29" s="26"/>
      <c r="M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9" t="s">
        <v>29</v>
      </c>
      <c r="E30" s="26"/>
      <c r="F30" s="26"/>
      <c r="G30" s="26"/>
      <c r="H30" s="26"/>
      <c r="I30" s="26"/>
      <c r="J30" s="26"/>
      <c r="K30" s="65"/>
      <c r="L30" s="26"/>
      <c r="M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60"/>
      <c r="M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26"/>
      <c r="K32" s="30" t="s">
        <v>32</v>
      </c>
      <c r="L32" s="26"/>
      <c r="M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0" t="s">
        <v>33</v>
      </c>
      <c r="E33" s="23" t="s">
        <v>34</v>
      </c>
      <c r="F33" s="88">
        <f>ROUND((SUM(BE124:BE350)),  2)</f>
        <v>0</v>
      </c>
      <c r="G33" s="26"/>
      <c r="H33" s="26"/>
      <c r="I33" s="91">
        <v>0.2</v>
      </c>
      <c r="J33" s="26"/>
      <c r="K33" s="88"/>
      <c r="L33" s="26"/>
      <c r="M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23" t="s">
        <v>35</v>
      </c>
      <c r="F34" s="88">
        <f>ROUND((SUM(BF124:BF350)),  2)</f>
        <v>0</v>
      </c>
      <c r="G34" s="26"/>
      <c r="H34" s="26"/>
      <c r="I34" s="91">
        <v>0.2</v>
      </c>
      <c r="J34" s="26"/>
      <c r="K34" s="88"/>
      <c r="L34" s="26"/>
      <c r="M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36</v>
      </c>
      <c r="F35" s="88">
        <f>ROUND((SUM(BG124:BG350)),  2)</f>
        <v>0</v>
      </c>
      <c r="G35" s="26"/>
      <c r="H35" s="26"/>
      <c r="I35" s="91">
        <v>0.2</v>
      </c>
      <c r="J35" s="26"/>
      <c r="K35" s="88"/>
      <c r="L35" s="26"/>
      <c r="M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37</v>
      </c>
      <c r="F36" s="88">
        <f>ROUND((SUM(BH124:BH350)),  2)</f>
        <v>0</v>
      </c>
      <c r="G36" s="26"/>
      <c r="H36" s="26"/>
      <c r="I36" s="91">
        <v>0.2</v>
      </c>
      <c r="J36" s="26"/>
      <c r="K36" s="88"/>
      <c r="L36" s="26"/>
      <c r="M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23" t="s">
        <v>38</v>
      </c>
      <c r="F37" s="88">
        <f>ROUND((SUM(BI124:BI350)),  2)</f>
        <v>0</v>
      </c>
      <c r="G37" s="26"/>
      <c r="H37" s="26"/>
      <c r="I37" s="91">
        <v>0</v>
      </c>
      <c r="J37" s="26"/>
      <c r="K37" s="88"/>
      <c r="L37" s="26"/>
      <c r="M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39</v>
      </c>
      <c r="E39" s="54"/>
      <c r="F39" s="54"/>
      <c r="G39" s="94" t="s">
        <v>40</v>
      </c>
      <c r="H39" s="95" t="s">
        <v>41</v>
      </c>
      <c r="I39" s="54"/>
      <c r="J39" s="54"/>
      <c r="K39" s="96"/>
      <c r="L39" s="97"/>
      <c r="M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M41" s="17"/>
    </row>
    <row r="42" spans="1:31" s="1" customFormat="1" ht="14.4" customHeight="1">
      <c r="B42" s="17"/>
      <c r="M42" s="17"/>
    </row>
    <row r="43" spans="1:31" s="1" customFormat="1" ht="14.4" customHeight="1">
      <c r="B43" s="17"/>
      <c r="M43" s="17"/>
    </row>
    <row r="44" spans="1:31" s="1" customFormat="1" ht="14.4" customHeight="1">
      <c r="B44" s="17"/>
      <c r="M44" s="17"/>
    </row>
    <row r="45" spans="1:31" s="1" customFormat="1" ht="14.4" customHeight="1">
      <c r="B45" s="17"/>
      <c r="M45" s="17"/>
    </row>
    <row r="46" spans="1:31" s="1" customFormat="1" ht="14.4" customHeight="1">
      <c r="B46" s="17"/>
      <c r="M46" s="17"/>
    </row>
    <row r="47" spans="1:31" s="1" customFormat="1" ht="14.4" customHeight="1">
      <c r="B47" s="17"/>
      <c r="M47" s="17"/>
    </row>
    <row r="48" spans="1:31" s="1" customFormat="1" ht="14.4" customHeight="1">
      <c r="B48" s="17"/>
      <c r="M48" s="17"/>
    </row>
    <row r="49" spans="1:31" s="1" customFormat="1" ht="14.4" customHeight="1">
      <c r="B49" s="17"/>
      <c r="M49" s="17"/>
    </row>
    <row r="50" spans="1:31" s="2" customFormat="1" ht="14.4" customHeight="1">
      <c r="B50" s="36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38"/>
      <c r="M50" s="36"/>
    </row>
    <row r="51" spans="1:31" ht="10.199999999999999">
      <c r="B51" s="17"/>
      <c r="M51" s="17"/>
    </row>
    <row r="52" spans="1:31" ht="10.199999999999999">
      <c r="B52" s="17"/>
      <c r="M52" s="17"/>
    </row>
    <row r="53" spans="1:31" ht="10.199999999999999">
      <c r="B53" s="17"/>
      <c r="M53" s="17"/>
    </row>
    <row r="54" spans="1:31" ht="10.199999999999999">
      <c r="B54" s="17"/>
      <c r="M54" s="17"/>
    </row>
    <row r="55" spans="1:31" ht="10.199999999999999">
      <c r="B55" s="17"/>
      <c r="M55" s="17"/>
    </row>
    <row r="56" spans="1:31" ht="10.199999999999999">
      <c r="B56" s="17"/>
      <c r="M56" s="17"/>
    </row>
    <row r="57" spans="1:31" ht="10.199999999999999">
      <c r="B57" s="17"/>
      <c r="M57" s="17"/>
    </row>
    <row r="58" spans="1:31" ht="10.199999999999999">
      <c r="B58" s="17"/>
      <c r="M58" s="17"/>
    </row>
    <row r="59" spans="1:31" ht="10.199999999999999">
      <c r="B59" s="17"/>
      <c r="M59" s="17"/>
    </row>
    <row r="60" spans="1:31" ht="10.199999999999999">
      <c r="B60" s="17"/>
      <c r="M60" s="17"/>
    </row>
    <row r="61" spans="1:31" s="2" customFormat="1" ht="13.2">
      <c r="A61" s="26"/>
      <c r="B61" s="27"/>
      <c r="C61" s="26"/>
      <c r="D61" s="39" t="s">
        <v>44</v>
      </c>
      <c r="E61" s="29"/>
      <c r="F61" s="98" t="s">
        <v>45</v>
      </c>
      <c r="G61" s="39" t="s">
        <v>44</v>
      </c>
      <c r="H61" s="29"/>
      <c r="I61" s="29"/>
      <c r="J61" s="99" t="s">
        <v>45</v>
      </c>
      <c r="K61" s="29"/>
      <c r="L61" s="29"/>
      <c r="M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199999999999999">
      <c r="B62" s="17"/>
      <c r="M62" s="17"/>
    </row>
    <row r="63" spans="1:31" ht="10.199999999999999">
      <c r="B63" s="17"/>
      <c r="M63" s="17"/>
    </row>
    <row r="64" spans="1:31" ht="10.199999999999999">
      <c r="B64" s="17"/>
      <c r="M64" s="17"/>
    </row>
    <row r="65" spans="1:31" s="2" customFormat="1" ht="13.2">
      <c r="A65" s="26"/>
      <c r="B65" s="27"/>
      <c r="C65" s="26"/>
      <c r="D65" s="37" t="s">
        <v>46</v>
      </c>
      <c r="E65" s="40"/>
      <c r="F65" s="40"/>
      <c r="G65" s="37" t="s">
        <v>47</v>
      </c>
      <c r="H65" s="40"/>
      <c r="I65" s="40"/>
      <c r="J65" s="40"/>
      <c r="K65" s="40"/>
      <c r="L65" s="40"/>
      <c r="M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199999999999999">
      <c r="B66" s="17"/>
      <c r="M66" s="17"/>
    </row>
    <row r="67" spans="1:31" ht="10.199999999999999">
      <c r="B67" s="17"/>
      <c r="M67" s="17"/>
    </row>
    <row r="68" spans="1:31" ht="10.199999999999999">
      <c r="B68" s="17"/>
      <c r="M68" s="17"/>
    </row>
    <row r="69" spans="1:31" ht="10.199999999999999">
      <c r="B69" s="17"/>
      <c r="M69" s="17"/>
    </row>
    <row r="70" spans="1:31" ht="10.199999999999999">
      <c r="B70" s="17"/>
      <c r="M70" s="17"/>
    </row>
    <row r="71" spans="1:31" ht="10.199999999999999">
      <c r="B71" s="17"/>
      <c r="M71" s="17"/>
    </row>
    <row r="72" spans="1:31" ht="10.199999999999999">
      <c r="B72" s="17"/>
      <c r="M72" s="17"/>
    </row>
    <row r="73" spans="1:31" ht="10.199999999999999">
      <c r="B73" s="17"/>
      <c r="M73" s="17"/>
    </row>
    <row r="74" spans="1:31" ht="10.199999999999999">
      <c r="B74" s="17"/>
      <c r="M74" s="17"/>
    </row>
    <row r="75" spans="1:31" ht="10.199999999999999">
      <c r="B75" s="17"/>
      <c r="M75" s="17"/>
    </row>
    <row r="76" spans="1:31" s="2" customFormat="1" ht="13.2">
      <c r="A76" s="26"/>
      <c r="B76" s="27"/>
      <c r="C76" s="26"/>
      <c r="D76" s="39" t="s">
        <v>44</v>
      </c>
      <c r="E76" s="29"/>
      <c r="F76" s="98" t="s">
        <v>45</v>
      </c>
      <c r="G76" s="39" t="s">
        <v>44</v>
      </c>
      <c r="H76" s="29"/>
      <c r="I76" s="29"/>
      <c r="J76" s="99" t="s">
        <v>45</v>
      </c>
      <c r="K76" s="29"/>
      <c r="L76" s="29"/>
      <c r="M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81</v>
      </c>
      <c r="D82" s="26"/>
      <c r="E82" s="26"/>
      <c r="F82" s="26"/>
      <c r="G82" s="26"/>
      <c r="H82" s="26"/>
      <c r="I82" s="26"/>
      <c r="J82" s="26"/>
      <c r="K82" s="26"/>
      <c r="L82" s="26"/>
      <c r="M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14</v>
      </c>
      <c r="D84" s="26"/>
      <c r="E84" s="26"/>
      <c r="F84" s="26"/>
      <c r="G84" s="26"/>
      <c r="H84" s="26"/>
      <c r="I84" s="26"/>
      <c r="J84" s="26"/>
      <c r="K84" s="26"/>
      <c r="L84" s="26"/>
      <c r="M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79" t="str">
        <f>E7</f>
        <v>KONTAJNEROVÉ DIVADLO VEDĽA KINA HVIEZDA - TRENČÍN</v>
      </c>
      <c r="F85" s="199"/>
      <c r="G85" s="199"/>
      <c r="H85" s="199"/>
      <c r="I85" s="26"/>
      <c r="J85" s="26"/>
      <c r="K85" s="26"/>
      <c r="L85" s="26"/>
      <c r="M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customHeight="1">
      <c r="A87" s="26"/>
      <c r="B87" s="27"/>
      <c r="C87" s="23" t="s">
        <v>18</v>
      </c>
      <c r="D87" s="26"/>
      <c r="E87" s="26"/>
      <c r="F87" s="21" t="str">
        <f>F10</f>
        <v>Trenčín, p.č. 224/, 216/3</v>
      </c>
      <c r="G87" s="26"/>
      <c r="H87" s="26"/>
      <c r="I87" s="23" t="s">
        <v>20</v>
      </c>
      <c r="J87" s="49" t="str">
        <f>IF(J10="","",J10)</f>
        <v>30. 4. 2021</v>
      </c>
      <c r="K87" s="26"/>
      <c r="L87" s="26"/>
      <c r="M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15" customHeight="1">
      <c r="A89" s="26"/>
      <c r="B89" s="27"/>
      <c r="C89" s="23" t="s">
        <v>1009</v>
      </c>
      <c r="D89" s="26"/>
      <c r="E89" s="26"/>
      <c r="F89" s="21" t="s">
        <v>1010</v>
      </c>
      <c r="G89" s="26"/>
      <c r="H89" s="26"/>
      <c r="I89" s="23" t="s">
        <v>26</v>
      </c>
      <c r="J89" s="24" t="s">
        <v>1012</v>
      </c>
      <c r="K89" s="26"/>
      <c r="L89" s="26"/>
      <c r="M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15.15" customHeight="1">
      <c r="A90" s="26"/>
      <c r="B90" s="27"/>
      <c r="C90" s="23" t="s">
        <v>25</v>
      </c>
      <c r="D90" s="26"/>
      <c r="E90" s="26"/>
      <c r="F90" s="21" t="str">
        <f>IF(E16="","",E16)</f>
        <v xml:space="preserve"> </v>
      </c>
      <c r="G90" s="26"/>
      <c r="H90" s="26"/>
      <c r="I90" s="23" t="s">
        <v>27</v>
      </c>
      <c r="J90" s="24" t="str">
        <f>E22</f>
        <v xml:space="preserve"> </v>
      </c>
      <c r="K90" s="26"/>
      <c r="L90" s="26"/>
      <c r="M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customHeight="1">
      <c r="A92" s="26"/>
      <c r="B92" s="27"/>
      <c r="C92" s="100" t="s">
        <v>82</v>
      </c>
      <c r="D92" s="92"/>
      <c r="E92" s="92"/>
      <c r="F92" s="92"/>
      <c r="G92" s="92"/>
      <c r="H92" s="92"/>
      <c r="I92" s="101" t="s">
        <v>83</v>
      </c>
      <c r="J92" s="101" t="s">
        <v>84</v>
      </c>
      <c r="K92" s="101" t="s">
        <v>85</v>
      </c>
      <c r="L92" s="92"/>
      <c r="M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8" customHeight="1">
      <c r="A94" s="26"/>
      <c r="B94" s="27"/>
      <c r="C94" s="102" t="s">
        <v>86</v>
      </c>
      <c r="D94" s="26"/>
      <c r="E94" s="26"/>
      <c r="F94" s="26"/>
      <c r="G94" s="26"/>
      <c r="H94" s="26"/>
      <c r="I94" s="65"/>
      <c r="J94" s="65"/>
      <c r="K94" s="65"/>
      <c r="L94" s="26"/>
      <c r="M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87</v>
      </c>
    </row>
    <row r="95" spans="1:47" s="9" customFormat="1" ht="24.9" customHeight="1">
      <c r="B95" s="103"/>
      <c r="D95" s="104" t="s">
        <v>88</v>
      </c>
      <c r="E95" s="105"/>
      <c r="F95" s="105"/>
      <c r="G95" s="105"/>
      <c r="H95" s="105"/>
      <c r="I95" s="106"/>
      <c r="J95" s="106"/>
      <c r="K95" s="106"/>
      <c r="M95" s="103"/>
    </row>
    <row r="96" spans="1:47" s="10" customFormat="1" ht="19.95" customHeight="1">
      <c r="B96" s="107"/>
      <c r="D96" s="108" t="s">
        <v>89</v>
      </c>
      <c r="E96" s="109"/>
      <c r="F96" s="109"/>
      <c r="G96" s="109"/>
      <c r="H96" s="109"/>
      <c r="I96" s="110"/>
      <c r="J96" s="110"/>
      <c r="K96" s="110"/>
      <c r="M96" s="107"/>
    </row>
    <row r="97" spans="1:31" s="10" customFormat="1" ht="19.95" customHeight="1">
      <c r="B97" s="107"/>
      <c r="D97" s="108" t="s">
        <v>90</v>
      </c>
      <c r="E97" s="109"/>
      <c r="F97" s="109"/>
      <c r="G97" s="109"/>
      <c r="H97" s="109"/>
      <c r="I97" s="110"/>
      <c r="J97" s="110"/>
      <c r="K97" s="110"/>
      <c r="M97" s="107"/>
    </row>
    <row r="98" spans="1:31" s="10" customFormat="1" ht="19.95" customHeight="1">
      <c r="B98" s="107"/>
      <c r="D98" s="108" t="s">
        <v>91</v>
      </c>
      <c r="E98" s="109"/>
      <c r="F98" s="109"/>
      <c r="G98" s="109"/>
      <c r="H98" s="109"/>
      <c r="I98" s="110"/>
      <c r="J98" s="110"/>
      <c r="K98" s="110"/>
      <c r="M98" s="107"/>
    </row>
    <row r="99" spans="1:31" s="10" customFormat="1" ht="19.95" customHeight="1">
      <c r="B99" s="107"/>
      <c r="D99" s="108" t="s">
        <v>92</v>
      </c>
      <c r="E99" s="109"/>
      <c r="F99" s="109"/>
      <c r="G99" s="109"/>
      <c r="H99" s="109"/>
      <c r="I99" s="110"/>
      <c r="J99" s="110"/>
      <c r="K99" s="110"/>
      <c r="M99" s="107"/>
    </row>
    <row r="100" spans="1:31" s="10" customFormat="1" ht="19.95" customHeight="1">
      <c r="B100" s="107"/>
      <c r="D100" s="108" t="s">
        <v>93</v>
      </c>
      <c r="E100" s="109"/>
      <c r="F100" s="109"/>
      <c r="G100" s="109"/>
      <c r="H100" s="109"/>
      <c r="I100" s="110"/>
      <c r="J100" s="110"/>
      <c r="K100" s="110"/>
      <c r="M100" s="107"/>
    </row>
    <row r="101" spans="1:31" s="10" customFormat="1" ht="19.95" customHeight="1">
      <c r="B101" s="107"/>
      <c r="D101" s="108" t="s">
        <v>94</v>
      </c>
      <c r="E101" s="109"/>
      <c r="F101" s="109"/>
      <c r="G101" s="109"/>
      <c r="H101" s="109"/>
      <c r="I101" s="110"/>
      <c r="J101" s="110"/>
      <c r="K101" s="110"/>
      <c r="M101" s="107"/>
    </row>
    <row r="102" spans="1:31" s="10" customFormat="1" ht="19.95" customHeight="1">
      <c r="B102" s="107"/>
      <c r="D102" s="108" t="s">
        <v>95</v>
      </c>
      <c r="E102" s="109"/>
      <c r="F102" s="109"/>
      <c r="G102" s="109"/>
      <c r="H102" s="109"/>
      <c r="I102" s="110"/>
      <c r="J102" s="110"/>
      <c r="K102" s="110"/>
      <c r="M102" s="107"/>
    </row>
    <row r="103" spans="1:31" s="9" customFormat="1" ht="24.9" customHeight="1">
      <c r="B103" s="103"/>
      <c r="D103" s="104" t="s">
        <v>96</v>
      </c>
      <c r="E103" s="105"/>
      <c r="F103" s="105"/>
      <c r="G103" s="105"/>
      <c r="H103" s="105"/>
      <c r="I103" s="106"/>
      <c r="J103" s="106"/>
      <c r="K103" s="106"/>
      <c r="M103" s="103"/>
    </row>
    <row r="104" spans="1:31" s="10" customFormat="1" ht="19.95" customHeight="1">
      <c r="B104" s="107"/>
      <c r="D104" s="108" t="s">
        <v>97</v>
      </c>
      <c r="E104" s="109"/>
      <c r="F104" s="109"/>
      <c r="G104" s="109"/>
      <c r="H104" s="109"/>
      <c r="I104" s="110"/>
      <c r="J104" s="110"/>
      <c r="K104" s="110"/>
      <c r="M104" s="107"/>
    </row>
    <row r="105" spans="1:31" s="9" customFormat="1" ht="24.9" customHeight="1">
      <c r="B105" s="103"/>
      <c r="D105" s="104" t="s">
        <v>98</v>
      </c>
      <c r="E105" s="105"/>
      <c r="F105" s="105"/>
      <c r="G105" s="105"/>
      <c r="H105" s="105"/>
      <c r="I105" s="106"/>
      <c r="J105" s="106"/>
      <c r="K105" s="106"/>
      <c r="M105" s="103"/>
    </row>
    <row r="106" spans="1:31" s="9" customFormat="1" ht="24.9" customHeight="1">
      <c r="B106" s="103"/>
      <c r="D106" s="104" t="s">
        <v>99</v>
      </c>
      <c r="E106" s="105"/>
      <c r="F106" s="105"/>
      <c r="G106" s="105"/>
      <c r="H106" s="105"/>
      <c r="I106" s="106"/>
      <c r="J106" s="106"/>
      <c r="K106" s="106"/>
      <c r="M106" s="103"/>
    </row>
    <row r="107" spans="1:31" s="2" customFormat="1" ht="21.7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" customHeight="1">
      <c r="A108" s="26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12" spans="1:31" s="2" customFormat="1" ht="6.9" customHeight="1">
      <c r="A112" s="26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4.9" customHeight="1">
      <c r="A113" s="26"/>
      <c r="B113" s="27"/>
      <c r="C113" s="18" t="s">
        <v>100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14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79" t="str">
        <f>E7</f>
        <v>KONTAJNEROVÉ DIVADLO VEDĽA KINA HVIEZDA - TRENČÍN</v>
      </c>
      <c r="F116" s="199"/>
      <c r="G116" s="199"/>
      <c r="H116" s="199"/>
      <c r="I116" s="26"/>
      <c r="J116" s="26"/>
      <c r="K116" s="26"/>
      <c r="L116" s="26"/>
      <c r="M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18</v>
      </c>
      <c r="D118" s="26"/>
      <c r="E118" s="26"/>
      <c r="F118" s="21" t="str">
        <f>F10</f>
        <v>Trenčín, p.č. 224/, 216/3</v>
      </c>
      <c r="G118" s="26"/>
      <c r="H118" s="26"/>
      <c r="I118" s="23" t="s">
        <v>20</v>
      </c>
      <c r="J118" s="49" t="str">
        <f>IF(J10="","",J10)</f>
        <v>30. 4. 2021</v>
      </c>
      <c r="K118" s="26"/>
      <c r="L118" s="26"/>
      <c r="M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15" customHeight="1">
      <c r="A120" s="26"/>
      <c r="B120" s="27"/>
      <c r="C120" s="23" t="s">
        <v>1009</v>
      </c>
      <c r="D120" s="26"/>
      <c r="E120" s="26"/>
      <c r="F120" s="21" t="s">
        <v>1010</v>
      </c>
      <c r="G120" s="26"/>
      <c r="H120" s="26"/>
      <c r="I120" s="23" t="s">
        <v>26</v>
      </c>
      <c r="J120" s="24" t="s">
        <v>1013</v>
      </c>
      <c r="K120" s="26"/>
      <c r="L120" s="26"/>
      <c r="M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15" customHeight="1">
      <c r="A121" s="26"/>
      <c r="B121" s="27"/>
      <c r="C121" s="23" t="s">
        <v>25</v>
      </c>
      <c r="D121" s="26"/>
      <c r="E121" s="26"/>
      <c r="F121" s="21" t="str">
        <f>IF(E16="","",E16)</f>
        <v xml:space="preserve"> </v>
      </c>
      <c r="G121" s="26"/>
      <c r="H121" s="26"/>
      <c r="I121" s="23" t="s">
        <v>27</v>
      </c>
      <c r="J121" s="24" t="str">
        <f>E22</f>
        <v xml:space="preserve"> </v>
      </c>
      <c r="K121" s="26"/>
      <c r="L121" s="26"/>
      <c r="M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11"/>
      <c r="B123" s="112"/>
      <c r="C123" s="113" t="s">
        <v>101</v>
      </c>
      <c r="D123" s="114" t="s">
        <v>54</v>
      </c>
      <c r="E123" s="114" t="s">
        <v>50</v>
      </c>
      <c r="F123" s="114" t="s">
        <v>51</v>
      </c>
      <c r="G123" s="114" t="s">
        <v>102</v>
      </c>
      <c r="H123" s="114" t="s">
        <v>103</v>
      </c>
      <c r="I123" s="114" t="s">
        <v>104</v>
      </c>
      <c r="J123" s="114" t="s">
        <v>105</v>
      </c>
      <c r="K123" s="115" t="s">
        <v>85</v>
      </c>
      <c r="L123" s="116" t="s">
        <v>106</v>
      </c>
      <c r="M123" s="117"/>
      <c r="N123" s="56" t="s">
        <v>1</v>
      </c>
      <c r="O123" s="57" t="s">
        <v>33</v>
      </c>
      <c r="P123" s="57" t="s">
        <v>107</v>
      </c>
      <c r="Q123" s="57" t="s">
        <v>108</v>
      </c>
      <c r="R123" s="57" t="s">
        <v>109</v>
      </c>
      <c r="S123" s="57" t="s">
        <v>110</v>
      </c>
      <c r="T123" s="57" t="s">
        <v>111</v>
      </c>
      <c r="U123" s="57" t="s">
        <v>112</v>
      </c>
      <c r="V123" s="57" t="s">
        <v>113</v>
      </c>
      <c r="W123" s="57" t="s">
        <v>114</v>
      </c>
      <c r="X123" s="58" t="s">
        <v>115</v>
      </c>
      <c r="Y123" s="111"/>
      <c r="Z123" s="111"/>
      <c r="AA123" s="111"/>
      <c r="AB123" s="111"/>
      <c r="AC123" s="111"/>
      <c r="AD123" s="111"/>
      <c r="AE123" s="111"/>
    </row>
    <row r="124" spans="1:65" s="2" customFormat="1" ht="22.8" customHeight="1">
      <c r="A124" s="26"/>
      <c r="B124" s="27"/>
      <c r="C124" s="63" t="s">
        <v>86</v>
      </c>
      <c r="D124" s="26"/>
      <c r="E124" s="26"/>
      <c r="F124" s="26"/>
      <c r="G124" s="26"/>
      <c r="H124" s="26"/>
      <c r="I124" s="26"/>
      <c r="J124" s="26"/>
      <c r="K124" s="118"/>
      <c r="L124" s="26"/>
      <c r="M124" s="27"/>
      <c r="N124" s="59"/>
      <c r="O124" s="50"/>
      <c r="P124" s="60"/>
      <c r="Q124" s="119">
        <f>Q125+Q339+Q342+Q347</f>
        <v>0</v>
      </c>
      <c r="R124" s="119">
        <f>R125+R339+R342+R347</f>
        <v>0</v>
      </c>
      <c r="S124" s="60"/>
      <c r="T124" s="120">
        <f>T125+T339+T342+T347</f>
        <v>396.50256099999996</v>
      </c>
      <c r="U124" s="60"/>
      <c r="V124" s="120">
        <f>V125+V339+V342+V347</f>
        <v>1.7787214000000002</v>
      </c>
      <c r="W124" s="60"/>
      <c r="X124" s="121">
        <f>X125+X339+X342+X347</f>
        <v>0</v>
      </c>
      <c r="Y124" s="26"/>
      <c r="Z124" s="26"/>
      <c r="AA124" s="26"/>
      <c r="AB124" s="26"/>
      <c r="AC124" s="26"/>
      <c r="AD124" s="26"/>
      <c r="AE124" s="26"/>
      <c r="AT124" s="14" t="s">
        <v>70</v>
      </c>
      <c r="AU124" s="14" t="s">
        <v>87</v>
      </c>
      <c r="BK124" s="122">
        <f>BK125+BK339+BK342+BK347</f>
        <v>0</v>
      </c>
    </row>
    <row r="125" spans="1:65" s="12" customFormat="1" ht="25.95" customHeight="1">
      <c r="B125" s="123"/>
      <c r="D125" s="124" t="s">
        <v>70</v>
      </c>
      <c r="E125" s="125" t="s">
        <v>116</v>
      </c>
      <c r="F125" s="125" t="s">
        <v>117</v>
      </c>
      <c r="K125" s="126"/>
      <c r="M125" s="123"/>
      <c r="N125" s="127"/>
      <c r="O125" s="128"/>
      <c r="P125" s="128"/>
      <c r="Q125" s="129">
        <f>Q126+Q147+Q167+Q183+Q209+Q283+Q328</f>
        <v>0</v>
      </c>
      <c r="R125" s="129">
        <f>R126+R147+R167+R183+R209+R283+R328</f>
        <v>0</v>
      </c>
      <c r="S125" s="128"/>
      <c r="T125" s="130">
        <f>T126+T147+T167+T183+T209+T283+T328</f>
        <v>290.26613099999997</v>
      </c>
      <c r="U125" s="128"/>
      <c r="V125" s="130">
        <f>V126+V147+V167+V183+V209+V283+V328</f>
        <v>1.7787214000000002</v>
      </c>
      <c r="W125" s="128"/>
      <c r="X125" s="131">
        <f>X126+X147+X167+X183+X209+X283+X328</f>
        <v>0</v>
      </c>
      <c r="AR125" s="124" t="s">
        <v>118</v>
      </c>
      <c r="AT125" s="132" t="s">
        <v>70</v>
      </c>
      <c r="AU125" s="132" t="s">
        <v>71</v>
      </c>
      <c r="AY125" s="124" t="s">
        <v>119</v>
      </c>
      <c r="BK125" s="133">
        <f>BK126+BK147+BK167+BK183+BK209+BK283+BK328</f>
        <v>0</v>
      </c>
    </row>
    <row r="126" spans="1:65" s="12" customFormat="1" ht="22.8" customHeight="1">
      <c r="B126" s="123"/>
      <c r="D126" s="124" t="s">
        <v>70</v>
      </c>
      <c r="E126" s="134" t="s">
        <v>120</v>
      </c>
      <c r="F126" s="134" t="s">
        <v>121</v>
      </c>
      <c r="K126" s="135"/>
      <c r="M126" s="123"/>
      <c r="N126" s="127"/>
      <c r="O126" s="128"/>
      <c r="P126" s="128"/>
      <c r="Q126" s="129">
        <f>SUM(Q127:Q146)</f>
        <v>0</v>
      </c>
      <c r="R126" s="129">
        <f>SUM(R127:R146)</f>
        <v>0</v>
      </c>
      <c r="S126" s="128"/>
      <c r="T126" s="130">
        <f>SUM(T127:T146)</f>
        <v>16.286998000000001</v>
      </c>
      <c r="U126" s="128"/>
      <c r="V126" s="130">
        <f>SUM(V127:V146)</f>
        <v>0.11118</v>
      </c>
      <c r="W126" s="128"/>
      <c r="X126" s="131">
        <f>SUM(X127:X146)</f>
        <v>0</v>
      </c>
      <c r="AR126" s="124" t="s">
        <v>118</v>
      </c>
      <c r="AT126" s="132" t="s">
        <v>70</v>
      </c>
      <c r="AU126" s="132" t="s">
        <v>76</v>
      </c>
      <c r="AY126" s="124" t="s">
        <v>119</v>
      </c>
      <c r="BK126" s="133">
        <f>SUM(BK127:BK146)</f>
        <v>0</v>
      </c>
    </row>
    <row r="127" spans="1:65" s="2" customFormat="1" ht="24.15" customHeight="1">
      <c r="A127" s="26"/>
      <c r="B127" s="136"/>
      <c r="C127" s="137" t="s">
        <v>76</v>
      </c>
      <c r="D127" s="137" t="s">
        <v>122</v>
      </c>
      <c r="E127" s="138" t="s">
        <v>123</v>
      </c>
      <c r="F127" s="139" t="s">
        <v>124</v>
      </c>
      <c r="G127" s="140" t="s">
        <v>125</v>
      </c>
      <c r="H127" s="141">
        <v>1</v>
      </c>
      <c r="I127" s="142"/>
      <c r="J127" s="142"/>
      <c r="K127" s="142"/>
      <c r="L127" s="143"/>
      <c r="M127" s="27"/>
      <c r="N127" s="144" t="s">
        <v>1</v>
      </c>
      <c r="O127" s="145" t="s">
        <v>35</v>
      </c>
      <c r="P127" s="146">
        <f t="shared" ref="P127:P146" si="0">I127+J127</f>
        <v>0</v>
      </c>
      <c r="Q127" s="146">
        <f t="shared" ref="Q127:Q146" si="1">ROUND(I127*H127,2)</f>
        <v>0</v>
      </c>
      <c r="R127" s="146">
        <f t="shared" ref="R127:R146" si="2">ROUND(J127*H127,2)</f>
        <v>0</v>
      </c>
      <c r="S127" s="147">
        <v>10.75909</v>
      </c>
      <c r="T127" s="147">
        <f t="shared" ref="T127:T146" si="3">S127*H127</f>
        <v>10.75909</v>
      </c>
      <c r="U127" s="147">
        <v>0</v>
      </c>
      <c r="V127" s="147">
        <f t="shared" ref="V127:V146" si="4">U127*H127</f>
        <v>0</v>
      </c>
      <c r="W127" s="147">
        <v>0</v>
      </c>
      <c r="X127" s="148">
        <f t="shared" ref="X127:X146" si="5">W127*H127</f>
        <v>0</v>
      </c>
      <c r="Y127" s="26"/>
      <c r="Z127" s="26"/>
      <c r="AA127" s="26"/>
      <c r="AB127" s="26"/>
      <c r="AC127" s="26"/>
      <c r="AD127" s="26"/>
      <c r="AE127" s="26"/>
      <c r="AR127" s="149" t="s">
        <v>126</v>
      </c>
      <c r="AT127" s="149" t="s">
        <v>122</v>
      </c>
      <c r="AU127" s="149" t="s">
        <v>118</v>
      </c>
      <c r="AY127" s="14" t="s">
        <v>119</v>
      </c>
      <c r="BE127" s="150">
        <f t="shared" ref="BE127:BE146" si="6">IF(O127="základná",K127,0)</f>
        <v>0</v>
      </c>
      <c r="BF127" s="150">
        <f t="shared" ref="BF127:BF146" si="7">IF(O127="znížená",K127,0)</f>
        <v>0</v>
      </c>
      <c r="BG127" s="150">
        <f t="shared" ref="BG127:BG146" si="8">IF(O127="zákl. prenesená",K127,0)</f>
        <v>0</v>
      </c>
      <c r="BH127" s="150">
        <f t="shared" ref="BH127:BH146" si="9">IF(O127="zníž. prenesená",K127,0)</f>
        <v>0</v>
      </c>
      <c r="BI127" s="150">
        <f t="shared" ref="BI127:BI146" si="10">IF(O127="nulová",K127,0)</f>
        <v>0</v>
      </c>
      <c r="BJ127" s="14" t="s">
        <v>118</v>
      </c>
      <c r="BK127" s="150">
        <f t="shared" ref="BK127:BK146" si="11">ROUND(P127*H127,2)</f>
        <v>0</v>
      </c>
      <c r="BL127" s="14" t="s">
        <v>126</v>
      </c>
      <c r="BM127" s="149" t="s">
        <v>127</v>
      </c>
    </row>
    <row r="128" spans="1:65" s="2" customFormat="1" ht="37.799999999999997" customHeight="1">
      <c r="A128" s="26"/>
      <c r="B128" s="136"/>
      <c r="C128" s="151" t="s">
        <v>118</v>
      </c>
      <c r="D128" s="151" t="s">
        <v>128</v>
      </c>
      <c r="E128" s="152" t="s">
        <v>129</v>
      </c>
      <c r="F128" s="153" t="s">
        <v>130</v>
      </c>
      <c r="G128" s="154" t="s">
        <v>131</v>
      </c>
      <c r="H128" s="155">
        <v>1</v>
      </c>
      <c r="I128" s="156"/>
      <c r="J128" s="157"/>
      <c r="K128" s="156"/>
      <c r="L128" s="157"/>
      <c r="M128" s="158"/>
      <c r="N128" s="159" t="s">
        <v>1</v>
      </c>
      <c r="O128" s="145" t="s">
        <v>35</v>
      </c>
      <c r="P128" s="146">
        <f t="shared" si="0"/>
        <v>0</v>
      </c>
      <c r="Q128" s="146">
        <f t="shared" si="1"/>
        <v>0</v>
      </c>
      <c r="R128" s="146">
        <f t="shared" si="2"/>
        <v>0</v>
      </c>
      <c r="S128" s="147">
        <v>0</v>
      </c>
      <c r="T128" s="147">
        <f t="shared" si="3"/>
        <v>0</v>
      </c>
      <c r="U128" s="147">
        <v>0.08</v>
      </c>
      <c r="V128" s="147">
        <f t="shared" si="4"/>
        <v>0.08</v>
      </c>
      <c r="W128" s="147">
        <v>0</v>
      </c>
      <c r="X128" s="148">
        <f t="shared" si="5"/>
        <v>0</v>
      </c>
      <c r="Y128" s="26"/>
      <c r="Z128" s="26"/>
      <c r="AA128" s="26"/>
      <c r="AB128" s="26"/>
      <c r="AC128" s="26"/>
      <c r="AD128" s="26"/>
      <c r="AE128" s="26"/>
      <c r="AR128" s="149" t="s">
        <v>132</v>
      </c>
      <c r="AT128" s="149" t="s">
        <v>128</v>
      </c>
      <c r="AU128" s="149" t="s">
        <v>118</v>
      </c>
      <c r="AY128" s="14" t="s">
        <v>119</v>
      </c>
      <c r="BE128" s="150">
        <f t="shared" si="6"/>
        <v>0</v>
      </c>
      <c r="BF128" s="150">
        <f t="shared" si="7"/>
        <v>0</v>
      </c>
      <c r="BG128" s="150">
        <f t="shared" si="8"/>
        <v>0</v>
      </c>
      <c r="BH128" s="150">
        <f t="shared" si="9"/>
        <v>0</v>
      </c>
      <c r="BI128" s="150">
        <f t="shared" si="10"/>
        <v>0</v>
      </c>
      <c r="BJ128" s="14" t="s">
        <v>118</v>
      </c>
      <c r="BK128" s="150">
        <f t="shared" si="11"/>
        <v>0</v>
      </c>
      <c r="BL128" s="14" t="s">
        <v>126</v>
      </c>
      <c r="BM128" s="149" t="s">
        <v>133</v>
      </c>
    </row>
    <row r="129" spans="1:65" s="2" customFormat="1" ht="24.15" customHeight="1">
      <c r="A129" s="26"/>
      <c r="B129" s="136"/>
      <c r="C129" s="151" t="s">
        <v>134</v>
      </c>
      <c r="D129" s="151" t="s">
        <v>128</v>
      </c>
      <c r="E129" s="152" t="s">
        <v>135</v>
      </c>
      <c r="F129" s="153" t="s">
        <v>136</v>
      </c>
      <c r="G129" s="154" t="s">
        <v>131</v>
      </c>
      <c r="H129" s="155">
        <v>1</v>
      </c>
      <c r="I129" s="156"/>
      <c r="J129" s="157"/>
      <c r="K129" s="156"/>
      <c r="L129" s="157"/>
      <c r="M129" s="158"/>
      <c r="N129" s="159" t="s">
        <v>1</v>
      </c>
      <c r="O129" s="145" t="s">
        <v>35</v>
      </c>
      <c r="P129" s="146">
        <f t="shared" si="0"/>
        <v>0</v>
      </c>
      <c r="Q129" s="146">
        <f t="shared" si="1"/>
        <v>0</v>
      </c>
      <c r="R129" s="146">
        <f t="shared" si="2"/>
        <v>0</v>
      </c>
      <c r="S129" s="147">
        <v>0</v>
      </c>
      <c r="T129" s="147">
        <f t="shared" si="3"/>
        <v>0</v>
      </c>
      <c r="U129" s="147">
        <v>3.0000000000000001E-3</v>
      </c>
      <c r="V129" s="147">
        <f t="shared" si="4"/>
        <v>3.0000000000000001E-3</v>
      </c>
      <c r="W129" s="147">
        <v>0</v>
      </c>
      <c r="X129" s="148">
        <f t="shared" si="5"/>
        <v>0</v>
      </c>
      <c r="Y129" s="26"/>
      <c r="Z129" s="26"/>
      <c r="AA129" s="26"/>
      <c r="AB129" s="26"/>
      <c r="AC129" s="26"/>
      <c r="AD129" s="26"/>
      <c r="AE129" s="26"/>
      <c r="AR129" s="149" t="s">
        <v>132</v>
      </c>
      <c r="AT129" s="149" t="s">
        <v>128</v>
      </c>
      <c r="AU129" s="149" t="s">
        <v>118</v>
      </c>
      <c r="AY129" s="14" t="s">
        <v>119</v>
      </c>
      <c r="BE129" s="150">
        <f t="shared" si="6"/>
        <v>0</v>
      </c>
      <c r="BF129" s="150">
        <f t="shared" si="7"/>
        <v>0</v>
      </c>
      <c r="BG129" s="150">
        <f t="shared" si="8"/>
        <v>0</v>
      </c>
      <c r="BH129" s="150">
        <f t="shared" si="9"/>
        <v>0</v>
      </c>
      <c r="BI129" s="150">
        <f t="shared" si="10"/>
        <v>0</v>
      </c>
      <c r="BJ129" s="14" t="s">
        <v>118</v>
      </c>
      <c r="BK129" s="150">
        <f t="shared" si="11"/>
        <v>0</v>
      </c>
      <c r="BL129" s="14" t="s">
        <v>126</v>
      </c>
      <c r="BM129" s="149" t="s">
        <v>137</v>
      </c>
    </row>
    <row r="130" spans="1:65" s="2" customFormat="1" ht="14.4" customHeight="1">
      <c r="A130" s="26"/>
      <c r="B130" s="136"/>
      <c r="C130" s="151" t="s">
        <v>138</v>
      </c>
      <c r="D130" s="151" t="s">
        <v>128</v>
      </c>
      <c r="E130" s="152" t="s">
        <v>139</v>
      </c>
      <c r="F130" s="153" t="s">
        <v>140</v>
      </c>
      <c r="G130" s="154" t="s">
        <v>131</v>
      </c>
      <c r="H130" s="155">
        <v>1</v>
      </c>
      <c r="I130" s="156"/>
      <c r="J130" s="157"/>
      <c r="K130" s="156"/>
      <c r="L130" s="157"/>
      <c r="M130" s="158"/>
      <c r="N130" s="159" t="s">
        <v>1</v>
      </c>
      <c r="O130" s="145" t="s">
        <v>35</v>
      </c>
      <c r="P130" s="146">
        <f t="shared" si="0"/>
        <v>0</v>
      </c>
      <c r="Q130" s="146">
        <f t="shared" si="1"/>
        <v>0</v>
      </c>
      <c r="R130" s="146">
        <f t="shared" si="2"/>
        <v>0</v>
      </c>
      <c r="S130" s="147">
        <v>0</v>
      </c>
      <c r="T130" s="147">
        <f t="shared" si="3"/>
        <v>0</v>
      </c>
      <c r="U130" s="147">
        <v>1E-3</v>
      </c>
      <c r="V130" s="147">
        <f t="shared" si="4"/>
        <v>1E-3</v>
      </c>
      <c r="W130" s="147">
        <v>0</v>
      </c>
      <c r="X130" s="148">
        <f t="shared" si="5"/>
        <v>0</v>
      </c>
      <c r="Y130" s="26"/>
      <c r="Z130" s="26"/>
      <c r="AA130" s="26"/>
      <c r="AB130" s="26"/>
      <c r="AC130" s="26"/>
      <c r="AD130" s="26"/>
      <c r="AE130" s="26"/>
      <c r="AR130" s="149" t="s">
        <v>132</v>
      </c>
      <c r="AT130" s="149" t="s">
        <v>128</v>
      </c>
      <c r="AU130" s="149" t="s">
        <v>118</v>
      </c>
      <c r="AY130" s="14" t="s">
        <v>119</v>
      </c>
      <c r="BE130" s="150">
        <f t="shared" si="6"/>
        <v>0</v>
      </c>
      <c r="BF130" s="150">
        <f t="shared" si="7"/>
        <v>0</v>
      </c>
      <c r="BG130" s="150">
        <f t="shared" si="8"/>
        <v>0</v>
      </c>
      <c r="BH130" s="150">
        <f t="shared" si="9"/>
        <v>0</v>
      </c>
      <c r="BI130" s="150">
        <f t="shared" si="10"/>
        <v>0</v>
      </c>
      <c r="BJ130" s="14" t="s">
        <v>118</v>
      </c>
      <c r="BK130" s="150">
        <f t="shared" si="11"/>
        <v>0</v>
      </c>
      <c r="BL130" s="14" t="s">
        <v>126</v>
      </c>
      <c r="BM130" s="149" t="s">
        <v>141</v>
      </c>
    </row>
    <row r="131" spans="1:65" s="2" customFormat="1" ht="14.4" customHeight="1">
      <c r="A131" s="26"/>
      <c r="B131" s="136"/>
      <c r="C131" s="151" t="s">
        <v>142</v>
      </c>
      <c r="D131" s="151" t="s">
        <v>128</v>
      </c>
      <c r="E131" s="152" t="s">
        <v>143</v>
      </c>
      <c r="F131" s="153" t="s">
        <v>144</v>
      </c>
      <c r="G131" s="154" t="s">
        <v>125</v>
      </c>
      <c r="H131" s="155">
        <v>1</v>
      </c>
      <c r="I131" s="156"/>
      <c r="J131" s="157"/>
      <c r="K131" s="156"/>
      <c r="L131" s="157"/>
      <c r="M131" s="158"/>
      <c r="N131" s="159" t="s">
        <v>1</v>
      </c>
      <c r="O131" s="145" t="s">
        <v>35</v>
      </c>
      <c r="P131" s="146">
        <f t="shared" si="0"/>
        <v>0</v>
      </c>
      <c r="Q131" s="146">
        <f t="shared" si="1"/>
        <v>0</v>
      </c>
      <c r="R131" s="146">
        <f t="shared" si="2"/>
        <v>0</v>
      </c>
      <c r="S131" s="147">
        <v>0</v>
      </c>
      <c r="T131" s="147">
        <f t="shared" si="3"/>
        <v>0</v>
      </c>
      <c r="U131" s="147">
        <v>1E-3</v>
      </c>
      <c r="V131" s="147">
        <f t="shared" si="4"/>
        <v>1E-3</v>
      </c>
      <c r="W131" s="147">
        <v>0</v>
      </c>
      <c r="X131" s="148">
        <f t="shared" si="5"/>
        <v>0</v>
      </c>
      <c r="Y131" s="26"/>
      <c r="Z131" s="26"/>
      <c r="AA131" s="26"/>
      <c r="AB131" s="26"/>
      <c r="AC131" s="26"/>
      <c r="AD131" s="26"/>
      <c r="AE131" s="26"/>
      <c r="AR131" s="149" t="s">
        <v>132</v>
      </c>
      <c r="AT131" s="149" t="s">
        <v>128</v>
      </c>
      <c r="AU131" s="149" t="s">
        <v>118</v>
      </c>
      <c r="AY131" s="14" t="s">
        <v>119</v>
      </c>
      <c r="BE131" s="150">
        <f t="shared" si="6"/>
        <v>0</v>
      </c>
      <c r="BF131" s="150">
        <f t="shared" si="7"/>
        <v>0</v>
      </c>
      <c r="BG131" s="150">
        <f t="shared" si="8"/>
        <v>0</v>
      </c>
      <c r="BH131" s="150">
        <f t="shared" si="9"/>
        <v>0</v>
      </c>
      <c r="BI131" s="150">
        <f t="shared" si="10"/>
        <v>0</v>
      </c>
      <c r="BJ131" s="14" t="s">
        <v>118</v>
      </c>
      <c r="BK131" s="150">
        <f t="shared" si="11"/>
        <v>0</v>
      </c>
      <c r="BL131" s="14" t="s">
        <v>126</v>
      </c>
      <c r="BM131" s="149" t="s">
        <v>145</v>
      </c>
    </row>
    <row r="132" spans="1:65" s="2" customFormat="1" ht="24.15" customHeight="1">
      <c r="A132" s="26"/>
      <c r="B132" s="136"/>
      <c r="C132" s="151" t="s">
        <v>146</v>
      </c>
      <c r="D132" s="151" t="s">
        <v>128</v>
      </c>
      <c r="E132" s="152" t="s">
        <v>147</v>
      </c>
      <c r="F132" s="153" t="s">
        <v>148</v>
      </c>
      <c r="G132" s="154" t="s">
        <v>125</v>
      </c>
      <c r="H132" s="155">
        <v>1</v>
      </c>
      <c r="I132" s="156"/>
      <c r="J132" s="157"/>
      <c r="K132" s="156"/>
      <c r="L132" s="157"/>
      <c r="M132" s="158"/>
      <c r="N132" s="159" t="s">
        <v>1</v>
      </c>
      <c r="O132" s="145" t="s">
        <v>35</v>
      </c>
      <c r="P132" s="146">
        <f t="shared" si="0"/>
        <v>0</v>
      </c>
      <c r="Q132" s="146">
        <f t="shared" si="1"/>
        <v>0</v>
      </c>
      <c r="R132" s="146">
        <f t="shared" si="2"/>
        <v>0</v>
      </c>
      <c r="S132" s="147">
        <v>0</v>
      </c>
      <c r="T132" s="147">
        <f t="shared" si="3"/>
        <v>0</v>
      </c>
      <c r="U132" s="147">
        <v>0</v>
      </c>
      <c r="V132" s="147">
        <f t="shared" si="4"/>
        <v>0</v>
      </c>
      <c r="W132" s="147">
        <v>0</v>
      </c>
      <c r="X132" s="148">
        <f t="shared" si="5"/>
        <v>0</v>
      </c>
      <c r="Y132" s="26"/>
      <c r="Z132" s="26"/>
      <c r="AA132" s="26"/>
      <c r="AB132" s="26"/>
      <c r="AC132" s="26"/>
      <c r="AD132" s="26"/>
      <c r="AE132" s="26"/>
      <c r="AR132" s="149" t="s">
        <v>132</v>
      </c>
      <c r="AT132" s="149" t="s">
        <v>128</v>
      </c>
      <c r="AU132" s="149" t="s">
        <v>118</v>
      </c>
      <c r="AY132" s="14" t="s">
        <v>119</v>
      </c>
      <c r="BE132" s="150">
        <f t="shared" si="6"/>
        <v>0</v>
      </c>
      <c r="BF132" s="150">
        <f t="shared" si="7"/>
        <v>0</v>
      </c>
      <c r="BG132" s="150">
        <f t="shared" si="8"/>
        <v>0</v>
      </c>
      <c r="BH132" s="150">
        <f t="shared" si="9"/>
        <v>0</v>
      </c>
      <c r="BI132" s="150">
        <f t="shared" si="10"/>
        <v>0</v>
      </c>
      <c r="BJ132" s="14" t="s">
        <v>118</v>
      </c>
      <c r="BK132" s="150">
        <f t="shared" si="11"/>
        <v>0</v>
      </c>
      <c r="BL132" s="14" t="s">
        <v>126</v>
      </c>
      <c r="BM132" s="149" t="s">
        <v>149</v>
      </c>
    </row>
    <row r="133" spans="1:65" s="2" customFormat="1" ht="24.15" customHeight="1">
      <c r="A133" s="26"/>
      <c r="B133" s="136"/>
      <c r="C133" s="151" t="s">
        <v>150</v>
      </c>
      <c r="D133" s="151" t="s">
        <v>128</v>
      </c>
      <c r="E133" s="152" t="s">
        <v>151</v>
      </c>
      <c r="F133" s="153" t="s">
        <v>152</v>
      </c>
      <c r="G133" s="154" t="s">
        <v>125</v>
      </c>
      <c r="H133" s="155">
        <v>3</v>
      </c>
      <c r="I133" s="156"/>
      <c r="J133" s="157"/>
      <c r="K133" s="156"/>
      <c r="L133" s="157"/>
      <c r="M133" s="158"/>
      <c r="N133" s="159" t="s">
        <v>1</v>
      </c>
      <c r="O133" s="145" t="s">
        <v>35</v>
      </c>
      <c r="P133" s="146">
        <f t="shared" si="0"/>
        <v>0</v>
      </c>
      <c r="Q133" s="146">
        <f t="shared" si="1"/>
        <v>0</v>
      </c>
      <c r="R133" s="146">
        <f t="shared" si="2"/>
        <v>0</v>
      </c>
      <c r="S133" s="147">
        <v>0</v>
      </c>
      <c r="T133" s="147">
        <f t="shared" si="3"/>
        <v>0</v>
      </c>
      <c r="U133" s="147">
        <v>0</v>
      </c>
      <c r="V133" s="147">
        <f t="shared" si="4"/>
        <v>0</v>
      </c>
      <c r="W133" s="147">
        <v>0</v>
      </c>
      <c r="X133" s="148">
        <f t="shared" si="5"/>
        <v>0</v>
      </c>
      <c r="Y133" s="26"/>
      <c r="Z133" s="26"/>
      <c r="AA133" s="26"/>
      <c r="AB133" s="26"/>
      <c r="AC133" s="26"/>
      <c r="AD133" s="26"/>
      <c r="AE133" s="26"/>
      <c r="AR133" s="149" t="s">
        <v>132</v>
      </c>
      <c r="AT133" s="149" t="s">
        <v>128</v>
      </c>
      <c r="AU133" s="149" t="s">
        <v>118</v>
      </c>
      <c r="AY133" s="14" t="s">
        <v>119</v>
      </c>
      <c r="BE133" s="150">
        <f t="shared" si="6"/>
        <v>0</v>
      </c>
      <c r="BF133" s="150">
        <f t="shared" si="7"/>
        <v>0</v>
      </c>
      <c r="BG133" s="150">
        <f t="shared" si="8"/>
        <v>0</v>
      </c>
      <c r="BH133" s="150">
        <f t="shared" si="9"/>
        <v>0</v>
      </c>
      <c r="BI133" s="150">
        <f t="shared" si="10"/>
        <v>0</v>
      </c>
      <c r="BJ133" s="14" t="s">
        <v>118</v>
      </c>
      <c r="BK133" s="150">
        <f t="shared" si="11"/>
        <v>0</v>
      </c>
      <c r="BL133" s="14" t="s">
        <v>126</v>
      </c>
      <c r="BM133" s="149" t="s">
        <v>153</v>
      </c>
    </row>
    <row r="134" spans="1:65" s="2" customFormat="1" ht="24.15" customHeight="1">
      <c r="A134" s="26"/>
      <c r="B134" s="136"/>
      <c r="C134" s="151" t="s">
        <v>154</v>
      </c>
      <c r="D134" s="151" t="s">
        <v>128</v>
      </c>
      <c r="E134" s="152" t="s">
        <v>155</v>
      </c>
      <c r="F134" s="153" t="s">
        <v>156</v>
      </c>
      <c r="G134" s="154" t="s">
        <v>125</v>
      </c>
      <c r="H134" s="155">
        <v>1</v>
      </c>
      <c r="I134" s="156"/>
      <c r="J134" s="157"/>
      <c r="K134" s="156"/>
      <c r="L134" s="157"/>
      <c r="M134" s="158"/>
      <c r="N134" s="159" t="s">
        <v>1</v>
      </c>
      <c r="O134" s="145" t="s">
        <v>35</v>
      </c>
      <c r="P134" s="146">
        <f t="shared" si="0"/>
        <v>0</v>
      </c>
      <c r="Q134" s="146">
        <f t="shared" si="1"/>
        <v>0</v>
      </c>
      <c r="R134" s="146">
        <f t="shared" si="2"/>
        <v>0</v>
      </c>
      <c r="S134" s="147">
        <v>0</v>
      </c>
      <c r="T134" s="147">
        <f t="shared" si="3"/>
        <v>0</v>
      </c>
      <c r="U134" s="147">
        <v>0</v>
      </c>
      <c r="V134" s="147">
        <f t="shared" si="4"/>
        <v>0</v>
      </c>
      <c r="W134" s="147">
        <v>0</v>
      </c>
      <c r="X134" s="148">
        <f t="shared" si="5"/>
        <v>0</v>
      </c>
      <c r="Y134" s="26"/>
      <c r="Z134" s="26"/>
      <c r="AA134" s="26"/>
      <c r="AB134" s="26"/>
      <c r="AC134" s="26"/>
      <c r="AD134" s="26"/>
      <c r="AE134" s="26"/>
      <c r="AR134" s="149" t="s">
        <v>132</v>
      </c>
      <c r="AT134" s="149" t="s">
        <v>128</v>
      </c>
      <c r="AU134" s="149" t="s">
        <v>118</v>
      </c>
      <c r="AY134" s="14" t="s">
        <v>119</v>
      </c>
      <c r="BE134" s="150">
        <f t="shared" si="6"/>
        <v>0</v>
      </c>
      <c r="BF134" s="150">
        <f t="shared" si="7"/>
        <v>0</v>
      </c>
      <c r="BG134" s="150">
        <f t="shared" si="8"/>
        <v>0</v>
      </c>
      <c r="BH134" s="150">
        <f t="shared" si="9"/>
        <v>0</v>
      </c>
      <c r="BI134" s="150">
        <f t="shared" si="10"/>
        <v>0</v>
      </c>
      <c r="BJ134" s="14" t="s">
        <v>118</v>
      </c>
      <c r="BK134" s="150">
        <f t="shared" si="11"/>
        <v>0</v>
      </c>
      <c r="BL134" s="14" t="s">
        <v>126</v>
      </c>
      <c r="BM134" s="149" t="s">
        <v>157</v>
      </c>
    </row>
    <row r="135" spans="1:65" s="2" customFormat="1" ht="14.4" customHeight="1">
      <c r="A135" s="26"/>
      <c r="B135" s="136"/>
      <c r="C135" s="151" t="s">
        <v>158</v>
      </c>
      <c r="D135" s="151" t="s">
        <v>128</v>
      </c>
      <c r="E135" s="152" t="s">
        <v>159</v>
      </c>
      <c r="F135" s="153" t="s">
        <v>160</v>
      </c>
      <c r="G135" s="154" t="s">
        <v>125</v>
      </c>
      <c r="H135" s="155">
        <v>1</v>
      </c>
      <c r="I135" s="156"/>
      <c r="J135" s="157"/>
      <c r="K135" s="156"/>
      <c r="L135" s="157"/>
      <c r="M135" s="158"/>
      <c r="N135" s="159" t="s">
        <v>1</v>
      </c>
      <c r="O135" s="145" t="s">
        <v>35</v>
      </c>
      <c r="P135" s="146">
        <f t="shared" si="0"/>
        <v>0</v>
      </c>
      <c r="Q135" s="146">
        <f t="shared" si="1"/>
        <v>0</v>
      </c>
      <c r="R135" s="146">
        <f t="shared" si="2"/>
        <v>0</v>
      </c>
      <c r="S135" s="147">
        <v>0</v>
      </c>
      <c r="T135" s="147">
        <f t="shared" si="3"/>
        <v>0</v>
      </c>
      <c r="U135" s="147">
        <v>0</v>
      </c>
      <c r="V135" s="147">
        <f t="shared" si="4"/>
        <v>0</v>
      </c>
      <c r="W135" s="147">
        <v>0</v>
      </c>
      <c r="X135" s="148">
        <f t="shared" si="5"/>
        <v>0</v>
      </c>
      <c r="Y135" s="26"/>
      <c r="Z135" s="26"/>
      <c r="AA135" s="26"/>
      <c r="AB135" s="26"/>
      <c r="AC135" s="26"/>
      <c r="AD135" s="26"/>
      <c r="AE135" s="26"/>
      <c r="AR135" s="149" t="s">
        <v>132</v>
      </c>
      <c r="AT135" s="149" t="s">
        <v>128</v>
      </c>
      <c r="AU135" s="149" t="s">
        <v>118</v>
      </c>
      <c r="AY135" s="14" t="s">
        <v>119</v>
      </c>
      <c r="BE135" s="150">
        <f t="shared" si="6"/>
        <v>0</v>
      </c>
      <c r="BF135" s="150">
        <f t="shared" si="7"/>
        <v>0</v>
      </c>
      <c r="BG135" s="150">
        <f t="shared" si="8"/>
        <v>0</v>
      </c>
      <c r="BH135" s="150">
        <f t="shared" si="9"/>
        <v>0</v>
      </c>
      <c r="BI135" s="150">
        <f t="shared" si="10"/>
        <v>0</v>
      </c>
      <c r="BJ135" s="14" t="s">
        <v>118</v>
      </c>
      <c r="BK135" s="150">
        <f t="shared" si="11"/>
        <v>0</v>
      </c>
      <c r="BL135" s="14" t="s">
        <v>126</v>
      </c>
      <c r="BM135" s="149" t="s">
        <v>161</v>
      </c>
    </row>
    <row r="136" spans="1:65" s="2" customFormat="1" ht="14.4" customHeight="1">
      <c r="A136" s="26"/>
      <c r="B136" s="136"/>
      <c r="C136" s="151" t="s">
        <v>162</v>
      </c>
      <c r="D136" s="151" t="s">
        <v>128</v>
      </c>
      <c r="E136" s="152" t="s">
        <v>163</v>
      </c>
      <c r="F136" s="153" t="s">
        <v>164</v>
      </c>
      <c r="G136" s="154" t="s">
        <v>125</v>
      </c>
      <c r="H136" s="155">
        <v>1</v>
      </c>
      <c r="I136" s="156"/>
      <c r="J136" s="157"/>
      <c r="K136" s="156"/>
      <c r="L136" s="157"/>
      <c r="M136" s="158"/>
      <c r="N136" s="159" t="s">
        <v>1</v>
      </c>
      <c r="O136" s="145" t="s">
        <v>35</v>
      </c>
      <c r="P136" s="146">
        <f t="shared" si="0"/>
        <v>0</v>
      </c>
      <c r="Q136" s="146">
        <f t="shared" si="1"/>
        <v>0</v>
      </c>
      <c r="R136" s="146">
        <f t="shared" si="2"/>
        <v>0</v>
      </c>
      <c r="S136" s="147">
        <v>0</v>
      </c>
      <c r="T136" s="147">
        <f t="shared" si="3"/>
        <v>0</v>
      </c>
      <c r="U136" s="147">
        <v>0</v>
      </c>
      <c r="V136" s="147">
        <f t="shared" si="4"/>
        <v>0</v>
      </c>
      <c r="W136" s="147">
        <v>0</v>
      </c>
      <c r="X136" s="148">
        <f t="shared" si="5"/>
        <v>0</v>
      </c>
      <c r="Y136" s="26"/>
      <c r="Z136" s="26"/>
      <c r="AA136" s="26"/>
      <c r="AB136" s="26"/>
      <c r="AC136" s="26"/>
      <c r="AD136" s="26"/>
      <c r="AE136" s="26"/>
      <c r="AR136" s="149" t="s">
        <v>132</v>
      </c>
      <c r="AT136" s="149" t="s">
        <v>128</v>
      </c>
      <c r="AU136" s="149" t="s">
        <v>118</v>
      </c>
      <c r="AY136" s="14" t="s">
        <v>119</v>
      </c>
      <c r="BE136" s="150">
        <f t="shared" si="6"/>
        <v>0</v>
      </c>
      <c r="BF136" s="150">
        <f t="shared" si="7"/>
        <v>0</v>
      </c>
      <c r="BG136" s="150">
        <f t="shared" si="8"/>
        <v>0</v>
      </c>
      <c r="BH136" s="150">
        <f t="shared" si="9"/>
        <v>0</v>
      </c>
      <c r="BI136" s="150">
        <f t="shared" si="10"/>
        <v>0</v>
      </c>
      <c r="BJ136" s="14" t="s">
        <v>118</v>
      </c>
      <c r="BK136" s="150">
        <f t="shared" si="11"/>
        <v>0</v>
      </c>
      <c r="BL136" s="14" t="s">
        <v>126</v>
      </c>
      <c r="BM136" s="149" t="s">
        <v>165</v>
      </c>
    </row>
    <row r="137" spans="1:65" s="2" customFormat="1" ht="14.4" customHeight="1">
      <c r="A137" s="26"/>
      <c r="B137" s="136"/>
      <c r="C137" s="137" t="s">
        <v>166</v>
      </c>
      <c r="D137" s="137" t="s">
        <v>122</v>
      </c>
      <c r="E137" s="138" t="s">
        <v>167</v>
      </c>
      <c r="F137" s="139" t="s">
        <v>168</v>
      </c>
      <c r="G137" s="140" t="s">
        <v>125</v>
      </c>
      <c r="H137" s="141">
        <v>1</v>
      </c>
      <c r="I137" s="142"/>
      <c r="J137" s="142"/>
      <c r="K137" s="142"/>
      <c r="L137" s="143"/>
      <c r="M137" s="27"/>
      <c r="N137" s="144" t="s">
        <v>1</v>
      </c>
      <c r="O137" s="145" t="s">
        <v>35</v>
      </c>
      <c r="P137" s="146">
        <f t="shared" si="0"/>
        <v>0</v>
      </c>
      <c r="Q137" s="146">
        <f t="shared" si="1"/>
        <v>0</v>
      </c>
      <c r="R137" s="146">
        <f t="shared" si="2"/>
        <v>0</v>
      </c>
      <c r="S137" s="147">
        <v>1.0477799999999999</v>
      </c>
      <c r="T137" s="147">
        <f t="shared" si="3"/>
        <v>1.0477799999999999</v>
      </c>
      <c r="U137" s="147">
        <v>2.6199999999999999E-3</v>
      </c>
      <c r="V137" s="147">
        <f t="shared" si="4"/>
        <v>2.6199999999999999E-3</v>
      </c>
      <c r="W137" s="147">
        <v>0</v>
      </c>
      <c r="X137" s="148">
        <f t="shared" si="5"/>
        <v>0</v>
      </c>
      <c r="Y137" s="26"/>
      <c r="Z137" s="26"/>
      <c r="AA137" s="26"/>
      <c r="AB137" s="26"/>
      <c r="AC137" s="26"/>
      <c r="AD137" s="26"/>
      <c r="AE137" s="26"/>
      <c r="AR137" s="149" t="s">
        <v>126</v>
      </c>
      <c r="AT137" s="149" t="s">
        <v>122</v>
      </c>
      <c r="AU137" s="149" t="s">
        <v>118</v>
      </c>
      <c r="AY137" s="14" t="s">
        <v>119</v>
      </c>
      <c r="BE137" s="150">
        <f t="shared" si="6"/>
        <v>0</v>
      </c>
      <c r="BF137" s="150">
        <f t="shared" si="7"/>
        <v>0</v>
      </c>
      <c r="BG137" s="150">
        <f t="shared" si="8"/>
        <v>0</v>
      </c>
      <c r="BH137" s="150">
        <f t="shared" si="9"/>
        <v>0</v>
      </c>
      <c r="BI137" s="150">
        <f t="shared" si="10"/>
        <v>0</v>
      </c>
      <c r="BJ137" s="14" t="s">
        <v>118</v>
      </c>
      <c r="BK137" s="150">
        <f t="shared" si="11"/>
        <v>0</v>
      </c>
      <c r="BL137" s="14" t="s">
        <v>126</v>
      </c>
      <c r="BM137" s="149" t="s">
        <v>169</v>
      </c>
    </row>
    <row r="138" spans="1:65" s="2" customFormat="1" ht="37.799999999999997" customHeight="1">
      <c r="A138" s="26"/>
      <c r="B138" s="136"/>
      <c r="C138" s="151" t="s">
        <v>170</v>
      </c>
      <c r="D138" s="151" t="s">
        <v>128</v>
      </c>
      <c r="E138" s="152" t="s">
        <v>171</v>
      </c>
      <c r="F138" s="153" t="s">
        <v>1015</v>
      </c>
      <c r="G138" s="154" t="s">
        <v>172</v>
      </c>
      <c r="H138" s="155">
        <v>1</v>
      </c>
      <c r="I138" s="156"/>
      <c r="J138" s="157"/>
      <c r="K138" s="156"/>
      <c r="L138" s="157"/>
      <c r="M138" s="158"/>
      <c r="N138" s="159" t="s">
        <v>1</v>
      </c>
      <c r="O138" s="145" t="s">
        <v>35</v>
      </c>
      <c r="P138" s="146">
        <f t="shared" si="0"/>
        <v>0</v>
      </c>
      <c r="Q138" s="146">
        <f t="shared" si="1"/>
        <v>0</v>
      </c>
      <c r="R138" s="146">
        <f t="shared" si="2"/>
        <v>0</v>
      </c>
      <c r="S138" s="147">
        <v>0</v>
      </c>
      <c r="T138" s="147">
        <f t="shared" si="3"/>
        <v>0</v>
      </c>
      <c r="U138" s="147">
        <v>4.4799999999999996E-3</v>
      </c>
      <c r="V138" s="147">
        <f t="shared" si="4"/>
        <v>4.4799999999999996E-3</v>
      </c>
      <c r="W138" s="147">
        <v>0</v>
      </c>
      <c r="X138" s="148">
        <f t="shared" si="5"/>
        <v>0</v>
      </c>
      <c r="Y138" s="26"/>
      <c r="Z138" s="26"/>
      <c r="AA138" s="26"/>
      <c r="AB138" s="26"/>
      <c r="AC138" s="26"/>
      <c r="AD138" s="26"/>
      <c r="AE138" s="26"/>
      <c r="AR138" s="149" t="s">
        <v>132</v>
      </c>
      <c r="AT138" s="149" t="s">
        <v>128</v>
      </c>
      <c r="AU138" s="149" t="s">
        <v>118</v>
      </c>
      <c r="AY138" s="14" t="s">
        <v>119</v>
      </c>
      <c r="BE138" s="150">
        <f t="shared" si="6"/>
        <v>0</v>
      </c>
      <c r="BF138" s="150">
        <f t="shared" si="7"/>
        <v>0</v>
      </c>
      <c r="BG138" s="150">
        <f t="shared" si="8"/>
        <v>0</v>
      </c>
      <c r="BH138" s="150">
        <f t="shared" si="9"/>
        <v>0</v>
      </c>
      <c r="BI138" s="150">
        <f t="shared" si="10"/>
        <v>0</v>
      </c>
      <c r="BJ138" s="14" t="s">
        <v>118</v>
      </c>
      <c r="BK138" s="150">
        <f t="shared" si="11"/>
        <v>0</v>
      </c>
      <c r="BL138" s="14" t="s">
        <v>126</v>
      </c>
      <c r="BM138" s="149" t="s">
        <v>173</v>
      </c>
    </row>
    <row r="139" spans="1:65" s="2" customFormat="1" ht="14.4" customHeight="1">
      <c r="A139" s="26"/>
      <c r="B139" s="136"/>
      <c r="C139" s="137" t="s">
        <v>174</v>
      </c>
      <c r="D139" s="137" t="s">
        <v>122</v>
      </c>
      <c r="E139" s="138" t="s">
        <v>175</v>
      </c>
      <c r="F139" s="139" t="s">
        <v>176</v>
      </c>
      <c r="G139" s="140" t="s">
        <v>125</v>
      </c>
      <c r="H139" s="141">
        <v>1</v>
      </c>
      <c r="I139" s="142"/>
      <c r="J139" s="142"/>
      <c r="K139" s="142"/>
      <c r="L139" s="143"/>
      <c r="M139" s="27"/>
      <c r="N139" s="144" t="s">
        <v>1</v>
      </c>
      <c r="O139" s="145" t="s">
        <v>35</v>
      </c>
      <c r="P139" s="146">
        <f t="shared" si="0"/>
        <v>0</v>
      </c>
      <c r="Q139" s="146">
        <f t="shared" si="1"/>
        <v>0</v>
      </c>
      <c r="R139" s="146">
        <f t="shared" si="2"/>
        <v>0</v>
      </c>
      <c r="S139" s="147">
        <v>1.0609</v>
      </c>
      <c r="T139" s="147">
        <f t="shared" si="3"/>
        <v>1.0609</v>
      </c>
      <c r="U139" s="147">
        <v>2.7000000000000001E-3</v>
      </c>
      <c r="V139" s="147">
        <f t="shared" si="4"/>
        <v>2.7000000000000001E-3</v>
      </c>
      <c r="W139" s="147">
        <v>0</v>
      </c>
      <c r="X139" s="148">
        <f t="shared" si="5"/>
        <v>0</v>
      </c>
      <c r="Y139" s="26"/>
      <c r="Z139" s="26"/>
      <c r="AA139" s="26"/>
      <c r="AB139" s="26"/>
      <c r="AC139" s="26"/>
      <c r="AD139" s="26"/>
      <c r="AE139" s="26"/>
      <c r="AR139" s="149" t="s">
        <v>126</v>
      </c>
      <c r="AT139" s="149" t="s">
        <v>122</v>
      </c>
      <c r="AU139" s="149" t="s">
        <v>118</v>
      </c>
      <c r="AY139" s="14" t="s">
        <v>119</v>
      </c>
      <c r="BE139" s="150">
        <f t="shared" si="6"/>
        <v>0</v>
      </c>
      <c r="BF139" s="150">
        <f t="shared" si="7"/>
        <v>0</v>
      </c>
      <c r="BG139" s="150">
        <f t="shared" si="8"/>
        <v>0</v>
      </c>
      <c r="BH139" s="150">
        <f t="shared" si="9"/>
        <v>0</v>
      </c>
      <c r="BI139" s="150">
        <f t="shared" si="10"/>
        <v>0</v>
      </c>
      <c r="BJ139" s="14" t="s">
        <v>118</v>
      </c>
      <c r="BK139" s="150">
        <f t="shared" si="11"/>
        <v>0</v>
      </c>
      <c r="BL139" s="14" t="s">
        <v>126</v>
      </c>
      <c r="BM139" s="149" t="s">
        <v>177</v>
      </c>
    </row>
    <row r="140" spans="1:65" s="2" customFormat="1" ht="49.8" customHeight="1">
      <c r="A140" s="26"/>
      <c r="B140" s="136"/>
      <c r="C140" s="151" t="s">
        <v>178</v>
      </c>
      <c r="D140" s="151" t="s">
        <v>128</v>
      </c>
      <c r="E140" s="152" t="s">
        <v>179</v>
      </c>
      <c r="F140" s="153" t="s">
        <v>1014</v>
      </c>
      <c r="G140" s="154" t="s">
        <v>172</v>
      </c>
      <c r="H140" s="155">
        <v>1</v>
      </c>
      <c r="I140" s="156"/>
      <c r="J140" s="157"/>
      <c r="K140" s="156"/>
      <c r="L140" s="157"/>
      <c r="M140" s="158"/>
      <c r="N140" s="159" t="s">
        <v>1</v>
      </c>
      <c r="O140" s="145" t="s">
        <v>35</v>
      </c>
      <c r="P140" s="146">
        <f t="shared" si="0"/>
        <v>0</v>
      </c>
      <c r="Q140" s="146">
        <f t="shared" si="1"/>
        <v>0</v>
      </c>
      <c r="R140" s="146">
        <f t="shared" si="2"/>
        <v>0</v>
      </c>
      <c r="S140" s="147">
        <v>0</v>
      </c>
      <c r="T140" s="147">
        <f t="shared" si="3"/>
        <v>0</v>
      </c>
      <c r="U140" s="147">
        <v>5.5799999999999999E-3</v>
      </c>
      <c r="V140" s="147">
        <f t="shared" si="4"/>
        <v>5.5799999999999999E-3</v>
      </c>
      <c r="W140" s="147">
        <v>0</v>
      </c>
      <c r="X140" s="148">
        <f t="shared" si="5"/>
        <v>0</v>
      </c>
      <c r="Y140" s="26"/>
      <c r="Z140" s="26"/>
      <c r="AA140" s="26"/>
      <c r="AB140" s="26"/>
      <c r="AC140" s="26"/>
      <c r="AD140" s="26"/>
      <c r="AE140" s="26"/>
      <c r="AR140" s="149" t="s">
        <v>132</v>
      </c>
      <c r="AT140" s="149" t="s">
        <v>128</v>
      </c>
      <c r="AU140" s="149" t="s">
        <v>118</v>
      </c>
      <c r="AY140" s="14" t="s">
        <v>119</v>
      </c>
      <c r="BE140" s="150">
        <f t="shared" si="6"/>
        <v>0</v>
      </c>
      <c r="BF140" s="150">
        <f t="shared" si="7"/>
        <v>0</v>
      </c>
      <c r="BG140" s="150">
        <f t="shared" si="8"/>
        <v>0</v>
      </c>
      <c r="BH140" s="150">
        <f t="shared" si="9"/>
        <v>0</v>
      </c>
      <c r="BI140" s="150">
        <f t="shared" si="10"/>
        <v>0</v>
      </c>
      <c r="BJ140" s="14" t="s">
        <v>118</v>
      </c>
      <c r="BK140" s="150">
        <f t="shared" si="11"/>
        <v>0</v>
      </c>
      <c r="BL140" s="14" t="s">
        <v>126</v>
      </c>
      <c r="BM140" s="149" t="s">
        <v>180</v>
      </c>
    </row>
    <row r="141" spans="1:65" s="2" customFormat="1" ht="24.15" customHeight="1">
      <c r="A141" s="26"/>
      <c r="B141" s="136"/>
      <c r="C141" s="137" t="s">
        <v>181</v>
      </c>
      <c r="D141" s="137" t="s">
        <v>122</v>
      </c>
      <c r="E141" s="138" t="s">
        <v>182</v>
      </c>
      <c r="F141" s="139" t="s">
        <v>183</v>
      </c>
      <c r="G141" s="140" t="s">
        <v>125</v>
      </c>
      <c r="H141" s="141">
        <v>1</v>
      </c>
      <c r="I141" s="142"/>
      <c r="J141" s="142"/>
      <c r="K141" s="142"/>
      <c r="L141" s="143"/>
      <c r="M141" s="27"/>
      <c r="N141" s="144" t="s">
        <v>1</v>
      </c>
      <c r="O141" s="145" t="s">
        <v>35</v>
      </c>
      <c r="P141" s="146">
        <f t="shared" si="0"/>
        <v>0</v>
      </c>
      <c r="Q141" s="146">
        <f t="shared" si="1"/>
        <v>0</v>
      </c>
      <c r="R141" s="146">
        <f t="shared" si="2"/>
        <v>0</v>
      </c>
      <c r="S141" s="147">
        <v>1.2605599999999999</v>
      </c>
      <c r="T141" s="147">
        <f t="shared" si="3"/>
        <v>1.2605599999999999</v>
      </c>
      <c r="U141" s="147">
        <v>2.6800000000000001E-3</v>
      </c>
      <c r="V141" s="147">
        <f t="shared" si="4"/>
        <v>2.6800000000000001E-3</v>
      </c>
      <c r="W141" s="147">
        <v>0</v>
      </c>
      <c r="X141" s="148">
        <f t="shared" si="5"/>
        <v>0</v>
      </c>
      <c r="Y141" s="26"/>
      <c r="Z141" s="26"/>
      <c r="AA141" s="26"/>
      <c r="AB141" s="26"/>
      <c r="AC141" s="26"/>
      <c r="AD141" s="26"/>
      <c r="AE141" s="26"/>
      <c r="AR141" s="149" t="s">
        <v>126</v>
      </c>
      <c r="AT141" s="149" t="s">
        <v>122</v>
      </c>
      <c r="AU141" s="149" t="s">
        <v>118</v>
      </c>
      <c r="AY141" s="14" t="s">
        <v>119</v>
      </c>
      <c r="BE141" s="150">
        <f t="shared" si="6"/>
        <v>0</v>
      </c>
      <c r="BF141" s="150">
        <f t="shared" si="7"/>
        <v>0</v>
      </c>
      <c r="BG141" s="150">
        <f t="shared" si="8"/>
        <v>0</v>
      </c>
      <c r="BH141" s="150">
        <f t="shared" si="9"/>
        <v>0</v>
      </c>
      <c r="BI141" s="150">
        <f t="shared" si="10"/>
        <v>0</v>
      </c>
      <c r="BJ141" s="14" t="s">
        <v>118</v>
      </c>
      <c r="BK141" s="150">
        <f t="shared" si="11"/>
        <v>0</v>
      </c>
      <c r="BL141" s="14" t="s">
        <v>126</v>
      </c>
      <c r="BM141" s="149" t="s">
        <v>184</v>
      </c>
    </row>
    <row r="142" spans="1:65" s="2" customFormat="1" ht="14.4" customHeight="1">
      <c r="A142" s="26"/>
      <c r="B142" s="136"/>
      <c r="C142" s="151" t="s">
        <v>126</v>
      </c>
      <c r="D142" s="151" t="s">
        <v>128</v>
      </c>
      <c r="E142" s="152" t="s">
        <v>185</v>
      </c>
      <c r="F142" s="153" t="s">
        <v>186</v>
      </c>
      <c r="G142" s="154" t="s">
        <v>125</v>
      </c>
      <c r="H142" s="155">
        <v>1</v>
      </c>
      <c r="I142" s="156"/>
      <c r="J142" s="157"/>
      <c r="K142" s="156"/>
      <c r="L142" s="157"/>
      <c r="M142" s="158"/>
      <c r="N142" s="159" t="s">
        <v>1</v>
      </c>
      <c r="O142" s="145" t="s">
        <v>35</v>
      </c>
      <c r="P142" s="146">
        <f t="shared" si="0"/>
        <v>0</v>
      </c>
      <c r="Q142" s="146">
        <f t="shared" si="1"/>
        <v>0</v>
      </c>
      <c r="R142" s="146">
        <f t="shared" si="2"/>
        <v>0</v>
      </c>
      <c r="S142" s="147">
        <v>0</v>
      </c>
      <c r="T142" s="147">
        <f t="shared" si="3"/>
        <v>0</v>
      </c>
      <c r="U142" s="147">
        <v>5.0000000000000001E-3</v>
      </c>
      <c r="V142" s="147">
        <f t="shared" si="4"/>
        <v>5.0000000000000001E-3</v>
      </c>
      <c r="W142" s="147">
        <v>0</v>
      </c>
      <c r="X142" s="148">
        <f t="shared" si="5"/>
        <v>0</v>
      </c>
      <c r="Y142" s="26"/>
      <c r="Z142" s="26"/>
      <c r="AA142" s="26"/>
      <c r="AB142" s="26"/>
      <c r="AC142" s="26"/>
      <c r="AD142" s="26"/>
      <c r="AE142" s="26"/>
      <c r="AR142" s="149" t="s">
        <v>132</v>
      </c>
      <c r="AT142" s="149" t="s">
        <v>128</v>
      </c>
      <c r="AU142" s="149" t="s">
        <v>118</v>
      </c>
      <c r="AY142" s="14" t="s">
        <v>119</v>
      </c>
      <c r="BE142" s="150">
        <f t="shared" si="6"/>
        <v>0</v>
      </c>
      <c r="BF142" s="150">
        <f t="shared" si="7"/>
        <v>0</v>
      </c>
      <c r="BG142" s="150">
        <f t="shared" si="8"/>
        <v>0</v>
      </c>
      <c r="BH142" s="150">
        <f t="shared" si="9"/>
        <v>0</v>
      </c>
      <c r="BI142" s="150">
        <f t="shared" si="10"/>
        <v>0</v>
      </c>
      <c r="BJ142" s="14" t="s">
        <v>118</v>
      </c>
      <c r="BK142" s="150">
        <f t="shared" si="11"/>
        <v>0</v>
      </c>
      <c r="BL142" s="14" t="s">
        <v>126</v>
      </c>
      <c r="BM142" s="149" t="s">
        <v>187</v>
      </c>
    </row>
    <row r="143" spans="1:65" s="2" customFormat="1" ht="24.15" customHeight="1">
      <c r="A143" s="26"/>
      <c r="B143" s="136"/>
      <c r="C143" s="151" t="s">
        <v>188</v>
      </c>
      <c r="D143" s="151" t="s">
        <v>128</v>
      </c>
      <c r="E143" s="152" t="s">
        <v>189</v>
      </c>
      <c r="F143" s="153" t="s">
        <v>190</v>
      </c>
      <c r="G143" s="154" t="s">
        <v>125</v>
      </c>
      <c r="H143" s="155">
        <v>1</v>
      </c>
      <c r="I143" s="156"/>
      <c r="J143" s="157"/>
      <c r="K143" s="156"/>
      <c r="L143" s="157"/>
      <c r="M143" s="158"/>
      <c r="N143" s="159" t="s">
        <v>1</v>
      </c>
      <c r="O143" s="145" t="s">
        <v>35</v>
      </c>
      <c r="P143" s="146">
        <f t="shared" si="0"/>
        <v>0</v>
      </c>
      <c r="Q143" s="146">
        <f t="shared" si="1"/>
        <v>0</v>
      </c>
      <c r="R143" s="146">
        <f t="shared" si="2"/>
        <v>0</v>
      </c>
      <c r="S143" s="147">
        <v>0</v>
      </c>
      <c r="T143" s="147">
        <f t="shared" si="3"/>
        <v>0</v>
      </c>
      <c r="U143" s="147">
        <v>5.0000000000000001E-4</v>
      </c>
      <c r="V143" s="147">
        <f t="shared" si="4"/>
        <v>5.0000000000000001E-4</v>
      </c>
      <c r="W143" s="147">
        <v>0</v>
      </c>
      <c r="X143" s="148">
        <f t="shared" si="5"/>
        <v>0</v>
      </c>
      <c r="Y143" s="26"/>
      <c r="Z143" s="26"/>
      <c r="AA143" s="26"/>
      <c r="AB143" s="26"/>
      <c r="AC143" s="26"/>
      <c r="AD143" s="26"/>
      <c r="AE143" s="26"/>
      <c r="AR143" s="149" t="s">
        <v>132</v>
      </c>
      <c r="AT143" s="149" t="s">
        <v>128</v>
      </c>
      <c r="AU143" s="149" t="s">
        <v>118</v>
      </c>
      <c r="AY143" s="14" t="s">
        <v>119</v>
      </c>
      <c r="BE143" s="150">
        <f t="shared" si="6"/>
        <v>0</v>
      </c>
      <c r="BF143" s="150">
        <f t="shared" si="7"/>
        <v>0</v>
      </c>
      <c r="BG143" s="150">
        <f t="shared" si="8"/>
        <v>0</v>
      </c>
      <c r="BH143" s="150">
        <f t="shared" si="9"/>
        <v>0</v>
      </c>
      <c r="BI143" s="150">
        <f t="shared" si="10"/>
        <v>0</v>
      </c>
      <c r="BJ143" s="14" t="s">
        <v>118</v>
      </c>
      <c r="BK143" s="150">
        <f t="shared" si="11"/>
        <v>0</v>
      </c>
      <c r="BL143" s="14" t="s">
        <v>126</v>
      </c>
      <c r="BM143" s="149" t="s">
        <v>191</v>
      </c>
    </row>
    <row r="144" spans="1:65" s="2" customFormat="1" ht="49.05" customHeight="1">
      <c r="A144" s="26"/>
      <c r="B144" s="136"/>
      <c r="C144" s="137" t="s">
        <v>192</v>
      </c>
      <c r="D144" s="137" t="s">
        <v>122</v>
      </c>
      <c r="E144" s="138" t="s">
        <v>193</v>
      </c>
      <c r="F144" s="139" t="s">
        <v>194</v>
      </c>
      <c r="G144" s="140" t="s">
        <v>195</v>
      </c>
      <c r="H144" s="141">
        <v>1</v>
      </c>
      <c r="I144" s="142"/>
      <c r="J144" s="142"/>
      <c r="K144" s="142"/>
      <c r="L144" s="143"/>
      <c r="M144" s="27"/>
      <c r="N144" s="144" t="s">
        <v>1</v>
      </c>
      <c r="O144" s="145" t="s">
        <v>35</v>
      </c>
      <c r="P144" s="146">
        <f t="shared" si="0"/>
        <v>0</v>
      </c>
      <c r="Q144" s="146">
        <f t="shared" si="1"/>
        <v>0</v>
      </c>
      <c r="R144" s="146">
        <f t="shared" si="2"/>
        <v>0</v>
      </c>
      <c r="S144" s="147">
        <v>0</v>
      </c>
      <c r="T144" s="147">
        <f t="shared" si="3"/>
        <v>0</v>
      </c>
      <c r="U144" s="147">
        <v>0</v>
      </c>
      <c r="V144" s="147">
        <f t="shared" si="4"/>
        <v>0</v>
      </c>
      <c r="W144" s="147">
        <v>0</v>
      </c>
      <c r="X144" s="148">
        <f t="shared" si="5"/>
        <v>0</v>
      </c>
      <c r="Y144" s="26"/>
      <c r="Z144" s="26"/>
      <c r="AA144" s="26"/>
      <c r="AB144" s="26"/>
      <c r="AC144" s="26"/>
      <c r="AD144" s="26"/>
      <c r="AE144" s="26"/>
      <c r="AR144" s="149" t="s">
        <v>126</v>
      </c>
      <c r="AT144" s="149" t="s">
        <v>122</v>
      </c>
      <c r="AU144" s="149" t="s">
        <v>118</v>
      </c>
      <c r="AY144" s="14" t="s">
        <v>119</v>
      </c>
      <c r="BE144" s="150">
        <f t="shared" si="6"/>
        <v>0</v>
      </c>
      <c r="BF144" s="150">
        <f t="shared" si="7"/>
        <v>0</v>
      </c>
      <c r="BG144" s="150">
        <f t="shared" si="8"/>
        <v>0</v>
      </c>
      <c r="BH144" s="150">
        <f t="shared" si="9"/>
        <v>0</v>
      </c>
      <c r="BI144" s="150">
        <f t="shared" si="10"/>
        <v>0</v>
      </c>
      <c r="BJ144" s="14" t="s">
        <v>118</v>
      </c>
      <c r="BK144" s="150">
        <f t="shared" si="11"/>
        <v>0</v>
      </c>
      <c r="BL144" s="14" t="s">
        <v>126</v>
      </c>
      <c r="BM144" s="149" t="s">
        <v>196</v>
      </c>
    </row>
    <row r="145" spans="1:65" s="2" customFormat="1" ht="14.4" customHeight="1">
      <c r="A145" s="26"/>
      <c r="B145" s="136"/>
      <c r="C145" s="137" t="s">
        <v>197</v>
      </c>
      <c r="D145" s="137" t="s">
        <v>122</v>
      </c>
      <c r="E145" s="138" t="s">
        <v>198</v>
      </c>
      <c r="F145" s="139" t="s">
        <v>199</v>
      </c>
      <c r="G145" s="140" t="s">
        <v>125</v>
      </c>
      <c r="H145" s="141">
        <v>1</v>
      </c>
      <c r="I145" s="142"/>
      <c r="J145" s="142"/>
      <c r="K145" s="142"/>
      <c r="L145" s="143"/>
      <c r="M145" s="27"/>
      <c r="N145" s="144" t="s">
        <v>1</v>
      </c>
      <c r="O145" s="145" t="s">
        <v>35</v>
      </c>
      <c r="P145" s="146">
        <f t="shared" si="0"/>
        <v>0</v>
      </c>
      <c r="Q145" s="146">
        <f t="shared" si="1"/>
        <v>0</v>
      </c>
      <c r="R145" s="146">
        <f t="shared" si="2"/>
        <v>0</v>
      </c>
      <c r="S145" s="147">
        <v>1.0477799999999999</v>
      </c>
      <c r="T145" s="147">
        <f t="shared" si="3"/>
        <v>1.0477799999999999</v>
      </c>
      <c r="U145" s="147">
        <v>2.6199999999999999E-3</v>
      </c>
      <c r="V145" s="147">
        <f t="shared" si="4"/>
        <v>2.6199999999999999E-3</v>
      </c>
      <c r="W145" s="147">
        <v>0</v>
      </c>
      <c r="X145" s="148">
        <f t="shared" si="5"/>
        <v>0</v>
      </c>
      <c r="Y145" s="26"/>
      <c r="Z145" s="26"/>
      <c r="AA145" s="26"/>
      <c r="AB145" s="26"/>
      <c r="AC145" s="26"/>
      <c r="AD145" s="26"/>
      <c r="AE145" s="26"/>
      <c r="AR145" s="149" t="s">
        <v>126</v>
      </c>
      <c r="AT145" s="149" t="s">
        <v>122</v>
      </c>
      <c r="AU145" s="149" t="s">
        <v>118</v>
      </c>
      <c r="AY145" s="14" t="s">
        <v>119</v>
      </c>
      <c r="BE145" s="150">
        <f t="shared" si="6"/>
        <v>0</v>
      </c>
      <c r="BF145" s="150">
        <f t="shared" si="7"/>
        <v>0</v>
      </c>
      <c r="BG145" s="150">
        <f t="shared" si="8"/>
        <v>0</v>
      </c>
      <c r="BH145" s="150">
        <f t="shared" si="9"/>
        <v>0</v>
      </c>
      <c r="BI145" s="150">
        <f t="shared" si="10"/>
        <v>0</v>
      </c>
      <c r="BJ145" s="14" t="s">
        <v>118</v>
      </c>
      <c r="BK145" s="150">
        <f t="shared" si="11"/>
        <v>0</v>
      </c>
      <c r="BL145" s="14" t="s">
        <v>126</v>
      </c>
      <c r="BM145" s="149" t="s">
        <v>200</v>
      </c>
    </row>
    <row r="146" spans="1:65" s="2" customFormat="1" ht="24.15" customHeight="1">
      <c r="A146" s="26"/>
      <c r="B146" s="136"/>
      <c r="C146" s="137" t="s">
        <v>8</v>
      </c>
      <c r="D146" s="137" t="s">
        <v>122</v>
      </c>
      <c r="E146" s="138" t="s">
        <v>201</v>
      </c>
      <c r="F146" s="139" t="s">
        <v>202</v>
      </c>
      <c r="G146" s="140" t="s">
        <v>203</v>
      </c>
      <c r="H146" s="141">
        <v>0.111</v>
      </c>
      <c r="I146" s="142"/>
      <c r="J146" s="142"/>
      <c r="K146" s="142"/>
      <c r="L146" s="143"/>
      <c r="M146" s="27"/>
      <c r="N146" s="144" t="s">
        <v>1</v>
      </c>
      <c r="O146" s="145" t="s">
        <v>35</v>
      </c>
      <c r="P146" s="146">
        <f t="shared" si="0"/>
        <v>0</v>
      </c>
      <c r="Q146" s="146">
        <f t="shared" si="1"/>
        <v>0</v>
      </c>
      <c r="R146" s="146">
        <f t="shared" si="2"/>
        <v>0</v>
      </c>
      <c r="S146" s="147">
        <v>10.007999999999999</v>
      </c>
      <c r="T146" s="147">
        <f t="shared" si="3"/>
        <v>1.1108879999999999</v>
      </c>
      <c r="U146" s="147">
        <v>0</v>
      </c>
      <c r="V146" s="147">
        <f t="shared" si="4"/>
        <v>0</v>
      </c>
      <c r="W146" s="147">
        <v>0</v>
      </c>
      <c r="X146" s="148">
        <f t="shared" si="5"/>
        <v>0</v>
      </c>
      <c r="Y146" s="26"/>
      <c r="Z146" s="26"/>
      <c r="AA146" s="26"/>
      <c r="AB146" s="26"/>
      <c r="AC146" s="26"/>
      <c r="AD146" s="26"/>
      <c r="AE146" s="26"/>
      <c r="AR146" s="149" t="s">
        <v>126</v>
      </c>
      <c r="AT146" s="149" t="s">
        <v>122</v>
      </c>
      <c r="AU146" s="149" t="s">
        <v>118</v>
      </c>
      <c r="AY146" s="14" t="s">
        <v>119</v>
      </c>
      <c r="BE146" s="150">
        <f t="shared" si="6"/>
        <v>0</v>
      </c>
      <c r="BF146" s="150">
        <f t="shared" si="7"/>
        <v>0</v>
      </c>
      <c r="BG146" s="150">
        <f t="shared" si="8"/>
        <v>0</v>
      </c>
      <c r="BH146" s="150">
        <f t="shared" si="9"/>
        <v>0</v>
      </c>
      <c r="BI146" s="150">
        <f t="shared" si="10"/>
        <v>0</v>
      </c>
      <c r="BJ146" s="14" t="s">
        <v>118</v>
      </c>
      <c r="BK146" s="150">
        <f t="shared" si="11"/>
        <v>0</v>
      </c>
      <c r="BL146" s="14" t="s">
        <v>126</v>
      </c>
      <c r="BM146" s="149" t="s">
        <v>204</v>
      </c>
    </row>
    <row r="147" spans="1:65" s="12" customFormat="1" ht="22.8" customHeight="1">
      <c r="B147" s="123"/>
      <c r="D147" s="124" t="s">
        <v>70</v>
      </c>
      <c r="E147" s="134" t="s">
        <v>205</v>
      </c>
      <c r="F147" s="134" t="s">
        <v>206</v>
      </c>
      <c r="K147" s="135"/>
      <c r="M147" s="123"/>
      <c r="N147" s="127"/>
      <c r="O147" s="128"/>
      <c r="P147" s="128"/>
      <c r="Q147" s="129">
        <f>SUM(Q148:Q166)</f>
        <v>0</v>
      </c>
      <c r="R147" s="129">
        <f>SUM(R148:R166)</f>
        <v>0</v>
      </c>
      <c r="S147" s="128"/>
      <c r="T147" s="130">
        <f>SUM(T148:T166)</f>
        <v>10.336300000000001</v>
      </c>
      <c r="U147" s="128"/>
      <c r="V147" s="130">
        <f>SUM(V148:V166)</f>
        <v>6.4000000000000001E-2</v>
      </c>
      <c r="W147" s="128"/>
      <c r="X147" s="131">
        <f>SUM(X148:X166)</f>
        <v>0</v>
      </c>
      <c r="AR147" s="124" t="s">
        <v>118</v>
      </c>
      <c r="AT147" s="132" t="s">
        <v>70</v>
      </c>
      <c r="AU147" s="132" t="s">
        <v>76</v>
      </c>
      <c r="AY147" s="124" t="s">
        <v>119</v>
      </c>
      <c r="BK147" s="133">
        <f>SUM(BK148:BK166)</f>
        <v>0</v>
      </c>
    </row>
    <row r="148" spans="1:65" s="2" customFormat="1" ht="14.4" customHeight="1">
      <c r="A148" s="26"/>
      <c r="B148" s="136"/>
      <c r="C148" s="151" t="s">
        <v>207</v>
      </c>
      <c r="D148" s="151" t="s">
        <v>128</v>
      </c>
      <c r="E148" s="152" t="s">
        <v>208</v>
      </c>
      <c r="F148" s="153" t="s">
        <v>209</v>
      </c>
      <c r="G148" s="154" t="s">
        <v>125</v>
      </c>
      <c r="H148" s="155">
        <v>1</v>
      </c>
      <c r="I148" s="156"/>
      <c r="J148" s="157"/>
      <c r="K148" s="156"/>
      <c r="L148" s="157"/>
      <c r="M148" s="158"/>
      <c r="N148" s="159" t="s">
        <v>1</v>
      </c>
      <c r="O148" s="145" t="s">
        <v>35</v>
      </c>
      <c r="P148" s="146">
        <f t="shared" ref="P148:P166" si="12">I148+J148</f>
        <v>0</v>
      </c>
      <c r="Q148" s="146">
        <f t="shared" ref="Q148:Q166" si="13">ROUND(I148*H148,2)</f>
        <v>0</v>
      </c>
      <c r="R148" s="146">
        <f t="shared" ref="R148:R166" si="14">ROUND(J148*H148,2)</f>
        <v>0</v>
      </c>
      <c r="S148" s="147">
        <v>0</v>
      </c>
      <c r="T148" s="147">
        <f t="shared" ref="T148:T166" si="15">S148*H148</f>
        <v>0</v>
      </c>
      <c r="U148" s="147">
        <v>2E-3</v>
      </c>
      <c r="V148" s="147">
        <f t="shared" ref="V148:V166" si="16">U148*H148</f>
        <v>2E-3</v>
      </c>
      <c r="W148" s="147">
        <v>0</v>
      </c>
      <c r="X148" s="148">
        <f t="shared" ref="X148:X166" si="17">W148*H148</f>
        <v>0</v>
      </c>
      <c r="Y148" s="26"/>
      <c r="Z148" s="26"/>
      <c r="AA148" s="26"/>
      <c r="AB148" s="26"/>
      <c r="AC148" s="26"/>
      <c r="AD148" s="26"/>
      <c r="AE148" s="26"/>
      <c r="AR148" s="149" t="s">
        <v>132</v>
      </c>
      <c r="AT148" s="149" t="s">
        <v>128</v>
      </c>
      <c r="AU148" s="149" t="s">
        <v>118</v>
      </c>
      <c r="AY148" s="14" t="s">
        <v>119</v>
      </c>
      <c r="BE148" s="150">
        <f t="shared" ref="BE148:BE166" si="18">IF(O148="základná",K148,0)</f>
        <v>0</v>
      </c>
      <c r="BF148" s="150">
        <f t="shared" ref="BF148:BF166" si="19">IF(O148="znížená",K148,0)</f>
        <v>0</v>
      </c>
      <c r="BG148" s="150">
        <f t="shared" ref="BG148:BG166" si="20">IF(O148="zákl. prenesená",K148,0)</f>
        <v>0</v>
      </c>
      <c r="BH148" s="150">
        <f t="shared" ref="BH148:BH166" si="21">IF(O148="zníž. prenesená",K148,0)</f>
        <v>0</v>
      </c>
      <c r="BI148" s="150">
        <f t="shared" ref="BI148:BI166" si="22">IF(O148="nulová",K148,0)</f>
        <v>0</v>
      </c>
      <c r="BJ148" s="14" t="s">
        <v>118</v>
      </c>
      <c r="BK148" s="150">
        <f t="shared" ref="BK148:BK166" si="23">ROUND(P148*H148,2)</f>
        <v>0</v>
      </c>
      <c r="BL148" s="14" t="s">
        <v>126</v>
      </c>
      <c r="BM148" s="149" t="s">
        <v>210</v>
      </c>
    </row>
    <row r="149" spans="1:65" s="2" customFormat="1" ht="14.4" customHeight="1">
      <c r="A149" s="26"/>
      <c r="B149" s="136"/>
      <c r="C149" s="151" t="s">
        <v>211</v>
      </c>
      <c r="D149" s="151" t="s">
        <v>128</v>
      </c>
      <c r="E149" s="152" t="s">
        <v>212</v>
      </c>
      <c r="F149" s="153" t="s">
        <v>213</v>
      </c>
      <c r="G149" s="154" t="s">
        <v>125</v>
      </c>
      <c r="H149" s="155">
        <v>1</v>
      </c>
      <c r="I149" s="156"/>
      <c r="J149" s="157"/>
      <c r="K149" s="156"/>
      <c r="L149" s="157"/>
      <c r="M149" s="158"/>
      <c r="N149" s="159" t="s">
        <v>1</v>
      </c>
      <c r="O149" s="145" t="s">
        <v>35</v>
      </c>
      <c r="P149" s="146">
        <f t="shared" si="12"/>
        <v>0</v>
      </c>
      <c r="Q149" s="146">
        <f t="shared" si="13"/>
        <v>0</v>
      </c>
      <c r="R149" s="146">
        <f t="shared" si="14"/>
        <v>0</v>
      </c>
      <c r="S149" s="147">
        <v>0</v>
      </c>
      <c r="T149" s="147">
        <f t="shared" si="15"/>
        <v>0</v>
      </c>
      <c r="U149" s="147">
        <v>2E-3</v>
      </c>
      <c r="V149" s="147">
        <f t="shared" si="16"/>
        <v>2E-3</v>
      </c>
      <c r="W149" s="147">
        <v>0</v>
      </c>
      <c r="X149" s="148">
        <f t="shared" si="17"/>
        <v>0</v>
      </c>
      <c r="Y149" s="26"/>
      <c r="Z149" s="26"/>
      <c r="AA149" s="26"/>
      <c r="AB149" s="26"/>
      <c r="AC149" s="26"/>
      <c r="AD149" s="26"/>
      <c r="AE149" s="26"/>
      <c r="AR149" s="149" t="s">
        <v>132</v>
      </c>
      <c r="AT149" s="149" t="s">
        <v>128</v>
      </c>
      <c r="AU149" s="149" t="s">
        <v>118</v>
      </c>
      <c r="AY149" s="14" t="s">
        <v>119</v>
      </c>
      <c r="BE149" s="150">
        <f t="shared" si="18"/>
        <v>0</v>
      </c>
      <c r="BF149" s="150">
        <f t="shared" si="19"/>
        <v>0</v>
      </c>
      <c r="BG149" s="150">
        <f t="shared" si="20"/>
        <v>0</v>
      </c>
      <c r="BH149" s="150">
        <f t="shared" si="21"/>
        <v>0</v>
      </c>
      <c r="BI149" s="150">
        <f t="shared" si="22"/>
        <v>0</v>
      </c>
      <c r="BJ149" s="14" t="s">
        <v>118</v>
      </c>
      <c r="BK149" s="150">
        <f t="shared" si="23"/>
        <v>0</v>
      </c>
      <c r="BL149" s="14" t="s">
        <v>126</v>
      </c>
      <c r="BM149" s="149" t="s">
        <v>214</v>
      </c>
    </row>
    <row r="150" spans="1:65" s="2" customFormat="1" ht="24.15" customHeight="1">
      <c r="A150" s="26"/>
      <c r="B150" s="136"/>
      <c r="C150" s="151" t="s">
        <v>215</v>
      </c>
      <c r="D150" s="151" t="s">
        <v>128</v>
      </c>
      <c r="E150" s="152" t="s">
        <v>216</v>
      </c>
      <c r="F150" s="153" t="s">
        <v>217</v>
      </c>
      <c r="G150" s="154" t="s">
        <v>125</v>
      </c>
      <c r="H150" s="155">
        <v>1</v>
      </c>
      <c r="I150" s="156"/>
      <c r="J150" s="157"/>
      <c r="K150" s="156"/>
      <c r="L150" s="157"/>
      <c r="M150" s="158"/>
      <c r="N150" s="159" t="s">
        <v>1</v>
      </c>
      <c r="O150" s="145" t="s">
        <v>35</v>
      </c>
      <c r="P150" s="146">
        <f t="shared" si="12"/>
        <v>0</v>
      </c>
      <c r="Q150" s="146">
        <f t="shared" si="13"/>
        <v>0</v>
      </c>
      <c r="R150" s="146">
        <f t="shared" si="14"/>
        <v>0</v>
      </c>
      <c r="S150" s="147">
        <v>0</v>
      </c>
      <c r="T150" s="147">
        <f t="shared" si="15"/>
        <v>0</v>
      </c>
      <c r="U150" s="147">
        <v>2E-3</v>
      </c>
      <c r="V150" s="147">
        <f t="shared" si="16"/>
        <v>2E-3</v>
      </c>
      <c r="W150" s="147">
        <v>0</v>
      </c>
      <c r="X150" s="148">
        <f t="shared" si="17"/>
        <v>0</v>
      </c>
      <c r="Y150" s="26"/>
      <c r="Z150" s="26"/>
      <c r="AA150" s="26"/>
      <c r="AB150" s="26"/>
      <c r="AC150" s="26"/>
      <c r="AD150" s="26"/>
      <c r="AE150" s="26"/>
      <c r="AR150" s="149" t="s">
        <v>132</v>
      </c>
      <c r="AT150" s="149" t="s">
        <v>128</v>
      </c>
      <c r="AU150" s="149" t="s">
        <v>118</v>
      </c>
      <c r="AY150" s="14" t="s">
        <v>119</v>
      </c>
      <c r="BE150" s="150">
        <f t="shared" si="18"/>
        <v>0</v>
      </c>
      <c r="BF150" s="150">
        <f t="shared" si="19"/>
        <v>0</v>
      </c>
      <c r="BG150" s="150">
        <f t="shared" si="20"/>
        <v>0</v>
      </c>
      <c r="BH150" s="150">
        <f t="shared" si="21"/>
        <v>0</v>
      </c>
      <c r="BI150" s="150">
        <f t="shared" si="22"/>
        <v>0</v>
      </c>
      <c r="BJ150" s="14" t="s">
        <v>118</v>
      </c>
      <c r="BK150" s="150">
        <f t="shared" si="23"/>
        <v>0</v>
      </c>
      <c r="BL150" s="14" t="s">
        <v>126</v>
      </c>
      <c r="BM150" s="149" t="s">
        <v>218</v>
      </c>
    </row>
    <row r="151" spans="1:65" s="2" customFormat="1" ht="14.4" customHeight="1">
      <c r="A151" s="26"/>
      <c r="B151" s="136"/>
      <c r="C151" s="151" t="s">
        <v>219</v>
      </c>
      <c r="D151" s="151" t="s">
        <v>128</v>
      </c>
      <c r="E151" s="152" t="s">
        <v>220</v>
      </c>
      <c r="F151" s="153" t="s">
        <v>221</v>
      </c>
      <c r="G151" s="154" t="s">
        <v>125</v>
      </c>
      <c r="H151" s="155">
        <v>7</v>
      </c>
      <c r="I151" s="156"/>
      <c r="J151" s="157"/>
      <c r="K151" s="156"/>
      <c r="L151" s="157"/>
      <c r="M151" s="158"/>
      <c r="N151" s="159" t="s">
        <v>1</v>
      </c>
      <c r="O151" s="145" t="s">
        <v>35</v>
      </c>
      <c r="P151" s="146">
        <f t="shared" si="12"/>
        <v>0</v>
      </c>
      <c r="Q151" s="146">
        <f t="shared" si="13"/>
        <v>0</v>
      </c>
      <c r="R151" s="146">
        <f t="shared" si="14"/>
        <v>0</v>
      </c>
      <c r="S151" s="147">
        <v>0</v>
      </c>
      <c r="T151" s="147">
        <f t="shared" si="15"/>
        <v>0</v>
      </c>
      <c r="U151" s="147">
        <v>3.0000000000000001E-3</v>
      </c>
      <c r="V151" s="147">
        <f t="shared" si="16"/>
        <v>2.1000000000000001E-2</v>
      </c>
      <c r="W151" s="147">
        <v>0</v>
      </c>
      <c r="X151" s="148">
        <f t="shared" si="17"/>
        <v>0</v>
      </c>
      <c r="Y151" s="26"/>
      <c r="Z151" s="26"/>
      <c r="AA151" s="26"/>
      <c r="AB151" s="26"/>
      <c r="AC151" s="26"/>
      <c r="AD151" s="26"/>
      <c r="AE151" s="26"/>
      <c r="AR151" s="149" t="s">
        <v>132</v>
      </c>
      <c r="AT151" s="149" t="s">
        <v>128</v>
      </c>
      <c r="AU151" s="149" t="s">
        <v>118</v>
      </c>
      <c r="AY151" s="14" t="s">
        <v>119</v>
      </c>
      <c r="BE151" s="150">
        <f t="shared" si="18"/>
        <v>0</v>
      </c>
      <c r="BF151" s="150">
        <f t="shared" si="19"/>
        <v>0</v>
      </c>
      <c r="BG151" s="150">
        <f t="shared" si="20"/>
        <v>0</v>
      </c>
      <c r="BH151" s="150">
        <f t="shared" si="21"/>
        <v>0</v>
      </c>
      <c r="BI151" s="150">
        <f t="shared" si="22"/>
        <v>0</v>
      </c>
      <c r="BJ151" s="14" t="s">
        <v>118</v>
      </c>
      <c r="BK151" s="150">
        <f t="shared" si="23"/>
        <v>0</v>
      </c>
      <c r="BL151" s="14" t="s">
        <v>126</v>
      </c>
      <c r="BM151" s="149" t="s">
        <v>222</v>
      </c>
    </row>
    <row r="152" spans="1:65" s="2" customFormat="1" ht="14.4" customHeight="1">
      <c r="A152" s="26"/>
      <c r="B152" s="136"/>
      <c r="C152" s="151" t="s">
        <v>223</v>
      </c>
      <c r="D152" s="151" t="s">
        <v>128</v>
      </c>
      <c r="E152" s="152" t="s">
        <v>224</v>
      </c>
      <c r="F152" s="153" t="s">
        <v>225</v>
      </c>
      <c r="G152" s="154" t="s">
        <v>125</v>
      </c>
      <c r="H152" s="155">
        <v>1</v>
      </c>
      <c r="I152" s="156"/>
      <c r="J152" s="157"/>
      <c r="K152" s="156"/>
      <c r="L152" s="157"/>
      <c r="M152" s="158"/>
      <c r="N152" s="159" t="s">
        <v>1</v>
      </c>
      <c r="O152" s="145" t="s">
        <v>35</v>
      </c>
      <c r="P152" s="146">
        <f t="shared" si="12"/>
        <v>0</v>
      </c>
      <c r="Q152" s="146">
        <f t="shared" si="13"/>
        <v>0</v>
      </c>
      <c r="R152" s="146">
        <f t="shared" si="14"/>
        <v>0</v>
      </c>
      <c r="S152" s="147">
        <v>0</v>
      </c>
      <c r="T152" s="147">
        <f t="shared" si="15"/>
        <v>0</v>
      </c>
      <c r="U152" s="147">
        <v>2E-3</v>
      </c>
      <c r="V152" s="147">
        <f t="shared" si="16"/>
        <v>2E-3</v>
      </c>
      <c r="W152" s="147">
        <v>0</v>
      </c>
      <c r="X152" s="148">
        <f t="shared" si="17"/>
        <v>0</v>
      </c>
      <c r="Y152" s="26"/>
      <c r="Z152" s="26"/>
      <c r="AA152" s="26"/>
      <c r="AB152" s="26"/>
      <c r="AC152" s="26"/>
      <c r="AD152" s="26"/>
      <c r="AE152" s="26"/>
      <c r="AR152" s="149" t="s">
        <v>132</v>
      </c>
      <c r="AT152" s="149" t="s">
        <v>128</v>
      </c>
      <c r="AU152" s="149" t="s">
        <v>118</v>
      </c>
      <c r="AY152" s="14" t="s">
        <v>119</v>
      </c>
      <c r="BE152" s="150">
        <f t="shared" si="18"/>
        <v>0</v>
      </c>
      <c r="BF152" s="150">
        <f t="shared" si="19"/>
        <v>0</v>
      </c>
      <c r="BG152" s="150">
        <f t="shared" si="20"/>
        <v>0</v>
      </c>
      <c r="BH152" s="150">
        <f t="shared" si="21"/>
        <v>0</v>
      </c>
      <c r="BI152" s="150">
        <f t="shared" si="22"/>
        <v>0</v>
      </c>
      <c r="BJ152" s="14" t="s">
        <v>118</v>
      </c>
      <c r="BK152" s="150">
        <f t="shared" si="23"/>
        <v>0</v>
      </c>
      <c r="BL152" s="14" t="s">
        <v>126</v>
      </c>
      <c r="BM152" s="149" t="s">
        <v>226</v>
      </c>
    </row>
    <row r="153" spans="1:65" s="2" customFormat="1" ht="14.4" customHeight="1">
      <c r="A153" s="26"/>
      <c r="B153" s="136"/>
      <c r="C153" s="151" t="s">
        <v>227</v>
      </c>
      <c r="D153" s="151" t="s">
        <v>128</v>
      </c>
      <c r="E153" s="152" t="s">
        <v>228</v>
      </c>
      <c r="F153" s="153" t="s">
        <v>229</v>
      </c>
      <c r="G153" s="154" t="s">
        <v>125</v>
      </c>
      <c r="H153" s="155">
        <v>2</v>
      </c>
      <c r="I153" s="156"/>
      <c r="J153" s="157"/>
      <c r="K153" s="156"/>
      <c r="L153" s="157"/>
      <c r="M153" s="158"/>
      <c r="N153" s="159" t="s">
        <v>1</v>
      </c>
      <c r="O153" s="145" t="s">
        <v>35</v>
      </c>
      <c r="P153" s="146">
        <f t="shared" si="12"/>
        <v>0</v>
      </c>
      <c r="Q153" s="146">
        <f t="shared" si="13"/>
        <v>0</v>
      </c>
      <c r="R153" s="146">
        <f t="shared" si="14"/>
        <v>0</v>
      </c>
      <c r="S153" s="147">
        <v>0</v>
      </c>
      <c r="T153" s="147">
        <f t="shared" si="15"/>
        <v>0</v>
      </c>
      <c r="U153" s="147">
        <v>2E-3</v>
      </c>
      <c r="V153" s="147">
        <f t="shared" si="16"/>
        <v>4.0000000000000001E-3</v>
      </c>
      <c r="W153" s="147">
        <v>0</v>
      </c>
      <c r="X153" s="148">
        <f t="shared" si="17"/>
        <v>0</v>
      </c>
      <c r="Y153" s="26"/>
      <c r="Z153" s="26"/>
      <c r="AA153" s="26"/>
      <c r="AB153" s="26"/>
      <c r="AC153" s="26"/>
      <c r="AD153" s="26"/>
      <c r="AE153" s="26"/>
      <c r="AR153" s="149" t="s">
        <v>132</v>
      </c>
      <c r="AT153" s="149" t="s">
        <v>128</v>
      </c>
      <c r="AU153" s="149" t="s">
        <v>118</v>
      </c>
      <c r="AY153" s="14" t="s">
        <v>119</v>
      </c>
      <c r="BE153" s="150">
        <f t="shared" si="18"/>
        <v>0</v>
      </c>
      <c r="BF153" s="150">
        <f t="shared" si="19"/>
        <v>0</v>
      </c>
      <c r="BG153" s="150">
        <f t="shared" si="20"/>
        <v>0</v>
      </c>
      <c r="BH153" s="150">
        <f t="shared" si="21"/>
        <v>0</v>
      </c>
      <c r="BI153" s="150">
        <f t="shared" si="22"/>
        <v>0</v>
      </c>
      <c r="BJ153" s="14" t="s">
        <v>118</v>
      </c>
      <c r="BK153" s="150">
        <f t="shared" si="23"/>
        <v>0</v>
      </c>
      <c r="BL153" s="14" t="s">
        <v>126</v>
      </c>
      <c r="BM153" s="149" t="s">
        <v>230</v>
      </c>
    </row>
    <row r="154" spans="1:65" s="2" customFormat="1" ht="14.4" customHeight="1">
      <c r="A154" s="26"/>
      <c r="B154" s="136"/>
      <c r="C154" s="151" t="s">
        <v>231</v>
      </c>
      <c r="D154" s="151" t="s">
        <v>128</v>
      </c>
      <c r="E154" s="152" t="s">
        <v>232</v>
      </c>
      <c r="F154" s="153" t="s">
        <v>233</v>
      </c>
      <c r="G154" s="154" t="s">
        <v>125</v>
      </c>
      <c r="H154" s="155">
        <v>1</v>
      </c>
      <c r="I154" s="156"/>
      <c r="J154" s="157"/>
      <c r="K154" s="156"/>
      <c r="L154" s="157"/>
      <c r="M154" s="158"/>
      <c r="N154" s="159" t="s">
        <v>1</v>
      </c>
      <c r="O154" s="145" t="s">
        <v>35</v>
      </c>
      <c r="P154" s="146">
        <f t="shared" si="12"/>
        <v>0</v>
      </c>
      <c r="Q154" s="146">
        <f t="shared" si="13"/>
        <v>0</v>
      </c>
      <c r="R154" s="146">
        <f t="shared" si="14"/>
        <v>0</v>
      </c>
      <c r="S154" s="147">
        <v>0</v>
      </c>
      <c r="T154" s="147">
        <f t="shared" si="15"/>
        <v>0</v>
      </c>
      <c r="U154" s="147">
        <v>2E-3</v>
      </c>
      <c r="V154" s="147">
        <f t="shared" si="16"/>
        <v>2E-3</v>
      </c>
      <c r="W154" s="147">
        <v>0</v>
      </c>
      <c r="X154" s="148">
        <f t="shared" si="17"/>
        <v>0</v>
      </c>
      <c r="Y154" s="26"/>
      <c r="Z154" s="26"/>
      <c r="AA154" s="26"/>
      <c r="AB154" s="26"/>
      <c r="AC154" s="26"/>
      <c r="AD154" s="26"/>
      <c r="AE154" s="26"/>
      <c r="AR154" s="149" t="s">
        <v>132</v>
      </c>
      <c r="AT154" s="149" t="s">
        <v>128</v>
      </c>
      <c r="AU154" s="149" t="s">
        <v>118</v>
      </c>
      <c r="AY154" s="14" t="s">
        <v>119</v>
      </c>
      <c r="BE154" s="150">
        <f t="shared" si="18"/>
        <v>0</v>
      </c>
      <c r="BF154" s="150">
        <f t="shared" si="19"/>
        <v>0</v>
      </c>
      <c r="BG154" s="150">
        <f t="shared" si="20"/>
        <v>0</v>
      </c>
      <c r="BH154" s="150">
        <f t="shared" si="21"/>
        <v>0</v>
      </c>
      <c r="BI154" s="150">
        <f t="shared" si="22"/>
        <v>0</v>
      </c>
      <c r="BJ154" s="14" t="s">
        <v>118</v>
      </c>
      <c r="BK154" s="150">
        <f t="shared" si="23"/>
        <v>0</v>
      </c>
      <c r="BL154" s="14" t="s">
        <v>126</v>
      </c>
      <c r="BM154" s="149" t="s">
        <v>234</v>
      </c>
    </row>
    <row r="155" spans="1:65" s="2" customFormat="1" ht="24.15" customHeight="1">
      <c r="A155" s="26"/>
      <c r="B155" s="136"/>
      <c r="C155" s="151" t="s">
        <v>235</v>
      </c>
      <c r="D155" s="151" t="s">
        <v>128</v>
      </c>
      <c r="E155" s="152" t="s">
        <v>236</v>
      </c>
      <c r="F155" s="153" t="s">
        <v>237</v>
      </c>
      <c r="G155" s="154" t="s">
        <v>125</v>
      </c>
      <c r="H155" s="155">
        <v>1</v>
      </c>
      <c r="I155" s="156"/>
      <c r="J155" s="157"/>
      <c r="K155" s="156"/>
      <c r="L155" s="157"/>
      <c r="M155" s="158"/>
      <c r="N155" s="159" t="s">
        <v>1</v>
      </c>
      <c r="O155" s="145" t="s">
        <v>35</v>
      </c>
      <c r="P155" s="146">
        <f t="shared" si="12"/>
        <v>0</v>
      </c>
      <c r="Q155" s="146">
        <f t="shared" si="13"/>
        <v>0</v>
      </c>
      <c r="R155" s="146">
        <f t="shared" si="14"/>
        <v>0</v>
      </c>
      <c r="S155" s="147">
        <v>0</v>
      </c>
      <c r="T155" s="147">
        <f t="shared" si="15"/>
        <v>0</v>
      </c>
      <c r="U155" s="147">
        <v>2E-3</v>
      </c>
      <c r="V155" s="147">
        <f t="shared" si="16"/>
        <v>2E-3</v>
      </c>
      <c r="W155" s="147">
        <v>0</v>
      </c>
      <c r="X155" s="148">
        <f t="shared" si="17"/>
        <v>0</v>
      </c>
      <c r="Y155" s="26"/>
      <c r="Z155" s="26"/>
      <c r="AA155" s="26"/>
      <c r="AB155" s="26"/>
      <c r="AC155" s="26"/>
      <c r="AD155" s="26"/>
      <c r="AE155" s="26"/>
      <c r="AR155" s="149" t="s">
        <v>132</v>
      </c>
      <c r="AT155" s="149" t="s">
        <v>128</v>
      </c>
      <c r="AU155" s="149" t="s">
        <v>118</v>
      </c>
      <c r="AY155" s="14" t="s">
        <v>119</v>
      </c>
      <c r="BE155" s="150">
        <f t="shared" si="18"/>
        <v>0</v>
      </c>
      <c r="BF155" s="150">
        <f t="shared" si="19"/>
        <v>0</v>
      </c>
      <c r="BG155" s="150">
        <f t="shared" si="20"/>
        <v>0</v>
      </c>
      <c r="BH155" s="150">
        <f t="shared" si="21"/>
        <v>0</v>
      </c>
      <c r="BI155" s="150">
        <f t="shared" si="22"/>
        <v>0</v>
      </c>
      <c r="BJ155" s="14" t="s">
        <v>118</v>
      </c>
      <c r="BK155" s="150">
        <f t="shared" si="23"/>
        <v>0</v>
      </c>
      <c r="BL155" s="14" t="s">
        <v>126</v>
      </c>
      <c r="BM155" s="149" t="s">
        <v>238</v>
      </c>
    </row>
    <row r="156" spans="1:65" s="2" customFormat="1" ht="14.4" customHeight="1">
      <c r="A156" s="26"/>
      <c r="B156" s="136"/>
      <c r="C156" s="151" t="s">
        <v>239</v>
      </c>
      <c r="D156" s="151" t="s">
        <v>128</v>
      </c>
      <c r="E156" s="152" t="s">
        <v>240</v>
      </c>
      <c r="F156" s="153" t="s">
        <v>241</v>
      </c>
      <c r="G156" s="154" t="s">
        <v>125</v>
      </c>
      <c r="H156" s="155">
        <v>1</v>
      </c>
      <c r="I156" s="156"/>
      <c r="J156" s="157"/>
      <c r="K156" s="156"/>
      <c r="L156" s="157"/>
      <c r="M156" s="158"/>
      <c r="N156" s="159" t="s">
        <v>1</v>
      </c>
      <c r="O156" s="145" t="s">
        <v>35</v>
      </c>
      <c r="P156" s="146">
        <f t="shared" si="12"/>
        <v>0</v>
      </c>
      <c r="Q156" s="146">
        <f t="shared" si="13"/>
        <v>0</v>
      </c>
      <c r="R156" s="146">
        <f t="shared" si="14"/>
        <v>0</v>
      </c>
      <c r="S156" s="147">
        <v>0</v>
      </c>
      <c r="T156" s="147">
        <f t="shared" si="15"/>
        <v>0</v>
      </c>
      <c r="U156" s="147">
        <v>2E-3</v>
      </c>
      <c r="V156" s="147">
        <f t="shared" si="16"/>
        <v>2E-3</v>
      </c>
      <c r="W156" s="147">
        <v>0</v>
      </c>
      <c r="X156" s="148">
        <f t="shared" si="17"/>
        <v>0</v>
      </c>
      <c r="Y156" s="26"/>
      <c r="Z156" s="26"/>
      <c r="AA156" s="26"/>
      <c r="AB156" s="26"/>
      <c r="AC156" s="26"/>
      <c r="AD156" s="26"/>
      <c r="AE156" s="26"/>
      <c r="AR156" s="149" t="s">
        <v>132</v>
      </c>
      <c r="AT156" s="149" t="s">
        <v>128</v>
      </c>
      <c r="AU156" s="149" t="s">
        <v>118</v>
      </c>
      <c r="AY156" s="14" t="s">
        <v>119</v>
      </c>
      <c r="BE156" s="150">
        <f t="shared" si="18"/>
        <v>0</v>
      </c>
      <c r="BF156" s="150">
        <f t="shared" si="19"/>
        <v>0</v>
      </c>
      <c r="BG156" s="150">
        <f t="shared" si="20"/>
        <v>0</v>
      </c>
      <c r="BH156" s="150">
        <f t="shared" si="21"/>
        <v>0</v>
      </c>
      <c r="BI156" s="150">
        <f t="shared" si="22"/>
        <v>0</v>
      </c>
      <c r="BJ156" s="14" t="s">
        <v>118</v>
      </c>
      <c r="BK156" s="150">
        <f t="shared" si="23"/>
        <v>0</v>
      </c>
      <c r="BL156" s="14" t="s">
        <v>126</v>
      </c>
      <c r="BM156" s="149" t="s">
        <v>242</v>
      </c>
    </row>
    <row r="157" spans="1:65" s="2" customFormat="1" ht="14.4" customHeight="1">
      <c r="A157" s="26"/>
      <c r="B157" s="136"/>
      <c r="C157" s="151" t="s">
        <v>243</v>
      </c>
      <c r="D157" s="151" t="s">
        <v>128</v>
      </c>
      <c r="E157" s="152" t="s">
        <v>244</v>
      </c>
      <c r="F157" s="153" t="s">
        <v>245</v>
      </c>
      <c r="G157" s="154" t="s">
        <v>125</v>
      </c>
      <c r="H157" s="155">
        <v>16</v>
      </c>
      <c r="I157" s="156"/>
      <c r="J157" s="157"/>
      <c r="K157" s="156"/>
      <c r="L157" s="157"/>
      <c r="M157" s="158"/>
      <c r="N157" s="159" t="s">
        <v>1</v>
      </c>
      <c r="O157" s="145" t="s">
        <v>35</v>
      </c>
      <c r="P157" s="146">
        <f t="shared" si="12"/>
        <v>0</v>
      </c>
      <c r="Q157" s="146">
        <f t="shared" si="13"/>
        <v>0</v>
      </c>
      <c r="R157" s="146">
        <f t="shared" si="14"/>
        <v>0</v>
      </c>
      <c r="S157" s="147">
        <v>0</v>
      </c>
      <c r="T157" s="147">
        <f t="shared" si="15"/>
        <v>0</v>
      </c>
      <c r="U157" s="147">
        <v>0</v>
      </c>
      <c r="V157" s="147">
        <f t="shared" si="16"/>
        <v>0</v>
      </c>
      <c r="W157" s="147">
        <v>0</v>
      </c>
      <c r="X157" s="148">
        <f t="shared" si="17"/>
        <v>0</v>
      </c>
      <c r="Y157" s="26"/>
      <c r="Z157" s="26"/>
      <c r="AA157" s="26"/>
      <c r="AB157" s="26"/>
      <c r="AC157" s="26"/>
      <c r="AD157" s="26"/>
      <c r="AE157" s="26"/>
      <c r="AR157" s="149" t="s">
        <v>132</v>
      </c>
      <c r="AT157" s="149" t="s">
        <v>128</v>
      </c>
      <c r="AU157" s="149" t="s">
        <v>118</v>
      </c>
      <c r="AY157" s="14" t="s">
        <v>119</v>
      </c>
      <c r="BE157" s="150">
        <f t="shared" si="18"/>
        <v>0</v>
      </c>
      <c r="BF157" s="150">
        <f t="shared" si="19"/>
        <v>0</v>
      </c>
      <c r="BG157" s="150">
        <f t="shared" si="20"/>
        <v>0</v>
      </c>
      <c r="BH157" s="150">
        <f t="shared" si="21"/>
        <v>0</v>
      </c>
      <c r="BI157" s="150">
        <f t="shared" si="22"/>
        <v>0</v>
      </c>
      <c r="BJ157" s="14" t="s">
        <v>118</v>
      </c>
      <c r="BK157" s="150">
        <f t="shared" si="23"/>
        <v>0</v>
      </c>
      <c r="BL157" s="14" t="s">
        <v>126</v>
      </c>
      <c r="BM157" s="149" t="s">
        <v>246</v>
      </c>
    </row>
    <row r="158" spans="1:65" s="2" customFormat="1" ht="14.4" customHeight="1">
      <c r="A158" s="26"/>
      <c r="B158" s="136"/>
      <c r="C158" s="151" t="s">
        <v>247</v>
      </c>
      <c r="D158" s="151" t="s">
        <v>128</v>
      </c>
      <c r="E158" s="152" t="s">
        <v>248</v>
      </c>
      <c r="F158" s="153" t="s">
        <v>249</v>
      </c>
      <c r="G158" s="154" t="s">
        <v>125</v>
      </c>
      <c r="H158" s="155">
        <v>1</v>
      </c>
      <c r="I158" s="156"/>
      <c r="J158" s="157"/>
      <c r="K158" s="156"/>
      <c r="L158" s="157"/>
      <c r="M158" s="158"/>
      <c r="N158" s="159" t="s">
        <v>1</v>
      </c>
      <c r="O158" s="145" t="s">
        <v>35</v>
      </c>
      <c r="P158" s="146">
        <f t="shared" si="12"/>
        <v>0</v>
      </c>
      <c r="Q158" s="146">
        <f t="shared" si="13"/>
        <v>0</v>
      </c>
      <c r="R158" s="146">
        <f t="shared" si="14"/>
        <v>0</v>
      </c>
      <c r="S158" s="147">
        <v>0</v>
      </c>
      <c r="T158" s="147">
        <f t="shared" si="15"/>
        <v>0</v>
      </c>
      <c r="U158" s="147">
        <v>0</v>
      </c>
      <c r="V158" s="147">
        <f t="shared" si="16"/>
        <v>0</v>
      </c>
      <c r="W158" s="147">
        <v>0</v>
      </c>
      <c r="X158" s="148">
        <f t="shared" si="17"/>
        <v>0</v>
      </c>
      <c r="Y158" s="26"/>
      <c r="Z158" s="26"/>
      <c r="AA158" s="26"/>
      <c r="AB158" s="26"/>
      <c r="AC158" s="26"/>
      <c r="AD158" s="26"/>
      <c r="AE158" s="26"/>
      <c r="AR158" s="149" t="s">
        <v>132</v>
      </c>
      <c r="AT158" s="149" t="s">
        <v>128</v>
      </c>
      <c r="AU158" s="149" t="s">
        <v>118</v>
      </c>
      <c r="AY158" s="14" t="s">
        <v>119</v>
      </c>
      <c r="BE158" s="150">
        <f t="shared" si="18"/>
        <v>0</v>
      </c>
      <c r="BF158" s="150">
        <f t="shared" si="19"/>
        <v>0</v>
      </c>
      <c r="BG158" s="150">
        <f t="shared" si="20"/>
        <v>0</v>
      </c>
      <c r="BH158" s="150">
        <f t="shared" si="21"/>
        <v>0</v>
      </c>
      <c r="BI158" s="150">
        <f t="shared" si="22"/>
        <v>0</v>
      </c>
      <c r="BJ158" s="14" t="s">
        <v>118</v>
      </c>
      <c r="BK158" s="150">
        <f t="shared" si="23"/>
        <v>0</v>
      </c>
      <c r="BL158" s="14" t="s">
        <v>126</v>
      </c>
      <c r="BM158" s="149" t="s">
        <v>250</v>
      </c>
    </row>
    <row r="159" spans="1:65" s="2" customFormat="1" ht="14.4" customHeight="1">
      <c r="A159" s="26"/>
      <c r="B159" s="136"/>
      <c r="C159" s="151" t="s">
        <v>132</v>
      </c>
      <c r="D159" s="151" t="s">
        <v>128</v>
      </c>
      <c r="E159" s="152" t="s">
        <v>251</v>
      </c>
      <c r="F159" s="153" t="s">
        <v>252</v>
      </c>
      <c r="G159" s="154" t="s">
        <v>125</v>
      </c>
      <c r="H159" s="155">
        <v>8</v>
      </c>
      <c r="I159" s="156"/>
      <c r="J159" s="157"/>
      <c r="K159" s="156"/>
      <c r="L159" s="157"/>
      <c r="M159" s="158"/>
      <c r="N159" s="159" t="s">
        <v>1</v>
      </c>
      <c r="O159" s="145" t="s">
        <v>35</v>
      </c>
      <c r="P159" s="146">
        <f t="shared" si="12"/>
        <v>0</v>
      </c>
      <c r="Q159" s="146">
        <f t="shared" si="13"/>
        <v>0</v>
      </c>
      <c r="R159" s="146">
        <f t="shared" si="14"/>
        <v>0</v>
      </c>
      <c r="S159" s="147">
        <v>0</v>
      </c>
      <c r="T159" s="147">
        <f t="shared" si="15"/>
        <v>0</v>
      </c>
      <c r="U159" s="147">
        <v>0</v>
      </c>
      <c r="V159" s="147">
        <f t="shared" si="16"/>
        <v>0</v>
      </c>
      <c r="W159" s="147">
        <v>0</v>
      </c>
      <c r="X159" s="148">
        <f t="shared" si="17"/>
        <v>0</v>
      </c>
      <c r="Y159" s="26"/>
      <c r="Z159" s="26"/>
      <c r="AA159" s="26"/>
      <c r="AB159" s="26"/>
      <c r="AC159" s="26"/>
      <c r="AD159" s="26"/>
      <c r="AE159" s="26"/>
      <c r="AR159" s="149" t="s">
        <v>132</v>
      </c>
      <c r="AT159" s="149" t="s">
        <v>128</v>
      </c>
      <c r="AU159" s="149" t="s">
        <v>118</v>
      </c>
      <c r="AY159" s="14" t="s">
        <v>119</v>
      </c>
      <c r="BE159" s="150">
        <f t="shared" si="18"/>
        <v>0</v>
      </c>
      <c r="BF159" s="150">
        <f t="shared" si="19"/>
        <v>0</v>
      </c>
      <c r="BG159" s="150">
        <f t="shared" si="20"/>
        <v>0</v>
      </c>
      <c r="BH159" s="150">
        <f t="shared" si="21"/>
        <v>0</v>
      </c>
      <c r="BI159" s="150">
        <f t="shared" si="22"/>
        <v>0</v>
      </c>
      <c r="BJ159" s="14" t="s">
        <v>118</v>
      </c>
      <c r="BK159" s="150">
        <f t="shared" si="23"/>
        <v>0</v>
      </c>
      <c r="BL159" s="14" t="s">
        <v>126</v>
      </c>
      <c r="BM159" s="149" t="s">
        <v>253</v>
      </c>
    </row>
    <row r="160" spans="1:65" s="2" customFormat="1" ht="14.4" customHeight="1">
      <c r="A160" s="26"/>
      <c r="B160" s="136"/>
      <c r="C160" s="151" t="s">
        <v>254</v>
      </c>
      <c r="D160" s="151" t="s">
        <v>128</v>
      </c>
      <c r="E160" s="152" t="s">
        <v>255</v>
      </c>
      <c r="F160" s="153" t="s">
        <v>256</v>
      </c>
      <c r="G160" s="154" t="s">
        <v>195</v>
      </c>
      <c r="H160" s="155">
        <v>1</v>
      </c>
      <c r="I160" s="156"/>
      <c r="J160" s="157"/>
      <c r="K160" s="156"/>
      <c r="L160" s="157"/>
      <c r="M160" s="158"/>
      <c r="N160" s="159" t="s">
        <v>1</v>
      </c>
      <c r="O160" s="145" t="s">
        <v>35</v>
      </c>
      <c r="P160" s="146">
        <f t="shared" si="12"/>
        <v>0</v>
      </c>
      <c r="Q160" s="146">
        <f t="shared" si="13"/>
        <v>0</v>
      </c>
      <c r="R160" s="146">
        <f t="shared" si="14"/>
        <v>0</v>
      </c>
      <c r="S160" s="147">
        <v>0</v>
      </c>
      <c r="T160" s="147">
        <f t="shared" si="15"/>
        <v>0</v>
      </c>
      <c r="U160" s="147">
        <v>0.01</v>
      </c>
      <c r="V160" s="147">
        <f t="shared" si="16"/>
        <v>0.01</v>
      </c>
      <c r="W160" s="147">
        <v>0</v>
      </c>
      <c r="X160" s="148">
        <f t="shared" si="17"/>
        <v>0</v>
      </c>
      <c r="Y160" s="26"/>
      <c r="Z160" s="26"/>
      <c r="AA160" s="26"/>
      <c r="AB160" s="26"/>
      <c r="AC160" s="26"/>
      <c r="AD160" s="26"/>
      <c r="AE160" s="26"/>
      <c r="AR160" s="149" t="s">
        <v>132</v>
      </c>
      <c r="AT160" s="149" t="s">
        <v>128</v>
      </c>
      <c r="AU160" s="149" t="s">
        <v>118</v>
      </c>
      <c r="AY160" s="14" t="s">
        <v>119</v>
      </c>
      <c r="BE160" s="150">
        <f t="shared" si="18"/>
        <v>0</v>
      </c>
      <c r="BF160" s="150">
        <f t="shared" si="19"/>
        <v>0</v>
      </c>
      <c r="BG160" s="150">
        <f t="shared" si="20"/>
        <v>0</v>
      </c>
      <c r="BH160" s="150">
        <f t="shared" si="21"/>
        <v>0</v>
      </c>
      <c r="BI160" s="150">
        <f t="shared" si="22"/>
        <v>0</v>
      </c>
      <c r="BJ160" s="14" t="s">
        <v>118</v>
      </c>
      <c r="BK160" s="150">
        <f t="shared" si="23"/>
        <v>0</v>
      </c>
      <c r="BL160" s="14" t="s">
        <v>126</v>
      </c>
      <c r="BM160" s="149" t="s">
        <v>257</v>
      </c>
    </row>
    <row r="161" spans="1:65" s="2" customFormat="1" ht="14.4" customHeight="1">
      <c r="A161" s="26"/>
      <c r="B161" s="136"/>
      <c r="C161" s="137" t="s">
        <v>258</v>
      </c>
      <c r="D161" s="137" t="s">
        <v>122</v>
      </c>
      <c r="E161" s="138" t="s">
        <v>259</v>
      </c>
      <c r="F161" s="139" t="s">
        <v>260</v>
      </c>
      <c r="G161" s="140" t="s">
        <v>261</v>
      </c>
      <c r="H161" s="141">
        <v>5</v>
      </c>
      <c r="I161" s="142"/>
      <c r="J161" s="142"/>
      <c r="K161" s="142"/>
      <c r="L161" s="143"/>
      <c r="M161" s="27"/>
      <c r="N161" s="144" t="s">
        <v>1</v>
      </c>
      <c r="O161" s="145" t="s">
        <v>35</v>
      </c>
      <c r="P161" s="146">
        <f t="shared" si="12"/>
        <v>0</v>
      </c>
      <c r="Q161" s="146">
        <f t="shared" si="13"/>
        <v>0</v>
      </c>
      <c r="R161" s="146">
        <f t="shared" si="14"/>
        <v>0</v>
      </c>
      <c r="S161" s="147">
        <v>1.0900000000000001</v>
      </c>
      <c r="T161" s="147">
        <f t="shared" si="15"/>
        <v>5.45</v>
      </c>
      <c r="U161" s="147">
        <v>0</v>
      </c>
      <c r="V161" s="147">
        <f t="shared" si="16"/>
        <v>0</v>
      </c>
      <c r="W161" s="147">
        <v>0</v>
      </c>
      <c r="X161" s="148">
        <f t="shared" si="17"/>
        <v>0</v>
      </c>
      <c r="Y161" s="26"/>
      <c r="Z161" s="26"/>
      <c r="AA161" s="26"/>
      <c r="AB161" s="26"/>
      <c r="AC161" s="26"/>
      <c r="AD161" s="26"/>
      <c r="AE161" s="26"/>
      <c r="AR161" s="149" t="s">
        <v>262</v>
      </c>
      <c r="AT161" s="149" t="s">
        <v>122</v>
      </c>
      <c r="AU161" s="149" t="s">
        <v>118</v>
      </c>
      <c r="AY161" s="14" t="s">
        <v>119</v>
      </c>
      <c r="BE161" s="150">
        <f t="shared" si="18"/>
        <v>0</v>
      </c>
      <c r="BF161" s="150">
        <f t="shared" si="19"/>
        <v>0</v>
      </c>
      <c r="BG161" s="150">
        <f t="shared" si="20"/>
        <v>0</v>
      </c>
      <c r="BH161" s="150">
        <f t="shared" si="21"/>
        <v>0</v>
      </c>
      <c r="BI161" s="150">
        <f t="shared" si="22"/>
        <v>0</v>
      </c>
      <c r="BJ161" s="14" t="s">
        <v>118</v>
      </c>
      <c r="BK161" s="150">
        <f t="shared" si="23"/>
        <v>0</v>
      </c>
      <c r="BL161" s="14" t="s">
        <v>262</v>
      </c>
      <c r="BM161" s="149" t="s">
        <v>263</v>
      </c>
    </row>
    <row r="162" spans="1:65" s="2" customFormat="1" ht="14.4" customHeight="1">
      <c r="A162" s="26"/>
      <c r="B162" s="136"/>
      <c r="C162" s="137" t="s">
        <v>264</v>
      </c>
      <c r="D162" s="137" t="s">
        <v>122</v>
      </c>
      <c r="E162" s="138" t="s">
        <v>265</v>
      </c>
      <c r="F162" s="139" t="s">
        <v>266</v>
      </c>
      <c r="G162" s="140" t="s">
        <v>261</v>
      </c>
      <c r="H162" s="141">
        <v>3</v>
      </c>
      <c r="I162" s="142"/>
      <c r="J162" s="142"/>
      <c r="K162" s="142"/>
      <c r="L162" s="143"/>
      <c r="M162" s="27"/>
      <c r="N162" s="144" t="s">
        <v>1</v>
      </c>
      <c r="O162" s="145" t="s">
        <v>35</v>
      </c>
      <c r="P162" s="146">
        <f t="shared" si="12"/>
        <v>0</v>
      </c>
      <c r="Q162" s="146">
        <f t="shared" si="13"/>
        <v>0</v>
      </c>
      <c r="R162" s="146">
        <f t="shared" si="14"/>
        <v>0</v>
      </c>
      <c r="S162" s="147">
        <v>1.0900000000000001</v>
      </c>
      <c r="T162" s="147">
        <f t="shared" si="15"/>
        <v>3.2700000000000005</v>
      </c>
      <c r="U162" s="147">
        <v>0</v>
      </c>
      <c r="V162" s="147">
        <f t="shared" si="16"/>
        <v>0</v>
      </c>
      <c r="W162" s="147">
        <v>0</v>
      </c>
      <c r="X162" s="148">
        <f t="shared" si="17"/>
        <v>0</v>
      </c>
      <c r="Y162" s="26"/>
      <c r="Z162" s="26"/>
      <c r="AA162" s="26"/>
      <c r="AB162" s="26"/>
      <c r="AC162" s="26"/>
      <c r="AD162" s="26"/>
      <c r="AE162" s="26"/>
      <c r="AR162" s="149" t="s">
        <v>262</v>
      </c>
      <c r="AT162" s="149" t="s">
        <v>122</v>
      </c>
      <c r="AU162" s="149" t="s">
        <v>118</v>
      </c>
      <c r="AY162" s="14" t="s">
        <v>119</v>
      </c>
      <c r="BE162" s="150">
        <f t="shared" si="18"/>
        <v>0</v>
      </c>
      <c r="BF162" s="150">
        <f t="shared" si="19"/>
        <v>0</v>
      </c>
      <c r="BG162" s="150">
        <f t="shared" si="20"/>
        <v>0</v>
      </c>
      <c r="BH162" s="150">
        <f t="shared" si="21"/>
        <v>0</v>
      </c>
      <c r="BI162" s="150">
        <f t="shared" si="22"/>
        <v>0</v>
      </c>
      <c r="BJ162" s="14" t="s">
        <v>118</v>
      </c>
      <c r="BK162" s="150">
        <f t="shared" si="23"/>
        <v>0</v>
      </c>
      <c r="BL162" s="14" t="s">
        <v>262</v>
      </c>
      <c r="BM162" s="149" t="s">
        <v>267</v>
      </c>
    </row>
    <row r="163" spans="1:65" s="2" customFormat="1" ht="14.4" customHeight="1">
      <c r="A163" s="26"/>
      <c r="B163" s="136"/>
      <c r="C163" s="137" t="s">
        <v>268</v>
      </c>
      <c r="D163" s="137" t="s">
        <v>122</v>
      </c>
      <c r="E163" s="138" t="s">
        <v>269</v>
      </c>
      <c r="F163" s="139" t="s">
        <v>270</v>
      </c>
      <c r="G163" s="140" t="s">
        <v>271</v>
      </c>
      <c r="H163" s="141">
        <v>9.1999999999999993</v>
      </c>
      <c r="I163" s="142"/>
      <c r="J163" s="142"/>
      <c r="K163" s="142"/>
      <c r="L163" s="143"/>
      <c r="M163" s="27"/>
      <c r="N163" s="144" t="s">
        <v>1</v>
      </c>
      <c r="O163" s="145" t="s">
        <v>35</v>
      </c>
      <c r="P163" s="146">
        <f t="shared" si="12"/>
        <v>0</v>
      </c>
      <c r="Q163" s="146">
        <f t="shared" si="13"/>
        <v>0</v>
      </c>
      <c r="R163" s="146">
        <f t="shared" si="14"/>
        <v>0</v>
      </c>
      <c r="S163" s="147">
        <v>0</v>
      </c>
      <c r="T163" s="147">
        <f t="shared" si="15"/>
        <v>0</v>
      </c>
      <c r="U163" s="147">
        <v>0</v>
      </c>
      <c r="V163" s="147">
        <f t="shared" si="16"/>
        <v>0</v>
      </c>
      <c r="W163" s="147">
        <v>0</v>
      </c>
      <c r="X163" s="148">
        <f t="shared" si="17"/>
        <v>0</v>
      </c>
      <c r="Y163" s="26"/>
      <c r="Z163" s="26"/>
      <c r="AA163" s="26"/>
      <c r="AB163" s="26"/>
      <c r="AC163" s="26"/>
      <c r="AD163" s="26"/>
      <c r="AE163" s="26"/>
      <c r="AR163" s="149" t="s">
        <v>126</v>
      </c>
      <c r="AT163" s="149" t="s">
        <v>122</v>
      </c>
      <c r="AU163" s="149" t="s">
        <v>118</v>
      </c>
      <c r="AY163" s="14" t="s">
        <v>119</v>
      </c>
      <c r="BE163" s="150">
        <f t="shared" si="18"/>
        <v>0</v>
      </c>
      <c r="BF163" s="150">
        <f t="shared" si="19"/>
        <v>0</v>
      </c>
      <c r="BG163" s="150">
        <f t="shared" si="20"/>
        <v>0</v>
      </c>
      <c r="BH163" s="150">
        <f t="shared" si="21"/>
        <v>0</v>
      </c>
      <c r="BI163" s="150">
        <f t="shared" si="22"/>
        <v>0</v>
      </c>
      <c r="BJ163" s="14" t="s">
        <v>118</v>
      </c>
      <c r="BK163" s="150">
        <f t="shared" si="23"/>
        <v>0</v>
      </c>
      <c r="BL163" s="14" t="s">
        <v>126</v>
      </c>
      <c r="BM163" s="149" t="s">
        <v>272</v>
      </c>
    </row>
    <row r="164" spans="1:65" s="2" customFormat="1" ht="14.4" customHeight="1">
      <c r="A164" s="26"/>
      <c r="B164" s="136"/>
      <c r="C164" s="137" t="s">
        <v>273</v>
      </c>
      <c r="D164" s="137" t="s">
        <v>122</v>
      </c>
      <c r="E164" s="138" t="s">
        <v>274</v>
      </c>
      <c r="F164" s="139" t="s">
        <v>275</v>
      </c>
      <c r="G164" s="140" t="s">
        <v>276</v>
      </c>
      <c r="H164" s="141">
        <v>15</v>
      </c>
      <c r="I164" s="142"/>
      <c r="J164" s="142"/>
      <c r="K164" s="142"/>
      <c r="L164" s="143"/>
      <c r="M164" s="27"/>
      <c r="N164" s="144" t="s">
        <v>1</v>
      </c>
      <c r="O164" s="145" t="s">
        <v>35</v>
      </c>
      <c r="P164" s="146">
        <f t="shared" si="12"/>
        <v>0</v>
      </c>
      <c r="Q164" s="146">
        <f t="shared" si="13"/>
        <v>0</v>
      </c>
      <c r="R164" s="146">
        <f t="shared" si="14"/>
        <v>0</v>
      </c>
      <c r="S164" s="147">
        <v>0</v>
      </c>
      <c r="T164" s="147">
        <f t="shared" si="15"/>
        <v>0</v>
      </c>
      <c r="U164" s="147">
        <v>1E-3</v>
      </c>
      <c r="V164" s="147">
        <f t="shared" si="16"/>
        <v>1.4999999999999999E-2</v>
      </c>
      <c r="W164" s="147">
        <v>0</v>
      </c>
      <c r="X164" s="148">
        <f t="shared" si="17"/>
        <v>0</v>
      </c>
      <c r="Y164" s="26"/>
      <c r="Z164" s="26"/>
      <c r="AA164" s="26"/>
      <c r="AB164" s="26"/>
      <c r="AC164" s="26"/>
      <c r="AD164" s="26"/>
      <c r="AE164" s="26"/>
      <c r="AR164" s="149" t="s">
        <v>126</v>
      </c>
      <c r="AT164" s="149" t="s">
        <v>122</v>
      </c>
      <c r="AU164" s="149" t="s">
        <v>118</v>
      </c>
      <c r="AY164" s="14" t="s">
        <v>119</v>
      </c>
      <c r="BE164" s="150">
        <f t="shared" si="18"/>
        <v>0</v>
      </c>
      <c r="BF164" s="150">
        <f t="shared" si="19"/>
        <v>0</v>
      </c>
      <c r="BG164" s="150">
        <f t="shared" si="20"/>
        <v>0</v>
      </c>
      <c r="BH164" s="150">
        <f t="shared" si="21"/>
        <v>0</v>
      </c>
      <c r="BI164" s="150">
        <f t="shared" si="22"/>
        <v>0</v>
      </c>
      <c r="BJ164" s="14" t="s">
        <v>118</v>
      </c>
      <c r="BK164" s="150">
        <f t="shared" si="23"/>
        <v>0</v>
      </c>
      <c r="BL164" s="14" t="s">
        <v>126</v>
      </c>
      <c r="BM164" s="149" t="s">
        <v>277</v>
      </c>
    </row>
    <row r="165" spans="1:65" s="2" customFormat="1" ht="14.4" customHeight="1">
      <c r="A165" s="26"/>
      <c r="B165" s="136"/>
      <c r="C165" s="137" t="s">
        <v>278</v>
      </c>
      <c r="D165" s="137" t="s">
        <v>122</v>
      </c>
      <c r="E165" s="138" t="s">
        <v>279</v>
      </c>
      <c r="F165" s="139" t="s">
        <v>280</v>
      </c>
      <c r="G165" s="140" t="s">
        <v>276</v>
      </c>
      <c r="H165" s="141">
        <v>15</v>
      </c>
      <c r="I165" s="142"/>
      <c r="J165" s="142"/>
      <c r="K165" s="142"/>
      <c r="L165" s="143"/>
      <c r="M165" s="27"/>
      <c r="N165" s="144" t="s">
        <v>1</v>
      </c>
      <c r="O165" s="145" t="s">
        <v>35</v>
      </c>
      <c r="P165" s="146">
        <f t="shared" si="12"/>
        <v>0</v>
      </c>
      <c r="Q165" s="146">
        <f t="shared" si="13"/>
        <v>0</v>
      </c>
      <c r="R165" s="146">
        <f t="shared" si="14"/>
        <v>0</v>
      </c>
      <c r="S165" s="147">
        <v>0</v>
      </c>
      <c r="T165" s="147">
        <f t="shared" si="15"/>
        <v>0</v>
      </c>
      <c r="U165" s="147">
        <v>0</v>
      </c>
      <c r="V165" s="147">
        <f t="shared" si="16"/>
        <v>0</v>
      </c>
      <c r="W165" s="147">
        <v>0</v>
      </c>
      <c r="X165" s="148">
        <f t="shared" si="17"/>
        <v>0</v>
      </c>
      <c r="Y165" s="26"/>
      <c r="Z165" s="26"/>
      <c r="AA165" s="26"/>
      <c r="AB165" s="26"/>
      <c r="AC165" s="26"/>
      <c r="AD165" s="26"/>
      <c r="AE165" s="26"/>
      <c r="AR165" s="149" t="s">
        <v>126</v>
      </c>
      <c r="AT165" s="149" t="s">
        <v>122</v>
      </c>
      <c r="AU165" s="149" t="s">
        <v>118</v>
      </c>
      <c r="AY165" s="14" t="s">
        <v>119</v>
      </c>
      <c r="BE165" s="150">
        <f t="shared" si="18"/>
        <v>0</v>
      </c>
      <c r="BF165" s="150">
        <f t="shared" si="19"/>
        <v>0</v>
      </c>
      <c r="BG165" s="150">
        <f t="shared" si="20"/>
        <v>0</v>
      </c>
      <c r="BH165" s="150">
        <f t="shared" si="21"/>
        <v>0</v>
      </c>
      <c r="BI165" s="150">
        <f t="shared" si="22"/>
        <v>0</v>
      </c>
      <c r="BJ165" s="14" t="s">
        <v>118</v>
      </c>
      <c r="BK165" s="150">
        <f t="shared" si="23"/>
        <v>0</v>
      </c>
      <c r="BL165" s="14" t="s">
        <v>126</v>
      </c>
      <c r="BM165" s="149" t="s">
        <v>281</v>
      </c>
    </row>
    <row r="166" spans="1:65" s="2" customFormat="1" ht="14.4" customHeight="1">
      <c r="A166" s="26"/>
      <c r="B166" s="136"/>
      <c r="C166" s="137" t="s">
        <v>282</v>
      </c>
      <c r="D166" s="137" t="s">
        <v>122</v>
      </c>
      <c r="E166" s="138" t="s">
        <v>283</v>
      </c>
      <c r="F166" s="139" t="s">
        <v>284</v>
      </c>
      <c r="G166" s="140" t="s">
        <v>203</v>
      </c>
      <c r="H166" s="141">
        <v>0.14000000000000001</v>
      </c>
      <c r="I166" s="142"/>
      <c r="J166" s="142"/>
      <c r="K166" s="142"/>
      <c r="L166" s="143"/>
      <c r="M166" s="27"/>
      <c r="N166" s="144" t="s">
        <v>1</v>
      </c>
      <c r="O166" s="145" t="s">
        <v>35</v>
      </c>
      <c r="P166" s="146">
        <f t="shared" si="12"/>
        <v>0</v>
      </c>
      <c r="Q166" s="146">
        <f t="shared" si="13"/>
        <v>0</v>
      </c>
      <c r="R166" s="146">
        <f t="shared" si="14"/>
        <v>0</v>
      </c>
      <c r="S166" s="147">
        <v>11.545</v>
      </c>
      <c r="T166" s="147">
        <f t="shared" si="15"/>
        <v>1.6163000000000001</v>
      </c>
      <c r="U166" s="147">
        <v>0</v>
      </c>
      <c r="V166" s="147">
        <f t="shared" si="16"/>
        <v>0</v>
      </c>
      <c r="W166" s="147">
        <v>0</v>
      </c>
      <c r="X166" s="148">
        <f t="shared" si="17"/>
        <v>0</v>
      </c>
      <c r="Y166" s="26"/>
      <c r="Z166" s="26"/>
      <c r="AA166" s="26"/>
      <c r="AB166" s="26"/>
      <c r="AC166" s="26"/>
      <c r="AD166" s="26"/>
      <c r="AE166" s="26"/>
      <c r="AR166" s="149" t="s">
        <v>126</v>
      </c>
      <c r="AT166" s="149" t="s">
        <v>122</v>
      </c>
      <c r="AU166" s="149" t="s">
        <v>118</v>
      </c>
      <c r="AY166" s="14" t="s">
        <v>119</v>
      </c>
      <c r="BE166" s="150">
        <f t="shared" si="18"/>
        <v>0</v>
      </c>
      <c r="BF166" s="150">
        <f t="shared" si="19"/>
        <v>0</v>
      </c>
      <c r="BG166" s="150">
        <f t="shared" si="20"/>
        <v>0</v>
      </c>
      <c r="BH166" s="150">
        <f t="shared" si="21"/>
        <v>0</v>
      </c>
      <c r="BI166" s="150">
        <f t="shared" si="22"/>
        <v>0</v>
      </c>
      <c r="BJ166" s="14" t="s">
        <v>118</v>
      </c>
      <c r="BK166" s="150">
        <f t="shared" si="23"/>
        <v>0</v>
      </c>
      <c r="BL166" s="14" t="s">
        <v>126</v>
      </c>
      <c r="BM166" s="149" t="s">
        <v>285</v>
      </c>
    </row>
    <row r="167" spans="1:65" s="12" customFormat="1" ht="22.8" customHeight="1">
      <c r="B167" s="123"/>
      <c r="D167" s="124" t="s">
        <v>70</v>
      </c>
      <c r="E167" s="134" t="s">
        <v>286</v>
      </c>
      <c r="F167" s="134" t="s">
        <v>287</v>
      </c>
      <c r="K167" s="135"/>
      <c r="M167" s="123"/>
      <c r="N167" s="127"/>
      <c r="O167" s="128"/>
      <c r="P167" s="128"/>
      <c r="Q167" s="129">
        <f>SUM(Q168:Q182)</f>
        <v>0</v>
      </c>
      <c r="R167" s="129">
        <f>SUM(R168:R182)</f>
        <v>0</v>
      </c>
      <c r="S167" s="128"/>
      <c r="T167" s="130">
        <f>SUM(T168:T182)</f>
        <v>7.0592410000000001</v>
      </c>
      <c r="U167" s="128"/>
      <c r="V167" s="130">
        <f>SUM(V168:V182)</f>
        <v>0.16141</v>
      </c>
      <c r="W167" s="128"/>
      <c r="X167" s="131">
        <f>SUM(X168:X182)</f>
        <v>0</v>
      </c>
      <c r="AR167" s="124" t="s">
        <v>118</v>
      </c>
      <c r="AT167" s="132" t="s">
        <v>70</v>
      </c>
      <c r="AU167" s="132" t="s">
        <v>76</v>
      </c>
      <c r="AY167" s="124" t="s">
        <v>119</v>
      </c>
      <c r="BK167" s="133">
        <f>SUM(BK168:BK182)</f>
        <v>0</v>
      </c>
    </row>
    <row r="168" spans="1:65" s="2" customFormat="1" ht="24.15" customHeight="1">
      <c r="A168" s="26"/>
      <c r="B168" s="136"/>
      <c r="C168" s="137" t="s">
        <v>288</v>
      </c>
      <c r="D168" s="137" t="s">
        <v>122</v>
      </c>
      <c r="E168" s="138" t="s">
        <v>289</v>
      </c>
      <c r="F168" s="139" t="s">
        <v>290</v>
      </c>
      <c r="G168" s="140" t="s">
        <v>125</v>
      </c>
      <c r="H168" s="141">
        <v>1</v>
      </c>
      <c r="I168" s="142"/>
      <c r="J168" s="142"/>
      <c r="K168" s="142"/>
      <c r="L168" s="143"/>
      <c r="M168" s="27"/>
      <c r="N168" s="144" t="s">
        <v>1</v>
      </c>
      <c r="O168" s="145" t="s">
        <v>35</v>
      </c>
      <c r="P168" s="146">
        <f t="shared" ref="P168:P182" si="24">I168+J168</f>
        <v>0</v>
      </c>
      <c r="Q168" s="146">
        <f t="shared" ref="Q168:Q182" si="25">ROUND(I168*H168,2)</f>
        <v>0</v>
      </c>
      <c r="R168" s="146">
        <f t="shared" ref="R168:R182" si="26">ROUND(J168*H168,2)</f>
        <v>0</v>
      </c>
      <c r="S168" s="147">
        <v>4.4063100000000004</v>
      </c>
      <c r="T168" s="147">
        <f t="shared" ref="T168:T182" si="27">S168*H168</f>
        <v>4.4063100000000004</v>
      </c>
      <c r="U168" s="147">
        <v>0</v>
      </c>
      <c r="V168" s="147">
        <f t="shared" ref="V168:V182" si="28">U168*H168</f>
        <v>0</v>
      </c>
      <c r="W168" s="147">
        <v>0</v>
      </c>
      <c r="X168" s="148">
        <f t="shared" ref="X168:X182" si="29">W168*H168</f>
        <v>0</v>
      </c>
      <c r="Y168" s="26"/>
      <c r="Z168" s="26"/>
      <c r="AA168" s="26"/>
      <c r="AB168" s="26"/>
      <c r="AC168" s="26"/>
      <c r="AD168" s="26"/>
      <c r="AE168" s="26"/>
      <c r="AR168" s="149" t="s">
        <v>126</v>
      </c>
      <c r="AT168" s="149" t="s">
        <v>122</v>
      </c>
      <c r="AU168" s="149" t="s">
        <v>118</v>
      </c>
      <c r="AY168" s="14" t="s">
        <v>119</v>
      </c>
      <c r="BE168" s="150">
        <f t="shared" ref="BE168:BE182" si="30">IF(O168="základná",K168,0)</f>
        <v>0</v>
      </c>
      <c r="BF168" s="150">
        <f t="shared" ref="BF168:BF182" si="31">IF(O168="znížená",K168,0)</f>
        <v>0</v>
      </c>
      <c r="BG168" s="150">
        <f t="shared" ref="BG168:BG182" si="32">IF(O168="zákl. prenesená",K168,0)</f>
        <v>0</v>
      </c>
      <c r="BH168" s="150">
        <f t="shared" ref="BH168:BH182" si="33">IF(O168="zníž. prenesená",K168,0)</f>
        <v>0</v>
      </c>
      <c r="BI168" s="150">
        <f t="shared" ref="BI168:BI182" si="34">IF(O168="nulová",K168,0)</f>
        <v>0</v>
      </c>
      <c r="BJ168" s="14" t="s">
        <v>118</v>
      </c>
      <c r="BK168" s="150">
        <f t="shared" ref="BK168:BK182" si="35">ROUND(P168*H168,2)</f>
        <v>0</v>
      </c>
      <c r="BL168" s="14" t="s">
        <v>126</v>
      </c>
      <c r="BM168" s="149" t="s">
        <v>291</v>
      </c>
    </row>
    <row r="169" spans="1:65" s="2" customFormat="1" ht="49.05" customHeight="1">
      <c r="A169" s="26"/>
      <c r="B169" s="136"/>
      <c r="C169" s="151" t="s">
        <v>292</v>
      </c>
      <c r="D169" s="151" t="s">
        <v>128</v>
      </c>
      <c r="E169" s="152" t="s">
        <v>293</v>
      </c>
      <c r="F169" s="153" t="s">
        <v>294</v>
      </c>
      <c r="G169" s="154" t="s">
        <v>125</v>
      </c>
      <c r="H169" s="155">
        <v>1</v>
      </c>
      <c r="I169" s="156"/>
      <c r="J169" s="157"/>
      <c r="K169" s="156"/>
      <c r="L169" s="157"/>
      <c r="M169" s="158"/>
      <c r="N169" s="159" t="s">
        <v>1</v>
      </c>
      <c r="O169" s="145" t="s">
        <v>35</v>
      </c>
      <c r="P169" s="146">
        <f t="shared" si="24"/>
        <v>0</v>
      </c>
      <c r="Q169" s="146">
        <f t="shared" si="25"/>
        <v>0</v>
      </c>
      <c r="R169" s="146">
        <f t="shared" si="26"/>
        <v>0</v>
      </c>
      <c r="S169" s="147">
        <v>0</v>
      </c>
      <c r="T169" s="147">
        <f t="shared" si="27"/>
        <v>0</v>
      </c>
      <c r="U169" s="147">
        <v>0.151</v>
      </c>
      <c r="V169" s="147">
        <f t="shared" si="28"/>
        <v>0.151</v>
      </c>
      <c r="W169" s="147">
        <v>0</v>
      </c>
      <c r="X169" s="148">
        <f t="shared" si="29"/>
        <v>0</v>
      </c>
      <c r="Y169" s="26"/>
      <c r="Z169" s="26"/>
      <c r="AA169" s="26"/>
      <c r="AB169" s="26"/>
      <c r="AC169" s="26"/>
      <c r="AD169" s="26"/>
      <c r="AE169" s="26"/>
      <c r="AR169" s="149" t="s">
        <v>132</v>
      </c>
      <c r="AT169" s="149" t="s">
        <v>128</v>
      </c>
      <c r="AU169" s="149" t="s">
        <v>118</v>
      </c>
      <c r="AY169" s="14" t="s">
        <v>119</v>
      </c>
      <c r="BE169" s="150">
        <f t="shared" si="30"/>
        <v>0</v>
      </c>
      <c r="BF169" s="150">
        <f t="shared" si="31"/>
        <v>0</v>
      </c>
      <c r="BG169" s="150">
        <f t="shared" si="32"/>
        <v>0</v>
      </c>
      <c r="BH169" s="150">
        <f t="shared" si="33"/>
        <v>0</v>
      </c>
      <c r="BI169" s="150">
        <f t="shared" si="34"/>
        <v>0</v>
      </c>
      <c r="BJ169" s="14" t="s">
        <v>118</v>
      </c>
      <c r="BK169" s="150">
        <f t="shared" si="35"/>
        <v>0</v>
      </c>
      <c r="BL169" s="14" t="s">
        <v>126</v>
      </c>
      <c r="BM169" s="149" t="s">
        <v>295</v>
      </c>
    </row>
    <row r="170" spans="1:65" s="2" customFormat="1" ht="24.15" customHeight="1">
      <c r="A170" s="26"/>
      <c r="B170" s="136"/>
      <c r="C170" s="137" t="s">
        <v>296</v>
      </c>
      <c r="D170" s="137" t="s">
        <v>122</v>
      </c>
      <c r="E170" s="138" t="s">
        <v>297</v>
      </c>
      <c r="F170" s="139" t="s">
        <v>298</v>
      </c>
      <c r="G170" s="140" t="s">
        <v>125</v>
      </c>
      <c r="H170" s="141">
        <v>1</v>
      </c>
      <c r="I170" s="142"/>
      <c r="J170" s="142"/>
      <c r="K170" s="142"/>
      <c r="L170" s="143"/>
      <c r="M170" s="27"/>
      <c r="N170" s="144" t="s">
        <v>1</v>
      </c>
      <c r="O170" s="145" t="s">
        <v>35</v>
      </c>
      <c r="P170" s="146">
        <f t="shared" si="24"/>
        <v>0</v>
      </c>
      <c r="Q170" s="146">
        <f t="shared" si="25"/>
        <v>0</v>
      </c>
      <c r="R170" s="146">
        <f t="shared" si="26"/>
        <v>0</v>
      </c>
      <c r="S170" s="147">
        <v>0.63432999999999995</v>
      </c>
      <c r="T170" s="147">
        <f t="shared" si="27"/>
        <v>0.63432999999999995</v>
      </c>
      <c r="U170" s="147">
        <v>0</v>
      </c>
      <c r="V170" s="147">
        <f t="shared" si="28"/>
        <v>0</v>
      </c>
      <c r="W170" s="147">
        <v>0</v>
      </c>
      <c r="X170" s="148">
        <f t="shared" si="29"/>
        <v>0</v>
      </c>
      <c r="Y170" s="26"/>
      <c r="Z170" s="26"/>
      <c r="AA170" s="26"/>
      <c r="AB170" s="26"/>
      <c r="AC170" s="26"/>
      <c r="AD170" s="26"/>
      <c r="AE170" s="26"/>
      <c r="AR170" s="149" t="s">
        <v>126</v>
      </c>
      <c r="AT170" s="149" t="s">
        <v>122</v>
      </c>
      <c r="AU170" s="149" t="s">
        <v>118</v>
      </c>
      <c r="AY170" s="14" t="s">
        <v>119</v>
      </c>
      <c r="BE170" s="150">
        <f t="shared" si="30"/>
        <v>0</v>
      </c>
      <c r="BF170" s="150">
        <f t="shared" si="31"/>
        <v>0</v>
      </c>
      <c r="BG170" s="150">
        <f t="shared" si="32"/>
        <v>0</v>
      </c>
      <c r="BH170" s="150">
        <f t="shared" si="33"/>
        <v>0</v>
      </c>
      <c r="BI170" s="150">
        <f t="shared" si="34"/>
        <v>0</v>
      </c>
      <c r="BJ170" s="14" t="s">
        <v>118</v>
      </c>
      <c r="BK170" s="150">
        <f t="shared" si="35"/>
        <v>0</v>
      </c>
      <c r="BL170" s="14" t="s">
        <v>126</v>
      </c>
      <c r="BM170" s="149" t="s">
        <v>299</v>
      </c>
    </row>
    <row r="171" spans="1:65" s="2" customFormat="1" ht="24.15" customHeight="1">
      <c r="A171" s="26"/>
      <c r="B171" s="136"/>
      <c r="C171" s="151" t="s">
        <v>300</v>
      </c>
      <c r="D171" s="151" t="s">
        <v>128</v>
      </c>
      <c r="E171" s="152" t="s">
        <v>301</v>
      </c>
      <c r="F171" s="153" t="s">
        <v>302</v>
      </c>
      <c r="G171" s="154" t="s">
        <v>125</v>
      </c>
      <c r="H171" s="155">
        <v>1</v>
      </c>
      <c r="I171" s="156"/>
      <c r="J171" s="157"/>
      <c r="K171" s="156"/>
      <c r="L171" s="157"/>
      <c r="M171" s="158"/>
      <c r="N171" s="159" t="s">
        <v>1</v>
      </c>
      <c r="O171" s="145" t="s">
        <v>35</v>
      </c>
      <c r="P171" s="146">
        <f t="shared" si="24"/>
        <v>0</v>
      </c>
      <c r="Q171" s="146">
        <f t="shared" si="25"/>
        <v>0</v>
      </c>
      <c r="R171" s="146">
        <f t="shared" si="26"/>
        <v>0</v>
      </c>
      <c r="S171" s="147">
        <v>0</v>
      </c>
      <c r="T171" s="147">
        <f t="shared" si="27"/>
        <v>0</v>
      </c>
      <c r="U171" s="147">
        <v>5.6499999999999996E-3</v>
      </c>
      <c r="V171" s="147">
        <f t="shared" si="28"/>
        <v>5.6499999999999996E-3</v>
      </c>
      <c r="W171" s="147">
        <v>0</v>
      </c>
      <c r="X171" s="148">
        <f t="shared" si="29"/>
        <v>0</v>
      </c>
      <c r="Y171" s="26"/>
      <c r="Z171" s="26"/>
      <c r="AA171" s="26"/>
      <c r="AB171" s="26"/>
      <c r="AC171" s="26"/>
      <c r="AD171" s="26"/>
      <c r="AE171" s="26"/>
      <c r="AR171" s="149" t="s">
        <v>132</v>
      </c>
      <c r="AT171" s="149" t="s">
        <v>128</v>
      </c>
      <c r="AU171" s="149" t="s">
        <v>118</v>
      </c>
      <c r="AY171" s="14" t="s">
        <v>119</v>
      </c>
      <c r="BE171" s="150">
        <f t="shared" si="30"/>
        <v>0</v>
      </c>
      <c r="BF171" s="150">
        <f t="shared" si="31"/>
        <v>0</v>
      </c>
      <c r="BG171" s="150">
        <f t="shared" si="32"/>
        <v>0</v>
      </c>
      <c r="BH171" s="150">
        <f t="shared" si="33"/>
        <v>0</v>
      </c>
      <c r="BI171" s="150">
        <f t="shared" si="34"/>
        <v>0</v>
      </c>
      <c r="BJ171" s="14" t="s">
        <v>118</v>
      </c>
      <c r="BK171" s="150">
        <f t="shared" si="35"/>
        <v>0</v>
      </c>
      <c r="BL171" s="14" t="s">
        <v>126</v>
      </c>
      <c r="BM171" s="149" t="s">
        <v>303</v>
      </c>
    </row>
    <row r="172" spans="1:65" s="2" customFormat="1" ht="37.799999999999997" customHeight="1">
      <c r="A172" s="26"/>
      <c r="B172" s="136"/>
      <c r="C172" s="151" t="s">
        <v>304</v>
      </c>
      <c r="D172" s="151" t="s">
        <v>128</v>
      </c>
      <c r="E172" s="152" t="s">
        <v>305</v>
      </c>
      <c r="F172" s="153" t="s">
        <v>306</v>
      </c>
      <c r="G172" s="154" t="s">
        <v>125</v>
      </c>
      <c r="H172" s="155">
        <v>1</v>
      </c>
      <c r="I172" s="156"/>
      <c r="J172" s="157"/>
      <c r="K172" s="156"/>
      <c r="L172" s="157"/>
      <c r="M172" s="158"/>
      <c r="N172" s="159" t="s">
        <v>1</v>
      </c>
      <c r="O172" s="145" t="s">
        <v>35</v>
      </c>
      <c r="P172" s="146">
        <f t="shared" si="24"/>
        <v>0</v>
      </c>
      <c r="Q172" s="146">
        <f t="shared" si="25"/>
        <v>0</v>
      </c>
      <c r="R172" s="146">
        <f t="shared" si="26"/>
        <v>0</v>
      </c>
      <c r="S172" s="147">
        <v>0</v>
      </c>
      <c r="T172" s="147">
        <f t="shared" si="27"/>
        <v>0</v>
      </c>
      <c r="U172" s="147">
        <v>1.4999999999999999E-4</v>
      </c>
      <c r="V172" s="147">
        <f t="shared" si="28"/>
        <v>1.4999999999999999E-4</v>
      </c>
      <c r="W172" s="147">
        <v>0</v>
      </c>
      <c r="X172" s="148">
        <f t="shared" si="29"/>
        <v>0</v>
      </c>
      <c r="Y172" s="26"/>
      <c r="Z172" s="26"/>
      <c r="AA172" s="26"/>
      <c r="AB172" s="26"/>
      <c r="AC172" s="26"/>
      <c r="AD172" s="26"/>
      <c r="AE172" s="26"/>
      <c r="AR172" s="149" t="s">
        <v>132</v>
      </c>
      <c r="AT172" s="149" t="s">
        <v>128</v>
      </c>
      <c r="AU172" s="149" t="s">
        <v>118</v>
      </c>
      <c r="AY172" s="14" t="s">
        <v>119</v>
      </c>
      <c r="BE172" s="150">
        <f t="shared" si="30"/>
        <v>0</v>
      </c>
      <c r="BF172" s="150">
        <f t="shared" si="31"/>
        <v>0</v>
      </c>
      <c r="BG172" s="150">
        <f t="shared" si="32"/>
        <v>0</v>
      </c>
      <c r="BH172" s="150">
        <f t="shared" si="33"/>
        <v>0</v>
      </c>
      <c r="BI172" s="150">
        <f t="shared" si="34"/>
        <v>0</v>
      </c>
      <c r="BJ172" s="14" t="s">
        <v>118</v>
      </c>
      <c r="BK172" s="150">
        <f t="shared" si="35"/>
        <v>0</v>
      </c>
      <c r="BL172" s="14" t="s">
        <v>126</v>
      </c>
      <c r="BM172" s="149" t="s">
        <v>307</v>
      </c>
    </row>
    <row r="173" spans="1:65" s="2" customFormat="1" ht="14.4" customHeight="1">
      <c r="A173" s="26"/>
      <c r="B173" s="136"/>
      <c r="C173" s="137" t="s">
        <v>308</v>
      </c>
      <c r="D173" s="137" t="s">
        <v>122</v>
      </c>
      <c r="E173" s="138" t="s">
        <v>309</v>
      </c>
      <c r="F173" s="139" t="s">
        <v>310</v>
      </c>
      <c r="G173" s="140" t="s">
        <v>125</v>
      </c>
      <c r="H173" s="141">
        <v>1</v>
      </c>
      <c r="I173" s="142"/>
      <c r="J173" s="142"/>
      <c r="K173" s="142"/>
      <c r="L173" s="143"/>
      <c r="M173" s="27"/>
      <c r="N173" s="144" t="s">
        <v>1</v>
      </c>
      <c r="O173" s="145" t="s">
        <v>35</v>
      </c>
      <c r="P173" s="146">
        <f t="shared" si="24"/>
        <v>0</v>
      </c>
      <c r="Q173" s="146">
        <f t="shared" si="25"/>
        <v>0</v>
      </c>
      <c r="R173" s="146">
        <f t="shared" si="26"/>
        <v>0</v>
      </c>
      <c r="S173" s="147">
        <v>0.32207999999999998</v>
      </c>
      <c r="T173" s="147">
        <f t="shared" si="27"/>
        <v>0.32207999999999998</v>
      </c>
      <c r="U173" s="147">
        <v>0</v>
      </c>
      <c r="V173" s="147">
        <f t="shared" si="28"/>
        <v>0</v>
      </c>
      <c r="W173" s="147">
        <v>0</v>
      </c>
      <c r="X173" s="148">
        <f t="shared" si="29"/>
        <v>0</v>
      </c>
      <c r="Y173" s="26"/>
      <c r="Z173" s="26"/>
      <c r="AA173" s="26"/>
      <c r="AB173" s="26"/>
      <c r="AC173" s="26"/>
      <c r="AD173" s="26"/>
      <c r="AE173" s="26"/>
      <c r="AR173" s="149" t="s">
        <v>126</v>
      </c>
      <c r="AT173" s="149" t="s">
        <v>122</v>
      </c>
      <c r="AU173" s="149" t="s">
        <v>118</v>
      </c>
      <c r="AY173" s="14" t="s">
        <v>119</v>
      </c>
      <c r="BE173" s="150">
        <f t="shared" si="30"/>
        <v>0</v>
      </c>
      <c r="BF173" s="150">
        <f t="shared" si="31"/>
        <v>0</v>
      </c>
      <c r="BG173" s="150">
        <f t="shared" si="32"/>
        <v>0</v>
      </c>
      <c r="BH173" s="150">
        <f t="shared" si="33"/>
        <v>0</v>
      </c>
      <c r="BI173" s="150">
        <f t="shared" si="34"/>
        <v>0</v>
      </c>
      <c r="BJ173" s="14" t="s">
        <v>118</v>
      </c>
      <c r="BK173" s="150">
        <f t="shared" si="35"/>
        <v>0</v>
      </c>
      <c r="BL173" s="14" t="s">
        <v>126</v>
      </c>
      <c r="BM173" s="149" t="s">
        <v>311</v>
      </c>
    </row>
    <row r="174" spans="1:65" s="2" customFormat="1" ht="14.4" customHeight="1">
      <c r="A174" s="26"/>
      <c r="B174" s="136"/>
      <c r="C174" s="151" t="s">
        <v>312</v>
      </c>
      <c r="D174" s="151" t="s">
        <v>128</v>
      </c>
      <c r="E174" s="152" t="s">
        <v>313</v>
      </c>
      <c r="F174" s="153" t="s">
        <v>314</v>
      </c>
      <c r="G174" s="154" t="s">
        <v>125</v>
      </c>
      <c r="H174" s="155">
        <v>1</v>
      </c>
      <c r="I174" s="156"/>
      <c r="J174" s="157"/>
      <c r="K174" s="156"/>
      <c r="L174" s="157"/>
      <c r="M174" s="158"/>
      <c r="N174" s="159" t="s">
        <v>1</v>
      </c>
      <c r="O174" s="145" t="s">
        <v>35</v>
      </c>
      <c r="P174" s="146">
        <f t="shared" si="24"/>
        <v>0</v>
      </c>
      <c r="Q174" s="146">
        <f t="shared" si="25"/>
        <v>0</v>
      </c>
      <c r="R174" s="146">
        <f t="shared" si="26"/>
        <v>0</v>
      </c>
      <c r="S174" s="147">
        <v>0</v>
      </c>
      <c r="T174" s="147">
        <f t="shared" si="27"/>
        <v>0</v>
      </c>
      <c r="U174" s="147">
        <v>1.08E-3</v>
      </c>
      <c r="V174" s="147">
        <f t="shared" si="28"/>
        <v>1.08E-3</v>
      </c>
      <c r="W174" s="147">
        <v>0</v>
      </c>
      <c r="X174" s="148">
        <f t="shared" si="29"/>
        <v>0</v>
      </c>
      <c r="Y174" s="26"/>
      <c r="Z174" s="26"/>
      <c r="AA174" s="26"/>
      <c r="AB174" s="26"/>
      <c r="AC174" s="26"/>
      <c r="AD174" s="26"/>
      <c r="AE174" s="26"/>
      <c r="AR174" s="149" t="s">
        <v>132</v>
      </c>
      <c r="AT174" s="149" t="s">
        <v>128</v>
      </c>
      <c r="AU174" s="149" t="s">
        <v>118</v>
      </c>
      <c r="AY174" s="14" t="s">
        <v>119</v>
      </c>
      <c r="BE174" s="150">
        <f t="shared" si="30"/>
        <v>0</v>
      </c>
      <c r="BF174" s="150">
        <f t="shared" si="31"/>
        <v>0</v>
      </c>
      <c r="BG174" s="150">
        <f t="shared" si="32"/>
        <v>0</v>
      </c>
      <c r="BH174" s="150">
        <f t="shared" si="33"/>
        <v>0</v>
      </c>
      <c r="BI174" s="150">
        <f t="shared" si="34"/>
        <v>0</v>
      </c>
      <c r="BJ174" s="14" t="s">
        <v>118</v>
      </c>
      <c r="BK174" s="150">
        <f t="shared" si="35"/>
        <v>0</v>
      </c>
      <c r="BL174" s="14" t="s">
        <v>126</v>
      </c>
      <c r="BM174" s="149" t="s">
        <v>315</v>
      </c>
    </row>
    <row r="175" spans="1:65" s="2" customFormat="1" ht="14.4" customHeight="1">
      <c r="A175" s="26"/>
      <c r="B175" s="136"/>
      <c r="C175" s="137" t="s">
        <v>316</v>
      </c>
      <c r="D175" s="137" t="s">
        <v>122</v>
      </c>
      <c r="E175" s="138" t="s">
        <v>317</v>
      </c>
      <c r="F175" s="139" t="s">
        <v>318</v>
      </c>
      <c r="G175" s="140" t="s">
        <v>125</v>
      </c>
      <c r="H175" s="141">
        <v>1</v>
      </c>
      <c r="I175" s="142"/>
      <c r="J175" s="142"/>
      <c r="K175" s="142"/>
      <c r="L175" s="143"/>
      <c r="M175" s="27"/>
      <c r="N175" s="144" t="s">
        <v>1</v>
      </c>
      <c r="O175" s="145" t="s">
        <v>35</v>
      </c>
      <c r="P175" s="146">
        <f t="shared" si="24"/>
        <v>0</v>
      </c>
      <c r="Q175" s="146">
        <f t="shared" si="25"/>
        <v>0</v>
      </c>
      <c r="R175" s="146">
        <f t="shared" si="26"/>
        <v>0</v>
      </c>
      <c r="S175" s="147">
        <v>0.70653999999999995</v>
      </c>
      <c r="T175" s="147">
        <f t="shared" si="27"/>
        <v>0.70653999999999995</v>
      </c>
      <c r="U175" s="147">
        <v>1.2999999999999999E-4</v>
      </c>
      <c r="V175" s="147">
        <f t="shared" si="28"/>
        <v>1.2999999999999999E-4</v>
      </c>
      <c r="W175" s="147">
        <v>0</v>
      </c>
      <c r="X175" s="148">
        <f t="shared" si="29"/>
        <v>0</v>
      </c>
      <c r="Y175" s="26"/>
      <c r="Z175" s="26"/>
      <c r="AA175" s="26"/>
      <c r="AB175" s="26"/>
      <c r="AC175" s="26"/>
      <c r="AD175" s="26"/>
      <c r="AE175" s="26"/>
      <c r="AR175" s="149" t="s">
        <v>126</v>
      </c>
      <c r="AT175" s="149" t="s">
        <v>122</v>
      </c>
      <c r="AU175" s="149" t="s">
        <v>118</v>
      </c>
      <c r="AY175" s="14" t="s">
        <v>119</v>
      </c>
      <c r="BE175" s="150">
        <f t="shared" si="30"/>
        <v>0</v>
      </c>
      <c r="BF175" s="150">
        <f t="shared" si="31"/>
        <v>0</v>
      </c>
      <c r="BG175" s="150">
        <f t="shared" si="32"/>
        <v>0</v>
      </c>
      <c r="BH175" s="150">
        <f t="shared" si="33"/>
        <v>0</v>
      </c>
      <c r="BI175" s="150">
        <f t="shared" si="34"/>
        <v>0</v>
      </c>
      <c r="BJ175" s="14" t="s">
        <v>118</v>
      </c>
      <c r="BK175" s="150">
        <f t="shared" si="35"/>
        <v>0</v>
      </c>
      <c r="BL175" s="14" t="s">
        <v>126</v>
      </c>
      <c r="BM175" s="149" t="s">
        <v>319</v>
      </c>
    </row>
    <row r="176" spans="1:65" s="2" customFormat="1" ht="24.15" customHeight="1">
      <c r="A176" s="26"/>
      <c r="B176" s="136"/>
      <c r="C176" s="151" t="s">
        <v>320</v>
      </c>
      <c r="D176" s="151" t="s">
        <v>128</v>
      </c>
      <c r="E176" s="152" t="s">
        <v>321</v>
      </c>
      <c r="F176" s="153" t="s">
        <v>322</v>
      </c>
      <c r="G176" s="154" t="s">
        <v>125</v>
      </c>
      <c r="H176" s="155">
        <v>1</v>
      </c>
      <c r="I176" s="156"/>
      <c r="J176" s="157"/>
      <c r="K176" s="156"/>
      <c r="L176" s="157"/>
      <c r="M176" s="158"/>
      <c r="N176" s="159" t="s">
        <v>1</v>
      </c>
      <c r="O176" s="145" t="s">
        <v>35</v>
      </c>
      <c r="P176" s="146">
        <f t="shared" si="24"/>
        <v>0</v>
      </c>
      <c r="Q176" s="146">
        <f t="shared" si="25"/>
        <v>0</v>
      </c>
      <c r="R176" s="146">
        <f t="shared" si="26"/>
        <v>0</v>
      </c>
      <c r="S176" s="147">
        <v>0</v>
      </c>
      <c r="T176" s="147">
        <f t="shared" si="27"/>
        <v>0</v>
      </c>
      <c r="U176" s="147">
        <v>0</v>
      </c>
      <c r="V176" s="147">
        <f t="shared" si="28"/>
        <v>0</v>
      </c>
      <c r="W176" s="147">
        <v>0</v>
      </c>
      <c r="X176" s="148">
        <f t="shared" si="29"/>
        <v>0</v>
      </c>
      <c r="Y176" s="26"/>
      <c r="Z176" s="26"/>
      <c r="AA176" s="26"/>
      <c r="AB176" s="26"/>
      <c r="AC176" s="26"/>
      <c r="AD176" s="26"/>
      <c r="AE176" s="26"/>
      <c r="AR176" s="149" t="s">
        <v>132</v>
      </c>
      <c r="AT176" s="149" t="s">
        <v>128</v>
      </c>
      <c r="AU176" s="149" t="s">
        <v>118</v>
      </c>
      <c r="AY176" s="14" t="s">
        <v>119</v>
      </c>
      <c r="BE176" s="150">
        <f t="shared" si="30"/>
        <v>0</v>
      </c>
      <c r="BF176" s="150">
        <f t="shared" si="31"/>
        <v>0</v>
      </c>
      <c r="BG176" s="150">
        <f t="shared" si="32"/>
        <v>0</v>
      </c>
      <c r="BH176" s="150">
        <f t="shared" si="33"/>
        <v>0</v>
      </c>
      <c r="BI176" s="150">
        <f t="shared" si="34"/>
        <v>0</v>
      </c>
      <c r="BJ176" s="14" t="s">
        <v>118</v>
      </c>
      <c r="BK176" s="150">
        <f t="shared" si="35"/>
        <v>0</v>
      </c>
      <c r="BL176" s="14" t="s">
        <v>126</v>
      </c>
      <c r="BM176" s="149" t="s">
        <v>323</v>
      </c>
    </row>
    <row r="177" spans="1:65" s="2" customFormat="1" ht="14.4" customHeight="1">
      <c r="A177" s="26"/>
      <c r="B177" s="136"/>
      <c r="C177" s="151" t="s">
        <v>324</v>
      </c>
      <c r="D177" s="151" t="s">
        <v>128</v>
      </c>
      <c r="E177" s="152" t="s">
        <v>325</v>
      </c>
      <c r="F177" s="153" t="s">
        <v>326</v>
      </c>
      <c r="G177" s="154" t="s">
        <v>125</v>
      </c>
      <c r="H177" s="155">
        <v>2</v>
      </c>
      <c r="I177" s="156"/>
      <c r="J177" s="157"/>
      <c r="K177" s="156"/>
      <c r="L177" s="157"/>
      <c r="M177" s="158"/>
      <c r="N177" s="159" t="s">
        <v>1</v>
      </c>
      <c r="O177" s="145" t="s">
        <v>35</v>
      </c>
      <c r="P177" s="146">
        <f t="shared" si="24"/>
        <v>0</v>
      </c>
      <c r="Q177" s="146">
        <f t="shared" si="25"/>
        <v>0</v>
      </c>
      <c r="R177" s="146">
        <f t="shared" si="26"/>
        <v>0</v>
      </c>
      <c r="S177" s="147">
        <v>0</v>
      </c>
      <c r="T177" s="147">
        <f t="shared" si="27"/>
        <v>0</v>
      </c>
      <c r="U177" s="147">
        <v>0</v>
      </c>
      <c r="V177" s="147">
        <f t="shared" si="28"/>
        <v>0</v>
      </c>
      <c r="W177" s="147">
        <v>0</v>
      </c>
      <c r="X177" s="148">
        <f t="shared" si="29"/>
        <v>0</v>
      </c>
      <c r="Y177" s="26"/>
      <c r="Z177" s="26"/>
      <c r="AA177" s="26"/>
      <c r="AB177" s="26"/>
      <c r="AC177" s="26"/>
      <c r="AD177" s="26"/>
      <c r="AE177" s="26"/>
      <c r="AR177" s="149" t="s">
        <v>132</v>
      </c>
      <c r="AT177" s="149" t="s">
        <v>128</v>
      </c>
      <c r="AU177" s="149" t="s">
        <v>118</v>
      </c>
      <c r="AY177" s="14" t="s">
        <v>119</v>
      </c>
      <c r="BE177" s="150">
        <f t="shared" si="30"/>
        <v>0</v>
      </c>
      <c r="BF177" s="150">
        <f t="shared" si="31"/>
        <v>0</v>
      </c>
      <c r="BG177" s="150">
        <f t="shared" si="32"/>
        <v>0</v>
      </c>
      <c r="BH177" s="150">
        <f t="shared" si="33"/>
        <v>0</v>
      </c>
      <c r="BI177" s="150">
        <f t="shared" si="34"/>
        <v>0</v>
      </c>
      <c r="BJ177" s="14" t="s">
        <v>118</v>
      </c>
      <c r="BK177" s="150">
        <f t="shared" si="35"/>
        <v>0</v>
      </c>
      <c r="BL177" s="14" t="s">
        <v>126</v>
      </c>
      <c r="BM177" s="149" t="s">
        <v>327</v>
      </c>
    </row>
    <row r="178" spans="1:65" s="2" customFormat="1" ht="24.15" customHeight="1">
      <c r="A178" s="26"/>
      <c r="B178" s="136"/>
      <c r="C178" s="137" t="s">
        <v>328</v>
      </c>
      <c r="D178" s="137" t="s">
        <v>122</v>
      </c>
      <c r="E178" s="138" t="s">
        <v>329</v>
      </c>
      <c r="F178" s="139" t="s">
        <v>330</v>
      </c>
      <c r="G178" s="140" t="s">
        <v>125</v>
      </c>
      <c r="H178" s="141">
        <v>1</v>
      </c>
      <c r="I178" s="142"/>
      <c r="J178" s="142"/>
      <c r="K178" s="142"/>
      <c r="L178" s="143"/>
      <c r="M178" s="27"/>
      <c r="N178" s="144" t="s">
        <v>1</v>
      </c>
      <c r="O178" s="145" t="s">
        <v>35</v>
      </c>
      <c r="P178" s="146">
        <f t="shared" si="24"/>
        <v>0</v>
      </c>
      <c r="Q178" s="146">
        <f t="shared" si="25"/>
        <v>0</v>
      </c>
      <c r="R178" s="146">
        <f t="shared" si="26"/>
        <v>0</v>
      </c>
      <c r="S178" s="147">
        <v>0.37158000000000002</v>
      </c>
      <c r="T178" s="147">
        <f t="shared" si="27"/>
        <v>0.37158000000000002</v>
      </c>
      <c r="U178" s="147">
        <v>2.0000000000000001E-4</v>
      </c>
      <c r="V178" s="147">
        <f t="shared" si="28"/>
        <v>2.0000000000000001E-4</v>
      </c>
      <c r="W178" s="147">
        <v>0</v>
      </c>
      <c r="X178" s="148">
        <f t="shared" si="29"/>
        <v>0</v>
      </c>
      <c r="Y178" s="26"/>
      <c r="Z178" s="26"/>
      <c r="AA178" s="26"/>
      <c r="AB178" s="26"/>
      <c r="AC178" s="26"/>
      <c r="AD178" s="26"/>
      <c r="AE178" s="26"/>
      <c r="AR178" s="149" t="s">
        <v>126</v>
      </c>
      <c r="AT178" s="149" t="s">
        <v>122</v>
      </c>
      <c r="AU178" s="149" t="s">
        <v>118</v>
      </c>
      <c r="AY178" s="14" t="s">
        <v>119</v>
      </c>
      <c r="BE178" s="150">
        <f t="shared" si="30"/>
        <v>0</v>
      </c>
      <c r="BF178" s="150">
        <f t="shared" si="31"/>
        <v>0</v>
      </c>
      <c r="BG178" s="150">
        <f t="shared" si="32"/>
        <v>0</v>
      </c>
      <c r="BH178" s="150">
        <f t="shared" si="33"/>
        <v>0</v>
      </c>
      <c r="BI178" s="150">
        <f t="shared" si="34"/>
        <v>0</v>
      </c>
      <c r="BJ178" s="14" t="s">
        <v>118</v>
      </c>
      <c r="BK178" s="150">
        <f t="shared" si="35"/>
        <v>0</v>
      </c>
      <c r="BL178" s="14" t="s">
        <v>126</v>
      </c>
      <c r="BM178" s="149" t="s">
        <v>331</v>
      </c>
    </row>
    <row r="179" spans="1:65" s="2" customFormat="1" ht="37.799999999999997" customHeight="1">
      <c r="A179" s="26"/>
      <c r="B179" s="136"/>
      <c r="C179" s="151" t="s">
        <v>332</v>
      </c>
      <c r="D179" s="151" t="s">
        <v>128</v>
      </c>
      <c r="E179" s="152" t="s">
        <v>333</v>
      </c>
      <c r="F179" s="153" t="s">
        <v>334</v>
      </c>
      <c r="G179" s="154" t="s">
        <v>125</v>
      </c>
      <c r="H179" s="155">
        <v>1</v>
      </c>
      <c r="I179" s="156"/>
      <c r="J179" s="157"/>
      <c r="K179" s="156"/>
      <c r="L179" s="157"/>
      <c r="M179" s="158"/>
      <c r="N179" s="159" t="s">
        <v>1</v>
      </c>
      <c r="O179" s="145" t="s">
        <v>35</v>
      </c>
      <c r="P179" s="146">
        <f t="shared" si="24"/>
        <v>0</v>
      </c>
      <c r="Q179" s="146">
        <f t="shared" si="25"/>
        <v>0</v>
      </c>
      <c r="R179" s="146">
        <f t="shared" si="26"/>
        <v>0</v>
      </c>
      <c r="S179" s="147">
        <v>0</v>
      </c>
      <c r="T179" s="147">
        <f t="shared" si="27"/>
        <v>0</v>
      </c>
      <c r="U179" s="147">
        <v>2.8E-3</v>
      </c>
      <c r="V179" s="147">
        <f t="shared" si="28"/>
        <v>2.8E-3</v>
      </c>
      <c r="W179" s="147">
        <v>0</v>
      </c>
      <c r="X179" s="148">
        <f t="shared" si="29"/>
        <v>0</v>
      </c>
      <c r="Y179" s="26"/>
      <c r="Z179" s="26"/>
      <c r="AA179" s="26"/>
      <c r="AB179" s="26"/>
      <c r="AC179" s="26"/>
      <c r="AD179" s="26"/>
      <c r="AE179" s="26"/>
      <c r="AR179" s="149" t="s">
        <v>132</v>
      </c>
      <c r="AT179" s="149" t="s">
        <v>128</v>
      </c>
      <c r="AU179" s="149" t="s">
        <v>118</v>
      </c>
      <c r="AY179" s="14" t="s">
        <v>119</v>
      </c>
      <c r="BE179" s="150">
        <f t="shared" si="30"/>
        <v>0</v>
      </c>
      <c r="BF179" s="150">
        <f t="shared" si="31"/>
        <v>0</v>
      </c>
      <c r="BG179" s="150">
        <f t="shared" si="32"/>
        <v>0</v>
      </c>
      <c r="BH179" s="150">
        <f t="shared" si="33"/>
        <v>0</v>
      </c>
      <c r="BI179" s="150">
        <f t="shared" si="34"/>
        <v>0</v>
      </c>
      <c r="BJ179" s="14" t="s">
        <v>118</v>
      </c>
      <c r="BK179" s="150">
        <f t="shared" si="35"/>
        <v>0</v>
      </c>
      <c r="BL179" s="14" t="s">
        <v>126</v>
      </c>
      <c r="BM179" s="149" t="s">
        <v>335</v>
      </c>
    </row>
    <row r="180" spans="1:65" s="2" customFormat="1" ht="24.15" customHeight="1">
      <c r="A180" s="26"/>
      <c r="B180" s="136"/>
      <c r="C180" s="151" t="s">
        <v>336</v>
      </c>
      <c r="D180" s="151" t="s">
        <v>128</v>
      </c>
      <c r="E180" s="152" t="s">
        <v>337</v>
      </c>
      <c r="F180" s="153" t="s">
        <v>338</v>
      </c>
      <c r="G180" s="154" t="s">
        <v>125</v>
      </c>
      <c r="H180" s="155">
        <v>1</v>
      </c>
      <c r="I180" s="156"/>
      <c r="J180" s="157"/>
      <c r="K180" s="156"/>
      <c r="L180" s="157"/>
      <c r="M180" s="158"/>
      <c r="N180" s="159" t="s">
        <v>1</v>
      </c>
      <c r="O180" s="145" t="s">
        <v>35</v>
      </c>
      <c r="P180" s="146">
        <f t="shared" si="24"/>
        <v>0</v>
      </c>
      <c r="Q180" s="146">
        <f t="shared" si="25"/>
        <v>0</v>
      </c>
      <c r="R180" s="146">
        <f t="shared" si="26"/>
        <v>0</v>
      </c>
      <c r="S180" s="147">
        <v>0</v>
      </c>
      <c r="T180" s="147">
        <f t="shared" si="27"/>
        <v>0</v>
      </c>
      <c r="U180" s="147">
        <v>2.0000000000000001E-4</v>
      </c>
      <c r="V180" s="147">
        <f t="shared" si="28"/>
        <v>2.0000000000000001E-4</v>
      </c>
      <c r="W180" s="147">
        <v>0</v>
      </c>
      <c r="X180" s="148">
        <f t="shared" si="29"/>
        <v>0</v>
      </c>
      <c r="Y180" s="26"/>
      <c r="Z180" s="26"/>
      <c r="AA180" s="26"/>
      <c r="AB180" s="26"/>
      <c r="AC180" s="26"/>
      <c r="AD180" s="26"/>
      <c r="AE180" s="26"/>
      <c r="AR180" s="149" t="s">
        <v>132</v>
      </c>
      <c r="AT180" s="149" t="s">
        <v>128</v>
      </c>
      <c r="AU180" s="149" t="s">
        <v>118</v>
      </c>
      <c r="AY180" s="14" t="s">
        <v>119</v>
      </c>
      <c r="BE180" s="150">
        <f t="shared" si="30"/>
        <v>0</v>
      </c>
      <c r="BF180" s="150">
        <f t="shared" si="31"/>
        <v>0</v>
      </c>
      <c r="BG180" s="150">
        <f t="shared" si="32"/>
        <v>0</v>
      </c>
      <c r="BH180" s="150">
        <f t="shared" si="33"/>
        <v>0</v>
      </c>
      <c r="BI180" s="150">
        <f t="shared" si="34"/>
        <v>0</v>
      </c>
      <c r="BJ180" s="14" t="s">
        <v>118</v>
      </c>
      <c r="BK180" s="150">
        <f t="shared" si="35"/>
        <v>0</v>
      </c>
      <c r="BL180" s="14" t="s">
        <v>126</v>
      </c>
      <c r="BM180" s="149" t="s">
        <v>339</v>
      </c>
    </row>
    <row r="181" spans="1:65" s="2" customFormat="1" ht="24.15" customHeight="1">
      <c r="A181" s="26"/>
      <c r="B181" s="136"/>
      <c r="C181" s="151" t="s">
        <v>340</v>
      </c>
      <c r="D181" s="151" t="s">
        <v>128</v>
      </c>
      <c r="E181" s="152" t="s">
        <v>341</v>
      </c>
      <c r="F181" s="153" t="s">
        <v>342</v>
      </c>
      <c r="G181" s="154" t="s">
        <v>125</v>
      </c>
      <c r="H181" s="155">
        <v>1</v>
      </c>
      <c r="I181" s="156"/>
      <c r="J181" s="157"/>
      <c r="K181" s="156"/>
      <c r="L181" s="157"/>
      <c r="M181" s="158"/>
      <c r="N181" s="159" t="s">
        <v>1</v>
      </c>
      <c r="O181" s="145" t="s">
        <v>35</v>
      </c>
      <c r="P181" s="146">
        <f t="shared" si="24"/>
        <v>0</v>
      </c>
      <c r="Q181" s="146">
        <f t="shared" si="25"/>
        <v>0</v>
      </c>
      <c r="R181" s="146">
        <f t="shared" si="26"/>
        <v>0</v>
      </c>
      <c r="S181" s="147">
        <v>0</v>
      </c>
      <c r="T181" s="147">
        <f t="shared" si="27"/>
        <v>0</v>
      </c>
      <c r="U181" s="147">
        <v>2.0000000000000001E-4</v>
      </c>
      <c r="V181" s="147">
        <f t="shared" si="28"/>
        <v>2.0000000000000001E-4</v>
      </c>
      <c r="W181" s="147">
        <v>0</v>
      </c>
      <c r="X181" s="148">
        <f t="shared" si="29"/>
        <v>0</v>
      </c>
      <c r="Y181" s="26"/>
      <c r="Z181" s="26"/>
      <c r="AA181" s="26"/>
      <c r="AB181" s="26"/>
      <c r="AC181" s="26"/>
      <c r="AD181" s="26"/>
      <c r="AE181" s="26"/>
      <c r="AR181" s="149" t="s">
        <v>132</v>
      </c>
      <c r="AT181" s="149" t="s">
        <v>128</v>
      </c>
      <c r="AU181" s="149" t="s">
        <v>118</v>
      </c>
      <c r="AY181" s="14" t="s">
        <v>119</v>
      </c>
      <c r="BE181" s="150">
        <f t="shared" si="30"/>
        <v>0</v>
      </c>
      <c r="BF181" s="150">
        <f t="shared" si="31"/>
        <v>0</v>
      </c>
      <c r="BG181" s="150">
        <f t="shared" si="32"/>
        <v>0</v>
      </c>
      <c r="BH181" s="150">
        <f t="shared" si="33"/>
        <v>0</v>
      </c>
      <c r="BI181" s="150">
        <f t="shared" si="34"/>
        <v>0</v>
      </c>
      <c r="BJ181" s="14" t="s">
        <v>118</v>
      </c>
      <c r="BK181" s="150">
        <f t="shared" si="35"/>
        <v>0</v>
      </c>
      <c r="BL181" s="14" t="s">
        <v>126</v>
      </c>
      <c r="BM181" s="149" t="s">
        <v>343</v>
      </c>
    </row>
    <row r="182" spans="1:65" s="2" customFormat="1" ht="14.4" customHeight="1">
      <c r="A182" s="26"/>
      <c r="B182" s="136"/>
      <c r="C182" s="137" t="s">
        <v>344</v>
      </c>
      <c r="D182" s="137" t="s">
        <v>122</v>
      </c>
      <c r="E182" s="138" t="s">
        <v>345</v>
      </c>
      <c r="F182" s="139" t="s">
        <v>346</v>
      </c>
      <c r="G182" s="140" t="s">
        <v>203</v>
      </c>
      <c r="H182" s="141">
        <v>0.161</v>
      </c>
      <c r="I182" s="142"/>
      <c r="J182" s="142"/>
      <c r="K182" s="142"/>
      <c r="L182" s="143"/>
      <c r="M182" s="27"/>
      <c r="N182" s="144" t="s">
        <v>1</v>
      </c>
      <c r="O182" s="145" t="s">
        <v>35</v>
      </c>
      <c r="P182" s="146">
        <f t="shared" si="24"/>
        <v>0</v>
      </c>
      <c r="Q182" s="146">
        <f t="shared" si="25"/>
        <v>0</v>
      </c>
      <c r="R182" s="146">
        <f t="shared" si="26"/>
        <v>0</v>
      </c>
      <c r="S182" s="147">
        <v>3.8410000000000002</v>
      </c>
      <c r="T182" s="147">
        <f t="shared" si="27"/>
        <v>0.61840100000000009</v>
      </c>
      <c r="U182" s="147">
        <v>0</v>
      </c>
      <c r="V182" s="147">
        <f t="shared" si="28"/>
        <v>0</v>
      </c>
      <c r="W182" s="147">
        <v>0</v>
      </c>
      <c r="X182" s="148">
        <f t="shared" si="29"/>
        <v>0</v>
      </c>
      <c r="Y182" s="26"/>
      <c r="Z182" s="26"/>
      <c r="AA182" s="26"/>
      <c r="AB182" s="26"/>
      <c r="AC182" s="26"/>
      <c r="AD182" s="26"/>
      <c r="AE182" s="26"/>
      <c r="AR182" s="149" t="s">
        <v>126</v>
      </c>
      <c r="AT182" s="149" t="s">
        <v>122</v>
      </c>
      <c r="AU182" s="149" t="s">
        <v>118</v>
      </c>
      <c r="AY182" s="14" t="s">
        <v>119</v>
      </c>
      <c r="BE182" s="150">
        <f t="shared" si="30"/>
        <v>0</v>
      </c>
      <c r="BF182" s="150">
        <f t="shared" si="31"/>
        <v>0</v>
      </c>
      <c r="BG182" s="150">
        <f t="shared" si="32"/>
        <v>0</v>
      </c>
      <c r="BH182" s="150">
        <f t="shared" si="33"/>
        <v>0</v>
      </c>
      <c r="BI182" s="150">
        <f t="shared" si="34"/>
        <v>0</v>
      </c>
      <c r="BJ182" s="14" t="s">
        <v>118</v>
      </c>
      <c r="BK182" s="150">
        <f t="shared" si="35"/>
        <v>0</v>
      </c>
      <c r="BL182" s="14" t="s">
        <v>126</v>
      </c>
      <c r="BM182" s="149" t="s">
        <v>347</v>
      </c>
    </row>
    <row r="183" spans="1:65" s="12" customFormat="1" ht="22.8" customHeight="1">
      <c r="B183" s="123"/>
      <c r="D183" s="124" t="s">
        <v>70</v>
      </c>
      <c r="E183" s="134" t="s">
        <v>348</v>
      </c>
      <c r="F183" s="134" t="s">
        <v>349</v>
      </c>
      <c r="K183" s="135"/>
      <c r="M183" s="123"/>
      <c r="N183" s="127"/>
      <c r="O183" s="128"/>
      <c r="P183" s="128"/>
      <c r="Q183" s="129">
        <f>SUM(Q184:Q208)</f>
        <v>0</v>
      </c>
      <c r="R183" s="129">
        <f>SUM(R184:R208)</f>
        <v>0</v>
      </c>
      <c r="S183" s="128"/>
      <c r="T183" s="130">
        <f>SUM(T184:T208)</f>
        <v>125.44130199999999</v>
      </c>
      <c r="U183" s="128"/>
      <c r="V183" s="130">
        <f>SUM(V184:V208)</f>
        <v>0.35811000000000004</v>
      </c>
      <c r="W183" s="128"/>
      <c r="X183" s="131">
        <f>SUM(X184:X208)</f>
        <v>0</v>
      </c>
      <c r="AR183" s="124" t="s">
        <v>118</v>
      </c>
      <c r="AT183" s="132" t="s">
        <v>70</v>
      </c>
      <c r="AU183" s="132" t="s">
        <v>76</v>
      </c>
      <c r="AY183" s="124" t="s">
        <v>119</v>
      </c>
      <c r="BK183" s="133">
        <f>SUM(BK184:BK208)</f>
        <v>0</v>
      </c>
    </row>
    <row r="184" spans="1:65" s="2" customFormat="1" ht="14.4" customHeight="1">
      <c r="A184" s="26"/>
      <c r="B184" s="136"/>
      <c r="C184" s="137" t="s">
        <v>350</v>
      </c>
      <c r="D184" s="137" t="s">
        <v>122</v>
      </c>
      <c r="E184" s="138" t="s">
        <v>351</v>
      </c>
      <c r="F184" s="139" t="s">
        <v>352</v>
      </c>
      <c r="G184" s="140" t="s">
        <v>271</v>
      </c>
      <c r="H184" s="141">
        <v>194</v>
      </c>
      <c r="I184" s="142"/>
      <c r="J184" s="142"/>
      <c r="K184" s="142"/>
      <c r="L184" s="143"/>
      <c r="M184" s="27"/>
      <c r="N184" s="144" t="s">
        <v>1</v>
      </c>
      <c r="O184" s="145" t="s">
        <v>35</v>
      </c>
      <c r="P184" s="146">
        <f t="shared" ref="P184:P208" si="36">I184+J184</f>
        <v>0</v>
      </c>
      <c r="Q184" s="146">
        <f t="shared" ref="Q184:Q208" si="37">ROUND(I184*H184,2)</f>
        <v>0</v>
      </c>
      <c r="R184" s="146">
        <f t="shared" ref="R184:R208" si="38">ROUND(J184*H184,2)</f>
        <v>0</v>
      </c>
      <c r="S184" s="147">
        <v>0.24540999999999999</v>
      </c>
      <c r="T184" s="147">
        <f t="shared" ref="T184:T208" si="39">S184*H184</f>
        <v>47.609539999999996</v>
      </c>
      <c r="U184" s="147">
        <v>6.9999999999999999E-4</v>
      </c>
      <c r="V184" s="147">
        <f t="shared" ref="V184:V208" si="40">U184*H184</f>
        <v>0.1358</v>
      </c>
      <c r="W184" s="147">
        <v>0</v>
      </c>
      <c r="X184" s="148">
        <f t="shared" ref="X184:X208" si="41">W184*H184</f>
        <v>0</v>
      </c>
      <c r="Y184" s="26"/>
      <c r="Z184" s="26"/>
      <c r="AA184" s="26"/>
      <c r="AB184" s="26"/>
      <c r="AC184" s="26"/>
      <c r="AD184" s="26"/>
      <c r="AE184" s="26"/>
      <c r="AR184" s="149" t="s">
        <v>126</v>
      </c>
      <c r="AT184" s="149" t="s">
        <v>122</v>
      </c>
      <c r="AU184" s="149" t="s">
        <v>118</v>
      </c>
      <c r="AY184" s="14" t="s">
        <v>119</v>
      </c>
      <c r="BE184" s="150">
        <f t="shared" ref="BE184:BE208" si="42">IF(O184="základná",K184,0)</f>
        <v>0</v>
      </c>
      <c r="BF184" s="150">
        <f t="shared" ref="BF184:BF208" si="43">IF(O184="znížená",K184,0)</f>
        <v>0</v>
      </c>
      <c r="BG184" s="150">
        <f t="shared" ref="BG184:BG208" si="44">IF(O184="zákl. prenesená",K184,0)</f>
        <v>0</v>
      </c>
      <c r="BH184" s="150">
        <f t="shared" ref="BH184:BH208" si="45">IF(O184="zníž. prenesená",K184,0)</f>
        <v>0</v>
      </c>
      <c r="BI184" s="150">
        <f t="shared" ref="BI184:BI208" si="46">IF(O184="nulová",K184,0)</f>
        <v>0</v>
      </c>
      <c r="BJ184" s="14" t="s">
        <v>118</v>
      </c>
      <c r="BK184" s="150">
        <f t="shared" ref="BK184:BK208" si="47">ROUND(P184*H184,2)</f>
        <v>0</v>
      </c>
      <c r="BL184" s="14" t="s">
        <v>126</v>
      </c>
      <c r="BM184" s="149" t="s">
        <v>353</v>
      </c>
    </row>
    <row r="185" spans="1:65" s="2" customFormat="1" ht="14.4" customHeight="1">
      <c r="A185" s="26"/>
      <c r="B185" s="136"/>
      <c r="C185" s="137" t="s">
        <v>354</v>
      </c>
      <c r="D185" s="137" t="s">
        <v>122</v>
      </c>
      <c r="E185" s="138" t="s">
        <v>355</v>
      </c>
      <c r="F185" s="139" t="s">
        <v>356</v>
      </c>
      <c r="G185" s="140" t="s">
        <v>271</v>
      </c>
      <c r="H185" s="141">
        <v>46</v>
      </c>
      <c r="I185" s="142"/>
      <c r="J185" s="142"/>
      <c r="K185" s="142"/>
      <c r="L185" s="143"/>
      <c r="M185" s="27"/>
      <c r="N185" s="144" t="s">
        <v>1</v>
      </c>
      <c r="O185" s="145" t="s">
        <v>35</v>
      </c>
      <c r="P185" s="146">
        <f t="shared" si="36"/>
        <v>0</v>
      </c>
      <c r="Q185" s="146">
        <f t="shared" si="37"/>
        <v>0</v>
      </c>
      <c r="R185" s="146">
        <f t="shared" si="38"/>
        <v>0</v>
      </c>
      <c r="S185" s="147">
        <v>0.24548</v>
      </c>
      <c r="T185" s="147">
        <f t="shared" si="39"/>
        <v>11.29208</v>
      </c>
      <c r="U185" s="147">
        <v>8.1999999999999998E-4</v>
      </c>
      <c r="V185" s="147">
        <f t="shared" si="40"/>
        <v>3.7719999999999997E-2</v>
      </c>
      <c r="W185" s="147">
        <v>0</v>
      </c>
      <c r="X185" s="148">
        <f t="shared" si="41"/>
        <v>0</v>
      </c>
      <c r="Y185" s="26"/>
      <c r="Z185" s="26"/>
      <c r="AA185" s="26"/>
      <c r="AB185" s="26"/>
      <c r="AC185" s="26"/>
      <c r="AD185" s="26"/>
      <c r="AE185" s="26"/>
      <c r="AR185" s="149" t="s">
        <v>126</v>
      </c>
      <c r="AT185" s="149" t="s">
        <v>122</v>
      </c>
      <c r="AU185" s="149" t="s">
        <v>118</v>
      </c>
      <c r="AY185" s="14" t="s">
        <v>119</v>
      </c>
      <c r="BE185" s="150">
        <f t="shared" si="42"/>
        <v>0</v>
      </c>
      <c r="BF185" s="150">
        <f t="shared" si="43"/>
        <v>0</v>
      </c>
      <c r="BG185" s="150">
        <f t="shared" si="44"/>
        <v>0</v>
      </c>
      <c r="BH185" s="150">
        <f t="shared" si="45"/>
        <v>0</v>
      </c>
      <c r="BI185" s="150">
        <f t="shared" si="46"/>
        <v>0</v>
      </c>
      <c r="BJ185" s="14" t="s">
        <v>118</v>
      </c>
      <c r="BK185" s="150">
        <f t="shared" si="47"/>
        <v>0</v>
      </c>
      <c r="BL185" s="14" t="s">
        <v>126</v>
      </c>
      <c r="BM185" s="149" t="s">
        <v>357</v>
      </c>
    </row>
    <row r="186" spans="1:65" s="2" customFormat="1" ht="14.4" customHeight="1">
      <c r="A186" s="26"/>
      <c r="B186" s="136"/>
      <c r="C186" s="137" t="s">
        <v>358</v>
      </c>
      <c r="D186" s="137" t="s">
        <v>122</v>
      </c>
      <c r="E186" s="138" t="s">
        <v>359</v>
      </c>
      <c r="F186" s="139" t="s">
        <v>360</v>
      </c>
      <c r="G186" s="140" t="s">
        <v>271</v>
      </c>
      <c r="H186" s="141">
        <v>91</v>
      </c>
      <c r="I186" s="142"/>
      <c r="J186" s="142"/>
      <c r="K186" s="142"/>
      <c r="L186" s="143"/>
      <c r="M186" s="27"/>
      <c r="N186" s="144" t="s">
        <v>1</v>
      </c>
      <c r="O186" s="145" t="s">
        <v>35</v>
      </c>
      <c r="P186" s="146">
        <f t="shared" si="36"/>
        <v>0</v>
      </c>
      <c r="Q186" s="146">
        <f t="shared" si="37"/>
        <v>0</v>
      </c>
      <c r="R186" s="146">
        <f t="shared" si="38"/>
        <v>0</v>
      </c>
      <c r="S186" s="147">
        <v>0.24568999999999999</v>
      </c>
      <c r="T186" s="147">
        <f t="shared" si="39"/>
        <v>22.357789999999998</v>
      </c>
      <c r="U186" s="147">
        <v>1.1800000000000001E-3</v>
      </c>
      <c r="V186" s="147">
        <f t="shared" si="40"/>
        <v>0.10738</v>
      </c>
      <c r="W186" s="147">
        <v>0</v>
      </c>
      <c r="X186" s="148">
        <f t="shared" si="41"/>
        <v>0</v>
      </c>
      <c r="Y186" s="26"/>
      <c r="Z186" s="26"/>
      <c r="AA186" s="26"/>
      <c r="AB186" s="26"/>
      <c r="AC186" s="26"/>
      <c r="AD186" s="26"/>
      <c r="AE186" s="26"/>
      <c r="AR186" s="149" t="s">
        <v>126</v>
      </c>
      <c r="AT186" s="149" t="s">
        <v>122</v>
      </c>
      <c r="AU186" s="149" t="s">
        <v>118</v>
      </c>
      <c r="AY186" s="14" t="s">
        <v>119</v>
      </c>
      <c r="BE186" s="150">
        <f t="shared" si="42"/>
        <v>0</v>
      </c>
      <c r="BF186" s="150">
        <f t="shared" si="43"/>
        <v>0</v>
      </c>
      <c r="BG186" s="150">
        <f t="shared" si="44"/>
        <v>0</v>
      </c>
      <c r="BH186" s="150">
        <f t="shared" si="45"/>
        <v>0</v>
      </c>
      <c r="BI186" s="150">
        <f t="shared" si="46"/>
        <v>0</v>
      </c>
      <c r="BJ186" s="14" t="s">
        <v>118</v>
      </c>
      <c r="BK186" s="150">
        <f t="shared" si="47"/>
        <v>0</v>
      </c>
      <c r="BL186" s="14" t="s">
        <v>126</v>
      </c>
      <c r="BM186" s="149" t="s">
        <v>361</v>
      </c>
    </row>
    <row r="187" spans="1:65" s="2" customFormat="1" ht="14.4" customHeight="1">
      <c r="A187" s="26"/>
      <c r="B187" s="136"/>
      <c r="C187" s="137" t="s">
        <v>362</v>
      </c>
      <c r="D187" s="137" t="s">
        <v>122</v>
      </c>
      <c r="E187" s="138" t="s">
        <v>363</v>
      </c>
      <c r="F187" s="139" t="s">
        <v>364</v>
      </c>
      <c r="G187" s="140" t="s">
        <v>271</v>
      </c>
      <c r="H187" s="141">
        <v>38</v>
      </c>
      <c r="I187" s="142"/>
      <c r="J187" s="142"/>
      <c r="K187" s="142"/>
      <c r="L187" s="143"/>
      <c r="M187" s="27"/>
      <c r="N187" s="144" t="s">
        <v>1</v>
      </c>
      <c r="O187" s="145" t="s">
        <v>35</v>
      </c>
      <c r="P187" s="146">
        <f t="shared" si="36"/>
        <v>0</v>
      </c>
      <c r="Q187" s="146">
        <f t="shared" si="37"/>
        <v>0</v>
      </c>
      <c r="R187" s="146">
        <f t="shared" si="38"/>
        <v>0</v>
      </c>
      <c r="S187" s="147">
        <v>0.24587000000000001</v>
      </c>
      <c r="T187" s="147">
        <f t="shared" si="39"/>
        <v>9.3430599999999995</v>
      </c>
      <c r="U187" s="147">
        <v>1.5E-3</v>
      </c>
      <c r="V187" s="147">
        <f t="shared" si="40"/>
        <v>5.7000000000000002E-2</v>
      </c>
      <c r="W187" s="147">
        <v>0</v>
      </c>
      <c r="X187" s="148">
        <f t="shared" si="41"/>
        <v>0</v>
      </c>
      <c r="Y187" s="26"/>
      <c r="Z187" s="26"/>
      <c r="AA187" s="26"/>
      <c r="AB187" s="26"/>
      <c r="AC187" s="26"/>
      <c r="AD187" s="26"/>
      <c r="AE187" s="26"/>
      <c r="AR187" s="149" t="s">
        <v>126</v>
      </c>
      <c r="AT187" s="149" t="s">
        <v>122</v>
      </c>
      <c r="AU187" s="149" t="s">
        <v>118</v>
      </c>
      <c r="AY187" s="14" t="s">
        <v>119</v>
      </c>
      <c r="BE187" s="150">
        <f t="shared" si="42"/>
        <v>0</v>
      </c>
      <c r="BF187" s="150">
        <f t="shared" si="43"/>
        <v>0</v>
      </c>
      <c r="BG187" s="150">
        <f t="shared" si="44"/>
        <v>0</v>
      </c>
      <c r="BH187" s="150">
        <f t="shared" si="45"/>
        <v>0</v>
      </c>
      <c r="BI187" s="150">
        <f t="shared" si="46"/>
        <v>0</v>
      </c>
      <c r="BJ187" s="14" t="s">
        <v>118</v>
      </c>
      <c r="BK187" s="150">
        <f t="shared" si="47"/>
        <v>0</v>
      </c>
      <c r="BL187" s="14" t="s">
        <v>126</v>
      </c>
      <c r="BM187" s="149" t="s">
        <v>365</v>
      </c>
    </row>
    <row r="188" spans="1:65" s="2" customFormat="1" ht="14.4" customHeight="1">
      <c r="A188" s="26"/>
      <c r="B188" s="136"/>
      <c r="C188" s="137" t="s">
        <v>366</v>
      </c>
      <c r="D188" s="137" t="s">
        <v>122</v>
      </c>
      <c r="E188" s="138" t="s">
        <v>367</v>
      </c>
      <c r="F188" s="139" t="s">
        <v>368</v>
      </c>
      <c r="G188" s="140" t="s">
        <v>271</v>
      </c>
      <c r="H188" s="141">
        <v>4</v>
      </c>
      <c r="I188" s="142"/>
      <c r="J188" s="142"/>
      <c r="K188" s="142"/>
      <c r="L188" s="143"/>
      <c r="M188" s="27"/>
      <c r="N188" s="144" t="s">
        <v>1</v>
      </c>
      <c r="O188" s="145" t="s">
        <v>35</v>
      </c>
      <c r="P188" s="146">
        <f t="shared" si="36"/>
        <v>0</v>
      </c>
      <c r="Q188" s="146">
        <f t="shared" si="37"/>
        <v>0</v>
      </c>
      <c r="R188" s="146">
        <f t="shared" si="38"/>
        <v>0</v>
      </c>
      <c r="S188" s="147">
        <v>0.33628999999999998</v>
      </c>
      <c r="T188" s="147">
        <f t="shared" si="39"/>
        <v>1.3451599999999999</v>
      </c>
      <c r="U188" s="147">
        <v>2.2200000000000002E-3</v>
      </c>
      <c r="V188" s="147">
        <f t="shared" si="40"/>
        <v>8.8800000000000007E-3</v>
      </c>
      <c r="W188" s="147">
        <v>0</v>
      </c>
      <c r="X188" s="148">
        <f t="shared" si="41"/>
        <v>0</v>
      </c>
      <c r="Y188" s="26"/>
      <c r="Z188" s="26"/>
      <c r="AA188" s="26"/>
      <c r="AB188" s="26"/>
      <c r="AC188" s="26"/>
      <c r="AD188" s="26"/>
      <c r="AE188" s="26"/>
      <c r="AR188" s="149" t="s">
        <v>126</v>
      </c>
      <c r="AT188" s="149" t="s">
        <v>122</v>
      </c>
      <c r="AU188" s="149" t="s">
        <v>118</v>
      </c>
      <c r="AY188" s="14" t="s">
        <v>119</v>
      </c>
      <c r="BE188" s="150">
        <f t="shared" si="42"/>
        <v>0</v>
      </c>
      <c r="BF188" s="150">
        <f t="shared" si="43"/>
        <v>0</v>
      </c>
      <c r="BG188" s="150">
        <f t="shared" si="44"/>
        <v>0</v>
      </c>
      <c r="BH188" s="150">
        <f t="shared" si="45"/>
        <v>0</v>
      </c>
      <c r="BI188" s="150">
        <f t="shared" si="46"/>
        <v>0</v>
      </c>
      <c r="BJ188" s="14" t="s">
        <v>118</v>
      </c>
      <c r="BK188" s="150">
        <f t="shared" si="47"/>
        <v>0</v>
      </c>
      <c r="BL188" s="14" t="s">
        <v>126</v>
      </c>
      <c r="BM188" s="149" t="s">
        <v>369</v>
      </c>
    </row>
    <row r="189" spans="1:65" s="2" customFormat="1" ht="14.4" customHeight="1">
      <c r="A189" s="26"/>
      <c r="B189" s="136"/>
      <c r="C189" s="137" t="s">
        <v>370</v>
      </c>
      <c r="D189" s="137" t="s">
        <v>122</v>
      </c>
      <c r="E189" s="138" t="s">
        <v>371</v>
      </c>
      <c r="F189" s="139" t="s">
        <v>372</v>
      </c>
      <c r="G189" s="140" t="s">
        <v>125</v>
      </c>
      <c r="H189" s="141">
        <v>20</v>
      </c>
      <c r="I189" s="142"/>
      <c r="J189" s="142"/>
      <c r="K189" s="142"/>
      <c r="L189" s="143"/>
      <c r="M189" s="27"/>
      <c r="N189" s="144" t="s">
        <v>1</v>
      </c>
      <c r="O189" s="145" t="s">
        <v>35</v>
      </c>
      <c r="P189" s="146">
        <f t="shared" si="36"/>
        <v>0</v>
      </c>
      <c r="Q189" s="146">
        <f t="shared" si="37"/>
        <v>0</v>
      </c>
      <c r="R189" s="146">
        <f t="shared" si="38"/>
        <v>0</v>
      </c>
      <c r="S189" s="147">
        <v>0</v>
      </c>
      <c r="T189" s="147">
        <f t="shared" si="39"/>
        <v>0</v>
      </c>
      <c r="U189" s="147">
        <v>0</v>
      </c>
      <c r="V189" s="147">
        <f t="shared" si="40"/>
        <v>0</v>
      </c>
      <c r="W189" s="147">
        <v>0</v>
      </c>
      <c r="X189" s="148">
        <f t="shared" si="41"/>
        <v>0</v>
      </c>
      <c r="Y189" s="26"/>
      <c r="Z189" s="26"/>
      <c r="AA189" s="26"/>
      <c r="AB189" s="26"/>
      <c r="AC189" s="26"/>
      <c r="AD189" s="26"/>
      <c r="AE189" s="26"/>
      <c r="AR189" s="149" t="s">
        <v>126</v>
      </c>
      <c r="AT189" s="149" t="s">
        <v>122</v>
      </c>
      <c r="AU189" s="149" t="s">
        <v>118</v>
      </c>
      <c r="AY189" s="14" t="s">
        <v>119</v>
      </c>
      <c r="BE189" s="150">
        <f t="shared" si="42"/>
        <v>0</v>
      </c>
      <c r="BF189" s="150">
        <f t="shared" si="43"/>
        <v>0</v>
      </c>
      <c r="BG189" s="150">
        <f t="shared" si="44"/>
        <v>0</v>
      </c>
      <c r="BH189" s="150">
        <f t="shared" si="45"/>
        <v>0</v>
      </c>
      <c r="BI189" s="150">
        <f t="shared" si="46"/>
        <v>0</v>
      </c>
      <c r="BJ189" s="14" t="s">
        <v>118</v>
      </c>
      <c r="BK189" s="150">
        <f t="shared" si="47"/>
        <v>0</v>
      </c>
      <c r="BL189" s="14" t="s">
        <v>126</v>
      </c>
      <c r="BM189" s="149" t="s">
        <v>373</v>
      </c>
    </row>
    <row r="190" spans="1:65" s="2" customFormat="1" ht="14.4" customHeight="1">
      <c r="A190" s="26"/>
      <c r="B190" s="136"/>
      <c r="C190" s="137" t="s">
        <v>374</v>
      </c>
      <c r="D190" s="137" t="s">
        <v>122</v>
      </c>
      <c r="E190" s="138" t="s">
        <v>375</v>
      </c>
      <c r="F190" s="139" t="s">
        <v>376</v>
      </c>
      <c r="G190" s="140" t="s">
        <v>125</v>
      </c>
      <c r="H190" s="141">
        <v>88</v>
      </c>
      <c r="I190" s="142"/>
      <c r="J190" s="142"/>
      <c r="K190" s="142"/>
      <c r="L190" s="143"/>
      <c r="M190" s="27"/>
      <c r="N190" s="144" t="s">
        <v>1</v>
      </c>
      <c r="O190" s="145" t="s">
        <v>35</v>
      </c>
      <c r="P190" s="146">
        <f t="shared" si="36"/>
        <v>0</v>
      </c>
      <c r="Q190" s="146">
        <f t="shared" si="37"/>
        <v>0</v>
      </c>
      <c r="R190" s="146">
        <f t="shared" si="38"/>
        <v>0</v>
      </c>
      <c r="S190" s="147">
        <v>0.15</v>
      </c>
      <c r="T190" s="147">
        <f t="shared" si="39"/>
        <v>13.2</v>
      </c>
      <c r="U190" s="147">
        <v>0</v>
      </c>
      <c r="V190" s="147">
        <f t="shared" si="40"/>
        <v>0</v>
      </c>
      <c r="W190" s="147">
        <v>0</v>
      </c>
      <c r="X190" s="148">
        <f t="shared" si="41"/>
        <v>0</v>
      </c>
      <c r="Y190" s="26"/>
      <c r="Z190" s="26"/>
      <c r="AA190" s="26"/>
      <c r="AB190" s="26"/>
      <c r="AC190" s="26"/>
      <c r="AD190" s="26"/>
      <c r="AE190" s="26"/>
      <c r="AR190" s="149" t="s">
        <v>126</v>
      </c>
      <c r="AT190" s="149" t="s">
        <v>122</v>
      </c>
      <c r="AU190" s="149" t="s">
        <v>118</v>
      </c>
      <c r="AY190" s="14" t="s">
        <v>119</v>
      </c>
      <c r="BE190" s="150">
        <f t="shared" si="42"/>
        <v>0</v>
      </c>
      <c r="BF190" s="150">
        <f t="shared" si="43"/>
        <v>0</v>
      </c>
      <c r="BG190" s="150">
        <f t="shared" si="44"/>
        <v>0</v>
      </c>
      <c r="BH190" s="150">
        <f t="shared" si="45"/>
        <v>0</v>
      </c>
      <c r="BI190" s="150">
        <f t="shared" si="46"/>
        <v>0</v>
      </c>
      <c r="BJ190" s="14" t="s">
        <v>118</v>
      </c>
      <c r="BK190" s="150">
        <f t="shared" si="47"/>
        <v>0</v>
      </c>
      <c r="BL190" s="14" t="s">
        <v>126</v>
      </c>
      <c r="BM190" s="149" t="s">
        <v>377</v>
      </c>
    </row>
    <row r="191" spans="1:65" s="2" customFormat="1" ht="14.4" customHeight="1">
      <c r="A191" s="26"/>
      <c r="B191" s="136"/>
      <c r="C191" s="151" t="s">
        <v>378</v>
      </c>
      <c r="D191" s="151" t="s">
        <v>128</v>
      </c>
      <c r="E191" s="152" t="s">
        <v>379</v>
      </c>
      <c r="F191" s="153" t="s">
        <v>380</v>
      </c>
      <c r="G191" s="154" t="s">
        <v>125</v>
      </c>
      <c r="H191" s="155">
        <v>78</v>
      </c>
      <c r="I191" s="156"/>
      <c r="J191" s="157"/>
      <c r="K191" s="156"/>
      <c r="L191" s="157"/>
      <c r="M191" s="158"/>
      <c r="N191" s="159" t="s">
        <v>1</v>
      </c>
      <c r="O191" s="145" t="s">
        <v>35</v>
      </c>
      <c r="P191" s="146">
        <f t="shared" si="36"/>
        <v>0</v>
      </c>
      <c r="Q191" s="146">
        <f t="shared" si="37"/>
        <v>0</v>
      </c>
      <c r="R191" s="146">
        <f t="shared" si="38"/>
        <v>0</v>
      </c>
      <c r="S191" s="147">
        <v>0</v>
      </c>
      <c r="T191" s="147">
        <f t="shared" si="39"/>
        <v>0</v>
      </c>
      <c r="U191" s="147">
        <v>0</v>
      </c>
      <c r="V191" s="147">
        <f t="shared" si="40"/>
        <v>0</v>
      </c>
      <c r="W191" s="147">
        <v>0</v>
      </c>
      <c r="X191" s="148">
        <f t="shared" si="41"/>
        <v>0</v>
      </c>
      <c r="Y191" s="26"/>
      <c r="Z191" s="26"/>
      <c r="AA191" s="26"/>
      <c r="AB191" s="26"/>
      <c r="AC191" s="26"/>
      <c r="AD191" s="26"/>
      <c r="AE191" s="26"/>
      <c r="AR191" s="149" t="s">
        <v>132</v>
      </c>
      <c r="AT191" s="149" t="s">
        <v>128</v>
      </c>
      <c r="AU191" s="149" t="s">
        <v>118</v>
      </c>
      <c r="AY191" s="14" t="s">
        <v>119</v>
      </c>
      <c r="BE191" s="150">
        <f t="shared" si="42"/>
        <v>0</v>
      </c>
      <c r="BF191" s="150">
        <f t="shared" si="43"/>
        <v>0</v>
      </c>
      <c r="BG191" s="150">
        <f t="shared" si="44"/>
        <v>0</v>
      </c>
      <c r="BH191" s="150">
        <f t="shared" si="45"/>
        <v>0</v>
      </c>
      <c r="BI191" s="150">
        <f t="shared" si="46"/>
        <v>0</v>
      </c>
      <c r="BJ191" s="14" t="s">
        <v>118</v>
      </c>
      <c r="BK191" s="150">
        <f t="shared" si="47"/>
        <v>0</v>
      </c>
      <c r="BL191" s="14" t="s">
        <v>126</v>
      </c>
      <c r="BM191" s="149" t="s">
        <v>381</v>
      </c>
    </row>
    <row r="192" spans="1:65" s="2" customFormat="1" ht="14.4" customHeight="1">
      <c r="A192" s="26"/>
      <c r="B192" s="136"/>
      <c r="C192" s="151" t="s">
        <v>382</v>
      </c>
      <c r="D192" s="151" t="s">
        <v>128</v>
      </c>
      <c r="E192" s="152" t="s">
        <v>383</v>
      </c>
      <c r="F192" s="153" t="s">
        <v>384</v>
      </c>
      <c r="G192" s="154" t="s">
        <v>125</v>
      </c>
      <c r="H192" s="155">
        <v>20</v>
      </c>
      <c r="I192" s="156"/>
      <c r="J192" s="157"/>
      <c r="K192" s="156"/>
      <c r="L192" s="157"/>
      <c r="M192" s="158"/>
      <c r="N192" s="159" t="s">
        <v>1</v>
      </c>
      <c r="O192" s="145" t="s">
        <v>35</v>
      </c>
      <c r="P192" s="146">
        <f t="shared" si="36"/>
        <v>0</v>
      </c>
      <c r="Q192" s="146">
        <f t="shared" si="37"/>
        <v>0</v>
      </c>
      <c r="R192" s="146">
        <f t="shared" si="38"/>
        <v>0</v>
      </c>
      <c r="S192" s="147">
        <v>0</v>
      </c>
      <c r="T192" s="147">
        <f t="shared" si="39"/>
        <v>0</v>
      </c>
      <c r="U192" s="147">
        <v>0</v>
      </c>
      <c r="V192" s="147">
        <f t="shared" si="40"/>
        <v>0</v>
      </c>
      <c r="W192" s="147">
        <v>0</v>
      </c>
      <c r="X192" s="148">
        <f t="shared" si="41"/>
        <v>0</v>
      </c>
      <c r="Y192" s="26"/>
      <c r="Z192" s="26"/>
      <c r="AA192" s="26"/>
      <c r="AB192" s="26"/>
      <c r="AC192" s="26"/>
      <c r="AD192" s="26"/>
      <c r="AE192" s="26"/>
      <c r="AR192" s="149" t="s">
        <v>132</v>
      </c>
      <c r="AT192" s="149" t="s">
        <v>128</v>
      </c>
      <c r="AU192" s="149" t="s">
        <v>118</v>
      </c>
      <c r="AY192" s="14" t="s">
        <v>119</v>
      </c>
      <c r="BE192" s="150">
        <f t="shared" si="42"/>
        <v>0</v>
      </c>
      <c r="BF192" s="150">
        <f t="shared" si="43"/>
        <v>0</v>
      </c>
      <c r="BG192" s="150">
        <f t="shared" si="44"/>
        <v>0</v>
      </c>
      <c r="BH192" s="150">
        <f t="shared" si="45"/>
        <v>0</v>
      </c>
      <c r="BI192" s="150">
        <f t="shared" si="46"/>
        <v>0</v>
      </c>
      <c r="BJ192" s="14" t="s">
        <v>118</v>
      </c>
      <c r="BK192" s="150">
        <f t="shared" si="47"/>
        <v>0</v>
      </c>
      <c r="BL192" s="14" t="s">
        <v>126</v>
      </c>
      <c r="BM192" s="149" t="s">
        <v>385</v>
      </c>
    </row>
    <row r="193" spans="1:65" s="2" customFormat="1" ht="14.4" customHeight="1">
      <c r="A193" s="26"/>
      <c r="B193" s="136"/>
      <c r="C193" s="151" t="s">
        <v>386</v>
      </c>
      <c r="D193" s="151" t="s">
        <v>128</v>
      </c>
      <c r="E193" s="152" t="s">
        <v>387</v>
      </c>
      <c r="F193" s="153" t="s">
        <v>388</v>
      </c>
      <c r="G193" s="154" t="s">
        <v>125</v>
      </c>
      <c r="H193" s="155">
        <v>36</v>
      </c>
      <c r="I193" s="156"/>
      <c r="J193" s="157"/>
      <c r="K193" s="156"/>
      <c r="L193" s="157"/>
      <c r="M193" s="158"/>
      <c r="N193" s="159" t="s">
        <v>1</v>
      </c>
      <c r="O193" s="145" t="s">
        <v>35</v>
      </c>
      <c r="P193" s="146">
        <f t="shared" si="36"/>
        <v>0</v>
      </c>
      <c r="Q193" s="146">
        <f t="shared" si="37"/>
        <v>0</v>
      </c>
      <c r="R193" s="146">
        <f t="shared" si="38"/>
        <v>0</v>
      </c>
      <c r="S193" s="147">
        <v>0</v>
      </c>
      <c r="T193" s="147">
        <f t="shared" si="39"/>
        <v>0</v>
      </c>
      <c r="U193" s="147">
        <v>0</v>
      </c>
      <c r="V193" s="147">
        <f t="shared" si="40"/>
        <v>0</v>
      </c>
      <c r="W193" s="147">
        <v>0</v>
      </c>
      <c r="X193" s="148">
        <f t="shared" si="41"/>
        <v>0</v>
      </c>
      <c r="Y193" s="26"/>
      <c r="Z193" s="26"/>
      <c r="AA193" s="26"/>
      <c r="AB193" s="26"/>
      <c r="AC193" s="26"/>
      <c r="AD193" s="26"/>
      <c r="AE193" s="26"/>
      <c r="AR193" s="149" t="s">
        <v>132</v>
      </c>
      <c r="AT193" s="149" t="s">
        <v>128</v>
      </c>
      <c r="AU193" s="149" t="s">
        <v>118</v>
      </c>
      <c r="AY193" s="14" t="s">
        <v>119</v>
      </c>
      <c r="BE193" s="150">
        <f t="shared" si="42"/>
        <v>0</v>
      </c>
      <c r="BF193" s="150">
        <f t="shared" si="43"/>
        <v>0</v>
      </c>
      <c r="BG193" s="150">
        <f t="shared" si="44"/>
        <v>0</v>
      </c>
      <c r="BH193" s="150">
        <f t="shared" si="45"/>
        <v>0</v>
      </c>
      <c r="BI193" s="150">
        <f t="shared" si="46"/>
        <v>0</v>
      </c>
      <c r="BJ193" s="14" t="s">
        <v>118</v>
      </c>
      <c r="BK193" s="150">
        <f t="shared" si="47"/>
        <v>0</v>
      </c>
      <c r="BL193" s="14" t="s">
        <v>126</v>
      </c>
      <c r="BM193" s="149" t="s">
        <v>389</v>
      </c>
    </row>
    <row r="194" spans="1:65" s="2" customFormat="1" ht="14.4" customHeight="1">
      <c r="A194" s="26"/>
      <c r="B194" s="136"/>
      <c r="C194" s="137" t="s">
        <v>390</v>
      </c>
      <c r="D194" s="137" t="s">
        <v>122</v>
      </c>
      <c r="E194" s="138" t="s">
        <v>391</v>
      </c>
      <c r="F194" s="139" t="s">
        <v>392</v>
      </c>
      <c r="G194" s="140" t="s">
        <v>125</v>
      </c>
      <c r="H194" s="141">
        <v>40</v>
      </c>
      <c r="I194" s="142"/>
      <c r="J194" s="142"/>
      <c r="K194" s="142"/>
      <c r="L194" s="143"/>
      <c r="M194" s="27"/>
      <c r="N194" s="144" t="s">
        <v>1</v>
      </c>
      <c r="O194" s="145" t="s">
        <v>35</v>
      </c>
      <c r="P194" s="146">
        <f t="shared" si="36"/>
        <v>0</v>
      </c>
      <c r="Q194" s="146">
        <f t="shared" si="37"/>
        <v>0</v>
      </c>
      <c r="R194" s="146">
        <f t="shared" si="38"/>
        <v>0</v>
      </c>
      <c r="S194" s="147">
        <v>0</v>
      </c>
      <c r="T194" s="147">
        <f t="shared" si="39"/>
        <v>0</v>
      </c>
      <c r="U194" s="147">
        <v>0</v>
      </c>
      <c r="V194" s="147">
        <f t="shared" si="40"/>
        <v>0</v>
      </c>
      <c r="W194" s="147">
        <v>0</v>
      </c>
      <c r="X194" s="148">
        <f t="shared" si="41"/>
        <v>0</v>
      </c>
      <c r="Y194" s="26"/>
      <c r="Z194" s="26"/>
      <c r="AA194" s="26"/>
      <c r="AB194" s="26"/>
      <c r="AC194" s="26"/>
      <c r="AD194" s="26"/>
      <c r="AE194" s="26"/>
      <c r="AR194" s="149" t="s">
        <v>126</v>
      </c>
      <c r="AT194" s="149" t="s">
        <v>122</v>
      </c>
      <c r="AU194" s="149" t="s">
        <v>118</v>
      </c>
      <c r="AY194" s="14" t="s">
        <v>119</v>
      </c>
      <c r="BE194" s="150">
        <f t="shared" si="42"/>
        <v>0</v>
      </c>
      <c r="BF194" s="150">
        <f t="shared" si="43"/>
        <v>0</v>
      </c>
      <c r="BG194" s="150">
        <f t="shared" si="44"/>
        <v>0</v>
      </c>
      <c r="BH194" s="150">
        <f t="shared" si="45"/>
        <v>0</v>
      </c>
      <c r="BI194" s="150">
        <f t="shared" si="46"/>
        <v>0</v>
      </c>
      <c r="BJ194" s="14" t="s">
        <v>118</v>
      </c>
      <c r="BK194" s="150">
        <f t="shared" si="47"/>
        <v>0</v>
      </c>
      <c r="BL194" s="14" t="s">
        <v>126</v>
      </c>
      <c r="BM194" s="149" t="s">
        <v>393</v>
      </c>
    </row>
    <row r="195" spans="1:65" s="2" customFormat="1" ht="14.4" customHeight="1">
      <c r="A195" s="26"/>
      <c r="B195" s="136"/>
      <c r="C195" s="151" t="s">
        <v>394</v>
      </c>
      <c r="D195" s="151" t="s">
        <v>128</v>
      </c>
      <c r="E195" s="152" t="s">
        <v>395</v>
      </c>
      <c r="F195" s="153" t="s">
        <v>396</v>
      </c>
      <c r="G195" s="154" t="s">
        <v>125</v>
      </c>
      <c r="H195" s="155">
        <v>4</v>
      </c>
      <c r="I195" s="156"/>
      <c r="J195" s="157"/>
      <c r="K195" s="156"/>
      <c r="L195" s="157"/>
      <c r="M195" s="158"/>
      <c r="N195" s="159" t="s">
        <v>1</v>
      </c>
      <c r="O195" s="145" t="s">
        <v>35</v>
      </c>
      <c r="P195" s="146">
        <f t="shared" si="36"/>
        <v>0</v>
      </c>
      <c r="Q195" s="146">
        <f t="shared" si="37"/>
        <v>0</v>
      </c>
      <c r="R195" s="146">
        <f t="shared" si="38"/>
        <v>0</v>
      </c>
      <c r="S195" s="147">
        <v>0</v>
      </c>
      <c r="T195" s="147">
        <f t="shared" si="39"/>
        <v>0</v>
      </c>
      <c r="U195" s="147">
        <v>0</v>
      </c>
      <c r="V195" s="147">
        <f t="shared" si="40"/>
        <v>0</v>
      </c>
      <c r="W195" s="147">
        <v>0</v>
      </c>
      <c r="X195" s="148">
        <f t="shared" si="41"/>
        <v>0</v>
      </c>
      <c r="Y195" s="26"/>
      <c r="Z195" s="26"/>
      <c r="AA195" s="26"/>
      <c r="AB195" s="26"/>
      <c r="AC195" s="26"/>
      <c r="AD195" s="26"/>
      <c r="AE195" s="26"/>
      <c r="AR195" s="149" t="s">
        <v>132</v>
      </c>
      <c r="AT195" s="149" t="s">
        <v>128</v>
      </c>
      <c r="AU195" s="149" t="s">
        <v>118</v>
      </c>
      <c r="AY195" s="14" t="s">
        <v>119</v>
      </c>
      <c r="BE195" s="150">
        <f t="shared" si="42"/>
        <v>0</v>
      </c>
      <c r="BF195" s="150">
        <f t="shared" si="43"/>
        <v>0</v>
      </c>
      <c r="BG195" s="150">
        <f t="shared" si="44"/>
        <v>0</v>
      </c>
      <c r="BH195" s="150">
        <f t="shared" si="45"/>
        <v>0</v>
      </c>
      <c r="BI195" s="150">
        <f t="shared" si="46"/>
        <v>0</v>
      </c>
      <c r="BJ195" s="14" t="s">
        <v>118</v>
      </c>
      <c r="BK195" s="150">
        <f t="shared" si="47"/>
        <v>0</v>
      </c>
      <c r="BL195" s="14" t="s">
        <v>126</v>
      </c>
      <c r="BM195" s="149" t="s">
        <v>397</v>
      </c>
    </row>
    <row r="196" spans="1:65" s="2" customFormat="1" ht="14.4" customHeight="1">
      <c r="A196" s="26"/>
      <c r="B196" s="136"/>
      <c r="C196" s="137" t="s">
        <v>398</v>
      </c>
      <c r="D196" s="137" t="s">
        <v>122</v>
      </c>
      <c r="E196" s="138" t="s">
        <v>399</v>
      </c>
      <c r="F196" s="139" t="s">
        <v>400</v>
      </c>
      <c r="G196" s="140" t="s">
        <v>125</v>
      </c>
      <c r="H196" s="141">
        <v>3</v>
      </c>
      <c r="I196" s="142"/>
      <c r="J196" s="142"/>
      <c r="K196" s="142"/>
      <c r="L196" s="143"/>
      <c r="M196" s="27"/>
      <c r="N196" s="144" t="s">
        <v>1</v>
      </c>
      <c r="O196" s="145" t="s">
        <v>35</v>
      </c>
      <c r="P196" s="146">
        <f t="shared" si="36"/>
        <v>0</v>
      </c>
      <c r="Q196" s="146">
        <f t="shared" si="37"/>
        <v>0</v>
      </c>
      <c r="R196" s="146">
        <f t="shared" si="38"/>
        <v>0</v>
      </c>
      <c r="S196" s="147">
        <v>0</v>
      </c>
      <c r="T196" s="147">
        <f t="shared" si="39"/>
        <v>0</v>
      </c>
      <c r="U196" s="147">
        <v>0</v>
      </c>
      <c r="V196" s="147">
        <f t="shared" si="40"/>
        <v>0</v>
      </c>
      <c r="W196" s="147">
        <v>0</v>
      </c>
      <c r="X196" s="148">
        <f t="shared" si="41"/>
        <v>0</v>
      </c>
      <c r="Y196" s="26"/>
      <c r="Z196" s="26"/>
      <c r="AA196" s="26"/>
      <c r="AB196" s="26"/>
      <c r="AC196" s="26"/>
      <c r="AD196" s="26"/>
      <c r="AE196" s="26"/>
      <c r="AR196" s="149" t="s">
        <v>126</v>
      </c>
      <c r="AT196" s="149" t="s">
        <v>122</v>
      </c>
      <c r="AU196" s="149" t="s">
        <v>118</v>
      </c>
      <c r="AY196" s="14" t="s">
        <v>119</v>
      </c>
      <c r="BE196" s="150">
        <f t="shared" si="42"/>
        <v>0</v>
      </c>
      <c r="BF196" s="150">
        <f t="shared" si="43"/>
        <v>0</v>
      </c>
      <c r="BG196" s="150">
        <f t="shared" si="44"/>
        <v>0</v>
      </c>
      <c r="BH196" s="150">
        <f t="shared" si="45"/>
        <v>0</v>
      </c>
      <c r="BI196" s="150">
        <f t="shared" si="46"/>
        <v>0</v>
      </c>
      <c r="BJ196" s="14" t="s">
        <v>118</v>
      </c>
      <c r="BK196" s="150">
        <f t="shared" si="47"/>
        <v>0</v>
      </c>
      <c r="BL196" s="14" t="s">
        <v>126</v>
      </c>
      <c r="BM196" s="149" t="s">
        <v>401</v>
      </c>
    </row>
    <row r="197" spans="1:65" s="2" customFormat="1" ht="14.4" customHeight="1">
      <c r="A197" s="26"/>
      <c r="B197" s="136"/>
      <c r="C197" s="137" t="s">
        <v>402</v>
      </c>
      <c r="D197" s="137" t="s">
        <v>122</v>
      </c>
      <c r="E197" s="138" t="s">
        <v>403</v>
      </c>
      <c r="F197" s="139" t="s">
        <v>404</v>
      </c>
      <c r="G197" s="140" t="s">
        <v>125</v>
      </c>
      <c r="H197" s="141">
        <v>4</v>
      </c>
      <c r="I197" s="142"/>
      <c r="J197" s="142"/>
      <c r="K197" s="142"/>
      <c r="L197" s="143"/>
      <c r="M197" s="27"/>
      <c r="N197" s="144" t="s">
        <v>1</v>
      </c>
      <c r="O197" s="145" t="s">
        <v>35</v>
      </c>
      <c r="P197" s="146">
        <f t="shared" si="36"/>
        <v>0</v>
      </c>
      <c r="Q197" s="146">
        <f t="shared" si="37"/>
        <v>0</v>
      </c>
      <c r="R197" s="146">
        <f t="shared" si="38"/>
        <v>0</v>
      </c>
      <c r="S197" s="147">
        <v>0</v>
      </c>
      <c r="T197" s="147">
        <f t="shared" si="39"/>
        <v>0</v>
      </c>
      <c r="U197" s="147">
        <v>0</v>
      </c>
      <c r="V197" s="147">
        <f t="shared" si="40"/>
        <v>0</v>
      </c>
      <c r="W197" s="147">
        <v>0</v>
      </c>
      <c r="X197" s="148">
        <f t="shared" si="41"/>
        <v>0</v>
      </c>
      <c r="Y197" s="26"/>
      <c r="Z197" s="26"/>
      <c r="AA197" s="26"/>
      <c r="AB197" s="26"/>
      <c r="AC197" s="26"/>
      <c r="AD197" s="26"/>
      <c r="AE197" s="26"/>
      <c r="AR197" s="149" t="s">
        <v>126</v>
      </c>
      <c r="AT197" s="149" t="s">
        <v>122</v>
      </c>
      <c r="AU197" s="149" t="s">
        <v>118</v>
      </c>
      <c r="AY197" s="14" t="s">
        <v>119</v>
      </c>
      <c r="BE197" s="150">
        <f t="shared" si="42"/>
        <v>0</v>
      </c>
      <c r="BF197" s="150">
        <f t="shared" si="43"/>
        <v>0</v>
      </c>
      <c r="BG197" s="150">
        <f t="shared" si="44"/>
        <v>0</v>
      </c>
      <c r="BH197" s="150">
        <f t="shared" si="45"/>
        <v>0</v>
      </c>
      <c r="BI197" s="150">
        <f t="shared" si="46"/>
        <v>0</v>
      </c>
      <c r="BJ197" s="14" t="s">
        <v>118</v>
      </c>
      <c r="BK197" s="150">
        <f t="shared" si="47"/>
        <v>0</v>
      </c>
      <c r="BL197" s="14" t="s">
        <v>126</v>
      </c>
      <c r="BM197" s="149" t="s">
        <v>405</v>
      </c>
    </row>
    <row r="198" spans="1:65" s="2" customFormat="1" ht="14.4" customHeight="1">
      <c r="A198" s="26"/>
      <c r="B198" s="136"/>
      <c r="C198" s="137" t="s">
        <v>406</v>
      </c>
      <c r="D198" s="137" t="s">
        <v>122</v>
      </c>
      <c r="E198" s="138" t="s">
        <v>407</v>
      </c>
      <c r="F198" s="139" t="s">
        <v>408</v>
      </c>
      <c r="G198" s="140" t="s">
        <v>271</v>
      </c>
      <c r="H198" s="141">
        <v>2</v>
      </c>
      <c r="I198" s="142"/>
      <c r="J198" s="142"/>
      <c r="K198" s="142"/>
      <c r="L198" s="143"/>
      <c r="M198" s="27"/>
      <c r="N198" s="144" t="s">
        <v>1</v>
      </c>
      <c r="O198" s="145" t="s">
        <v>35</v>
      </c>
      <c r="P198" s="146">
        <f t="shared" si="36"/>
        <v>0</v>
      </c>
      <c r="Q198" s="146">
        <f t="shared" si="37"/>
        <v>0</v>
      </c>
      <c r="R198" s="146">
        <f t="shared" si="38"/>
        <v>0</v>
      </c>
      <c r="S198" s="147">
        <v>0.24537</v>
      </c>
      <c r="T198" s="147">
        <f t="shared" si="39"/>
        <v>0.49074000000000001</v>
      </c>
      <c r="U198" s="147">
        <v>6.4000000000000005E-4</v>
      </c>
      <c r="V198" s="147">
        <f t="shared" si="40"/>
        <v>1.2800000000000001E-3</v>
      </c>
      <c r="W198" s="147">
        <v>0</v>
      </c>
      <c r="X198" s="148">
        <f t="shared" si="41"/>
        <v>0</v>
      </c>
      <c r="Y198" s="26"/>
      <c r="Z198" s="26"/>
      <c r="AA198" s="26"/>
      <c r="AB198" s="26"/>
      <c r="AC198" s="26"/>
      <c r="AD198" s="26"/>
      <c r="AE198" s="26"/>
      <c r="AR198" s="149" t="s">
        <v>126</v>
      </c>
      <c r="AT198" s="149" t="s">
        <v>122</v>
      </c>
      <c r="AU198" s="149" t="s">
        <v>118</v>
      </c>
      <c r="AY198" s="14" t="s">
        <v>119</v>
      </c>
      <c r="BE198" s="150">
        <f t="shared" si="42"/>
        <v>0</v>
      </c>
      <c r="BF198" s="150">
        <f t="shared" si="43"/>
        <v>0</v>
      </c>
      <c r="BG198" s="150">
        <f t="shared" si="44"/>
        <v>0</v>
      </c>
      <c r="BH198" s="150">
        <f t="shared" si="45"/>
        <v>0</v>
      </c>
      <c r="BI198" s="150">
        <f t="shared" si="46"/>
        <v>0</v>
      </c>
      <c r="BJ198" s="14" t="s">
        <v>118</v>
      </c>
      <c r="BK198" s="150">
        <f t="shared" si="47"/>
        <v>0</v>
      </c>
      <c r="BL198" s="14" t="s">
        <v>126</v>
      </c>
      <c r="BM198" s="149" t="s">
        <v>409</v>
      </c>
    </row>
    <row r="199" spans="1:65" s="2" customFormat="1" ht="14.4" customHeight="1">
      <c r="A199" s="26"/>
      <c r="B199" s="136"/>
      <c r="C199" s="151" t="s">
        <v>410</v>
      </c>
      <c r="D199" s="151" t="s">
        <v>128</v>
      </c>
      <c r="E199" s="152" t="s">
        <v>411</v>
      </c>
      <c r="F199" s="153" t="s">
        <v>412</v>
      </c>
      <c r="G199" s="154" t="s">
        <v>125</v>
      </c>
      <c r="H199" s="155">
        <v>10</v>
      </c>
      <c r="I199" s="156"/>
      <c r="J199" s="157"/>
      <c r="K199" s="156"/>
      <c r="L199" s="157"/>
      <c r="M199" s="158"/>
      <c r="N199" s="159" t="s">
        <v>1</v>
      </c>
      <c r="O199" s="145" t="s">
        <v>35</v>
      </c>
      <c r="P199" s="146">
        <f t="shared" si="36"/>
        <v>0</v>
      </c>
      <c r="Q199" s="146">
        <f t="shared" si="37"/>
        <v>0</v>
      </c>
      <c r="R199" s="146">
        <f t="shared" si="38"/>
        <v>0</v>
      </c>
      <c r="S199" s="147">
        <v>0</v>
      </c>
      <c r="T199" s="147">
        <f t="shared" si="39"/>
        <v>0</v>
      </c>
      <c r="U199" s="147">
        <v>0</v>
      </c>
      <c r="V199" s="147">
        <f t="shared" si="40"/>
        <v>0</v>
      </c>
      <c r="W199" s="147">
        <v>0</v>
      </c>
      <c r="X199" s="148">
        <f t="shared" si="41"/>
        <v>0</v>
      </c>
      <c r="Y199" s="26"/>
      <c r="Z199" s="26"/>
      <c r="AA199" s="26"/>
      <c r="AB199" s="26"/>
      <c r="AC199" s="26"/>
      <c r="AD199" s="26"/>
      <c r="AE199" s="26"/>
      <c r="AR199" s="149" t="s">
        <v>132</v>
      </c>
      <c r="AT199" s="149" t="s">
        <v>128</v>
      </c>
      <c r="AU199" s="149" t="s">
        <v>118</v>
      </c>
      <c r="AY199" s="14" t="s">
        <v>119</v>
      </c>
      <c r="BE199" s="150">
        <f t="shared" si="42"/>
        <v>0</v>
      </c>
      <c r="BF199" s="150">
        <f t="shared" si="43"/>
        <v>0</v>
      </c>
      <c r="BG199" s="150">
        <f t="shared" si="44"/>
        <v>0</v>
      </c>
      <c r="BH199" s="150">
        <f t="shared" si="45"/>
        <v>0</v>
      </c>
      <c r="BI199" s="150">
        <f t="shared" si="46"/>
        <v>0</v>
      </c>
      <c r="BJ199" s="14" t="s">
        <v>118</v>
      </c>
      <c r="BK199" s="150">
        <f t="shared" si="47"/>
        <v>0</v>
      </c>
      <c r="BL199" s="14" t="s">
        <v>126</v>
      </c>
      <c r="BM199" s="149" t="s">
        <v>413</v>
      </c>
    </row>
    <row r="200" spans="1:65" s="2" customFormat="1" ht="14.4" customHeight="1">
      <c r="A200" s="26"/>
      <c r="B200" s="136"/>
      <c r="C200" s="151" t="s">
        <v>414</v>
      </c>
      <c r="D200" s="151" t="s">
        <v>128</v>
      </c>
      <c r="E200" s="152" t="s">
        <v>415</v>
      </c>
      <c r="F200" s="153" t="s">
        <v>416</v>
      </c>
      <c r="G200" s="154" t="s">
        <v>125</v>
      </c>
      <c r="H200" s="155">
        <v>4</v>
      </c>
      <c r="I200" s="156"/>
      <c r="J200" s="157"/>
      <c r="K200" s="156"/>
      <c r="L200" s="157"/>
      <c r="M200" s="158"/>
      <c r="N200" s="159" t="s">
        <v>1</v>
      </c>
      <c r="O200" s="145" t="s">
        <v>35</v>
      </c>
      <c r="P200" s="146">
        <f t="shared" si="36"/>
        <v>0</v>
      </c>
      <c r="Q200" s="146">
        <f t="shared" si="37"/>
        <v>0</v>
      </c>
      <c r="R200" s="146">
        <f t="shared" si="38"/>
        <v>0</v>
      </c>
      <c r="S200" s="147">
        <v>0</v>
      </c>
      <c r="T200" s="147">
        <f t="shared" si="39"/>
        <v>0</v>
      </c>
      <c r="U200" s="147">
        <v>0</v>
      </c>
      <c r="V200" s="147">
        <f t="shared" si="40"/>
        <v>0</v>
      </c>
      <c r="W200" s="147">
        <v>0</v>
      </c>
      <c r="X200" s="148">
        <f t="shared" si="41"/>
        <v>0</v>
      </c>
      <c r="Y200" s="26"/>
      <c r="Z200" s="26"/>
      <c r="AA200" s="26"/>
      <c r="AB200" s="26"/>
      <c r="AC200" s="26"/>
      <c r="AD200" s="26"/>
      <c r="AE200" s="26"/>
      <c r="AR200" s="149" t="s">
        <v>132</v>
      </c>
      <c r="AT200" s="149" t="s">
        <v>128</v>
      </c>
      <c r="AU200" s="149" t="s">
        <v>118</v>
      </c>
      <c r="AY200" s="14" t="s">
        <v>119</v>
      </c>
      <c r="BE200" s="150">
        <f t="shared" si="42"/>
        <v>0</v>
      </c>
      <c r="BF200" s="150">
        <f t="shared" si="43"/>
        <v>0</v>
      </c>
      <c r="BG200" s="150">
        <f t="shared" si="44"/>
        <v>0</v>
      </c>
      <c r="BH200" s="150">
        <f t="shared" si="45"/>
        <v>0</v>
      </c>
      <c r="BI200" s="150">
        <f t="shared" si="46"/>
        <v>0</v>
      </c>
      <c r="BJ200" s="14" t="s">
        <v>118</v>
      </c>
      <c r="BK200" s="150">
        <f t="shared" si="47"/>
        <v>0</v>
      </c>
      <c r="BL200" s="14" t="s">
        <v>126</v>
      </c>
      <c r="BM200" s="149" t="s">
        <v>417</v>
      </c>
    </row>
    <row r="201" spans="1:65" s="2" customFormat="1" ht="14.4" customHeight="1">
      <c r="A201" s="26"/>
      <c r="B201" s="136"/>
      <c r="C201" s="151" t="s">
        <v>418</v>
      </c>
      <c r="D201" s="151" t="s">
        <v>128</v>
      </c>
      <c r="E201" s="152" t="s">
        <v>419</v>
      </c>
      <c r="F201" s="153" t="s">
        <v>420</v>
      </c>
      <c r="G201" s="154" t="s">
        <v>125</v>
      </c>
      <c r="H201" s="155">
        <v>3</v>
      </c>
      <c r="I201" s="156"/>
      <c r="J201" s="157"/>
      <c r="K201" s="156"/>
      <c r="L201" s="157"/>
      <c r="M201" s="158"/>
      <c r="N201" s="159" t="s">
        <v>1</v>
      </c>
      <c r="O201" s="145" t="s">
        <v>35</v>
      </c>
      <c r="P201" s="146">
        <f t="shared" si="36"/>
        <v>0</v>
      </c>
      <c r="Q201" s="146">
        <f t="shared" si="37"/>
        <v>0</v>
      </c>
      <c r="R201" s="146">
        <f t="shared" si="38"/>
        <v>0</v>
      </c>
      <c r="S201" s="147">
        <v>0</v>
      </c>
      <c r="T201" s="147">
        <f t="shared" si="39"/>
        <v>0</v>
      </c>
      <c r="U201" s="147">
        <v>0</v>
      </c>
      <c r="V201" s="147">
        <f t="shared" si="40"/>
        <v>0</v>
      </c>
      <c r="W201" s="147">
        <v>0</v>
      </c>
      <c r="X201" s="148">
        <f t="shared" si="41"/>
        <v>0</v>
      </c>
      <c r="Y201" s="26"/>
      <c r="Z201" s="26"/>
      <c r="AA201" s="26"/>
      <c r="AB201" s="26"/>
      <c r="AC201" s="26"/>
      <c r="AD201" s="26"/>
      <c r="AE201" s="26"/>
      <c r="AR201" s="149" t="s">
        <v>132</v>
      </c>
      <c r="AT201" s="149" t="s">
        <v>128</v>
      </c>
      <c r="AU201" s="149" t="s">
        <v>118</v>
      </c>
      <c r="AY201" s="14" t="s">
        <v>119</v>
      </c>
      <c r="BE201" s="150">
        <f t="shared" si="42"/>
        <v>0</v>
      </c>
      <c r="BF201" s="150">
        <f t="shared" si="43"/>
        <v>0</v>
      </c>
      <c r="BG201" s="150">
        <f t="shared" si="44"/>
        <v>0</v>
      </c>
      <c r="BH201" s="150">
        <f t="shared" si="45"/>
        <v>0</v>
      </c>
      <c r="BI201" s="150">
        <f t="shared" si="46"/>
        <v>0</v>
      </c>
      <c r="BJ201" s="14" t="s">
        <v>118</v>
      </c>
      <c r="BK201" s="150">
        <f t="shared" si="47"/>
        <v>0</v>
      </c>
      <c r="BL201" s="14" t="s">
        <v>126</v>
      </c>
      <c r="BM201" s="149" t="s">
        <v>421</v>
      </c>
    </row>
    <row r="202" spans="1:65" s="2" customFormat="1" ht="14.4" customHeight="1">
      <c r="A202" s="26"/>
      <c r="B202" s="136"/>
      <c r="C202" s="137" t="s">
        <v>422</v>
      </c>
      <c r="D202" s="137" t="s">
        <v>122</v>
      </c>
      <c r="E202" s="138" t="s">
        <v>423</v>
      </c>
      <c r="F202" s="139" t="s">
        <v>424</v>
      </c>
      <c r="G202" s="140" t="s">
        <v>271</v>
      </c>
      <c r="H202" s="141">
        <v>3</v>
      </c>
      <c r="I202" s="142"/>
      <c r="J202" s="142"/>
      <c r="K202" s="142"/>
      <c r="L202" s="143"/>
      <c r="M202" s="27"/>
      <c r="N202" s="144" t="s">
        <v>1</v>
      </c>
      <c r="O202" s="145" t="s">
        <v>35</v>
      </c>
      <c r="P202" s="146">
        <f t="shared" si="36"/>
        <v>0</v>
      </c>
      <c r="Q202" s="146">
        <f t="shared" si="37"/>
        <v>0</v>
      </c>
      <c r="R202" s="146">
        <f t="shared" si="38"/>
        <v>0</v>
      </c>
      <c r="S202" s="147">
        <v>0.24545</v>
      </c>
      <c r="T202" s="147">
        <f t="shared" si="39"/>
        <v>0.73635000000000006</v>
      </c>
      <c r="U202" s="147">
        <v>7.6999999999999996E-4</v>
      </c>
      <c r="V202" s="147">
        <f t="shared" si="40"/>
        <v>2.31E-3</v>
      </c>
      <c r="W202" s="147">
        <v>0</v>
      </c>
      <c r="X202" s="148">
        <f t="shared" si="41"/>
        <v>0</v>
      </c>
      <c r="Y202" s="26"/>
      <c r="Z202" s="26"/>
      <c r="AA202" s="26"/>
      <c r="AB202" s="26"/>
      <c r="AC202" s="26"/>
      <c r="AD202" s="26"/>
      <c r="AE202" s="26"/>
      <c r="AR202" s="149" t="s">
        <v>126</v>
      </c>
      <c r="AT202" s="149" t="s">
        <v>122</v>
      </c>
      <c r="AU202" s="149" t="s">
        <v>118</v>
      </c>
      <c r="AY202" s="14" t="s">
        <v>119</v>
      </c>
      <c r="BE202" s="150">
        <f t="shared" si="42"/>
        <v>0</v>
      </c>
      <c r="BF202" s="150">
        <f t="shared" si="43"/>
        <v>0</v>
      </c>
      <c r="BG202" s="150">
        <f t="shared" si="44"/>
        <v>0</v>
      </c>
      <c r="BH202" s="150">
        <f t="shared" si="45"/>
        <v>0</v>
      </c>
      <c r="BI202" s="150">
        <f t="shared" si="46"/>
        <v>0</v>
      </c>
      <c r="BJ202" s="14" t="s">
        <v>118</v>
      </c>
      <c r="BK202" s="150">
        <f t="shared" si="47"/>
        <v>0</v>
      </c>
      <c r="BL202" s="14" t="s">
        <v>126</v>
      </c>
      <c r="BM202" s="149" t="s">
        <v>425</v>
      </c>
    </row>
    <row r="203" spans="1:65" s="2" customFormat="1" ht="14.4" customHeight="1">
      <c r="A203" s="26"/>
      <c r="B203" s="136"/>
      <c r="C203" s="137" t="s">
        <v>426</v>
      </c>
      <c r="D203" s="137" t="s">
        <v>122</v>
      </c>
      <c r="E203" s="138" t="s">
        <v>427</v>
      </c>
      <c r="F203" s="139" t="s">
        <v>428</v>
      </c>
      <c r="G203" s="140" t="s">
        <v>271</v>
      </c>
      <c r="H203" s="141">
        <v>4</v>
      </c>
      <c r="I203" s="142"/>
      <c r="J203" s="142"/>
      <c r="K203" s="142"/>
      <c r="L203" s="143"/>
      <c r="M203" s="27"/>
      <c r="N203" s="144" t="s">
        <v>1</v>
      </c>
      <c r="O203" s="145" t="s">
        <v>35</v>
      </c>
      <c r="P203" s="146">
        <f t="shared" si="36"/>
        <v>0</v>
      </c>
      <c r="Q203" s="146">
        <f t="shared" si="37"/>
        <v>0</v>
      </c>
      <c r="R203" s="146">
        <f t="shared" si="38"/>
        <v>0</v>
      </c>
      <c r="S203" s="147">
        <v>0.24573999999999999</v>
      </c>
      <c r="T203" s="147">
        <f t="shared" si="39"/>
        <v>0.98295999999999994</v>
      </c>
      <c r="U203" s="147">
        <v>1.2800000000000001E-3</v>
      </c>
      <c r="V203" s="147">
        <f t="shared" si="40"/>
        <v>5.1200000000000004E-3</v>
      </c>
      <c r="W203" s="147">
        <v>0</v>
      </c>
      <c r="X203" s="148">
        <f t="shared" si="41"/>
        <v>0</v>
      </c>
      <c r="Y203" s="26"/>
      <c r="Z203" s="26"/>
      <c r="AA203" s="26"/>
      <c r="AB203" s="26"/>
      <c r="AC203" s="26"/>
      <c r="AD203" s="26"/>
      <c r="AE203" s="26"/>
      <c r="AR203" s="149" t="s">
        <v>126</v>
      </c>
      <c r="AT203" s="149" t="s">
        <v>122</v>
      </c>
      <c r="AU203" s="149" t="s">
        <v>118</v>
      </c>
      <c r="AY203" s="14" t="s">
        <v>119</v>
      </c>
      <c r="BE203" s="150">
        <f t="shared" si="42"/>
        <v>0</v>
      </c>
      <c r="BF203" s="150">
        <f t="shared" si="43"/>
        <v>0</v>
      </c>
      <c r="BG203" s="150">
        <f t="shared" si="44"/>
        <v>0</v>
      </c>
      <c r="BH203" s="150">
        <f t="shared" si="45"/>
        <v>0</v>
      </c>
      <c r="BI203" s="150">
        <f t="shared" si="46"/>
        <v>0</v>
      </c>
      <c r="BJ203" s="14" t="s">
        <v>118</v>
      </c>
      <c r="BK203" s="150">
        <f t="shared" si="47"/>
        <v>0</v>
      </c>
      <c r="BL203" s="14" t="s">
        <v>126</v>
      </c>
      <c r="BM203" s="149" t="s">
        <v>429</v>
      </c>
    </row>
    <row r="204" spans="1:65" s="2" customFormat="1" ht="24.15" customHeight="1">
      <c r="A204" s="26"/>
      <c r="B204" s="136"/>
      <c r="C204" s="137" t="s">
        <v>430</v>
      </c>
      <c r="D204" s="137" t="s">
        <v>122</v>
      </c>
      <c r="E204" s="138" t="s">
        <v>431</v>
      </c>
      <c r="F204" s="139" t="s">
        <v>432</v>
      </c>
      <c r="G204" s="140" t="s">
        <v>125</v>
      </c>
      <c r="H204" s="141">
        <v>2</v>
      </c>
      <c r="I204" s="142"/>
      <c r="J204" s="142"/>
      <c r="K204" s="142"/>
      <c r="L204" s="143"/>
      <c r="M204" s="27"/>
      <c r="N204" s="144" t="s">
        <v>1</v>
      </c>
      <c r="O204" s="145" t="s">
        <v>35</v>
      </c>
      <c r="P204" s="146">
        <f t="shared" si="36"/>
        <v>0</v>
      </c>
      <c r="Q204" s="146">
        <f t="shared" si="37"/>
        <v>0</v>
      </c>
      <c r="R204" s="146">
        <f t="shared" si="38"/>
        <v>0</v>
      </c>
      <c r="S204" s="147">
        <v>0.45822000000000002</v>
      </c>
      <c r="T204" s="147">
        <f t="shared" si="39"/>
        <v>0.91644000000000003</v>
      </c>
      <c r="U204" s="147">
        <v>3.6999999999999999E-4</v>
      </c>
      <c r="V204" s="147">
        <f t="shared" si="40"/>
        <v>7.3999999999999999E-4</v>
      </c>
      <c r="W204" s="147">
        <v>0</v>
      </c>
      <c r="X204" s="148">
        <f t="shared" si="41"/>
        <v>0</v>
      </c>
      <c r="Y204" s="26"/>
      <c r="Z204" s="26"/>
      <c r="AA204" s="26"/>
      <c r="AB204" s="26"/>
      <c r="AC204" s="26"/>
      <c r="AD204" s="26"/>
      <c r="AE204" s="26"/>
      <c r="AR204" s="149" t="s">
        <v>126</v>
      </c>
      <c r="AT204" s="149" t="s">
        <v>122</v>
      </c>
      <c r="AU204" s="149" t="s">
        <v>118</v>
      </c>
      <c r="AY204" s="14" t="s">
        <v>119</v>
      </c>
      <c r="BE204" s="150">
        <f t="shared" si="42"/>
        <v>0</v>
      </c>
      <c r="BF204" s="150">
        <f t="shared" si="43"/>
        <v>0</v>
      </c>
      <c r="BG204" s="150">
        <f t="shared" si="44"/>
        <v>0</v>
      </c>
      <c r="BH204" s="150">
        <f t="shared" si="45"/>
        <v>0</v>
      </c>
      <c r="BI204" s="150">
        <f t="shared" si="46"/>
        <v>0</v>
      </c>
      <c r="BJ204" s="14" t="s">
        <v>118</v>
      </c>
      <c r="BK204" s="150">
        <f t="shared" si="47"/>
        <v>0</v>
      </c>
      <c r="BL204" s="14" t="s">
        <v>126</v>
      </c>
      <c r="BM204" s="149" t="s">
        <v>433</v>
      </c>
    </row>
    <row r="205" spans="1:65" s="2" customFormat="1" ht="14.4" customHeight="1">
      <c r="A205" s="26"/>
      <c r="B205" s="136"/>
      <c r="C205" s="137" t="s">
        <v>434</v>
      </c>
      <c r="D205" s="137" t="s">
        <v>122</v>
      </c>
      <c r="E205" s="138" t="s">
        <v>435</v>
      </c>
      <c r="F205" s="139" t="s">
        <v>436</v>
      </c>
      <c r="G205" s="140" t="s">
        <v>125</v>
      </c>
      <c r="H205" s="141">
        <v>4</v>
      </c>
      <c r="I205" s="142"/>
      <c r="J205" s="142"/>
      <c r="K205" s="142"/>
      <c r="L205" s="143"/>
      <c r="M205" s="27"/>
      <c r="N205" s="144" t="s">
        <v>1</v>
      </c>
      <c r="O205" s="145" t="s">
        <v>35</v>
      </c>
      <c r="P205" s="146">
        <f t="shared" si="36"/>
        <v>0</v>
      </c>
      <c r="Q205" s="146">
        <f t="shared" si="37"/>
        <v>0</v>
      </c>
      <c r="R205" s="146">
        <f t="shared" si="38"/>
        <v>0</v>
      </c>
      <c r="S205" s="147">
        <v>0.54427000000000003</v>
      </c>
      <c r="T205" s="147">
        <f t="shared" si="39"/>
        <v>2.1770800000000001</v>
      </c>
      <c r="U205" s="147">
        <v>4.6999999999999999E-4</v>
      </c>
      <c r="V205" s="147">
        <f t="shared" si="40"/>
        <v>1.8799999999999999E-3</v>
      </c>
      <c r="W205" s="147">
        <v>0</v>
      </c>
      <c r="X205" s="148">
        <f t="shared" si="41"/>
        <v>0</v>
      </c>
      <c r="Y205" s="26"/>
      <c r="Z205" s="26"/>
      <c r="AA205" s="26"/>
      <c r="AB205" s="26"/>
      <c r="AC205" s="26"/>
      <c r="AD205" s="26"/>
      <c r="AE205" s="26"/>
      <c r="AR205" s="149" t="s">
        <v>126</v>
      </c>
      <c r="AT205" s="149" t="s">
        <v>122</v>
      </c>
      <c r="AU205" s="149" t="s">
        <v>118</v>
      </c>
      <c r="AY205" s="14" t="s">
        <v>119</v>
      </c>
      <c r="BE205" s="150">
        <f t="shared" si="42"/>
        <v>0</v>
      </c>
      <c r="BF205" s="150">
        <f t="shared" si="43"/>
        <v>0</v>
      </c>
      <c r="BG205" s="150">
        <f t="shared" si="44"/>
        <v>0</v>
      </c>
      <c r="BH205" s="150">
        <f t="shared" si="45"/>
        <v>0</v>
      </c>
      <c r="BI205" s="150">
        <f t="shared" si="46"/>
        <v>0</v>
      </c>
      <c r="BJ205" s="14" t="s">
        <v>118</v>
      </c>
      <c r="BK205" s="150">
        <f t="shared" si="47"/>
        <v>0</v>
      </c>
      <c r="BL205" s="14" t="s">
        <v>126</v>
      </c>
      <c r="BM205" s="149" t="s">
        <v>437</v>
      </c>
    </row>
    <row r="206" spans="1:65" s="2" customFormat="1" ht="24.15" customHeight="1">
      <c r="A206" s="26"/>
      <c r="B206" s="136"/>
      <c r="C206" s="137" t="s">
        <v>438</v>
      </c>
      <c r="D206" s="137" t="s">
        <v>122</v>
      </c>
      <c r="E206" s="138" t="s">
        <v>439</v>
      </c>
      <c r="F206" s="139" t="s">
        <v>440</v>
      </c>
      <c r="G206" s="140" t="s">
        <v>271</v>
      </c>
      <c r="H206" s="141">
        <v>378</v>
      </c>
      <c r="I206" s="142"/>
      <c r="J206" s="142"/>
      <c r="K206" s="142"/>
      <c r="L206" s="143"/>
      <c r="M206" s="27"/>
      <c r="N206" s="144" t="s">
        <v>1</v>
      </c>
      <c r="O206" s="145" t="s">
        <v>35</v>
      </c>
      <c r="P206" s="146">
        <f t="shared" si="36"/>
        <v>0</v>
      </c>
      <c r="Q206" s="146">
        <f t="shared" si="37"/>
        <v>0</v>
      </c>
      <c r="R206" s="146">
        <f t="shared" si="38"/>
        <v>0</v>
      </c>
      <c r="S206" s="147">
        <v>3.5999999999999997E-2</v>
      </c>
      <c r="T206" s="147">
        <f t="shared" si="39"/>
        <v>13.607999999999999</v>
      </c>
      <c r="U206" s="147">
        <v>0</v>
      </c>
      <c r="V206" s="147">
        <f t="shared" si="40"/>
        <v>0</v>
      </c>
      <c r="W206" s="147">
        <v>0</v>
      </c>
      <c r="X206" s="148">
        <f t="shared" si="41"/>
        <v>0</v>
      </c>
      <c r="Y206" s="26"/>
      <c r="Z206" s="26"/>
      <c r="AA206" s="26"/>
      <c r="AB206" s="26"/>
      <c r="AC206" s="26"/>
      <c r="AD206" s="26"/>
      <c r="AE206" s="26"/>
      <c r="AR206" s="149" t="s">
        <v>126</v>
      </c>
      <c r="AT206" s="149" t="s">
        <v>122</v>
      </c>
      <c r="AU206" s="149" t="s">
        <v>118</v>
      </c>
      <c r="AY206" s="14" t="s">
        <v>119</v>
      </c>
      <c r="BE206" s="150">
        <f t="shared" si="42"/>
        <v>0</v>
      </c>
      <c r="BF206" s="150">
        <f t="shared" si="43"/>
        <v>0</v>
      </c>
      <c r="BG206" s="150">
        <f t="shared" si="44"/>
        <v>0</v>
      </c>
      <c r="BH206" s="150">
        <f t="shared" si="45"/>
        <v>0</v>
      </c>
      <c r="BI206" s="150">
        <f t="shared" si="46"/>
        <v>0</v>
      </c>
      <c r="BJ206" s="14" t="s">
        <v>118</v>
      </c>
      <c r="BK206" s="150">
        <f t="shared" si="47"/>
        <v>0</v>
      </c>
      <c r="BL206" s="14" t="s">
        <v>126</v>
      </c>
      <c r="BM206" s="149" t="s">
        <v>441</v>
      </c>
    </row>
    <row r="207" spans="1:65" s="2" customFormat="1" ht="24.15" customHeight="1">
      <c r="A207" s="26"/>
      <c r="B207" s="136"/>
      <c r="C207" s="137" t="s">
        <v>442</v>
      </c>
      <c r="D207" s="137" t="s">
        <v>122</v>
      </c>
      <c r="E207" s="138" t="s">
        <v>443</v>
      </c>
      <c r="F207" s="139" t="s">
        <v>444</v>
      </c>
      <c r="G207" s="140" t="s">
        <v>271</v>
      </c>
      <c r="H207" s="141">
        <v>4</v>
      </c>
      <c r="I207" s="142"/>
      <c r="J207" s="142"/>
      <c r="K207" s="142"/>
      <c r="L207" s="143"/>
      <c r="M207" s="27"/>
      <c r="N207" s="144" t="s">
        <v>1</v>
      </c>
      <c r="O207" s="145" t="s">
        <v>35</v>
      </c>
      <c r="P207" s="146">
        <f t="shared" si="36"/>
        <v>0</v>
      </c>
      <c r="Q207" s="146">
        <f t="shared" si="37"/>
        <v>0</v>
      </c>
      <c r="R207" s="146">
        <f t="shared" si="38"/>
        <v>0</v>
      </c>
      <c r="S207" s="147">
        <v>4.3999999999999997E-2</v>
      </c>
      <c r="T207" s="147">
        <f t="shared" si="39"/>
        <v>0.17599999999999999</v>
      </c>
      <c r="U207" s="147">
        <v>0</v>
      </c>
      <c r="V207" s="147">
        <f t="shared" si="40"/>
        <v>0</v>
      </c>
      <c r="W207" s="147">
        <v>0</v>
      </c>
      <c r="X207" s="148">
        <f t="shared" si="41"/>
        <v>0</v>
      </c>
      <c r="Y207" s="26"/>
      <c r="Z207" s="26"/>
      <c r="AA207" s="26"/>
      <c r="AB207" s="26"/>
      <c r="AC207" s="26"/>
      <c r="AD207" s="26"/>
      <c r="AE207" s="26"/>
      <c r="AR207" s="149" t="s">
        <v>126</v>
      </c>
      <c r="AT207" s="149" t="s">
        <v>122</v>
      </c>
      <c r="AU207" s="149" t="s">
        <v>118</v>
      </c>
      <c r="AY207" s="14" t="s">
        <v>119</v>
      </c>
      <c r="BE207" s="150">
        <f t="shared" si="42"/>
        <v>0</v>
      </c>
      <c r="BF207" s="150">
        <f t="shared" si="43"/>
        <v>0</v>
      </c>
      <c r="BG207" s="150">
        <f t="shared" si="44"/>
        <v>0</v>
      </c>
      <c r="BH207" s="150">
        <f t="shared" si="45"/>
        <v>0</v>
      </c>
      <c r="BI207" s="150">
        <f t="shared" si="46"/>
        <v>0</v>
      </c>
      <c r="BJ207" s="14" t="s">
        <v>118</v>
      </c>
      <c r="BK207" s="150">
        <f t="shared" si="47"/>
        <v>0</v>
      </c>
      <c r="BL207" s="14" t="s">
        <v>126</v>
      </c>
      <c r="BM207" s="149" t="s">
        <v>445</v>
      </c>
    </row>
    <row r="208" spans="1:65" s="2" customFormat="1" ht="24.15" customHeight="1">
      <c r="A208" s="26"/>
      <c r="B208" s="136"/>
      <c r="C208" s="137" t="s">
        <v>446</v>
      </c>
      <c r="D208" s="137" t="s">
        <v>122</v>
      </c>
      <c r="E208" s="138" t="s">
        <v>447</v>
      </c>
      <c r="F208" s="139" t="s">
        <v>448</v>
      </c>
      <c r="G208" s="140" t="s">
        <v>203</v>
      </c>
      <c r="H208" s="141">
        <v>0.35799999999999998</v>
      </c>
      <c r="I208" s="142"/>
      <c r="J208" s="142"/>
      <c r="K208" s="142"/>
      <c r="L208" s="143"/>
      <c r="M208" s="27"/>
      <c r="N208" s="144" t="s">
        <v>1</v>
      </c>
      <c r="O208" s="145" t="s">
        <v>35</v>
      </c>
      <c r="P208" s="146">
        <f t="shared" si="36"/>
        <v>0</v>
      </c>
      <c r="Q208" s="146">
        <f t="shared" si="37"/>
        <v>0</v>
      </c>
      <c r="R208" s="146">
        <f t="shared" si="38"/>
        <v>0</v>
      </c>
      <c r="S208" s="147">
        <v>3.3690000000000002</v>
      </c>
      <c r="T208" s="147">
        <f t="shared" si="39"/>
        <v>1.206102</v>
      </c>
      <c r="U208" s="147">
        <v>0</v>
      </c>
      <c r="V208" s="147">
        <f t="shared" si="40"/>
        <v>0</v>
      </c>
      <c r="W208" s="147">
        <v>0</v>
      </c>
      <c r="X208" s="148">
        <f t="shared" si="41"/>
        <v>0</v>
      </c>
      <c r="Y208" s="26"/>
      <c r="Z208" s="26"/>
      <c r="AA208" s="26"/>
      <c r="AB208" s="26"/>
      <c r="AC208" s="26"/>
      <c r="AD208" s="26"/>
      <c r="AE208" s="26"/>
      <c r="AR208" s="149" t="s">
        <v>126</v>
      </c>
      <c r="AT208" s="149" t="s">
        <v>122</v>
      </c>
      <c r="AU208" s="149" t="s">
        <v>118</v>
      </c>
      <c r="AY208" s="14" t="s">
        <v>119</v>
      </c>
      <c r="BE208" s="150">
        <f t="shared" si="42"/>
        <v>0</v>
      </c>
      <c r="BF208" s="150">
        <f t="shared" si="43"/>
        <v>0</v>
      </c>
      <c r="BG208" s="150">
        <f t="shared" si="44"/>
        <v>0</v>
      </c>
      <c r="BH208" s="150">
        <f t="shared" si="45"/>
        <v>0</v>
      </c>
      <c r="BI208" s="150">
        <f t="shared" si="46"/>
        <v>0</v>
      </c>
      <c r="BJ208" s="14" t="s">
        <v>118</v>
      </c>
      <c r="BK208" s="150">
        <f t="shared" si="47"/>
        <v>0</v>
      </c>
      <c r="BL208" s="14" t="s">
        <v>126</v>
      </c>
      <c r="BM208" s="149" t="s">
        <v>449</v>
      </c>
    </row>
    <row r="209" spans="1:65" s="12" customFormat="1" ht="22.8" customHeight="1">
      <c r="B209" s="123"/>
      <c r="D209" s="124" t="s">
        <v>70</v>
      </c>
      <c r="E209" s="134" t="s">
        <v>450</v>
      </c>
      <c r="F209" s="134" t="s">
        <v>451</v>
      </c>
      <c r="K209" s="135"/>
      <c r="M209" s="123"/>
      <c r="N209" s="127"/>
      <c r="O209" s="128"/>
      <c r="P209" s="128"/>
      <c r="Q209" s="129">
        <f>SUM(Q210:Q282)</f>
        <v>0</v>
      </c>
      <c r="R209" s="129">
        <f>SUM(R210:R282)</f>
        <v>0</v>
      </c>
      <c r="S209" s="128"/>
      <c r="T209" s="130">
        <f>SUM(T210:T282)</f>
        <v>35.044367999999999</v>
      </c>
      <c r="U209" s="128"/>
      <c r="V209" s="130">
        <f>SUM(V210:V282)</f>
        <v>0.14273000000000008</v>
      </c>
      <c r="W209" s="128"/>
      <c r="X209" s="131">
        <f>SUM(X210:X282)</f>
        <v>0</v>
      </c>
      <c r="AR209" s="124" t="s">
        <v>118</v>
      </c>
      <c r="AT209" s="132" t="s">
        <v>70</v>
      </c>
      <c r="AU209" s="132" t="s">
        <v>76</v>
      </c>
      <c r="AY209" s="124" t="s">
        <v>119</v>
      </c>
      <c r="BK209" s="133">
        <f>SUM(BK210:BK282)</f>
        <v>0</v>
      </c>
    </row>
    <row r="210" spans="1:65" s="2" customFormat="1" ht="24.15" customHeight="1">
      <c r="A210" s="26"/>
      <c r="B210" s="136"/>
      <c r="C210" s="137" t="s">
        <v>452</v>
      </c>
      <c r="D210" s="137" t="s">
        <v>122</v>
      </c>
      <c r="E210" s="138" t="s">
        <v>453</v>
      </c>
      <c r="F210" s="139" t="s">
        <v>454</v>
      </c>
      <c r="G210" s="140" t="s">
        <v>125</v>
      </c>
      <c r="H210" s="141">
        <v>5</v>
      </c>
      <c r="I210" s="142"/>
      <c r="J210" s="142"/>
      <c r="K210" s="142"/>
      <c r="L210" s="143"/>
      <c r="M210" s="27"/>
      <c r="N210" s="144" t="s">
        <v>1</v>
      </c>
      <c r="O210" s="145" t="s">
        <v>35</v>
      </c>
      <c r="P210" s="146">
        <f t="shared" ref="P210:P241" si="48">I210+J210</f>
        <v>0</v>
      </c>
      <c r="Q210" s="146">
        <f t="shared" ref="Q210:Q241" si="49">ROUND(I210*H210,2)</f>
        <v>0</v>
      </c>
      <c r="R210" s="146">
        <f t="shared" ref="R210:R241" si="50">ROUND(J210*H210,2)</f>
        <v>0</v>
      </c>
      <c r="S210" s="147">
        <v>0.12501000000000001</v>
      </c>
      <c r="T210" s="147">
        <f t="shared" ref="T210:T241" si="51">S210*H210</f>
        <v>0.62505000000000011</v>
      </c>
      <c r="U210" s="147">
        <v>1.0000000000000001E-5</v>
      </c>
      <c r="V210" s="147">
        <f t="shared" ref="V210:V241" si="52">U210*H210</f>
        <v>5.0000000000000002E-5</v>
      </c>
      <c r="W210" s="147">
        <v>0</v>
      </c>
      <c r="X210" s="148">
        <f t="shared" ref="X210:X241" si="53">W210*H210</f>
        <v>0</v>
      </c>
      <c r="Y210" s="26"/>
      <c r="Z210" s="26"/>
      <c r="AA210" s="26"/>
      <c r="AB210" s="26"/>
      <c r="AC210" s="26"/>
      <c r="AD210" s="26"/>
      <c r="AE210" s="26"/>
      <c r="AR210" s="149" t="s">
        <v>126</v>
      </c>
      <c r="AT210" s="149" t="s">
        <v>122</v>
      </c>
      <c r="AU210" s="149" t="s">
        <v>118</v>
      </c>
      <c r="AY210" s="14" t="s">
        <v>119</v>
      </c>
      <c r="BE210" s="150">
        <f t="shared" ref="BE210:BE241" si="54">IF(O210="základná",K210,0)</f>
        <v>0</v>
      </c>
      <c r="BF210" s="150">
        <f t="shared" ref="BF210:BF241" si="55">IF(O210="znížená",K210,0)</f>
        <v>0</v>
      </c>
      <c r="BG210" s="150">
        <f t="shared" ref="BG210:BG241" si="56">IF(O210="zákl. prenesená",K210,0)</f>
        <v>0</v>
      </c>
      <c r="BH210" s="150">
        <f t="shared" ref="BH210:BH241" si="57">IF(O210="zníž. prenesená",K210,0)</f>
        <v>0</v>
      </c>
      <c r="BI210" s="150">
        <f t="shared" ref="BI210:BI241" si="58">IF(O210="nulová",K210,0)</f>
        <v>0</v>
      </c>
      <c r="BJ210" s="14" t="s">
        <v>118</v>
      </c>
      <c r="BK210" s="150">
        <f t="shared" ref="BK210:BK241" si="59">ROUND(P210*H210,2)</f>
        <v>0</v>
      </c>
      <c r="BL210" s="14" t="s">
        <v>126</v>
      </c>
      <c r="BM210" s="149" t="s">
        <v>455</v>
      </c>
    </row>
    <row r="211" spans="1:65" s="2" customFormat="1" ht="24.15" customHeight="1">
      <c r="A211" s="26"/>
      <c r="B211" s="136"/>
      <c r="C211" s="151" t="s">
        <v>456</v>
      </c>
      <c r="D211" s="151" t="s">
        <v>128</v>
      </c>
      <c r="E211" s="152" t="s">
        <v>457</v>
      </c>
      <c r="F211" s="153" t="s">
        <v>458</v>
      </c>
      <c r="G211" s="154" t="s">
        <v>125</v>
      </c>
      <c r="H211" s="155">
        <v>5</v>
      </c>
      <c r="I211" s="156"/>
      <c r="J211" s="157"/>
      <c r="K211" s="156"/>
      <c r="L211" s="157"/>
      <c r="M211" s="158"/>
      <c r="N211" s="159" t="s">
        <v>1</v>
      </c>
      <c r="O211" s="145" t="s">
        <v>35</v>
      </c>
      <c r="P211" s="146">
        <f t="shared" si="48"/>
        <v>0</v>
      </c>
      <c r="Q211" s="146">
        <f t="shared" si="49"/>
        <v>0</v>
      </c>
      <c r="R211" s="146">
        <f t="shared" si="50"/>
        <v>0</v>
      </c>
      <c r="S211" s="147">
        <v>0</v>
      </c>
      <c r="T211" s="147">
        <f t="shared" si="51"/>
        <v>0</v>
      </c>
      <c r="U211" s="147">
        <v>1E-4</v>
      </c>
      <c r="V211" s="147">
        <f t="shared" si="52"/>
        <v>5.0000000000000001E-4</v>
      </c>
      <c r="W211" s="147">
        <v>0</v>
      </c>
      <c r="X211" s="148">
        <f t="shared" si="53"/>
        <v>0</v>
      </c>
      <c r="Y211" s="26"/>
      <c r="Z211" s="26"/>
      <c r="AA211" s="26"/>
      <c r="AB211" s="26"/>
      <c r="AC211" s="26"/>
      <c r="AD211" s="26"/>
      <c r="AE211" s="26"/>
      <c r="AR211" s="149" t="s">
        <v>132</v>
      </c>
      <c r="AT211" s="149" t="s">
        <v>128</v>
      </c>
      <c r="AU211" s="149" t="s">
        <v>118</v>
      </c>
      <c r="AY211" s="14" t="s">
        <v>119</v>
      </c>
      <c r="BE211" s="150">
        <f t="shared" si="54"/>
        <v>0</v>
      </c>
      <c r="BF211" s="150">
        <f t="shared" si="55"/>
        <v>0</v>
      </c>
      <c r="BG211" s="150">
        <f t="shared" si="56"/>
        <v>0</v>
      </c>
      <c r="BH211" s="150">
        <f t="shared" si="57"/>
        <v>0</v>
      </c>
      <c r="BI211" s="150">
        <f t="shared" si="58"/>
        <v>0</v>
      </c>
      <c r="BJ211" s="14" t="s">
        <v>118</v>
      </c>
      <c r="BK211" s="150">
        <f t="shared" si="59"/>
        <v>0</v>
      </c>
      <c r="BL211" s="14" t="s">
        <v>126</v>
      </c>
      <c r="BM211" s="149" t="s">
        <v>459</v>
      </c>
    </row>
    <row r="212" spans="1:65" s="2" customFormat="1" ht="14.4" customHeight="1">
      <c r="A212" s="26"/>
      <c r="B212" s="136"/>
      <c r="C212" s="137" t="s">
        <v>460</v>
      </c>
      <c r="D212" s="137" t="s">
        <v>122</v>
      </c>
      <c r="E212" s="138" t="s">
        <v>461</v>
      </c>
      <c r="F212" s="139" t="s">
        <v>462</v>
      </c>
      <c r="G212" s="140" t="s">
        <v>125</v>
      </c>
      <c r="H212" s="141">
        <v>2</v>
      </c>
      <c r="I212" s="142"/>
      <c r="J212" s="142"/>
      <c r="K212" s="142"/>
      <c r="L212" s="143"/>
      <c r="M212" s="27"/>
      <c r="N212" s="144" t="s">
        <v>1</v>
      </c>
      <c r="O212" s="145" t="s">
        <v>35</v>
      </c>
      <c r="P212" s="146">
        <f t="shared" si="48"/>
        <v>0</v>
      </c>
      <c r="Q212" s="146">
        <f t="shared" si="49"/>
        <v>0</v>
      </c>
      <c r="R212" s="146">
        <f t="shared" si="50"/>
        <v>0</v>
      </c>
      <c r="S212" s="147">
        <v>0.22705</v>
      </c>
      <c r="T212" s="147">
        <f t="shared" si="51"/>
        <v>0.4541</v>
      </c>
      <c r="U212" s="147">
        <v>5.0000000000000002E-5</v>
      </c>
      <c r="V212" s="147">
        <f t="shared" si="52"/>
        <v>1E-4</v>
      </c>
      <c r="W212" s="147">
        <v>0</v>
      </c>
      <c r="X212" s="148">
        <f t="shared" si="53"/>
        <v>0</v>
      </c>
      <c r="Y212" s="26"/>
      <c r="Z212" s="26"/>
      <c r="AA212" s="26"/>
      <c r="AB212" s="26"/>
      <c r="AC212" s="26"/>
      <c r="AD212" s="26"/>
      <c r="AE212" s="26"/>
      <c r="AR212" s="149" t="s">
        <v>126</v>
      </c>
      <c r="AT212" s="149" t="s">
        <v>122</v>
      </c>
      <c r="AU212" s="149" t="s">
        <v>118</v>
      </c>
      <c r="AY212" s="14" t="s">
        <v>119</v>
      </c>
      <c r="BE212" s="150">
        <f t="shared" si="54"/>
        <v>0</v>
      </c>
      <c r="BF212" s="150">
        <f t="shared" si="55"/>
        <v>0</v>
      </c>
      <c r="BG212" s="150">
        <f t="shared" si="56"/>
        <v>0</v>
      </c>
      <c r="BH212" s="150">
        <f t="shared" si="57"/>
        <v>0</v>
      </c>
      <c r="BI212" s="150">
        <f t="shared" si="58"/>
        <v>0</v>
      </c>
      <c r="BJ212" s="14" t="s">
        <v>118</v>
      </c>
      <c r="BK212" s="150">
        <f t="shared" si="59"/>
        <v>0</v>
      </c>
      <c r="BL212" s="14" t="s">
        <v>126</v>
      </c>
      <c r="BM212" s="149" t="s">
        <v>463</v>
      </c>
    </row>
    <row r="213" spans="1:65" s="2" customFormat="1" ht="14.4" customHeight="1">
      <c r="A213" s="26"/>
      <c r="B213" s="136"/>
      <c r="C213" s="151" t="s">
        <v>464</v>
      </c>
      <c r="D213" s="151" t="s">
        <v>128</v>
      </c>
      <c r="E213" s="152" t="s">
        <v>465</v>
      </c>
      <c r="F213" s="153" t="s">
        <v>466</v>
      </c>
      <c r="G213" s="154" t="s">
        <v>125</v>
      </c>
      <c r="H213" s="155">
        <v>2</v>
      </c>
      <c r="I213" s="156"/>
      <c r="J213" s="157"/>
      <c r="K213" s="156"/>
      <c r="L213" s="157"/>
      <c r="M213" s="158"/>
      <c r="N213" s="159" t="s">
        <v>1</v>
      </c>
      <c r="O213" s="145" t="s">
        <v>35</v>
      </c>
      <c r="P213" s="146">
        <f t="shared" si="48"/>
        <v>0</v>
      </c>
      <c r="Q213" s="146">
        <f t="shared" si="49"/>
        <v>0</v>
      </c>
      <c r="R213" s="146">
        <f t="shared" si="50"/>
        <v>0</v>
      </c>
      <c r="S213" s="147">
        <v>0</v>
      </c>
      <c r="T213" s="147">
        <f t="shared" si="51"/>
        <v>0</v>
      </c>
      <c r="U213" s="147">
        <v>2.9999999999999997E-4</v>
      </c>
      <c r="V213" s="147">
        <f t="shared" si="52"/>
        <v>5.9999999999999995E-4</v>
      </c>
      <c r="W213" s="147">
        <v>0</v>
      </c>
      <c r="X213" s="148">
        <f t="shared" si="53"/>
        <v>0</v>
      </c>
      <c r="Y213" s="26"/>
      <c r="Z213" s="26"/>
      <c r="AA213" s="26"/>
      <c r="AB213" s="26"/>
      <c r="AC213" s="26"/>
      <c r="AD213" s="26"/>
      <c r="AE213" s="26"/>
      <c r="AR213" s="149" t="s">
        <v>132</v>
      </c>
      <c r="AT213" s="149" t="s">
        <v>128</v>
      </c>
      <c r="AU213" s="149" t="s">
        <v>118</v>
      </c>
      <c r="AY213" s="14" t="s">
        <v>119</v>
      </c>
      <c r="BE213" s="150">
        <f t="shared" si="54"/>
        <v>0</v>
      </c>
      <c r="BF213" s="150">
        <f t="shared" si="55"/>
        <v>0</v>
      </c>
      <c r="BG213" s="150">
        <f t="shared" si="56"/>
        <v>0</v>
      </c>
      <c r="BH213" s="150">
        <f t="shared" si="57"/>
        <v>0</v>
      </c>
      <c r="BI213" s="150">
        <f t="shared" si="58"/>
        <v>0</v>
      </c>
      <c r="BJ213" s="14" t="s">
        <v>118</v>
      </c>
      <c r="BK213" s="150">
        <f t="shared" si="59"/>
        <v>0</v>
      </c>
      <c r="BL213" s="14" t="s">
        <v>126</v>
      </c>
      <c r="BM213" s="149" t="s">
        <v>467</v>
      </c>
    </row>
    <row r="214" spans="1:65" s="2" customFormat="1" ht="14.4" customHeight="1">
      <c r="A214" s="26"/>
      <c r="B214" s="136"/>
      <c r="C214" s="137" t="s">
        <v>468</v>
      </c>
      <c r="D214" s="137" t="s">
        <v>122</v>
      </c>
      <c r="E214" s="138" t="s">
        <v>469</v>
      </c>
      <c r="F214" s="139" t="s">
        <v>470</v>
      </c>
      <c r="G214" s="140" t="s">
        <v>125</v>
      </c>
      <c r="H214" s="141">
        <v>2</v>
      </c>
      <c r="I214" s="142"/>
      <c r="J214" s="142"/>
      <c r="K214" s="142"/>
      <c r="L214" s="143"/>
      <c r="M214" s="27"/>
      <c r="N214" s="144" t="s">
        <v>1</v>
      </c>
      <c r="O214" s="145" t="s">
        <v>35</v>
      </c>
      <c r="P214" s="146">
        <f t="shared" si="48"/>
        <v>0</v>
      </c>
      <c r="Q214" s="146">
        <f t="shared" si="49"/>
        <v>0</v>
      </c>
      <c r="R214" s="146">
        <f t="shared" si="50"/>
        <v>0</v>
      </c>
      <c r="S214" s="147">
        <v>0.16502</v>
      </c>
      <c r="T214" s="147">
        <f t="shared" si="51"/>
        <v>0.33004</v>
      </c>
      <c r="U214" s="147">
        <v>2.0000000000000002E-5</v>
      </c>
      <c r="V214" s="147">
        <f t="shared" si="52"/>
        <v>4.0000000000000003E-5</v>
      </c>
      <c r="W214" s="147">
        <v>0</v>
      </c>
      <c r="X214" s="148">
        <f t="shared" si="53"/>
        <v>0</v>
      </c>
      <c r="Y214" s="26"/>
      <c r="Z214" s="26"/>
      <c r="AA214" s="26"/>
      <c r="AB214" s="26"/>
      <c r="AC214" s="26"/>
      <c r="AD214" s="26"/>
      <c r="AE214" s="26"/>
      <c r="AR214" s="149" t="s">
        <v>126</v>
      </c>
      <c r="AT214" s="149" t="s">
        <v>122</v>
      </c>
      <c r="AU214" s="149" t="s">
        <v>118</v>
      </c>
      <c r="AY214" s="14" t="s">
        <v>119</v>
      </c>
      <c r="BE214" s="150">
        <f t="shared" si="54"/>
        <v>0</v>
      </c>
      <c r="BF214" s="150">
        <f t="shared" si="55"/>
        <v>0</v>
      </c>
      <c r="BG214" s="150">
        <f t="shared" si="56"/>
        <v>0</v>
      </c>
      <c r="BH214" s="150">
        <f t="shared" si="57"/>
        <v>0</v>
      </c>
      <c r="BI214" s="150">
        <f t="shared" si="58"/>
        <v>0</v>
      </c>
      <c r="BJ214" s="14" t="s">
        <v>118</v>
      </c>
      <c r="BK214" s="150">
        <f t="shared" si="59"/>
        <v>0</v>
      </c>
      <c r="BL214" s="14" t="s">
        <v>126</v>
      </c>
      <c r="BM214" s="149" t="s">
        <v>471</v>
      </c>
    </row>
    <row r="215" spans="1:65" s="2" customFormat="1" ht="14.4" customHeight="1">
      <c r="A215" s="26"/>
      <c r="B215" s="136"/>
      <c r="C215" s="151" t="s">
        <v>472</v>
      </c>
      <c r="D215" s="151" t="s">
        <v>128</v>
      </c>
      <c r="E215" s="152" t="s">
        <v>473</v>
      </c>
      <c r="F215" s="153" t="s">
        <v>474</v>
      </c>
      <c r="G215" s="154" t="s">
        <v>125</v>
      </c>
      <c r="H215" s="155">
        <v>2</v>
      </c>
      <c r="I215" s="156"/>
      <c r="J215" s="157"/>
      <c r="K215" s="156"/>
      <c r="L215" s="157"/>
      <c r="M215" s="158"/>
      <c r="N215" s="159" t="s">
        <v>1</v>
      </c>
      <c r="O215" s="145" t="s">
        <v>35</v>
      </c>
      <c r="P215" s="146">
        <f t="shared" si="48"/>
        <v>0</v>
      </c>
      <c r="Q215" s="146">
        <f t="shared" si="49"/>
        <v>0</v>
      </c>
      <c r="R215" s="146">
        <f t="shared" si="50"/>
        <v>0</v>
      </c>
      <c r="S215" s="147">
        <v>0</v>
      </c>
      <c r="T215" s="147">
        <f t="shared" si="51"/>
        <v>0</v>
      </c>
      <c r="U215" s="147">
        <v>0</v>
      </c>
      <c r="V215" s="147">
        <f t="shared" si="52"/>
        <v>0</v>
      </c>
      <c r="W215" s="147">
        <v>0</v>
      </c>
      <c r="X215" s="148">
        <f t="shared" si="53"/>
        <v>0</v>
      </c>
      <c r="Y215" s="26"/>
      <c r="Z215" s="26"/>
      <c r="AA215" s="26"/>
      <c r="AB215" s="26"/>
      <c r="AC215" s="26"/>
      <c r="AD215" s="26"/>
      <c r="AE215" s="26"/>
      <c r="AR215" s="149" t="s">
        <v>132</v>
      </c>
      <c r="AT215" s="149" t="s">
        <v>128</v>
      </c>
      <c r="AU215" s="149" t="s">
        <v>118</v>
      </c>
      <c r="AY215" s="14" t="s">
        <v>119</v>
      </c>
      <c r="BE215" s="150">
        <f t="shared" si="54"/>
        <v>0</v>
      </c>
      <c r="BF215" s="150">
        <f t="shared" si="55"/>
        <v>0</v>
      </c>
      <c r="BG215" s="150">
        <f t="shared" si="56"/>
        <v>0</v>
      </c>
      <c r="BH215" s="150">
        <f t="shared" si="57"/>
        <v>0</v>
      </c>
      <c r="BI215" s="150">
        <f t="shared" si="58"/>
        <v>0</v>
      </c>
      <c r="BJ215" s="14" t="s">
        <v>118</v>
      </c>
      <c r="BK215" s="150">
        <f t="shared" si="59"/>
        <v>0</v>
      </c>
      <c r="BL215" s="14" t="s">
        <v>126</v>
      </c>
      <c r="BM215" s="149" t="s">
        <v>475</v>
      </c>
    </row>
    <row r="216" spans="1:65" s="2" customFormat="1" ht="14.4" customHeight="1">
      <c r="A216" s="26"/>
      <c r="B216" s="136"/>
      <c r="C216" s="151" t="s">
        <v>476</v>
      </c>
      <c r="D216" s="151" t="s">
        <v>128</v>
      </c>
      <c r="E216" s="152" t="s">
        <v>477</v>
      </c>
      <c r="F216" s="153" t="s">
        <v>478</v>
      </c>
      <c r="G216" s="154" t="s">
        <v>125</v>
      </c>
      <c r="H216" s="155">
        <v>2</v>
      </c>
      <c r="I216" s="156"/>
      <c r="J216" s="157"/>
      <c r="K216" s="156"/>
      <c r="L216" s="157"/>
      <c r="M216" s="158"/>
      <c r="N216" s="159" t="s">
        <v>1</v>
      </c>
      <c r="O216" s="145" t="s">
        <v>35</v>
      </c>
      <c r="P216" s="146">
        <f t="shared" si="48"/>
        <v>0</v>
      </c>
      <c r="Q216" s="146">
        <f t="shared" si="49"/>
        <v>0</v>
      </c>
      <c r="R216" s="146">
        <f t="shared" si="50"/>
        <v>0</v>
      </c>
      <c r="S216" s="147">
        <v>0</v>
      </c>
      <c r="T216" s="147">
        <f t="shared" si="51"/>
        <v>0</v>
      </c>
      <c r="U216" s="147">
        <v>0</v>
      </c>
      <c r="V216" s="147">
        <f t="shared" si="52"/>
        <v>0</v>
      </c>
      <c r="W216" s="147">
        <v>0</v>
      </c>
      <c r="X216" s="148">
        <f t="shared" si="53"/>
        <v>0</v>
      </c>
      <c r="Y216" s="26"/>
      <c r="Z216" s="26"/>
      <c r="AA216" s="26"/>
      <c r="AB216" s="26"/>
      <c r="AC216" s="26"/>
      <c r="AD216" s="26"/>
      <c r="AE216" s="26"/>
      <c r="AR216" s="149" t="s">
        <v>132</v>
      </c>
      <c r="AT216" s="149" t="s">
        <v>128</v>
      </c>
      <c r="AU216" s="149" t="s">
        <v>118</v>
      </c>
      <c r="AY216" s="14" t="s">
        <v>119</v>
      </c>
      <c r="BE216" s="150">
        <f t="shared" si="54"/>
        <v>0</v>
      </c>
      <c r="BF216" s="150">
        <f t="shared" si="55"/>
        <v>0</v>
      </c>
      <c r="BG216" s="150">
        <f t="shared" si="56"/>
        <v>0</v>
      </c>
      <c r="BH216" s="150">
        <f t="shared" si="57"/>
        <v>0</v>
      </c>
      <c r="BI216" s="150">
        <f t="shared" si="58"/>
        <v>0</v>
      </c>
      <c r="BJ216" s="14" t="s">
        <v>118</v>
      </c>
      <c r="BK216" s="150">
        <f t="shared" si="59"/>
        <v>0</v>
      </c>
      <c r="BL216" s="14" t="s">
        <v>126</v>
      </c>
      <c r="BM216" s="149" t="s">
        <v>479</v>
      </c>
    </row>
    <row r="217" spans="1:65" s="2" customFormat="1" ht="24.15" customHeight="1">
      <c r="A217" s="26"/>
      <c r="B217" s="136"/>
      <c r="C217" s="137" t="s">
        <v>480</v>
      </c>
      <c r="D217" s="137" t="s">
        <v>122</v>
      </c>
      <c r="E217" s="138" t="s">
        <v>481</v>
      </c>
      <c r="F217" s="139" t="s">
        <v>482</v>
      </c>
      <c r="G217" s="140" t="s">
        <v>125</v>
      </c>
      <c r="H217" s="141">
        <v>2</v>
      </c>
      <c r="I217" s="142"/>
      <c r="J217" s="142"/>
      <c r="K217" s="142"/>
      <c r="L217" s="143"/>
      <c r="M217" s="27"/>
      <c r="N217" s="144" t="s">
        <v>1</v>
      </c>
      <c r="O217" s="145" t="s">
        <v>35</v>
      </c>
      <c r="P217" s="146">
        <f t="shared" si="48"/>
        <v>0</v>
      </c>
      <c r="Q217" s="146">
        <f t="shared" si="49"/>
        <v>0</v>
      </c>
      <c r="R217" s="146">
        <f t="shared" si="50"/>
        <v>0</v>
      </c>
      <c r="S217" s="147">
        <v>0.16502</v>
      </c>
      <c r="T217" s="147">
        <f t="shared" si="51"/>
        <v>0.33004</v>
      </c>
      <c r="U217" s="147">
        <v>2.0000000000000002E-5</v>
      </c>
      <c r="V217" s="147">
        <f t="shared" si="52"/>
        <v>4.0000000000000003E-5</v>
      </c>
      <c r="W217" s="147">
        <v>0</v>
      </c>
      <c r="X217" s="148">
        <f t="shared" si="53"/>
        <v>0</v>
      </c>
      <c r="Y217" s="26"/>
      <c r="Z217" s="26"/>
      <c r="AA217" s="26"/>
      <c r="AB217" s="26"/>
      <c r="AC217" s="26"/>
      <c r="AD217" s="26"/>
      <c r="AE217" s="26"/>
      <c r="AR217" s="149" t="s">
        <v>126</v>
      </c>
      <c r="AT217" s="149" t="s">
        <v>122</v>
      </c>
      <c r="AU217" s="149" t="s">
        <v>118</v>
      </c>
      <c r="AY217" s="14" t="s">
        <v>119</v>
      </c>
      <c r="BE217" s="150">
        <f t="shared" si="54"/>
        <v>0</v>
      </c>
      <c r="BF217" s="150">
        <f t="shared" si="55"/>
        <v>0</v>
      </c>
      <c r="BG217" s="150">
        <f t="shared" si="56"/>
        <v>0</v>
      </c>
      <c r="BH217" s="150">
        <f t="shared" si="57"/>
        <v>0</v>
      </c>
      <c r="BI217" s="150">
        <f t="shared" si="58"/>
        <v>0</v>
      </c>
      <c r="BJ217" s="14" t="s">
        <v>118</v>
      </c>
      <c r="BK217" s="150">
        <f t="shared" si="59"/>
        <v>0</v>
      </c>
      <c r="BL217" s="14" t="s">
        <v>126</v>
      </c>
      <c r="BM217" s="149" t="s">
        <v>483</v>
      </c>
    </row>
    <row r="218" spans="1:65" s="2" customFormat="1" ht="14.4" customHeight="1">
      <c r="A218" s="26"/>
      <c r="B218" s="136"/>
      <c r="C218" s="137" t="s">
        <v>484</v>
      </c>
      <c r="D218" s="137" t="s">
        <v>122</v>
      </c>
      <c r="E218" s="138" t="s">
        <v>485</v>
      </c>
      <c r="F218" s="139" t="s">
        <v>486</v>
      </c>
      <c r="G218" s="140" t="s">
        <v>487</v>
      </c>
      <c r="H218" s="141">
        <v>35</v>
      </c>
      <c r="I218" s="142"/>
      <c r="J218" s="142"/>
      <c r="K218" s="142"/>
      <c r="L218" s="143"/>
      <c r="M218" s="27"/>
      <c r="N218" s="144" t="s">
        <v>1</v>
      </c>
      <c r="O218" s="145" t="s">
        <v>35</v>
      </c>
      <c r="P218" s="146">
        <f t="shared" si="48"/>
        <v>0</v>
      </c>
      <c r="Q218" s="146">
        <f t="shared" si="49"/>
        <v>0</v>
      </c>
      <c r="R218" s="146">
        <f t="shared" si="50"/>
        <v>0</v>
      </c>
      <c r="S218" s="147">
        <v>9.0079999999999993E-2</v>
      </c>
      <c r="T218" s="147">
        <f t="shared" si="51"/>
        <v>3.1527999999999996</v>
      </c>
      <c r="U218" s="147">
        <v>0</v>
      </c>
      <c r="V218" s="147">
        <f t="shared" si="52"/>
        <v>0</v>
      </c>
      <c r="W218" s="147">
        <v>0</v>
      </c>
      <c r="X218" s="148">
        <f t="shared" si="53"/>
        <v>0</v>
      </c>
      <c r="Y218" s="26"/>
      <c r="Z218" s="26"/>
      <c r="AA218" s="26"/>
      <c r="AB218" s="26"/>
      <c r="AC218" s="26"/>
      <c r="AD218" s="26"/>
      <c r="AE218" s="26"/>
      <c r="AR218" s="149" t="s">
        <v>126</v>
      </c>
      <c r="AT218" s="149" t="s">
        <v>122</v>
      </c>
      <c r="AU218" s="149" t="s">
        <v>118</v>
      </c>
      <c r="AY218" s="14" t="s">
        <v>119</v>
      </c>
      <c r="BE218" s="150">
        <f t="shared" si="54"/>
        <v>0</v>
      </c>
      <c r="BF218" s="150">
        <f t="shared" si="55"/>
        <v>0</v>
      </c>
      <c r="BG218" s="150">
        <f t="shared" si="56"/>
        <v>0</v>
      </c>
      <c r="BH218" s="150">
        <f t="shared" si="57"/>
        <v>0</v>
      </c>
      <c r="BI218" s="150">
        <f t="shared" si="58"/>
        <v>0</v>
      </c>
      <c r="BJ218" s="14" t="s">
        <v>118</v>
      </c>
      <c r="BK218" s="150">
        <f t="shared" si="59"/>
        <v>0</v>
      </c>
      <c r="BL218" s="14" t="s">
        <v>126</v>
      </c>
      <c r="BM218" s="149" t="s">
        <v>488</v>
      </c>
    </row>
    <row r="219" spans="1:65" s="2" customFormat="1" ht="24.15" customHeight="1">
      <c r="A219" s="26"/>
      <c r="B219" s="136"/>
      <c r="C219" s="151" t="s">
        <v>489</v>
      </c>
      <c r="D219" s="151" t="s">
        <v>128</v>
      </c>
      <c r="E219" s="152" t="s">
        <v>490</v>
      </c>
      <c r="F219" s="153" t="s">
        <v>491</v>
      </c>
      <c r="G219" s="154" t="s">
        <v>125</v>
      </c>
      <c r="H219" s="155">
        <v>35</v>
      </c>
      <c r="I219" s="156"/>
      <c r="J219" s="157"/>
      <c r="K219" s="156"/>
      <c r="L219" s="157"/>
      <c r="M219" s="158"/>
      <c r="N219" s="159" t="s">
        <v>1</v>
      </c>
      <c r="O219" s="145" t="s">
        <v>35</v>
      </c>
      <c r="P219" s="146">
        <f t="shared" si="48"/>
        <v>0</v>
      </c>
      <c r="Q219" s="146">
        <f t="shared" si="49"/>
        <v>0</v>
      </c>
      <c r="R219" s="146">
        <f t="shared" si="50"/>
        <v>0</v>
      </c>
      <c r="S219" s="147">
        <v>0</v>
      </c>
      <c r="T219" s="147">
        <f t="shared" si="51"/>
        <v>0</v>
      </c>
      <c r="U219" s="147">
        <v>1.4E-3</v>
      </c>
      <c r="V219" s="147">
        <f t="shared" si="52"/>
        <v>4.9000000000000002E-2</v>
      </c>
      <c r="W219" s="147">
        <v>0</v>
      </c>
      <c r="X219" s="148">
        <f t="shared" si="53"/>
        <v>0</v>
      </c>
      <c r="Y219" s="26"/>
      <c r="Z219" s="26"/>
      <c r="AA219" s="26"/>
      <c r="AB219" s="26"/>
      <c r="AC219" s="26"/>
      <c r="AD219" s="26"/>
      <c r="AE219" s="26"/>
      <c r="AR219" s="149" t="s">
        <v>132</v>
      </c>
      <c r="AT219" s="149" t="s">
        <v>128</v>
      </c>
      <c r="AU219" s="149" t="s">
        <v>118</v>
      </c>
      <c r="AY219" s="14" t="s">
        <v>119</v>
      </c>
      <c r="BE219" s="150">
        <f t="shared" si="54"/>
        <v>0</v>
      </c>
      <c r="BF219" s="150">
        <f t="shared" si="55"/>
        <v>0</v>
      </c>
      <c r="BG219" s="150">
        <f t="shared" si="56"/>
        <v>0</v>
      </c>
      <c r="BH219" s="150">
        <f t="shared" si="57"/>
        <v>0</v>
      </c>
      <c r="BI219" s="150">
        <f t="shared" si="58"/>
        <v>0</v>
      </c>
      <c r="BJ219" s="14" t="s">
        <v>118</v>
      </c>
      <c r="BK219" s="150">
        <f t="shared" si="59"/>
        <v>0</v>
      </c>
      <c r="BL219" s="14" t="s">
        <v>126</v>
      </c>
      <c r="BM219" s="149" t="s">
        <v>492</v>
      </c>
    </row>
    <row r="220" spans="1:65" s="2" customFormat="1" ht="24.15" customHeight="1">
      <c r="A220" s="26"/>
      <c r="B220" s="136"/>
      <c r="C220" s="137" t="s">
        <v>493</v>
      </c>
      <c r="D220" s="137" t="s">
        <v>122</v>
      </c>
      <c r="E220" s="138" t="s">
        <v>494</v>
      </c>
      <c r="F220" s="139" t="s">
        <v>495</v>
      </c>
      <c r="G220" s="140" t="s">
        <v>125</v>
      </c>
      <c r="H220" s="141">
        <v>24</v>
      </c>
      <c r="I220" s="142"/>
      <c r="J220" s="142"/>
      <c r="K220" s="142"/>
      <c r="L220" s="143"/>
      <c r="M220" s="27"/>
      <c r="N220" s="144" t="s">
        <v>1</v>
      </c>
      <c r="O220" s="145" t="s">
        <v>35</v>
      </c>
      <c r="P220" s="146">
        <f t="shared" si="48"/>
        <v>0</v>
      </c>
      <c r="Q220" s="146">
        <f t="shared" si="49"/>
        <v>0</v>
      </c>
      <c r="R220" s="146">
        <f t="shared" si="50"/>
        <v>0</v>
      </c>
      <c r="S220" s="147">
        <v>0.18007000000000001</v>
      </c>
      <c r="T220" s="147">
        <f t="shared" si="51"/>
        <v>4.3216800000000006</v>
      </c>
      <c r="U220" s="147">
        <v>0</v>
      </c>
      <c r="V220" s="147">
        <f t="shared" si="52"/>
        <v>0</v>
      </c>
      <c r="W220" s="147">
        <v>0</v>
      </c>
      <c r="X220" s="148">
        <f t="shared" si="53"/>
        <v>0</v>
      </c>
      <c r="Y220" s="26"/>
      <c r="Z220" s="26"/>
      <c r="AA220" s="26"/>
      <c r="AB220" s="26"/>
      <c r="AC220" s="26"/>
      <c r="AD220" s="26"/>
      <c r="AE220" s="26"/>
      <c r="AR220" s="149" t="s">
        <v>126</v>
      </c>
      <c r="AT220" s="149" t="s">
        <v>122</v>
      </c>
      <c r="AU220" s="149" t="s">
        <v>118</v>
      </c>
      <c r="AY220" s="14" t="s">
        <v>119</v>
      </c>
      <c r="BE220" s="150">
        <f t="shared" si="54"/>
        <v>0</v>
      </c>
      <c r="BF220" s="150">
        <f t="shared" si="55"/>
        <v>0</v>
      </c>
      <c r="BG220" s="150">
        <f t="shared" si="56"/>
        <v>0</v>
      </c>
      <c r="BH220" s="150">
        <f t="shared" si="57"/>
        <v>0</v>
      </c>
      <c r="BI220" s="150">
        <f t="shared" si="58"/>
        <v>0</v>
      </c>
      <c r="BJ220" s="14" t="s">
        <v>118</v>
      </c>
      <c r="BK220" s="150">
        <f t="shared" si="59"/>
        <v>0</v>
      </c>
      <c r="BL220" s="14" t="s">
        <v>126</v>
      </c>
      <c r="BM220" s="149" t="s">
        <v>496</v>
      </c>
    </row>
    <row r="221" spans="1:65" s="2" customFormat="1" ht="24.15" customHeight="1">
      <c r="A221" s="26"/>
      <c r="B221" s="136"/>
      <c r="C221" s="151" t="s">
        <v>497</v>
      </c>
      <c r="D221" s="151" t="s">
        <v>128</v>
      </c>
      <c r="E221" s="152" t="s">
        <v>498</v>
      </c>
      <c r="F221" s="153" t="s">
        <v>499</v>
      </c>
      <c r="G221" s="154" t="s">
        <v>125</v>
      </c>
      <c r="H221" s="155">
        <v>24</v>
      </c>
      <c r="I221" s="156"/>
      <c r="J221" s="157"/>
      <c r="K221" s="156"/>
      <c r="L221" s="157"/>
      <c r="M221" s="158"/>
      <c r="N221" s="159" t="s">
        <v>1</v>
      </c>
      <c r="O221" s="145" t="s">
        <v>35</v>
      </c>
      <c r="P221" s="146">
        <f t="shared" si="48"/>
        <v>0</v>
      </c>
      <c r="Q221" s="146">
        <f t="shared" si="49"/>
        <v>0</v>
      </c>
      <c r="R221" s="146">
        <f t="shared" si="50"/>
        <v>0</v>
      </c>
      <c r="S221" s="147">
        <v>0</v>
      </c>
      <c r="T221" s="147">
        <f t="shared" si="51"/>
        <v>0</v>
      </c>
      <c r="U221" s="147">
        <v>1E-3</v>
      </c>
      <c r="V221" s="147">
        <f t="shared" si="52"/>
        <v>2.4E-2</v>
      </c>
      <c r="W221" s="147">
        <v>0</v>
      </c>
      <c r="X221" s="148">
        <f t="shared" si="53"/>
        <v>0</v>
      </c>
      <c r="Y221" s="26"/>
      <c r="Z221" s="26"/>
      <c r="AA221" s="26"/>
      <c r="AB221" s="26"/>
      <c r="AC221" s="26"/>
      <c r="AD221" s="26"/>
      <c r="AE221" s="26"/>
      <c r="AR221" s="149" t="s">
        <v>132</v>
      </c>
      <c r="AT221" s="149" t="s">
        <v>128</v>
      </c>
      <c r="AU221" s="149" t="s">
        <v>118</v>
      </c>
      <c r="AY221" s="14" t="s">
        <v>119</v>
      </c>
      <c r="BE221" s="150">
        <f t="shared" si="54"/>
        <v>0</v>
      </c>
      <c r="BF221" s="150">
        <f t="shared" si="55"/>
        <v>0</v>
      </c>
      <c r="BG221" s="150">
        <f t="shared" si="56"/>
        <v>0</v>
      </c>
      <c r="BH221" s="150">
        <f t="shared" si="57"/>
        <v>0</v>
      </c>
      <c r="BI221" s="150">
        <f t="shared" si="58"/>
        <v>0</v>
      </c>
      <c r="BJ221" s="14" t="s">
        <v>118</v>
      </c>
      <c r="BK221" s="150">
        <f t="shared" si="59"/>
        <v>0</v>
      </c>
      <c r="BL221" s="14" t="s">
        <v>126</v>
      </c>
      <c r="BM221" s="149" t="s">
        <v>500</v>
      </c>
    </row>
    <row r="222" spans="1:65" s="2" customFormat="1" ht="24.15" customHeight="1">
      <c r="A222" s="26"/>
      <c r="B222" s="136"/>
      <c r="C222" s="137" t="s">
        <v>501</v>
      </c>
      <c r="D222" s="137" t="s">
        <v>122</v>
      </c>
      <c r="E222" s="138" t="s">
        <v>502</v>
      </c>
      <c r="F222" s="139" t="s">
        <v>503</v>
      </c>
      <c r="G222" s="140" t="s">
        <v>125</v>
      </c>
      <c r="H222" s="141">
        <v>9</v>
      </c>
      <c r="I222" s="142"/>
      <c r="J222" s="142"/>
      <c r="K222" s="142"/>
      <c r="L222" s="143"/>
      <c r="M222" s="27"/>
      <c r="N222" s="144" t="s">
        <v>1</v>
      </c>
      <c r="O222" s="145" t="s">
        <v>35</v>
      </c>
      <c r="P222" s="146">
        <f t="shared" si="48"/>
        <v>0</v>
      </c>
      <c r="Q222" s="146">
        <f t="shared" si="49"/>
        <v>0</v>
      </c>
      <c r="R222" s="146">
        <f t="shared" si="50"/>
        <v>0</v>
      </c>
      <c r="S222" s="147">
        <v>0.18007000000000001</v>
      </c>
      <c r="T222" s="147">
        <f t="shared" si="51"/>
        <v>1.62063</v>
      </c>
      <c r="U222" s="147">
        <v>0</v>
      </c>
      <c r="V222" s="147">
        <f t="shared" si="52"/>
        <v>0</v>
      </c>
      <c r="W222" s="147">
        <v>0</v>
      </c>
      <c r="X222" s="148">
        <f t="shared" si="53"/>
        <v>0</v>
      </c>
      <c r="Y222" s="26"/>
      <c r="Z222" s="26"/>
      <c r="AA222" s="26"/>
      <c r="AB222" s="26"/>
      <c r="AC222" s="26"/>
      <c r="AD222" s="26"/>
      <c r="AE222" s="26"/>
      <c r="AR222" s="149" t="s">
        <v>126</v>
      </c>
      <c r="AT222" s="149" t="s">
        <v>122</v>
      </c>
      <c r="AU222" s="149" t="s">
        <v>118</v>
      </c>
      <c r="AY222" s="14" t="s">
        <v>119</v>
      </c>
      <c r="BE222" s="150">
        <f t="shared" si="54"/>
        <v>0</v>
      </c>
      <c r="BF222" s="150">
        <f t="shared" si="55"/>
        <v>0</v>
      </c>
      <c r="BG222" s="150">
        <f t="shared" si="56"/>
        <v>0</v>
      </c>
      <c r="BH222" s="150">
        <f t="shared" si="57"/>
        <v>0</v>
      </c>
      <c r="BI222" s="150">
        <f t="shared" si="58"/>
        <v>0</v>
      </c>
      <c r="BJ222" s="14" t="s">
        <v>118</v>
      </c>
      <c r="BK222" s="150">
        <f t="shared" si="59"/>
        <v>0</v>
      </c>
      <c r="BL222" s="14" t="s">
        <v>126</v>
      </c>
      <c r="BM222" s="149" t="s">
        <v>504</v>
      </c>
    </row>
    <row r="223" spans="1:65" s="2" customFormat="1" ht="24.15" customHeight="1">
      <c r="A223" s="26"/>
      <c r="B223" s="136"/>
      <c r="C223" s="151" t="s">
        <v>505</v>
      </c>
      <c r="D223" s="151" t="s">
        <v>128</v>
      </c>
      <c r="E223" s="152" t="s">
        <v>506</v>
      </c>
      <c r="F223" s="153" t="s">
        <v>507</v>
      </c>
      <c r="G223" s="154" t="s">
        <v>125</v>
      </c>
      <c r="H223" s="155">
        <v>7</v>
      </c>
      <c r="I223" s="156"/>
      <c r="J223" s="157"/>
      <c r="K223" s="156"/>
      <c r="L223" s="157"/>
      <c r="M223" s="158"/>
      <c r="N223" s="159" t="s">
        <v>1</v>
      </c>
      <c r="O223" s="145" t="s">
        <v>35</v>
      </c>
      <c r="P223" s="146">
        <f t="shared" si="48"/>
        <v>0</v>
      </c>
      <c r="Q223" s="146">
        <f t="shared" si="49"/>
        <v>0</v>
      </c>
      <c r="R223" s="146">
        <f t="shared" si="50"/>
        <v>0</v>
      </c>
      <c r="S223" s="147">
        <v>0</v>
      </c>
      <c r="T223" s="147">
        <f t="shared" si="51"/>
        <v>0</v>
      </c>
      <c r="U223" s="147">
        <v>0</v>
      </c>
      <c r="V223" s="147">
        <f t="shared" si="52"/>
        <v>0</v>
      </c>
      <c r="W223" s="147">
        <v>0</v>
      </c>
      <c r="X223" s="148">
        <f t="shared" si="53"/>
        <v>0</v>
      </c>
      <c r="Y223" s="26"/>
      <c r="Z223" s="26"/>
      <c r="AA223" s="26"/>
      <c r="AB223" s="26"/>
      <c r="AC223" s="26"/>
      <c r="AD223" s="26"/>
      <c r="AE223" s="26"/>
      <c r="AR223" s="149" t="s">
        <v>132</v>
      </c>
      <c r="AT223" s="149" t="s">
        <v>128</v>
      </c>
      <c r="AU223" s="149" t="s">
        <v>118</v>
      </c>
      <c r="AY223" s="14" t="s">
        <v>119</v>
      </c>
      <c r="BE223" s="150">
        <f t="shared" si="54"/>
        <v>0</v>
      </c>
      <c r="BF223" s="150">
        <f t="shared" si="55"/>
        <v>0</v>
      </c>
      <c r="BG223" s="150">
        <f t="shared" si="56"/>
        <v>0</v>
      </c>
      <c r="BH223" s="150">
        <f t="shared" si="57"/>
        <v>0</v>
      </c>
      <c r="BI223" s="150">
        <f t="shared" si="58"/>
        <v>0</v>
      </c>
      <c r="BJ223" s="14" t="s">
        <v>118</v>
      </c>
      <c r="BK223" s="150">
        <f t="shared" si="59"/>
        <v>0</v>
      </c>
      <c r="BL223" s="14" t="s">
        <v>126</v>
      </c>
      <c r="BM223" s="149" t="s">
        <v>508</v>
      </c>
    </row>
    <row r="224" spans="1:65" s="2" customFormat="1" ht="24.15" customHeight="1">
      <c r="A224" s="26"/>
      <c r="B224" s="136"/>
      <c r="C224" s="151" t="s">
        <v>509</v>
      </c>
      <c r="D224" s="151" t="s">
        <v>128</v>
      </c>
      <c r="E224" s="152" t="s">
        <v>510</v>
      </c>
      <c r="F224" s="153" t="s">
        <v>511</v>
      </c>
      <c r="G224" s="154" t="s">
        <v>125</v>
      </c>
      <c r="H224" s="155">
        <v>2</v>
      </c>
      <c r="I224" s="156"/>
      <c r="J224" s="157"/>
      <c r="K224" s="156"/>
      <c r="L224" s="157"/>
      <c r="M224" s="158"/>
      <c r="N224" s="159" t="s">
        <v>1</v>
      </c>
      <c r="O224" s="145" t="s">
        <v>35</v>
      </c>
      <c r="P224" s="146">
        <f t="shared" si="48"/>
        <v>0</v>
      </c>
      <c r="Q224" s="146">
        <f t="shared" si="49"/>
        <v>0</v>
      </c>
      <c r="R224" s="146">
        <f t="shared" si="50"/>
        <v>0</v>
      </c>
      <c r="S224" s="147">
        <v>0</v>
      </c>
      <c r="T224" s="147">
        <f t="shared" si="51"/>
        <v>0</v>
      </c>
      <c r="U224" s="147">
        <v>0</v>
      </c>
      <c r="V224" s="147">
        <f t="shared" si="52"/>
        <v>0</v>
      </c>
      <c r="W224" s="147">
        <v>0</v>
      </c>
      <c r="X224" s="148">
        <f t="shared" si="53"/>
        <v>0</v>
      </c>
      <c r="Y224" s="26"/>
      <c r="Z224" s="26"/>
      <c r="AA224" s="26"/>
      <c r="AB224" s="26"/>
      <c r="AC224" s="26"/>
      <c r="AD224" s="26"/>
      <c r="AE224" s="26"/>
      <c r="AR224" s="149" t="s">
        <v>132</v>
      </c>
      <c r="AT224" s="149" t="s">
        <v>128</v>
      </c>
      <c r="AU224" s="149" t="s">
        <v>118</v>
      </c>
      <c r="AY224" s="14" t="s">
        <v>119</v>
      </c>
      <c r="BE224" s="150">
        <f t="shared" si="54"/>
        <v>0</v>
      </c>
      <c r="BF224" s="150">
        <f t="shared" si="55"/>
        <v>0</v>
      </c>
      <c r="BG224" s="150">
        <f t="shared" si="56"/>
        <v>0</v>
      </c>
      <c r="BH224" s="150">
        <f t="shared" si="57"/>
        <v>0</v>
      </c>
      <c r="BI224" s="150">
        <f t="shared" si="58"/>
        <v>0</v>
      </c>
      <c r="BJ224" s="14" t="s">
        <v>118</v>
      </c>
      <c r="BK224" s="150">
        <f t="shared" si="59"/>
        <v>0</v>
      </c>
      <c r="BL224" s="14" t="s">
        <v>126</v>
      </c>
      <c r="BM224" s="149" t="s">
        <v>512</v>
      </c>
    </row>
    <row r="225" spans="1:65" s="2" customFormat="1" ht="14.4" customHeight="1">
      <c r="A225" s="26"/>
      <c r="B225" s="136"/>
      <c r="C225" s="137" t="s">
        <v>513</v>
      </c>
      <c r="D225" s="137" t="s">
        <v>122</v>
      </c>
      <c r="E225" s="138" t="s">
        <v>514</v>
      </c>
      <c r="F225" s="139" t="s">
        <v>515</v>
      </c>
      <c r="G225" s="140" t="s">
        <v>125</v>
      </c>
      <c r="H225" s="141">
        <v>3</v>
      </c>
      <c r="I225" s="142"/>
      <c r="J225" s="142"/>
      <c r="K225" s="142"/>
      <c r="L225" s="143"/>
      <c r="M225" s="27"/>
      <c r="N225" s="144" t="s">
        <v>1</v>
      </c>
      <c r="O225" s="145" t="s">
        <v>35</v>
      </c>
      <c r="P225" s="146">
        <f t="shared" si="48"/>
        <v>0</v>
      </c>
      <c r="Q225" s="146">
        <f t="shared" si="49"/>
        <v>0</v>
      </c>
      <c r="R225" s="146">
        <f t="shared" si="50"/>
        <v>0</v>
      </c>
      <c r="S225" s="147">
        <v>0.10001</v>
      </c>
      <c r="T225" s="147">
        <f t="shared" si="51"/>
        <v>0.30003000000000002</v>
      </c>
      <c r="U225" s="147">
        <v>0</v>
      </c>
      <c r="V225" s="147">
        <f t="shared" si="52"/>
        <v>0</v>
      </c>
      <c r="W225" s="147">
        <v>0</v>
      </c>
      <c r="X225" s="148">
        <f t="shared" si="53"/>
        <v>0</v>
      </c>
      <c r="Y225" s="26"/>
      <c r="Z225" s="26"/>
      <c r="AA225" s="26"/>
      <c r="AB225" s="26"/>
      <c r="AC225" s="26"/>
      <c r="AD225" s="26"/>
      <c r="AE225" s="26"/>
      <c r="AR225" s="149" t="s">
        <v>126</v>
      </c>
      <c r="AT225" s="149" t="s">
        <v>122</v>
      </c>
      <c r="AU225" s="149" t="s">
        <v>118</v>
      </c>
      <c r="AY225" s="14" t="s">
        <v>119</v>
      </c>
      <c r="BE225" s="150">
        <f t="shared" si="54"/>
        <v>0</v>
      </c>
      <c r="BF225" s="150">
        <f t="shared" si="55"/>
        <v>0</v>
      </c>
      <c r="BG225" s="150">
        <f t="shared" si="56"/>
        <v>0</v>
      </c>
      <c r="BH225" s="150">
        <f t="shared" si="57"/>
        <v>0</v>
      </c>
      <c r="BI225" s="150">
        <f t="shared" si="58"/>
        <v>0</v>
      </c>
      <c r="BJ225" s="14" t="s">
        <v>118</v>
      </c>
      <c r="BK225" s="150">
        <f t="shared" si="59"/>
        <v>0</v>
      </c>
      <c r="BL225" s="14" t="s">
        <v>126</v>
      </c>
      <c r="BM225" s="149" t="s">
        <v>516</v>
      </c>
    </row>
    <row r="226" spans="1:65" s="2" customFormat="1" ht="14.4" customHeight="1">
      <c r="A226" s="26"/>
      <c r="B226" s="136"/>
      <c r="C226" s="151" t="s">
        <v>517</v>
      </c>
      <c r="D226" s="151" t="s">
        <v>128</v>
      </c>
      <c r="E226" s="152" t="s">
        <v>518</v>
      </c>
      <c r="F226" s="153" t="s">
        <v>519</v>
      </c>
      <c r="G226" s="154" t="s">
        <v>125</v>
      </c>
      <c r="H226" s="155">
        <v>3</v>
      </c>
      <c r="I226" s="156"/>
      <c r="J226" s="157"/>
      <c r="K226" s="156"/>
      <c r="L226" s="157"/>
      <c r="M226" s="158"/>
      <c r="N226" s="159" t="s">
        <v>1</v>
      </c>
      <c r="O226" s="145" t="s">
        <v>35</v>
      </c>
      <c r="P226" s="146">
        <f t="shared" si="48"/>
        <v>0</v>
      </c>
      <c r="Q226" s="146">
        <f t="shared" si="49"/>
        <v>0</v>
      </c>
      <c r="R226" s="146">
        <f t="shared" si="50"/>
        <v>0</v>
      </c>
      <c r="S226" s="147">
        <v>0</v>
      </c>
      <c r="T226" s="147">
        <f t="shared" si="51"/>
        <v>0</v>
      </c>
      <c r="U226" s="147">
        <v>1.8000000000000001E-4</v>
      </c>
      <c r="V226" s="147">
        <f t="shared" si="52"/>
        <v>5.4000000000000001E-4</v>
      </c>
      <c r="W226" s="147">
        <v>0</v>
      </c>
      <c r="X226" s="148">
        <f t="shared" si="53"/>
        <v>0</v>
      </c>
      <c r="Y226" s="26"/>
      <c r="Z226" s="26"/>
      <c r="AA226" s="26"/>
      <c r="AB226" s="26"/>
      <c r="AC226" s="26"/>
      <c r="AD226" s="26"/>
      <c r="AE226" s="26"/>
      <c r="AR226" s="149" t="s">
        <v>132</v>
      </c>
      <c r="AT226" s="149" t="s">
        <v>128</v>
      </c>
      <c r="AU226" s="149" t="s">
        <v>118</v>
      </c>
      <c r="AY226" s="14" t="s">
        <v>119</v>
      </c>
      <c r="BE226" s="150">
        <f t="shared" si="54"/>
        <v>0</v>
      </c>
      <c r="BF226" s="150">
        <f t="shared" si="55"/>
        <v>0</v>
      </c>
      <c r="BG226" s="150">
        <f t="shared" si="56"/>
        <v>0</v>
      </c>
      <c r="BH226" s="150">
        <f t="shared" si="57"/>
        <v>0</v>
      </c>
      <c r="BI226" s="150">
        <f t="shared" si="58"/>
        <v>0</v>
      </c>
      <c r="BJ226" s="14" t="s">
        <v>118</v>
      </c>
      <c r="BK226" s="150">
        <f t="shared" si="59"/>
        <v>0</v>
      </c>
      <c r="BL226" s="14" t="s">
        <v>126</v>
      </c>
      <c r="BM226" s="149" t="s">
        <v>520</v>
      </c>
    </row>
    <row r="227" spans="1:65" s="2" customFormat="1" ht="14.4" customHeight="1">
      <c r="A227" s="26"/>
      <c r="B227" s="136"/>
      <c r="C227" s="137" t="s">
        <v>521</v>
      </c>
      <c r="D227" s="137" t="s">
        <v>122</v>
      </c>
      <c r="E227" s="138" t="s">
        <v>522</v>
      </c>
      <c r="F227" s="139" t="s">
        <v>523</v>
      </c>
      <c r="G227" s="140" t="s">
        <v>125</v>
      </c>
      <c r="H227" s="141">
        <v>1</v>
      </c>
      <c r="I227" s="142"/>
      <c r="J227" s="142"/>
      <c r="K227" s="142"/>
      <c r="L227" s="143"/>
      <c r="M227" s="27"/>
      <c r="N227" s="144" t="s">
        <v>1</v>
      </c>
      <c r="O227" s="145" t="s">
        <v>35</v>
      </c>
      <c r="P227" s="146">
        <f t="shared" si="48"/>
        <v>0</v>
      </c>
      <c r="Q227" s="146">
        <f t="shared" si="49"/>
        <v>0</v>
      </c>
      <c r="R227" s="146">
        <f t="shared" si="50"/>
        <v>0</v>
      </c>
      <c r="S227" s="147">
        <v>0.13002</v>
      </c>
      <c r="T227" s="147">
        <f t="shared" si="51"/>
        <v>0.13002</v>
      </c>
      <c r="U227" s="147">
        <v>1.0000000000000001E-5</v>
      </c>
      <c r="V227" s="147">
        <f t="shared" si="52"/>
        <v>1.0000000000000001E-5</v>
      </c>
      <c r="W227" s="147">
        <v>0</v>
      </c>
      <c r="X227" s="148">
        <f t="shared" si="53"/>
        <v>0</v>
      </c>
      <c r="Y227" s="26"/>
      <c r="Z227" s="26"/>
      <c r="AA227" s="26"/>
      <c r="AB227" s="26"/>
      <c r="AC227" s="26"/>
      <c r="AD227" s="26"/>
      <c r="AE227" s="26"/>
      <c r="AR227" s="149" t="s">
        <v>126</v>
      </c>
      <c r="AT227" s="149" t="s">
        <v>122</v>
      </c>
      <c r="AU227" s="149" t="s">
        <v>118</v>
      </c>
      <c r="AY227" s="14" t="s">
        <v>119</v>
      </c>
      <c r="BE227" s="150">
        <f t="shared" si="54"/>
        <v>0</v>
      </c>
      <c r="BF227" s="150">
        <f t="shared" si="55"/>
        <v>0</v>
      </c>
      <c r="BG227" s="150">
        <f t="shared" si="56"/>
        <v>0</v>
      </c>
      <c r="BH227" s="150">
        <f t="shared" si="57"/>
        <v>0</v>
      </c>
      <c r="BI227" s="150">
        <f t="shared" si="58"/>
        <v>0</v>
      </c>
      <c r="BJ227" s="14" t="s">
        <v>118</v>
      </c>
      <c r="BK227" s="150">
        <f t="shared" si="59"/>
        <v>0</v>
      </c>
      <c r="BL227" s="14" t="s">
        <v>126</v>
      </c>
      <c r="BM227" s="149" t="s">
        <v>524</v>
      </c>
    </row>
    <row r="228" spans="1:65" s="2" customFormat="1" ht="14.4" customHeight="1">
      <c r="A228" s="26"/>
      <c r="B228" s="136"/>
      <c r="C228" s="151" t="s">
        <v>525</v>
      </c>
      <c r="D228" s="151" t="s">
        <v>128</v>
      </c>
      <c r="E228" s="152" t="s">
        <v>526</v>
      </c>
      <c r="F228" s="153" t="s">
        <v>527</v>
      </c>
      <c r="G228" s="154" t="s">
        <v>125</v>
      </c>
      <c r="H228" s="155">
        <v>1</v>
      </c>
      <c r="I228" s="156"/>
      <c r="J228" s="157"/>
      <c r="K228" s="156"/>
      <c r="L228" s="157"/>
      <c r="M228" s="158"/>
      <c r="N228" s="159" t="s">
        <v>1</v>
      </c>
      <c r="O228" s="145" t="s">
        <v>35</v>
      </c>
      <c r="P228" s="146">
        <f t="shared" si="48"/>
        <v>0</v>
      </c>
      <c r="Q228" s="146">
        <f t="shared" si="49"/>
        <v>0</v>
      </c>
      <c r="R228" s="146">
        <f t="shared" si="50"/>
        <v>0</v>
      </c>
      <c r="S228" s="147">
        <v>0</v>
      </c>
      <c r="T228" s="147">
        <f t="shared" si="51"/>
        <v>0</v>
      </c>
      <c r="U228" s="147">
        <v>2.9E-4</v>
      </c>
      <c r="V228" s="147">
        <f t="shared" si="52"/>
        <v>2.9E-4</v>
      </c>
      <c r="W228" s="147">
        <v>0</v>
      </c>
      <c r="X228" s="148">
        <f t="shared" si="53"/>
        <v>0</v>
      </c>
      <c r="Y228" s="26"/>
      <c r="Z228" s="26"/>
      <c r="AA228" s="26"/>
      <c r="AB228" s="26"/>
      <c r="AC228" s="26"/>
      <c r="AD228" s="26"/>
      <c r="AE228" s="26"/>
      <c r="AR228" s="149" t="s">
        <v>132</v>
      </c>
      <c r="AT228" s="149" t="s">
        <v>128</v>
      </c>
      <c r="AU228" s="149" t="s">
        <v>118</v>
      </c>
      <c r="AY228" s="14" t="s">
        <v>119</v>
      </c>
      <c r="BE228" s="150">
        <f t="shared" si="54"/>
        <v>0</v>
      </c>
      <c r="BF228" s="150">
        <f t="shared" si="55"/>
        <v>0</v>
      </c>
      <c r="BG228" s="150">
        <f t="shared" si="56"/>
        <v>0</v>
      </c>
      <c r="BH228" s="150">
        <f t="shared" si="57"/>
        <v>0</v>
      </c>
      <c r="BI228" s="150">
        <f t="shared" si="58"/>
        <v>0</v>
      </c>
      <c r="BJ228" s="14" t="s">
        <v>118</v>
      </c>
      <c r="BK228" s="150">
        <f t="shared" si="59"/>
        <v>0</v>
      </c>
      <c r="BL228" s="14" t="s">
        <v>126</v>
      </c>
      <c r="BM228" s="149" t="s">
        <v>528</v>
      </c>
    </row>
    <row r="229" spans="1:65" s="2" customFormat="1" ht="14.4" customHeight="1">
      <c r="A229" s="26"/>
      <c r="B229" s="136"/>
      <c r="C229" s="137" t="s">
        <v>529</v>
      </c>
      <c r="D229" s="137" t="s">
        <v>122</v>
      </c>
      <c r="E229" s="138" t="s">
        <v>530</v>
      </c>
      <c r="F229" s="139" t="s">
        <v>531</v>
      </c>
      <c r="G229" s="140" t="s">
        <v>125</v>
      </c>
      <c r="H229" s="141">
        <v>6</v>
      </c>
      <c r="I229" s="142"/>
      <c r="J229" s="142"/>
      <c r="K229" s="142"/>
      <c r="L229" s="143"/>
      <c r="M229" s="27"/>
      <c r="N229" s="144" t="s">
        <v>1</v>
      </c>
      <c r="O229" s="145" t="s">
        <v>35</v>
      </c>
      <c r="P229" s="146">
        <f t="shared" si="48"/>
        <v>0</v>
      </c>
      <c r="Q229" s="146">
        <f t="shared" si="49"/>
        <v>0</v>
      </c>
      <c r="R229" s="146">
        <f t="shared" si="50"/>
        <v>0</v>
      </c>
      <c r="S229" s="147">
        <v>0.15303</v>
      </c>
      <c r="T229" s="147">
        <f t="shared" si="51"/>
        <v>0.91818</v>
      </c>
      <c r="U229" s="147">
        <v>1.0000000000000001E-5</v>
      </c>
      <c r="V229" s="147">
        <f t="shared" si="52"/>
        <v>6.0000000000000008E-5</v>
      </c>
      <c r="W229" s="147">
        <v>0</v>
      </c>
      <c r="X229" s="148">
        <f t="shared" si="53"/>
        <v>0</v>
      </c>
      <c r="Y229" s="26"/>
      <c r="Z229" s="26"/>
      <c r="AA229" s="26"/>
      <c r="AB229" s="26"/>
      <c r="AC229" s="26"/>
      <c r="AD229" s="26"/>
      <c r="AE229" s="26"/>
      <c r="AR229" s="149" t="s">
        <v>126</v>
      </c>
      <c r="AT229" s="149" t="s">
        <v>122</v>
      </c>
      <c r="AU229" s="149" t="s">
        <v>118</v>
      </c>
      <c r="AY229" s="14" t="s">
        <v>119</v>
      </c>
      <c r="BE229" s="150">
        <f t="shared" si="54"/>
        <v>0</v>
      </c>
      <c r="BF229" s="150">
        <f t="shared" si="55"/>
        <v>0</v>
      </c>
      <c r="BG229" s="150">
        <f t="shared" si="56"/>
        <v>0</v>
      </c>
      <c r="BH229" s="150">
        <f t="shared" si="57"/>
        <v>0</v>
      </c>
      <c r="BI229" s="150">
        <f t="shared" si="58"/>
        <v>0</v>
      </c>
      <c r="BJ229" s="14" t="s">
        <v>118</v>
      </c>
      <c r="BK229" s="150">
        <f t="shared" si="59"/>
        <v>0</v>
      </c>
      <c r="BL229" s="14" t="s">
        <v>126</v>
      </c>
      <c r="BM229" s="149" t="s">
        <v>532</v>
      </c>
    </row>
    <row r="230" spans="1:65" s="2" customFormat="1" ht="14.4" customHeight="1">
      <c r="A230" s="26"/>
      <c r="B230" s="136"/>
      <c r="C230" s="151" t="s">
        <v>533</v>
      </c>
      <c r="D230" s="151" t="s">
        <v>128</v>
      </c>
      <c r="E230" s="152" t="s">
        <v>534</v>
      </c>
      <c r="F230" s="153" t="s">
        <v>535</v>
      </c>
      <c r="G230" s="154" t="s">
        <v>125</v>
      </c>
      <c r="H230" s="155">
        <v>6</v>
      </c>
      <c r="I230" s="156"/>
      <c r="J230" s="157"/>
      <c r="K230" s="156"/>
      <c r="L230" s="157"/>
      <c r="M230" s="158"/>
      <c r="N230" s="159" t="s">
        <v>1</v>
      </c>
      <c r="O230" s="145" t="s">
        <v>35</v>
      </c>
      <c r="P230" s="146">
        <f t="shared" si="48"/>
        <v>0</v>
      </c>
      <c r="Q230" s="146">
        <f t="shared" si="49"/>
        <v>0</v>
      </c>
      <c r="R230" s="146">
        <f t="shared" si="50"/>
        <v>0</v>
      </c>
      <c r="S230" s="147">
        <v>0</v>
      </c>
      <c r="T230" s="147">
        <f t="shared" si="51"/>
        <v>0</v>
      </c>
      <c r="U230" s="147">
        <v>4.4999999999999999E-4</v>
      </c>
      <c r="V230" s="147">
        <f t="shared" si="52"/>
        <v>2.7000000000000001E-3</v>
      </c>
      <c r="W230" s="147">
        <v>0</v>
      </c>
      <c r="X230" s="148">
        <f t="shared" si="53"/>
        <v>0</v>
      </c>
      <c r="Y230" s="26"/>
      <c r="Z230" s="26"/>
      <c r="AA230" s="26"/>
      <c r="AB230" s="26"/>
      <c r="AC230" s="26"/>
      <c r="AD230" s="26"/>
      <c r="AE230" s="26"/>
      <c r="AR230" s="149" t="s">
        <v>132</v>
      </c>
      <c r="AT230" s="149" t="s">
        <v>128</v>
      </c>
      <c r="AU230" s="149" t="s">
        <v>118</v>
      </c>
      <c r="AY230" s="14" t="s">
        <v>119</v>
      </c>
      <c r="BE230" s="150">
        <f t="shared" si="54"/>
        <v>0</v>
      </c>
      <c r="BF230" s="150">
        <f t="shared" si="55"/>
        <v>0</v>
      </c>
      <c r="BG230" s="150">
        <f t="shared" si="56"/>
        <v>0</v>
      </c>
      <c r="BH230" s="150">
        <f t="shared" si="57"/>
        <v>0</v>
      </c>
      <c r="BI230" s="150">
        <f t="shared" si="58"/>
        <v>0</v>
      </c>
      <c r="BJ230" s="14" t="s">
        <v>118</v>
      </c>
      <c r="BK230" s="150">
        <f t="shared" si="59"/>
        <v>0</v>
      </c>
      <c r="BL230" s="14" t="s">
        <v>126</v>
      </c>
      <c r="BM230" s="149" t="s">
        <v>536</v>
      </c>
    </row>
    <row r="231" spans="1:65" s="2" customFormat="1" ht="14.4" customHeight="1">
      <c r="A231" s="26"/>
      <c r="B231" s="136"/>
      <c r="C231" s="137" t="s">
        <v>537</v>
      </c>
      <c r="D231" s="137" t="s">
        <v>122</v>
      </c>
      <c r="E231" s="138" t="s">
        <v>538</v>
      </c>
      <c r="F231" s="139" t="s">
        <v>539</v>
      </c>
      <c r="G231" s="140" t="s">
        <v>125</v>
      </c>
      <c r="H231" s="141">
        <v>3</v>
      </c>
      <c r="I231" s="142"/>
      <c r="J231" s="142"/>
      <c r="K231" s="142"/>
      <c r="L231" s="143"/>
      <c r="M231" s="27"/>
      <c r="N231" s="144" t="s">
        <v>1</v>
      </c>
      <c r="O231" s="145" t="s">
        <v>35</v>
      </c>
      <c r="P231" s="146">
        <f t="shared" si="48"/>
        <v>0</v>
      </c>
      <c r="Q231" s="146">
        <f t="shared" si="49"/>
        <v>0</v>
      </c>
      <c r="R231" s="146">
        <f t="shared" si="50"/>
        <v>0</v>
      </c>
      <c r="S231" s="147">
        <v>0.17404</v>
      </c>
      <c r="T231" s="147">
        <f t="shared" si="51"/>
        <v>0.52212000000000003</v>
      </c>
      <c r="U231" s="147">
        <v>1.0000000000000001E-5</v>
      </c>
      <c r="V231" s="147">
        <f t="shared" si="52"/>
        <v>3.0000000000000004E-5</v>
      </c>
      <c r="W231" s="147">
        <v>0</v>
      </c>
      <c r="X231" s="148">
        <f t="shared" si="53"/>
        <v>0</v>
      </c>
      <c r="Y231" s="26"/>
      <c r="Z231" s="26"/>
      <c r="AA231" s="26"/>
      <c r="AB231" s="26"/>
      <c r="AC231" s="26"/>
      <c r="AD231" s="26"/>
      <c r="AE231" s="26"/>
      <c r="AR231" s="149" t="s">
        <v>126</v>
      </c>
      <c r="AT231" s="149" t="s">
        <v>122</v>
      </c>
      <c r="AU231" s="149" t="s">
        <v>118</v>
      </c>
      <c r="AY231" s="14" t="s">
        <v>119</v>
      </c>
      <c r="BE231" s="150">
        <f t="shared" si="54"/>
        <v>0</v>
      </c>
      <c r="BF231" s="150">
        <f t="shared" si="55"/>
        <v>0</v>
      </c>
      <c r="BG231" s="150">
        <f t="shared" si="56"/>
        <v>0</v>
      </c>
      <c r="BH231" s="150">
        <f t="shared" si="57"/>
        <v>0</v>
      </c>
      <c r="BI231" s="150">
        <f t="shared" si="58"/>
        <v>0</v>
      </c>
      <c r="BJ231" s="14" t="s">
        <v>118</v>
      </c>
      <c r="BK231" s="150">
        <f t="shared" si="59"/>
        <v>0</v>
      </c>
      <c r="BL231" s="14" t="s">
        <v>126</v>
      </c>
      <c r="BM231" s="149" t="s">
        <v>540</v>
      </c>
    </row>
    <row r="232" spans="1:65" s="2" customFormat="1" ht="14.4" customHeight="1">
      <c r="A232" s="26"/>
      <c r="B232" s="136"/>
      <c r="C232" s="151" t="s">
        <v>541</v>
      </c>
      <c r="D232" s="151" t="s">
        <v>128</v>
      </c>
      <c r="E232" s="152" t="s">
        <v>542</v>
      </c>
      <c r="F232" s="153" t="s">
        <v>543</v>
      </c>
      <c r="G232" s="154" t="s">
        <v>125</v>
      </c>
      <c r="H232" s="155">
        <v>3</v>
      </c>
      <c r="I232" s="156"/>
      <c r="J232" s="157"/>
      <c r="K232" s="156"/>
      <c r="L232" s="157"/>
      <c r="M232" s="158"/>
      <c r="N232" s="159" t="s">
        <v>1</v>
      </c>
      <c r="O232" s="145" t="s">
        <v>35</v>
      </c>
      <c r="P232" s="146">
        <f t="shared" si="48"/>
        <v>0</v>
      </c>
      <c r="Q232" s="146">
        <f t="shared" si="49"/>
        <v>0</v>
      </c>
      <c r="R232" s="146">
        <f t="shared" si="50"/>
        <v>0</v>
      </c>
      <c r="S232" s="147">
        <v>0</v>
      </c>
      <c r="T232" s="147">
        <f t="shared" si="51"/>
        <v>0</v>
      </c>
      <c r="U232" s="147">
        <v>6.4000000000000005E-4</v>
      </c>
      <c r="V232" s="147">
        <f t="shared" si="52"/>
        <v>1.9200000000000003E-3</v>
      </c>
      <c r="W232" s="147">
        <v>0</v>
      </c>
      <c r="X232" s="148">
        <f t="shared" si="53"/>
        <v>0</v>
      </c>
      <c r="Y232" s="26"/>
      <c r="Z232" s="26"/>
      <c r="AA232" s="26"/>
      <c r="AB232" s="26"/>
      <c r="AC232" s="26"/>
      <c r="AD232" s="26"/>
      <c r="AE232" s="26"/>
      <c r="AR232" s="149" t="s">
        <v>132</v>
      </c>
      <c r="AT232" s="149" t="s">
        <v>128</v>
      </c>
      <c r="AU232" s="149" t="s">
        <v>118</v>
      </c>
      <c r="AY232" s="14" t="s">
        <v>119</v>
      </c>
      <c r="BE232" s="150">
        <f t="shared" si="54"/>
        <v>0</v>
      </c>
      <c r="BF232" s="150">
        <f t="shared" si="55"/>
        <v>0</v>
      </c>
      <c r="BG232" s="150">
        <f t="shared" si="56"/>
        <v>0</v>
      </c>
      <c r="BH232" s="150">
        <f t="shared" si="57"/>
        <v>0</v>
      </c>
      <c r="BI232" s="150">
        <f t="shared" si="58"/>
        <v>0</v>
      </c>
      <c r="BJ232" s="14" t="s">
        <v>118</v>
      </c>
      <c r="BK232" s="150">
        <f t="shared" si="59"/>
        <v>0</v>
      </c>
      <c r="BL232" s="14" t="s">
        <v>126</v>
      </c>
      <c r="BM232" s="149" t="s">
        <v>544</v>
      </c>
    </row>
    <row r="233" spans="1:65" s="2" customFormat="1" ht="14.4" customHeight="1">
      <c r="A233" s="26"/>
      <c r="B233" s="136"/>
      <c r="C233" s="137" t="s">
        <v>545</v>
      </c>
      <c r="D233" s="137" t="s">
        <v>122</v>
      </c>
      <c r="E233" s="138" t="s">
        <v>546</v>
      </c>
      <c r="F233" s="139" t="s">
        <v>547</v>
      </c>
      <c r="G233" s="140" t="s">
        <v>125</v>
      </c>
      <c r="H233" s="141">
        <v>2</v>
      </c>
      <c r="I233" s="142"/>
      <c r="J233" s="142"/>
      <c r="K233" s="142"/>
      <c r="L233" s="143"/>
      <c r="M233" s="27"/>
      <c r="N233" s="144" t="s">
        <v>1</v>
      </c>
      <c r="O233" s="145" t="s">
        <v>35</v>
      </c>
      <c r="P233" s="146">
        <f t="shared" si="48"/>
        <v>0</v>
      </c>
      <c r="Q233" s="146">
        <f t="shared" si="49"/>
        <v>0</v>
      </c>
      <c r="R233" s="146">
        <f t="shared" si="50"/>
        <v>0</v>
      </c>
      <c r="S233" s="147">
        <v>0.20005999999999999</v>
      </c>
      <c r="T233" s="147">
        <f t="shared" si="51"/>
        <v>0.40011999999999998</v>
      </c>
      <c r="U233" s="147">
        <v>1.0000000000000001E-5</v>
      </c>
      <c r="V233" s="147">
        <f t="shared" si="52"/>
        <v>2.0000000000000002E-5</v>
      </c>
      <c r="W233" s="147">
        <v>0</v>
      </c>
      <c r="X233" s="148">
        <f t="shared" si="53"/>
        <v>0</v>
      </c>
      <c r="Y233" s="26"/>
      <c r="Z233" s="26"/>
      <c r="AA233" s="26"/>
      <c r="AB233" s="26"/>
      <c r="AC233" s="26"/>
      <c r="AD233" s="26"/>
      <c r="AE233" s="26"/>
      <c r="AR233" s="149" t="s">
        <v>126</v>
      </c>
      <c r="AT233" s="149" t="s">
        <v>122</v>
      </c>
      <c r="AU233" s="149" t="s">
        <v>118</v>
      </c>
      <c r="AY233" s="14" t="s">
        <v>119</v>
      </c>
      <c r="BE233" s="150">
        <f t="shared" si="54"/>
        <v>0</v>
      </c>
      <c r="BF233" s="150">
        <f t="shared" si="55"/>
        <v>0</v>
      </c>
      <c r="BG233" s="150">
        <f t="shared" si="56"/>
        <v>0</v>
      </c>
      <c r="BH233" s="150">
        <f t="shared" si="57"/>
        <v>0</v>
      </c>
      <c r="BI233" s="150">
        <f t="shared" si="58"/>
        <v>0</v>
      </c>
      <c r="BJ233" s="14" t="s">
        <v>118</v>
      </c>
      <c r="BK233" s="150">
        <f t="shared" si="59"/>
        <v>0</v>
      </c>
      <c r="BL233" s="14" t="s">
        <v>126</v>
      </c>
      <c r="BM233" s="149" t="s">
        <v>548</v>
      </c>
    </row>
    <row r="234" spans="1:65" s="2" customFormat="1" ht="14.4" customHeight="1">
      <c r="A234" s="26"/>
      <c r="B234" s="136"/>
      <c r="C234" s="151" t="s">
        <v>549</v>
      </c>
      <c r="D234" s="151" t="s">
        <v>128</v>
      </c>
      <c r="E234" s="152" t="s">
        <v>550</v>
      </c>
      <c r="F234" s="153" t="s">
        <v>551</v>
      </c>
      <c r="G234" s="154" t="s">
        <v>125</v>
      </c>
      <c r="H234" s="155">
        <v>2</v>
      </c>
      <c r="I234" s="156"/>
      <c r="J234" s="157"/>
      <c r="K234" s="156"/>
      <c r="L234" s="157"/>
      <c r="M234" s="158"/>
      <c r="N234" s="159" t="s">
        <v>1</v>
      </c>
      <c r="O234" s="145" t="s">
        <v>35</v>
      </c>
      <c r="P234" s="146">
        <f t="shared" si="48"/>
        <v>0</v>
      </c>
      <c r="Q234" s="146">
        <f t="shared" si="49"/>
        <v>0</v>
      </c>
      <c r="R234" s="146">
        <f t="shared" si="50"/>
        <v>0</v>
      </c>
      <c r="S234" s="147">
        <v>0</v>
      </c>
      <c r="T234" s="147">
        <f t="shared" si="51"/>
        <v>0</v>
      </c>
      <c r="U234" s="147">
        <v>1.01E-3</v>
      </c>
      <c r="V234" s="147">
        <f t="shared" si="52"/>
        <v>2.0200000000000001E-3</v>
      </c>
      <c r="W234" s="147">
        <v>0</v>
      </c>
      <c r="X234" s="148">
        <f t="shared" si="53"/>
        <v>0</v>
      </c>
      <c r="Y234" s="26"/>
      <c r="Z234" s="26"/>
      <c r="AA234" s="26"/>
      <c r="AB234" s="26"/>
      <c r="AC234" s="26"/>
      <c r="AD234" s="26"/>
      <c r="AE234" s="26"/>
      <c r="AR234" s="149" t="s">
        <v>132</v>
      </c>
      <c r="AT234" s="149" t="s">
        <v>128</v>
      </c>
      <c r="AU234" s="149" t="s">
        <v>118</v>
      </c>
      <c r="AY234" s="14" t="s">
        <v>119</v>
      </c>
      <c r="BE234" s="150">
        <f t="shared" si="54"/>
        <v>0</v>
      </c>
      <c r="BF234" s="150">
        <f t="shared" si="55"/>
        <v>0</v>
      </c>
      <c r="BG234" s="150">
        <f t="shared" si="56"/>
        <v>0</v>
      </c>
      <c r="BH234" s="150">
        <f t="shared" si="57"/>
        <v>0</v>
      </c>
      <c r="BI234" s="150">
        <f t="shared" si="58"/>
        <v>0</v>
      </c>
      <c r="BJ234" s="14" t="s">
        <v>118</v>
      </c>
      <c r="BK234" s="150">
        <f t="shared" si="59"/>
        <v>0</v>
      </c>
      <c r="BL234" s="14" t="s">
        <v>126</v>
      </c>
      <c r="BM234" s="149" t="s">
        <v>552</v>
      </c>
    </row>
    <row r="235" spans="1:65" s="2" customFormat="1" ht="14.4" customHeight="1">
      <c r="A235" s="26"/>
      <c r="B235" s="136"/>
      <c r="C235" s="137" t="s">
        <v>553</v>
      </c>
      <c r="D235" s="137" t="s">
        <v>122</v>
      </c>
      <c r="E235" s="138" t="s">
        <v>554</v>
      </c>
      <c r="F235" s="139" t="s">
        <v>555</v>
      </c>
      <c r="G235" s="140" t="s">
        <v>125</v>
      </c>
      <c r="H235" s="141">
        <v>2</v>
      </c>
      <c r="I235" s="142"/>
      <c r="J235" s="142"/>
      <c r="K235" s="142"/>
      <c r="L235" s="143"/>
      <c r="M235" s="27"/>
      <c r="N235" s="144" t="s">
        <v>1</v>
      </c>
      <c r="O235" s="145" t="s">
        <v>35</v>
      </c>
      <c r="P235" s="146">
        <f t="shared" si="48"/>
        <v>0</v>
      </c>
      <c r="Q235" s="146">
        <f t="shared" si="49"/>
        <v>0</v>
      </c>
      <c r="R235" s="146">
        <f t="shared" si="50"/>
        <v>0</v>
      </c>
      <c r="S235" s="147">
        <v>0.12504999999999999</v>
      </c>
      <c r="T235" s="147">
        <f t="shared" si="51"/>
        <v>0.25009999999999999</v>
      </c>
      <c r="U235" s="147">
        <v>2.0000000000000002E-5</v>
      </c>
      <c r="V235" s="147">
        <f t="shared" si="52"/>
        <v>4.0000000000000003E-5</v>
      </c>
      <c r="W235" s="147">
        <v>0</v>
      </c>
      <c r="X235" s="148">
        <f t="shared" si="53"/>
        <v>0</v>
      </c>
      <c r="Y235" s="26"/>
      <c r="Z235" s="26"/>
      <c r="AA235" s="26"/>
      <c r="AB235" s="26"/>
      <c r="AC235" s="26"/>
      <c r="AD235" s="26"/>
      <c r="AE235" s="26"/>
      <c r="AR235" s="149" t="s">
        <v>126</v>
      </c>
      <c r="AT235" s="149" t="s">
        <v>122</v>
      </c>
      <c r="AU235" s="149" t="s">
        <v>118</v>
      </c>
      <c r="AY235" s="14" t="s">
        <v>119</v>
      </c>
      <c r="BE235" s="150">
        <f t="shared" si="54"/>
        <v>0</v>
      </c>
      <c r="BF235" s="150">
        <f t="shared" si="55"/>
        <v>0</v>
      </c>
      <c r="BG235" s="150">
        <f t="shared" si="56"/>
        <v>0</v>
      </c>
      <c r="BH235" s="150">
        <f t="shared" si="57"/>
        <v>0</v>
      </c>
      <c r="BI235" s="150">
        <f t="shared" si="58"/>
        <v>0</v>
      </c>
      <c r="BJ235" s="14" t="s">
        <v>118</v>
      </c>
      <c r="BK235" s="150">
        <f t="shared" si="59"/>
        <v>0</v>
      </c>
      <c r="BL235" s="14" t="s">
        <v>126</v>
      </c>
      <c r="BM235" s="149" t="s">
        <v>556</v>
      </c>
    </row>
    <row r="236" spans="1:65" s="2" customFormat="1" ht="24.15" customHeight="1">
      <c r="A236" s="26"/>
      <c r="B236" s="136"/>
      <c r="C236" s="151" t="s">
        <v>557</v>
      </c>
      <c r="D236" s="151" t="s">
        <v>128</v>
      </c>
      <c r="E236" s="152" t="s">
        <v>558</v>
      </c>
      <c r="F236" s="153" t="s">
        <v>559</v>
      </c>
      <c r="G236" s="154" t="s">
        <v>125</v>
      </c>
      <c r="H236" s="155">
        <v>2</v>
      </c>
      <c r="I236" s="156"/>
      <c r="J236" s="157"/>
      <c r="K236" s="156"/>
      <c r="L236" s="157"/>
      <c r="M236" s="158"/>
      <c r="N236" s="159" t="s">
        <v>1</v>
      </c>
      <c r="O236" s="145" t="s">
        <v>35</v>
      </c>
      <c r="P236" s="146">
        <f t="shared" si="48"/>
        <v>0</v>
      </c>
      <c r="Q236" s="146">
        <f t="shared" si="49"/>
        <v>0</v>
      </c>
      <c r="R236" s="146">
        <f t="shared" si="50"/>
        <v>0</v>
      </c>
      <c r="S236" s="147">
        <v>0</v>
      </c>
      <c r="T236" s="147">
        <f t="shared" si="51"/>
        <v>0</v>
      </c>
      <c r="U236" s="147">
        <v>3.8000000000000002E-4</v>
      </c>
      <c r="V236" s="147">
        <f t="shared" si="52"/>
        <v>7.6000000000000004E-4</v>
      </c>
      <c r="W236" s="147">
        <v>0</v>
      </c>
      <c r="X236" s="148">
        <f t="shared" si="53"/>
        <v>0</v>
      </c>
      <c r="Y236" s="26"/>
      <c r="Z236" s="26"/>
      <c r="AA236" s="26"/>
      <c r="AB236" s="26"/>
      <c r="AC236" s="26"/>
      <c r="AD236" s="26"/>
      <c r="AE236" s="26"/>
      <c r="AR236" s="149" t="s">
        <v>132</v>
      </c>
      <c r="AT236" s="149" t="s">
        <v>128</v>
      </c>
      <c r="AU236" s="149" t="s">
        <v>118</v>
      </c>
      <c r="AY236" s="14" t="s">
        <v>119</v>
      </c>
      <c r="BE236" s="150">
        <f t="shared" si="54"/>
        <v>0</v>
      </c>
      <c r="BF236" s="150">
        <f t="shared" si="55"/>
        <v>0</v>
      </c>
      <c r="BG236" s="150">
        <f t="shared" si="56"/>
        <v>0</v>
      </c>
      <c r="BH236" s="150">
        <f t="shared" si="57"/>
        <v>0</v>
      </c>
      <c r="BI236" s="150">
        <f t="shared" si="58"/>
        <v>0</v>
      </c>
      <c r="BJ236" s="14" t="s">
        <v>118</v>
      </c>
      <c r="BK236" s="150">
        <f t="shared" si="59"/>
        <v>0</v>
      </c>
      <c r="BL236" s="14" t="s">
        <v>126</v>
      </c>
      <c r="BM236" s="149" t="s">
        <v>560</v>
      </c>
    </row>
    <row r="237" spans="1:65" s="2" customFormat="1" ht="14.4" customHeight="1">
      <c r="A237" s="26"/>
      <c r="B237" s="136"/>
      <c r="C237" s="137" t="s">
        <v>561</v>
      </c>
      <c r="D237" s="137" t="s">
        <v>122</v>
      </c>
      <c r="E237" s="138" t="s">
        <v>562</v>
      </c>
      <c r="F237" s="139" t="s">
        <v>563</v>
      </c>
      <c r="G237" s="140" t="s">
        <v>125</v>
      </c>
      <c r="H237" s="141">
        <v>1</v>
      </c>
      <c r="I237" s="142"/>
      <c r="J237" s="142"/>
      <c r="K237" s="142"/>
      <c r="L237" s="143"/>
      <c r="M237" s="27"/>
      <c r="N237" s="144" t="s">
        <v>1</v>
      </c>
      <c r="O237" s="145" t="s">
        <v>35</v>
      </c>
      <c r="P237" s="146">
        <f t="shared" si="48"/>
        <v>0</v>
      </c>
      <c r="Q237" s="146">
        <f t="shared" si="49"/>
        <v>0</v>
      </c>
      <c r="R237" s="146">
        <f t="shared" si="50"/>
        <v>0</v>
      </c>
      <c r="S237" s="147">
        <v>0.26812999999999998</v>
      </c>
      <c r="T237" s="147">
        <f t="shared" si="51"/>
        <v>0.26812999999999998</v>
      </c>
      <c r="U237" s="147">
        <v>6.0000000000000002E-5</v>
      </c>
      <c r="V237" s="147">
        <f t="shared" si="52"/>
        <v>6.0000000000000002E-5</v>
      </c>
      <c r="W237" s="147">
        <v>0</v>
      </c>
      <c r="X237" s="148">
        <f t="shared" si="53"/>
        <v>0</v>
      </c>
      <c r="Y237" s="26"/>
      <c r="Z237" s="26"/>
      <c r="AA237" s="26"/>
      <c r="AB237" s="26"/>
      <c r="AC237" s="26"/>
      <c r="AD237" s="26"/>
      <c r="AE237" s="26"/>
      <c r="AR237" s="149" t="s">
        <v>126</v>
      </c>
      <c r="AT237" s="149" t="s">
        <v>122</v>
      </c>
      <c r="AU237" s="149" t="s">
        <v>118</v>
      </c>
      <c r="AY237" s="14" t="s">
        <v>119</v>
      </c>
      <c r="BE237" s="150">
        <f t="shared" si="54"/>
        <v>0</v>
      </c>
      <c r="BF237" s="150">
        <f t="shared" si="55"/>
        <v>0</v>
      </c>
      <c r="BG237" s="150">
        <f t="shared" si="56"/>
        <v>0</v>
      </c>
      <c r="BH237" s="150">
        <f t="shared" si="57"/>
        <v>0</v>
      </c>
      <c r="BI237" s="150">
        <f t="shared" si="58"/>
        <v>0</v>
      </c>
      <c r="BJ237" s="14" t="s">
        <v>118</v>
      </c>
      <c r="BK237" s="150">
        <f t="shared" si="59"/>
        <v>0</v>
      </c>
      <c r="BL237" s="14" t="s">
        <v>126</v>
      </c>
      <c r="BM237" s="149" t="s">
        <v>564</v>
      </c>
    </row>
    <row r="238" spans="1:65" s="2" customFormat="1" ht="24.15" customHeight="1">
      <c r="A238" s="26"/>
      <c r="B238" s="136"/>
      <c r="C238" s="151" t="s">
        <v>565</v>
      </c>
      <c r="D238" s="151" t="s">
        <v>128</v>
      </c>
      <c r="E238" s="152" t="s">
        <v>566</v>
      </c>
      <c r="F238" s="153" t="s">
        <v>567</v>
      </c>
      <c r="G238" s="154" t="s">
        <v>125</v>
      </c>
      <c r="H238" s="155">
        <v>1</v>
      </c>
      <c r="I238" s="156"/>
      <c r="J238" s="157"/>
      <c r="K238" s="156"/>
      <c r="L238" s="157"/>
      <c r="M238" s="158"/>
      <c r="N238" s="159" t="s">
        <v>1</v>
      </c>
      <c r="O238" s="145" t="s">
        <v>35</v>
      </c>
      <c r="P238" s="146">
        <f t="shared" si="48"/>
        <v>0</v>
      </c>
      <c r="Q238" s="146">
        <f t="shared" si="49"/>
        <v>0</v>
      </c>
      <c r="R238" s="146">
        <f t="shared" si="50"/>
        <v>0</v>
      </c>
      <c r="S238" s="147">
        <v>0</v>
      </c>
      <c r="T238" s="147">
        <f t="shared" si="51"/>
        <v>0</v>
      </c>
      <c r="U238" s="147">
        <v>1.6000000000000001E-3</v>
      </c>
      <c r="V238" s="147">
        <f t="shared" si="52"/>
        <v>1.6000000000000001E-3</v>
      </c>
      <c r="W238" s="147">
        <v>0</v>
      </c>
      <c r="X238" s="148">
        <f t="shared" si="53"/>
        <v>0</v>
      </c>
      <c r="Y238" s="26"/>
      <c r="Z238" s="26"/>
      <c r="AA238" s="26"/>
      <c r="AB238" s="26"/>
      <c r="AC238" s="26"/>
      <c r="AD238" s="26"/>
      <c r="AE238" s="26"/>
      <c r="AR238" s="149" t="s">
        <v>132</v>
      </c>
      <c r="AT238" s="149" t="s">
        <v>128</v>
      </c>
      <c r="AU238" s="149" t="s">
        <v>118</v>
      </c>
      <c r="AY238" s="14" t="s">
        <v>119</v>
      </c>
      <c r="BE238" s="150">
        <f t="shared" si="54"/>
        <v>0</v>
      </c>
      <c r="BF238" s="150">
        <f t="shared" si="55"/>
        <v>0</v>
      </c>
      <c r="BG238" s="150">
        <f t="shared" si="56"/>
        <v>0</v>
      </c>
      <c r="BH238" s="150">
        <f t="shared" si="57"/>
        <v>0</v>
      </c>
      <c r="BI238" s="150">
        <f t="shared" si="58"/>
        <v>0</v>
      </c>
      <c r="BJ238" s="14" t="s">
        <v>118</v>
      </c>
      <c r="BK238" s="150">
        <f t="shared" si="59"/>
        <v>0</v>
      </c>
      <c r="BL238" s="14" t="s">
        <v>126</v>
      </c>
      <c r="BM238" s="149" t="s">
        <v>568</v>
      </c>
    </row>
    <row r="239" spans="1:65" s="2" customFormat="1" ht="14.4" customHeight="1">
      <c r="A239" s="26"/>
      <c r="B239" s="136"/>
      <c r="C239" s="137" t="s">
        <v>569</v>
      </c>
      <c r="D239" s="137" t="s">
        <v>122</v>
      </c>
      <c r="E239" s="138" t="s">
        <v>570</v>
      </c>
      <c r="F239" s="139" t="s">
        <v>571</v>
      </c>
      <c r="G239" s="140" t="s">
        <v>125</v>
      </c>
      <c r="H239" s="141">
        <v>1</v>
      </c>
      <c r="I239" s="142"/>
      <c r="J239" s="142"/>
      <c r="K239" s="142"/>
      <c r="L239" s="143"/>
      <c r="M239" s="27"/>
      <c r="N239" s="144" t="s">
        <v>1</v>
      </c>
      <c r="O239" s="145" t="s">
        <v>35</v>
      </c>
      <c r="P239" s="146">
        <f t="shared" si="48"/>
        <v>0</v>
      </c>
      <c r="Q239" s="146">
        <f t="shared" si="49"/>
        <v>0</v>
      </c>
      <c r="R239" s="146">
        <f t="shared" si="50"/>
        <v>0</v>
      </c>
      <c r="S239" s="147">
        <v>0.16502</v>
      </c>
      <c r="T239" s="147">
        <f t="shared" si="51"/>
        <v>0.16502</v>
      </c>
      <c r="U239" s="147">
        <v>1.0000000000000001E-5</v>
      </c>
      <c r="V239" s="147">
        <f t="shared" si="52"/>
        <v>1.0000000000000001E-5</v>
      </c>
      <c r="W239" s="147">
        <v>0</v>
      </c>
      <c r="X239" s="148">
        <f t="shared" si="53"/>
        <v>0</v>
      </c>
      <c r="Y239" s="26"/>
      <c r="Z239" s="26"/>
      <c r="AA239" s="26"/>
      <c r="AB239" s="26"/>
      <c r="AC239" s="26"/>
      <c r="AD239" s="26"/>
      <c r="AE239" s="26"/>
      <c r="AR239" s="149" t="s">
        <v>126</v>
      </c>
      <c r="AT239" s="149" t="s">
        <v>122</v>
      </c>
      <c r="AU239" s="149" t="s">
        <v>118</v>
      </c>
      <c r="AY239" s="14" t="s">
        <v>119</v>
      </c>
      <c r="BE239" s="150">
        <f t="shared" si="54"/>
        <v>0</v>
      </c>
      <c r="BF239" s="150">
        <f t="shared" si="55"/>
        <v>0</v>
      </c>
      <c r="BG239" s="150">
        <f t="shared" si="56"/>
        <v>0</v>
      </c>
      <c r="BH239" s="150">
        <f t="shared" si="57"/>
        <v>0</v>
      </c>
      <c r="BI239" s="150">
        <f t="shared" si="58"/>
        <v>0</v>
      </c>
      <c r="BJ239" s="14" t="s">
        <v>118</v>
      </c>
      <c r="BK239" s="150">
        <f t="shared" si="59"/>
        <v>0</v>
      </c>
      <c r="BL239" s="14" t="s">
        <v>126</v>
      </c>
      <c r="BM239" s="149" t="s">
        <v>572</v>
      </c>
    </row>
    <row r="240" spans="1:65" s="2" customFormat="1" ht="14.4" customHeight="1">
      <c r="A240" s="26"/>
      <c r="B240" s="136"/>
      <c r="C240" s="151" t="s">
        <v>573</v>
      </c>
      <c r="D240" s="151" t="s">
        <v>128</v>
      </c>
      <c r="E240" s="152" t="s">
        <v>574</v>
      </c>
      <c r="F240" s="153" t="s">
        <v>575</v>
      </c>
      <c r="G240" s="154" t="s">
        <v>125</v>
      </c>
      <c r="H240" s="155">
        <v>1</v>
      </c>
      <c r="I240" s="156"/>
      <c r="J240" s="157"/>
      <c r="K240" s="156"/>
      <c r="L240" s="157"/>
      <c r="M240" s="158"/>
      <c r="N240" s="159" t="s">
        <v>1</v>
      </c>
      <c r="O240" s="145" t="s">
        <v>35</v>
      </c>
      <c r="P240" s="146">
        <f t="shared" si="48"/>
        <v>0</v>
      </c>
      <c r="Q240" s="146">
        <f t="shared" si="49"/>
        <v>0</v>
      </c>
      <c r="R240" s="146">
        <f t="shared" si="50"/>
        <v>0</v>
      </c>
      <c r="S240" s="147">
        <v>0</v>
      </c>
      <c r="T240" s="147">
        <f t="shared" si="51"/>
        <v>0</v>
      </c>
      <c r="U240" s="147">
        <v>2.5999999999999998E-4</v>
      </c>
      <c r="V240" s="147">
        <f t="shared" si="52"/>
        <v>2.5999999999999998E-4</v>
      </c>
      <c r="W240" s="147">
        <v>0</v>
      </c>
      <c r="X240" s="148">
        <f t="shared" si="53"/>
        <v>0</v>
      </c>
      <c r="Y240" s="26"/>
      <c r="Z240" s="26"/>
      <c r="AA240" s="26"/>
      <c r="AB240" s="26"/>
      <c r="AC240" s="26"/>
      <c r="AD240" s="26"/>
      <c r="AE240" s="26"/>
      <c r="AR240" s="149" t="s">
        <v>132</v>
      </c>
      <c r="AT240" s="149" t="s">
        <v>128</v>
      </c>
      <c r="AU240" s="149" t="s">
        <v>118</v>
      </c>
      <c r="AY240" s="14" t="s">
        <v>119</v>
      </c>
      <c r="BE240" s="150">
        <f t="shared" si="54"/>
        <v>0</v>
      </c>
      <c r="BF240" s="150">
        <f t="shared" si="55"/>
        <v>0</v>
      </c>
      <c r="BG240" s="150">
        <f t="shared" si="56"/>
        <v>0</v>
      </c>
      <c r="BH240" s="150">
        <f t="shared" si="57"/>
        <v>0</v>
      </c>
      <c r="BI240" s="150">
        <f t="shared" si="58"/>
        <v>0</v>
      </c>
      <c r="BJ240" s="14" t="s">
        <v>118</v>
      </c>
      <c r="BK240" s="150">
        <f t="shared" si="59"/>
        <v>0</v>
      </c>
      <c r="BL240" s="14" t="s">
        <v>126</v>
      </c>
      <c r="BM240" s="149" t="s">
        <v>576</v>
      </c>
    </row>
    <row r="241" spans="1:65" s="2" customFormat="1" ht="14.4" customHeight="1">
      <c r="A241" s="26"/>
      <c r="B241" s="136"/>
      <c r="C241" s="137" t="s">
        <v>577</v>
      </c>
      <c r="D241" s="137" t="s">
        <v>122</v>
      </c>
      <c r="E241" s="138" t="s">
        <v>578</v>
      </c>
      <c r="F241" s="139" t="s">
        <v>579</v>
      </c>
      <c r="G241" s="140" t="s">
        <v>125</v>
      </c>
      <c r="H241" s="141">
        <v>1</v>
      </c>
      <c r="I241" s="142"/>
      <c r="J241" s="142"/>
      <c r="K241" s="142"/>
      <c r="L241" s="143"/>
      <c r="M241" s="27"/>
      <c r="N241" s="144" t="s">
        <v>1</v>
      </c>
      <c r="O241" s="145" t="s">
        <v>35</v>
      </c>
      <c r="P241" s="146">
        <f t="shared" si="48"/>
        <v>0</v>
      </c>
      <c r="Q241" s="146">
        <f t="shared" si="49"/>
        <v>0</v>
      </c>
      <c r="R241" s="146">
        <f t="shared" si="50"/>
        <v>0</v>
      </c>
      <c r="S241" s="147">
        <v>0.17504</v>
      </c>
      <c r="T241" s="147">
        <f t="shared" si="51"/>
        <v>0.17504</v>
      </c>
      <c r="U241" s="147">
        <v>2.0000000000000002E-5</v>
      </c>
      <c r="V241" s="147">
        <f t="shared" si="52"/>
        <v>2.0000000000000002E-5</v>
      </c>
      <c r="W241" s="147">
        <v>0</v>
      </c>
      <c r="X241" s="148">
        <f t="shared" si="53"/>
        <v>0</v>
      </c>
      <c r="Y241" s="26"/>
      <c r="Z241" s="26"/>
      <c r="AA241" s="26"/>
      <c r="AB241" s="26"/>
      <c r="AC241" s="26"/>
      <c r="AD241" s="26"/>
      <c r="AE241" s="26"/>
      <c r="AR241" s="149" t="s">
        <v>126</v>
      </c>
      <c r="AT241" s="149" t="s">
        <v>122</v>
      </c>
      <c r="AU241" s="149" t="s">
        <v>118</v>
      </c>
      <c r="AY241" s="14" t="s">
        <v>119</v>
      </c>
      <c r="BE241" s="150">
        <f t="shared" si="54"/>
        <v>0</v>
      </c>
      <c r="BF241" s="150">
        <f t="shared" si="55"/>
        <v>0</v>
      </c>
      <c r="BG241" s="150">
        <f t="shared" si="56"/>
        <v>0</v>
      </c>
      <c r="BH241" s="150">
        <f t="shared" si="57"/>
        <v>0</v>
      </c>
      <c r="BI241" s="150">
        <f t="shared" si="58"/>
        <v>0</v>
      </c>
      <c r="BJ241" s="14" t="s">
        <v>118</v>
      </c>
      <c r="BK241" s="150">
        <f t="shared" si="59"/>
        <v>0</v>
      </c>
      <c r="BL241" s="14" t="s">
        <v>126</v>
      </c>
      <c r="BM241" s="149" t="s">
        <v>580</v>
      </c>
    </row>
    <row r="242" spans="1:65" s="2" customFormat="1" ht="24.15" customHeight="1">
      <c r="A242" s="26"/>
      <c r="B242" s="136"/>
      <c r="C242" s="151" t="s">
        <v>581</v>
      </c>
      <c r="D242" s="151" t="s">
        <v>128</v>
      </c>
      <c r="E242" s="152" t="s">
        <v>582</v>
      </c>
      <c r="F242" s="153" t="s">
        <v>583</v>
      </c>
      <c r="G242" s="154" t="s">
        <v>125</v>
      </c>
      <c r="H242" s="155">
        <v>1</v>
      </c>
      <c r="I242" s="156"/>
      <c r="J242" s="157"/>
      <c r="K242" s="156"/>
      <c r="L242" s="157"/>
      <c r="M242" s="158"/>
      <c r="N242" s="159" t="s">
        <v>1</v>
      </c>
      <c r="O242" s="145" t="s">
        <v>35</v>
      </c>
      <c r="P242" s="146">
        <f t="shared" ref="P242:P273" si="60">I242+J242</f>
        <v>0</v>
      </c>
      <c r="Q242" s="146">
        <f t="shared" ref="Q242:Q273" si="61">ROUND(I242*H242,2)</f>
        <v>0</v>
      </c>
      <c r="R242" s="146">
        <f t="shared" ref="R242:R273" si="62">ROUND(J242*H242,2)</f>
        <v>0</v>
      </c>
      <c r="S242" s="147">
        <v>0</v>
      </c>
      <c r="T242" s="147">
        <f t="shared" ref="T242:T273" si="63">S242*H242</f>
        <v>0</v>
      </c>
      <c r="U242" s="147">
        <v>1.8000000000000001E-4</v>
      </c>
      <c r="V242" s="147">
        <f t="shared" ref="V242:V273" si="64">U242*H242</f>
        <v>1.8000000000000001E-4</v>
      </c>
      <c r="W242" s="147">
        <v>0</v>
      </c>
      <c r="X242" s="148">
        <f t="shared" ref="X242:X273" si="65">W242*H242</f>
        <v>0</v>
      </c>
      <c r="Y242" s="26"/>
      <c r="Z242" s="26"/>
      <c r="AA242" s="26"/>
      <c r="AB242" s="26"/>
      <c r="AC242" s="26"/>
      <c r="AD242" s="26"/>
      <c r="AE242" s="26"/>
      <c r="AR242" s="149" t="s">
        <v>132</v>
      </c>
      <c r="AT242" s="149" t="s">
        <v>128</v>
      </c>
      <c r="AU242" s="149" t="s">
        <v>118</v>
      </c>
      <c r="AY242" s="14" t="s">
        <v>119</v>
      </c>
      <c r="BE242" s="150">
        <f t="shared" ref="BE242:BE273" si="66">IF(O242="základná",K242,0)</f>
        <v>0</v>
      </c>
      <c r="BF242" s="150">
        <f t="shared" ref="BF242:BF273" si="67">IF(O242="znížená",K242,0)</f>
        <v>0</v>
      </c>
      <c r="BG242" s="150">
        <f t="shared" ref="BG242:BG273" si="68">IF(O242="zákl. prenesená",K242,0)</f>
        <v>0</v>
      </c>
      <c r="BH242" s="150">
        <f t="shared" ref="BH242:BH273" si="69">IF(O242="zníž. prenesená",K242,0)</f>
        <v>0</v>
      </c>
      <c r="BI242" s="150">
        <f t="shared" ref="BI242:BI273" si="70">IF(O242="nulová",K242,0)</f>
        <v>0</v>
      </c>
      <c r="BJ242" s="14" t="s">
        <v>118</v>
      </c>
      <c r="BK242" s="150">
        <f t="shared" ref="BK242:BK273" si="71">ROUND(P242*H242,2)</f>
        <v>0</v>
      </c>
      <c r="BL242" s="14" t="s">
        <v>126</v>
      </c>
      <c r="BM242" s="149" t="s">
        <v>584</v>
      </c>
    </row>
    <row r="243" spans="1:65" s="2" customFormat="1" ht="14.4" customHeight="1">
      <c r="A243" s="26"/>
      <c r="B243" s="136"/>
      <c r="C243" s="137" t="s">
        <v>585</v>
      </c>
      <c r="D243" s="137" t="s">
        <v>122</v>
      </c>
      <c r="E243" s="138" t="s">
        <v>586</v>
      </c>
      <c r="F243" s="139" t="s">
        <v>587</v>
      </c>
      <c r="G243" s="140" t="s">
        <v>125</v>
      </c>
      <c r="H243" s="141">
        <v>1</v>
      </c>
      <c r="I243" s="142"/>
      <c r="J243" s="142"/>
      <c r="K243" s="142"/>
      <c r="L243" s="143"/>
      <c r="M243" s="27"/>
      <c r="N243" s="144" t="s">
        <v>1</v>
      </c>
      <c r="O243" s="145" t="s">
        <v>35</v>
      </c>
      <c r="P243" s="146">
        <f t="shared" si="60"/>
        <v>0</v>
      </c>
      <c r="Q243" s="146">
        <f t="shared" si="61"/>
        <v>0</v>
      </c>
      <c r="R243" s="146">
        <f t="shared" si="62"/>
        <v>0</v>
      </c>
      <c r="S243" s="147">
        <v>0.16536999999999999</v>
      </c>
      <c r="T243" s="147">
        <f t="shared" si="63"/>
        <v>0.16536999999999999</v>
      </c>
      <c r="U243" s="147">
        <v>2.0000000000000002E-5</v>
      </c>
      <c r="V243" s="147">
        <f t="shared" si="64"/>
        <v>2.0000000000000002E-5</v>
      </c>
      <c r="W243" s="147">
        <v>0</v>
      </c>
      <c r="X243" s="148">
        <f t="shared" si="65"/>
        <v>0</v>
      </c>
      <c r="Y243" s="26"/>
      <c r="Z243" s="26"/>
      <c r="AA243" s="26"/>
      <c r="AB243" s="26"/>
      <c r="AC243" s="26"/>
      <c r="AD243" s="26"/>
      <c r="AE243" s="26"/>
      <c r="AR243" s="149" t="s">
        <v>126</v>
      </c>
      <c r="AT243" s="149" t="s">
        <v>122</v>
      </c>
      <c r="AU243" s="149" t="s">
        <v>118</v>
      </c>
      <c r="AY243" s="14" t="s">
        <v>119</v>
      </c>
      <c r="BE243" s="150">
        <f t="shared" si="66"/>
        <v>0</v>
      </c>
      <c r="BF243" s="150">
        <f t="shared" si="67"/>
        <v>0</v>
      </c>
      <c r="BG243" s="150">
        <f t="shared" si="68"/>
        <v>0</v>
      </c>
      <c r="BH243" s="150">
        <f t="shared" si="69"/>
        <v>0</v>
      </c>
      <c r="BI243" s="150">
        <f t="shared" si="70"/>
        <v>0</v>
      </c>
      <c r="BJ243" s="14" t="s">
        <v>118</v>
      </c>
      <c r="BK243" s="150">
        <f t="shared" si="71"/>
        <v>0</v>
      </c>
      <c r="BL243" s="14" t="s">
        <v>126</v>
      </c>
      <c r="BM243" s="149" t="s">
        <v>588</v>
      </c>
    </row>
    <row r="244" spans="1:65" s="2" customFormat="1" ht="14.4" customHeight="1">
      <c r="A244" s="26"/>
      <c r="B244" s="136"/>
      <c r="C244" s="151" t="s">
        <v>589</v>
      </c>
      <c r="D244" s="151" t="s">
        <v>128</v>
      </c>
      <c r="E244" s="152" t="s">
        <v>590</v>
      </c>
      <c r="F244" s="153" t="s">
        <v>591</v>
      </c>
      <c r="G244" s="154" t="s">
        <v>125</v>
      </c>
      <c r="H244" s="155">
        <v>1</v>
      </c>
      <c r="I244" s="156"/>
      <c r="J244" s="157"/>
      <c r="K244" s="156"/>
      <c r="L244" s="157"/>
      <c r="M244" s="158"/>
      <c r="N244" s="159" t="s">
        <v>1</v>
      </c>
      <c r="O244" s="145" t="s">
        <v>35</v>
      </c>
      <c r="P244" s="146">
        <f t="shared" si="60"/>
        <v>0</v>
      </c>
      <c r="Q244" s="146">
        <f t="shared" si="61"/>
        <v>0</v>
      </c>
      <c r="R244" s="146">
        <f t="shared" si="62"/>
        <v>0</v>
      </c>
      <c r="S244" s="147">
        <v>0</v>
      </c>
      <c r="T244" s="147">
        <f t="shared" si="63"/>
        <v>0</v>
      </c>
      <c r="U244" s="147">
        <v>3.3E-4</v>
      </c>
      <c r="V244" s="147">
        <f t="shared" si="64"/>
        <v>3.3E-4</v>
      </c>
      <c r="W244" s="147">
        <v>0</v>
      </c>
      <c r="X244" s="148">
        <f t="shared" si="65"/>
        <v>0</v>
      </c>
      <c r="Y244" s="26"/>
      <c r="Z244" s="26"/>
      <c r="AA244" s="26"/>
      <c r="AB244" s="26"/>
      <c r="AC244" s="26"/>
      <c r="AD244" s="26"/>
      <c r="AE244" s="26"/>
      <c r="AR244" s="149" t="s">
        <v>132</v>
      </c>
      <c r="AT244" s="149" t="s">
        <v>128</v>
      </c>
      <c r="AU244" s="149" t="s">
        <v>118</v>
      </c>
      <c r="AY244" s="14" t="s">
        <v>119</v>
      </c>
      <c r="BE244" s="150">
        <f t="shared" si="66"/>
        <v>0</v>
      </c>
      <c r="BF244" s="150">
        <f t="shared" si="67"/>
        <v>0</v>
      </c>
      <c r="BG244" s="150">
        <f t="shared" si="68"/>
        <v>0</v>
      </c>
      <c r="BH244" s="150">
        <f t="shared" si="69"/>
        <v>0</v>
      </c>
      <c r="BI244" s="150">
        <f t="shared" si="70"/>
        <v>0</v>
      </c>
      <c r="BJ244" s="14" t="s">
        <v>118</v>
      </c>
      <c r="BK244" s="150">
        <f t="shared" si="71"/>
        <v>0</v>
      </c>
      <c r="BL244" s="14" t="s">
        <v>126</v>
      </c>
      <c r="BM244" s="149" t="s">
        <v>592</v>
      </c>
    </row>
    <row r="245" spans="1:65" s="2" customFormat="1" ht="14.4" customHeight="1">
      <c r="A245" s="26"/>
      <c r="B245" s="136"/>
      <c r="C245" s="137" t="s">
        <v>593</v>
      </c>
      <c r="D245" s="137" t="s">
        <v>122</v>
      </c>
      <c r="E245" s="138" t="s">
        <v>594</v>
      </c>
      <c r="F245" s="139" t="s">
        <v>595</v>
      </c>
      <c r="G245" s="140" t="s">
        <v>125</v>
      </c>
      <c r="H245" s="141">
        <v>1</v>
      </c>
      <c r="I245" s="142"/>
      <c r="J245" s="142"/>
      <c r="K245" s="142"/>
      <c r="L245" s="143"/>
      <c r="M245" s="27"/>
      <c r="N245" s="144" t="s">
        <v>1</v>
      </c>
      <c r="O245" s="145" t="s">
        <v>35</v>
      </c>
      <c r="P245" s="146">
        <f t="shared" si="60"/>
        <v>0</v>
      </c>
      <c r="Q245" s="146">
        <f t="shared" si="61"/>
        <v>0</v>
      </c>
      <c r="R245" s="146">
        <f t="shared" si="62"/>
        <v>0</v>
      </c>
      <c r="S245" s="147">
        <v>0.20648</v>
      </c>
      <c r="T245" s="147">
        <f t="shared" si="63"/>
        <v>0.20648</v>
      </c>
      <c r="U245" s="147">
        <v>4.0000000000000003E-5</v>
      </c>
      <c r="V245" s="147">
        <f t="shared" si="64"/>
        <v>4.0000000000000003E-5</v>
      </c>
      <c r="W245" s="147">
        <v>0</v>
      </c>
      <c r="X245" s="148">
        <f t="shared" si="65"/>
        <v>0</v>
      </c>
      <c r="Y245" s="26"/>
      <c r="Z245" s="26"/>
      <c r="AA245" s="26"/>
      <c r="AB245" s="26"/>
      <c r="AC245" s="26"/>
      <c r="AD245" s="26"/>
      <c r="AE245" s="26"/>
      <c r="AR245" s="149" t="s">
        <v>126</v>
      </c>
      <c r="AT245" s="149" t="s">
        <v>122</v>
      </c>
      <c r="AU245" s="149" t="s">
        <v>118</v>
      </c>
      <c r="AY245" s="14" t="s">
        <v>119</v>
      </c>
      <c r="BE245" s="150">
        <f t="shared" si="66"/>
        <v>0</v>
      </c>
      <c r="BF245" s="150">
        <f t="shared" si="67"/>
        <v>0</v>
      </c>
      <c r="BG245" s="150">
        <f t="shared" si="68"/>
        <v>0</v>
      </c>
      <c r="BH245" s="150">
        <f t="shared" si="69"/>
        <v>0</v>
      </c>
      <c r="BI245" s="150">
        <f t="shared" si="70"/>
        <v>0</v>
      </c>
      <c r="BJ245" s="14" t="s">
        <v>118</v>
      </c>
      <c r="BK245" s="150">
        <f t="shared" si="71"/>
        <v>0</v>
      </c>
      <c r="BL245" s="14" t="s">
        <v>126</v>
      </c>
      <c r="BM245" s="149" t="s">
        <v>596</v>
      </c>
    </row>
    <row r="246" spans="1:65" s="2" customFormat="1" ht="14.4" customHeight="1">
      <c r="A246" s="26"/>
      <c r="B246" s="136"/>
      <c r="C246" s="151" t="s">
        <v>597</v>
      </c>
      <c r="D246" s="151" t="s">
        <v>128</v>
      </c>
      <c r="E246" s="152" t="s">
        <v>598</v>
      </c>
      <c r="F246" s="153" t="s">
        <v>599</v>
      </c>
      <c r="G246" s="154" t="s">
        <v>125</v>
      </c>
      <c r="H246" s="155">
        <v>1</v>
      </c>
      <c r="I246" s="156"/>
      <c r="J246" s="157"/>
      <c r="K246" s="156"/>
      <c r="L246" s="157"/>
      <c r="M246" s="158"/>
      <c r="N246" s="159" t="s">
        <v>1</v>
      </c>
      <c r="O246" s="145" t="s">
        <v>35</v>
      </c>
      <c r="P246" s="146">
        <f t="shared" si="60"/>
        <v>0</v>
      </c>
      <c r="Q246" s="146">
        <f t="shared" si="61"/>
        <v>0</v>
      </c>
      <c r="R246" s="146">
        <f t="shared" si="62"/>
        <v>0</v>
      </c>
      <c r="S246" s="147">
        <v>0</v>
      </c>
      <c r="T246" s="147">
        <f t="shared" si="63"/>
        <v>0</v>
      </c>
      <c r="U246" s="147">
        <v>4.8999999999999998E-4</v>
      </c>
      <c r="V246" s="147">
        <f t="shared" si="64"/>
        <v>4.8999999999999998E-4</v>
      </c>
      <c r="W246" s="147">
        <v>0</v>
      </c>
      <c r="X246" s="148">
        <f t="shared" si="65"/>
        <v>0</v>
      </c>
      <c r="Y246" s="26"/>
      <c r="Z246" s="26"/>
      <c r="AA246" s="26"/>
      <c r="AB246" s="26"/>
      <c r="AC246" s="26"/>
      <c r="AD246" s="26"/>
      <c r="AE246" s="26"/>
      <c r="AR246" s="149" t="s">
        <v>132</v>
      </c>
      <c r="AT246" s="149" t="s">
        <v>128</v>
      </c>
      <c r="AU246" s="149" t="s">
        <v>118</v>
      </c>
      <c r="AY246" s="14" t="s">
        <v>119</v>
      </c>
      <c r="BE246" s="150">
        <f t="shared" si="66"/>
        <v>0</v>
      </c>
      <c r="BF246" s="150">
        <f t="shared" si="67"/>
        <v>0</v>
      </c>
      <c r="BG246" s="150">
        <f t="shared" si="68"/>
        <v>0</v>
      </c>
      <c r="BH246" s="150">
        <f t="shared" si="69"/>
        <v>0</v>
      </c>
      <c r="BI246" s="150">
        <f t="shared" si="70"/>
        <v>0</v>
      </c>
      <c r="BJ246" s="14" t="s">
        <v>118</v>
      </c>
      <c r="BK246" s="150">
        <f t="shared" si="71"/>
        <v>0</v>
      </c>
      <c r="BL246" s="14" t="s">
        <v>126</v>
      </c>
      <c r="BM246" s="149" t="s">
        <v>600</v>
      </c>
    </row>
    <row r="247" spans="1:65" s="2" customFormat="1" ht="14.4" customHeight="1">
      <c r="A247" s="26"/>
      <c r="B247" s="136"/>
      <c r="C247" s="137" t="s">
        <v>601</v>
      </c>
      <c r="D247" s="137" t="s">
        <v>122</v>
      </c>
      <c r="E247" s="138" t="s">
        <v>602</v>
      </c>
      <c r="F247" s="139" t="s">
        <v>603</v>
      </c>
      <c r="G247" s="140" t="s">
        <v>125</v>
      </c>
      <c r="H247" s="141">
        <v>2</v>
      </c>
      <c r="I247" s="142"/>
      <c r="J247" s="142"/>
      <c r="K247" s="142"/>
      <c r="L247" s="143"/>
      <c r="M247" s="27"/>
      <c r="N247" s="144" t="s">
        <v>1</v>
      </c>
      <c r="O247" s="145" t="s">
        <v>35</v>
      </c>
      <c r="P247" s="146">
        <f t="shared" si="60"/>
        <v>0</v>
      </c>
      <c r="Q247" s="146">
        <f t="shared" si="61"/>
        <v>0</v>
      </c>
      <c r="R247" s="146">
        <f t="shared" si="62"/>
        <v>0</v>
      </c>
      <c r="S247" s="147">
        <v>0.22763</v>
      </c>
      <c r="T247" s="147">
        <f t="shared" si="63"/>
        <v>0.45526</v>
      </c>
      <c r="U247" s="147">
        <v>5.0000000000000002E-5</v>
      </c>
      <c r="V247" s="147">
        <f t="shared" si="64"/>
        <v>1E-4</v>
      </c>
      <c r="W247" s="147">
        <v>0</v>
      </c>
      <c r="X247" s="148">
        <f t="shared" si="65"/>
        <v>0</v>
      </c>
      <c r="Y247" s="26"/>
      <c r="Z247" s="26"/>
      <c r="AA247" s="26"/>
      <c r="AB247" s="26"/>
      <c r="AC247" s="26"/>
      <c r="AD247" s="26"/>
      <c r="AE247" s="26"/>
      <c r="AR247" s="149" t="s">
        <v>126</v>
      </c>
      <c r="AT247" s="149" t="s">
        <v>122</v>
      </c>
      <c r="AU247" s="149" t="s">
        <v>118</v>
      </c>
      <c r="AY247" s="14" t="s">
        <v>119</v>
      </c>
      <c r="BE247" s="150">
        <f t="shared" si="66"/>
        <v>0</v>
      </c>
      <c r="BF247" s="150">
        <f t="shared" si="67"/>
        <v>0</v>
      </c>
      <c r="BG247" s="150">
        <f t="shared" si="68"/>
        <v>0</v>
      </c>
      <c r="BH247" s="150">
        <f t="shared" si="69"/>
        <v>0</v>
      </c>
      <c r="BI247" s="150">
        <f t="shared" si="70"/>
        <v>0</v>
      </c>
      <c r="BJ247" s="14" t="s">
        <v>118</v>
      </c>
      <c r="BK247" s="150">
        <f t="shared" si="71"/>
        <v>0</v>
      </c>
      <c r="BL247" s="14" t="s">
        <v>126</v>
      </c>
      <c r="BM247" s="149" t="s">
        <v>604</v>
      </c>
    </row>
    <row r="248" spans="1:65" s="2" customFormat="1" ht="14.4" customHeight="1">
      <c r="A248" s="26"/>
      <c r="B248" s="136"/>
      <c r="C248" s="151" t="s">
        <v>605</v>
      </c>
      <c r="D248" s="151" t="s">
        <v>128</v>
      </c>
      <c r="E248" s="152" t="s">
        <v>606</v>
      </c>
      <c r="F248" s="153" t="s">
        <v>607</v>
      </c>
      <c r="G248" s="154" t="s">
        <v>125</v>
      </c>
      <c r="H248" s="155">
        <v>2</v>
      </c>
      <c r="I248" s="156"/>
      <c r="J248" s="157"/>
      <c r="K248" s="156"/>
      <c r="L248" s="157"/>
      <c r="M248" s="158"/>
      <c r="N248" s="159" t="s">
        <v>1</v>
      </c>
      <c r="O248" s="145" t="s">
        <v>35</v>
      </c>
      <c r="P248" s="146">
        <f t="shared" si="60"/>
        <v>0</v>
      </c>
      <c r="Q248" s="146">
        <f t="shared" si="61"/>
        <v>0</v>
      </c>
      <c r="R248" s="146">
        <f t="shared" si="62"/>
        <v>0</v>
      </c>
      <c r="S248" s="147">
        <v>0</v>
      </c>
      <c r="T248" s="147">
        <f t="shared" si="63"/>
        <v>0</v>
      </c>
      <c r="U248" s="147">
        <v>6.8999999999999997E-4</v>
      </c>
      <c r="V248" s="147">
        <f t="shared" si="64"/>
        <v>1.3799999999999999E-3</v>
      </c>
      <c r="W248" s="147">
        <v>0</v>
      </c>
      <c r="X248" s="148">
        <f t="shared" si="65"/>
        <v>0</v>
      </c>
      <c r="Y248" s="26"/>
      <c r="Z248" s="26"/>
      <c r="AA248" s="26"/>
      <c r="AB248" s="26"/>
      <c r="AC248" s="26"/>
      <c r="AD248" s="26"/>
      <c r="AE248" s="26"/>
      <c r="AR248" s="149" t="s">
        <v>132</v>
      </c>
      <c r="AT248" s="149" t="s">
        <v>128</v>
      </c>
      <c r="AU248" s="149" t="s">
        <v>118</v>
      </c>
      <c r="AY248" s="14" t="s">
        <v>119</v>
      </c>
      <c r="BE248" s="150">
        <f t="shared" si="66"/>
        <v>0</v>
      </c>
      <c r="BF248" s="150">
        <f t="shared" si="67"/>
        <v>0</v>
      </c>
      <c r="BG248" s="150">
        <f t="shared" si="68"/>
        <v>0</v>
      </c>
      <c r="BH248" s="150">
        <f t="shared" si="69"/>
        <v>0</v>
      </c>
      <c r="BI248" s="150">
        <f t="shared" si="70"/>
        <v>0</v>
      </c>
      <c r="BJ248" s="14" t="s">
        <v>118</v>
      </c>
      <c r="BK248" s="150">
        <f t="shared" si="71"/>
        <v>0</v>
      </c>
      <c r="BL248" s="14" t="s">
        <v>126</v>
      </c>
      <c r="BM248" s="149" t="s">
        <v>608</v>
      </c>
    </row>
    <row r="249" spans="1:65" s="2" customFormat="1" ht="24.15" customHeight="1">
      <c r="A249" s="26"/>
      <c r="B249" s="136"/>
      <c r="C249" s="137" t="s">
        <v>609</v>
      </c>
      <c r="D249" s="137" t="s">
        <v>122</v>
      </c>
      <c r="E249" s="138" t="s">
        <v>610</v>
      </c>
      <c r="F249" s="139" t="s">
        <v>611</v>
      </c>
      <c r="G249" s="140" t="s">
        <v>125</v>
      </c>
      <c r="H249" s="141">
        <v>4</v>
      </c>
      <c r="I249" s="142"/>
      <c r="J249" s="142"/>
      <c r="K249" s="142"/>
      <c r="L249" s="143"/>
      <c r="M249" s="27"/>
      <c r="N249" s="144" t="s">
        <v>1</v>
      </c>
      <c r="O249" s="145" t="s">
        <v>35</v>
      </c>
      <c r="P249" s="146">
        <f t="shared" si="60"/>
        <v>0</v>
      </c>
      <c r="Q249" s="146">
        <f t="shared" si="61"/>
        <v>0</v>
      </c>
      <c r="R249" s="146">
        <f t="shared" si="62"/>
        <v>0</v>
      </c>
      <c r="S249" s="147">
        <v>0.38135000000000002</v>
      </c>
      <c r="T249" s="147">
        <f t="shared" si="63"/>
        <v>1.5254000000000001</v>
      </c>
      <c r="U249" s="147">
        <v>5.8E-4</v>
      </c>
      <c r="V249" s="147">
        <f t="shared" si="64"/>
        <v>2.32E-3</v>
      </c>
      <c r="W249" s="147">
        <v>0</v>
      </c>
      <c r="X249" s="148">
        <f t="shared" si="65"/>
        <v>0</v>
      </c>
      <c r="Y249" s="26"/>
      <c r="Z249" s="26"/>
      <c r="AA249" s="26"/>
      <c r="AB249" s="26"/>
      <c r="AC249" s="26"/>
      <c r="AD249" s="26"/>
      <c r="AE249" s="26"/>
      <c r="AR249" s="149" t="s">
        <v>126</v>
      </c>
      <c r="AT249" s="149" t="s">
        <v>122</v>
      </c>
      <c r="AU249" s="149" t="s">
        <v>118</v>
      </c>
      <c r="AY249" s="14" t="s">
        <v>119</v>
      </c>
      <c r="BE249" s="150">
        <f t="shared" si="66"/>
        <v>0</v>
      </c>
      <c r="BF249" s="150">
        <f t="shared" si="67"/>
        <v>0</v>
      </c>
      <c r="BG249" s="150">
        <f t="shared" si="68"/>
        <v>0</v>
      </c>
      <c r="BH249" s="150">
        <f t="shared" si="69"/>
        <v>0</v>
      </c>
      <c r="BI249" s="150">
        <f t="shared" si="70"/>
        <v>0</v>
      </c>
      <c r="BJ249" s="14" t="s">
        <v>118</v>
      </c>
      <c r="BK249" s="150">
        <f t="shared" si="71"/>
        <v>0</v>
      </c>
      <c r="BL249" s="14" t="s">
        <v>126</v>
      </c>
      <c r="BM249" s="149" t="s">
        <v>612</v>
      </c>
    </row>
    <row r="250" spans="1:65" s="2" customFormat="1" ht="24.15" customHeight="1">
      <c r="A250" s="26"/>
      <c r="B250" s="136"/>
      <c r="C250" s="151" t="s">
        <v>613</v>
      </c>
      <c r="D250" s="151" t="s">
        <v>128</v>
      </c>
      <c r="E250" s="152" t="s">
        <v>614</v>
      </c>
      <c r="F250" s="153" t="s">
        <v>615</v>
      </c>
      <c r="G250" s="154" t="s">
        <v>125</v>
      </c>
      <c r="H250" s="155">
        <v>4</v>
      </c>
      <c r="I250" s="156"/>
      <c r="J250" s="157"/>
      <c r="K250" s="156"/>
      <c r="L250" s="157"/>
      <c r="M250" s="158"/>
      <c r="N250" s="159" t="s">
        <v>1</v>
      </c>
      <c r="O250" s="145" t="s">
        <v>35</v>
      </c>
      <c r="P250" s="146">
        <f t="shared" si="60"/>
        <v>0</v>
      </c>
      <c r="Q250" s="146">
        <f t="shared" si="61"/>
        <v>0</v>
      </c>
      <c r="R250" s="146">
        <f t="shared" si="62"/>
        <v>0</v>
      </c>
      <c r="S250" s="147">
        <v>0</v>
      </c>
      <c r="T250" s="147">
        <f t="shared" si="63"/>
        <v>0</v>
      </c>
      <c r="U250" s="147">
        <v>2.5000000000000001E-4</v>
      </c>
      <c r="V250" s="147">
        <f t="shared" si="64"/>
        <v>1E-3</v>
      </c>
      <c r="W250" s="147">
        <v>0</v>
      </c>
      <c r="X250" s="148">
        <f t="shared" si="65"/>
        <v>0</v>
      </c>
      <c r="Y250" s="26"/>
      <c r="Z250" s="26"/>
      <c r="AA250" s="26"/>
      <c r="AB250" s="26"/>
      <c r="AC250" s="26"/>
      <c r="AD250" s="26"/>
      <c r="AE250" s="26"/>
      <c r="AR250" s="149" t="s">
        <v>132</v>
      </c>
      <c r="AT250" s="149" t="s">
        <v>128</v>
      </c>
      <c r="AU250" s="149" t="s">
        <v>118</v>
      </c>
      <c r="AY250" s="14" t="s">
        <v>119</v>
      </c>
      <c r="BE250" s="150">
        <f t="shared" si="66"/>
        <v>0</v>
      </c>
      <c r="BF250" s="150">
        <f t="shared" si="67"/>
        <v>0</v>
      </c>
      <c r="BG250" s="150">
        <f t="shared" si="68"/>
        <v>0</v>
      </c>
      <c r="BH250" s="150">
        <f t="shared" si="69"/>
        <v>0</v>
      </c>
      <c r="BI250" s="150">
        <f t="shared" si="70"/>
        <v>0</v>
      </c>
      <c r="BJ250" s="14" t="s">
        <v>118</v>
      </c>
      <c r="BK250" s="150">
        <f t="shared" si="71"/>
        <v>0</v>
      </c>
      <c r="BL250" s="14" t="s">
        <v>126</v>
      </c>
      <c r="BM250" s="149" t="s">
        <v>616</v>
      </c>
    </row>
    <row r="251" spans="1:65" s="2" customFormat="1" ht="14.4" customHeight="1">
      <c r="A251" s="26"/>
      <c r="B251" s="136"/>
      <c r="C251" s="137" t="s">
        <v>617</v>
      </c>
      <c r="D251" s="137" t="s">
        <v>122</v>
      </c>
      <c r="E251" s="138" t="s">
        <v>618</v>
      </c>
      <c r="F251" s="139" t="s">
        <v>619</v>
      </c>
      <c r="G251" s="140" t="s">
        <v>125</v>
      </c>
      <c r="H251" s="141">
        <v>1</v>
      </c>
      <c r="I251" s="142"/>
      <c r="J251" s="142"/>
      <c r="K251" s="142"/>
      <c r="L251" s="143"/>
      <c r="M251" s="27"/>
      <c r="N251" s="144" t="s">
        <v>1</v>
      </c>
      <c r="O251" s="145" t="s">
        <v>35</v>
      </c>
      <c r="P251" s="146">
        <f t="shared" si="60"/>
        <v>0</v>
      </c>
      <c r="Q251" s="146">
        <f t="shared" si="61"/>
        <v>0</v>
      </c>
      <c r="R251" s="146">
        <f t="shared" si="62"/>
        <v>0</v>
      </c>
      <c r="S251" s="147">
        <v>0.42011999999999999</v>
      </c>
      <c r="T251" s="147">
        <f t="shared" si="63"/>
        <v>0.42011999999999999</v>
      </c>
      <c r="U251" s="147">
        <v>0</v>
      </c>
      <c r="V251" s="147">
        <f t="shared" si="64"/>
        <v>0</v>
      </c>
      <c r="W251" s="147">
        <v>0</v>
      </c>
      <c r="X251" s="148">
        <f t="shared" si="65"/>
        <v>0</v>
      </c>
      <c r="Y251" s="26"/>
      <c r="Z251" s="26"/>
      <c r="AA251" s="26"/>
      <c r="AB251" s="26"/>
      <c r="AC251" s="26"/>
      <c r="AD251" s="26"/>
      <c r="AE251" s="26"/>
      <c r="AR251" s="149" t="s">
        <v>126</v>
      </c>
      <c r="AT251" s="149" t="s">
        <v>122</v>
      </c>
      <c r="AU251" s="149" t="s">
        <v>118</v>
      </c>
      <c r="AY251" s="14" t="s">
        <v>119</v>
      </c>
      <c r="BE251" s="150">
        <f t="shared" si="66"/>
        <v>0</v>
      </c>
      <c r="BF251" s="150">
        <f t="shared" si="67"/>
        <v>0</v>
      </c>
      <c r="BG251" s="150">
        <f t="shared" si="68"/>
        <v>0</v>
      </c>
      <c r="BH251" s="150">
        <f t="shared" si="69"/>
        <v>0</v>
      </c>
      <c r="BI251" s="150">
        <f t="shared" si="70"/>
        <v>0</v>
      </c>
      <c r="BJ251" s="14" t="s">
        <v>118</v>
      </c>
      <c r="BK251" s="150">
        <f t="shared" si="71"/>
        <v>0</v>
      </c>
      <c r="BL251" s="14" t="s">
        <v>126</v>
      </c>
      <c r="BM251" s="149" t="s">
        <v>620</v>
      </c>
    </row>
    <row r="252" spans="1:65" s="2" customFormat="1" ht="37.799999999999997" customHeight="1">
      <c r="A252" s="26"/>
      <c r="B252" s="136"/>
      <c r="C252" s="151" t="s">
        <v>621</v>
      </c>
      <c r="D252" s="151" t="s">
        <v>128</v>
      </c>
      <c r="E252" s="152" t="s">
        <v>622</v>
      </c>
      <c r="F252" s="153" t="s">
        <v>623</v>
      </c>
      <c r="G252" s="154" t="s">
        <v>125</v>
      </c>
      <c r="H252" s="155">
        <v>1</v>
      </c>
      <c r="I252" s="156"/>
      <c r="J252" s="157"/>
      <c r="K252" s="156"/>
      <c r="L252" s="157"/>
      <c r="M252" s="158"/>
      <c r="N252" s="159" t="s">
        <v>1</v>
      </c>
      <c r="O252" s="145" t="s">
        <v>35</v>
      </c>
      <c r="P252" s="146">
        <f t="shared" si="60"/>
        <v>0</v>
      </c>
      <c r="Q252" s="146">
        <f t="shared" si="61"/>
        <v>0</v>
      </c>
      <c r="R252" s="146">
        <f t="shared" si="62"/>
        <v>0</v>
      </c>
      <c r="S252" s="147">
        <v>0</v>
      </c>
      <c r="T252" s="147">
        <f t="shared" si="63"/>
        <v>0</v>
      </c>
      <c r="U252" s="147">
        <v>0</v>
      </c>
      <c r="V252" s="147">
        <f t="shared" si="64"/>
        <v>0</v>
      </c>
      <c r="W252" s="147">
        <v>0</v>
      </c>
      <c r="X252" s="148">
        <f t="shared" si="65"/>
        <v>0</v>
      </c>
      <c r="Y252" s="26"/>
      <c r="Z252" s="26"/>
      <c r="AA252" s="26"/>
      <c r="AB252" s="26"/>
      <c r="AC252" s="26"/>
      <c r="AD252" s="26"/>
      <c r="AE252" s="26"/>
      <c r="AR252" s="149" t="s">
        <v>132</v>
      </c>
      <c r="AT252" s="149" t="s">
        <v>128</v>
      </c>
      <c r="AU252" s="149" t="s">
        <v>118</v>
      </c>
      <c r="AY252" s="14" t="s">
        <v>119</v>
      </c>
      <c r="BE252" s="150">
        <f t="shared" si="66"/>
        <v>0</v>
      </c>
      <c r="BF252" s="150">
        <f t="shared" si="67"/>
        <v>0</v>
      </c>
      <c r="BG252" s="150">
        <f t="shared" si="68"/>
        <v>0</v>
      </c>
      <c r="BH252" s="150">
        <f t="shared" si="69"/>
        <v>0</v>
      </c>
      <c r="BI252" s="150">
        <f t="shared" si="70"/>
        <v>0</v>
      </c>
      <c r="BJ252" s="14" t="s">
        <v>118</v>
      </c>
      <c r="BK252" s="150">
        <f t="shared" si="71"/>
        <v>0</v>
      </c>
      <c r="BL252" s="14" t="s">
        <v>126</v>
      </c>
      <c r="BM252" s="149" t="s">
        <v>624</v>
      </c>
    </row>
    <row r="253" spans="1:65" s="2" customFormat="1" ht="24.15" customHeight="1">
      <c r="A253" s="26"/>
      <c r="B253" s="136"/>
      <c r="C253" s="137" t="s">
        <v>625</v>
      </c>
      <c r="D253" s="137" t="s">
        <v>122</v>
      </c>
      <c r="E253" s="138" t="s">
        <v>626</v>
      </c>
      <c r="F253" s="139" t="s">
        <v>627</v>
      </c>
      <c r="G253" s="140" t="s">
        <v>125</v>
      </c>
      <c r="H253" s="141">
        <v>2</v>
      </c>
      <c r="I253" s="142"/>
      <c r="J253" s="142"/>
      <c r="K253" s="142"/>
      <c r="L253" s="143"/>
      <c r="M253" s="27"/>
      <c r="N253" s="144" t="s">
        <v>1</v>
      </c>
      <c r="O253" s="145" t="s">
        <v>35</v>
      </c>
      <c r="P253" s="146">
        <f t="shared" si="60"/>
        <v>0</v>
      </c>
      <c r="Q253" s="146">
        <f t="shared" si="61"/>
        <v>0</v>
      </c>
      <c r="R253" s="146">
        <f t="shared" si="62"/>
        <v>0</v>
      </c>
      <c r="S253" s="147">
        <v>0.42975999999999998</v>
      </c>
      <c r="T253" s="147">
        <f t="shared" si="63"/>
        <v>0.85951999999999995</v>
      </c>
      <c r="U253" s="147">
        <v>1.2899999999999999E-3</v>
      </c>
      <c r="V253" s="147">
        <f t="shared" si="64"/>
        <v>2.5799999999999998E-3</v>
      </c>
      <c r="W253" s="147">
        <v>0</v>
      </c>
      <c r="X253" s="148">
        <f t="shared" si="65"/>
        <v>0</v>
      </c>
      <c r="Y253" s="26"/>
      <c r="Z253" s="26"/>
      <c r="AA253" s="26"/>
      <c r="AB253" s="26"/>
      <c r="AC253" s="26"/>
      <c r="AD253" s="26"/>
      <c r="AE253" s="26"/>
      <c r="AR253" s="149" t="s">
        <v>126</v>
      </c>
      <c r="AT253" s="149" t="s">
        <v>122</v>
      </c>
      <c r="AU253" s="149" t="s">
        <v>118</v>
      </c>
      <c r="AY253" s="14" t="s">
        <v>119</v>
      </c>
      <c r="BE253" s="150">
        <f t="shared" si="66"/>
        <v>0</v>
      </c>
      <c r="BF253" s="150">
        <f t="shared" si="67"/>
        <v>0</v>
      </c>
      <c r="BG253" s="150">
        <f t="shared" si="68"/>
        <v>0</v>
      </c>
      <c r="BH253" s="150">
        <f t="shared" si="69"/>
        <v>0</v>
      </c>
      <c r="BI253" s="150">
        <f t="shared" si="70"/>
        <v>0</v>
      </c>
      <c r="BJ253" s="14" t="s">
        <v>118</v>
      </c>
      <c r="BK253" s="150">
        <f t="shared" si="71"/>
        <v>0</v>
      </c>
      <c r="BL253" s="14" t="s">
        <v>126</v>
      </c>
      <c r="BM253" s="149" t="s">
        <v>628</v>
      </c>
    </row>
    <row r="254" spans="1:65" s="2" customFormat="1" ht="24.15" customHeight="1">
      <c r="A254" s="26"/>
      <c r="B254" s="136"/>
      <c r="C254" s="151" t="s">
        <v>629</v>
      </c>
      <c r="D254" s="151" t="s">
        <v>128</v>
      </c>
      <c r="E254" s="152" t="s">
        <v>630</v>
      </c>
      <c r="F254" s="153" t="s">
        <v>631</v>
      </c>
      <c r="G254" s="154" t="s">
        <v>125</v>
      </c>
      <c r="H254" s="155">
        <v>1</v>
      </c>
      <c r="I254" s="156"/>
      <c r="J254" s="157"/>
      <c r="K254" s="156"/>
      <c r="L254" s="157"/>
      <c r="M254" s="158"/>
      <c r="N254" s="159" t="s">
        <v>1</v>
      </c>
      <c r="O254" s="145" t="s">
        <v>35</v>
      </c>
      <c r="P254" s="146">
        <f t="shared" si="60"/>
        <v>0</v>
      </c>
      <c r="Q254" s="146">
        <f t="shared" si="61"/>
        <v>0</v>
      </c>
      <c r="R254" s="146">
        <f t="shared" si="62"/>
        <v>0</v>
      </c>
      <c r="S254" s="147">
        <v>0</v>
      </c>
      <c r="T254" s="147">
        <f t="shared" si="63"/>
        <v>0</v>
      </c>
      <c r="U254" s="147">
        <v>2.0000000000000001E-4</v>
      </c>
      <c r="V254" s="147">
        <f t="shared" si="64"/>
        <v>2.0000000000000001E-4</v>
      </c>
      <c r="W254" s="147">
        <v>0</v>
      </c>
      <c r="X254" s="148">
        <f t="shared" si="65"/>
        <v>0</v>
      </c>
      <c r="Y254" s="26"/>
      <c r="Z254" s="26"/>
      <c r="AA254" s="26"/>
      <c r="AB254" s="26"/>
      <c r="AC254" s="26"/>
      <c r="AD254" s="26"/>
      <c r="AE254" s="26"/>
      <c r="AR254" s="149" t="s">
        <v>132</v>
      </c>
      <c r="AT254" s="149" t="s">
        <v>128</v>
      </c>
      <c r="AU254" s="149" t="s">
        <v>118</v>
      </c>
      <c r="AY254" s="14" t="s">
        <v>119</v>
      </c>
      <c r="BE254" s="150">
        <f t="shared" si="66"/>
        <v>0</v>
      </c>
      <c r="BF254" s="150">
        <f t="shared" si="67"/>
        <v>0</v>
      </c>
      <c r="BG254" s="150">
        <f t="shared" si="68"/>
        <v>0</v>
      </c>
      <c r="BH254" s="150">
        <f t="shared" si="69"/>
        <v>0</v>
      </c>
      <c r="BI254" s="150">
        <f t="shared" si="70"/>
        <v>0</v>
      </c>
      <c r="BJ254" s="14" t="s">
        <v>118</v>
      </c>
      <c r="BK254" s="150">
        <f t="shared" si="71"/>
        <v>0</v>
      </c>
      <c r="BL254" s="14" t="s">
        <v>126</v>
      </c>
      <c r="BM254" s="149" t="s">
        <v>632</v>
      </c>
    </row>
    <row r="255" spans="1:65" s="2" customFormat="1" ht="24.15" customHeight="1">
      <c r="A255" s="26"/>
      <c r="B255" s="136"/>
      <c r="C255" s="151" t="s">
        <v>633</v>
      </c>
      <c r="D255" s="151" t="s">
        <v>128</v>
      </c>
      <c r="E255" s="152" t="s">
        <v>634</v>
      </c>
      <c r="F255" s="153" t="s">
        <v>635</v>
      </c>
      <c r="G255" s="154" t="s">
        <v>125</v>
      </c>
      <c r="H255" s="155">
        <v>1</v>
      </c>
      <c r="I255" s="156"/>
      <c r="J255" s="157"/>
      <c r="K255" s="156"/>
      <c r="L255" s="157"/>
      <c r="M255" s="158"/>
      <c r="N255" s="159" t="s">
        <v>1</v>
      </c>
      <c r="O255" s="145" t="s">
        <v>35</v>
      </c>
      <c r="P255" s="146">
        <f t="shared" si="60"/>
        <v>0</v>
      </c>
      <c r="Q255" s="146">
        <f t="shared" si="61"/>
        <v>0</v>
      </c>
      <c r="R255" s="146">
        <f t="shared" si="62"/>
        <v>0</v>
      </c>
      <c r="S255" s="147">
        <v>0</v>
      </c>
      <c r="T255" s="147">
        <f t="shared" si="63"/>
        <v>0</v>
      </c>
      <c r="U255" s="147">
        <v>2.0000000000000001E-4</v>
      </c>
      <c r="V255" s="147">
        <f t="shared" si="64"/>
        <v>2.0000000000000001E-4</v>
      </c>
      <c r="W255" s="147">
        <v>0</v>
      </c>
      <c r="X255" s="148">
        <f t="shared" si="65"/>
        <v>0</v>
      </c>
      <c r="Y255" s="26"/>
      <c r="Z255" s="26"/>
      <c r="AA255" s="26"/>
      <c r="AB255" s="26"/>
      <c r="AC255" s="26"/>
      <c r="AD255" s="26"/>
      <c r="AE255" s="26"/>
      <c r="AR255" s="149" t="s">
        <v>132</v>
      </c>
      <c r="AT255" s="149" t="s">
        <v>128</v>
      </c>
      <c r="AU255" s="149" t="s">
        <v>118</v>
      </c>
      <c r="AY255" s="14" t="s">
        <v>119</v>
      </c>
      <c r="BE255" s="150">
        <f t="shared" si="66"/>
        <v>0</v>
      </c>
      <c r="BF255" s="150">
        <f t="shared" si="67"/>
        <v>0</v>
      </c>
      <c r="BG255" s="150">
        <f t="shared" si="68"/>
        <v>0</v>
      </c>
      <c r="BH255" s="150">
        <f t="shared" si="69"/>
        <v>0</v>
      </c>
      <c r="BI255" s="150">
        <f t="shared" si="70"/>
        <v>0</v>
      </c>
      <c r="BJ255" s="14" t="s">
        <v>118</v>
      </c>
      <c r="BK255" s="150">
        <f t="shared" si="71"/>
        <v>0</v>
      </c>
      <c r="BL255" s="14" t="s">
        <v>126</v>
      </c>
      <c r="BM255" s="149" t="s">
        <v>636</v>
      </c>
    </row>
    <row r="256" spans="1:65" s="2" customFormat="1" ht="24.15" customHeight="1">
      <c r="A256" s="26"/>
      <c r="B256" s="136"/>
      <c r="C256" s="137" t="s">
        <v>637</v>
      </c>
      <c r="D256" s="137" t="s">
        <v>122</v>
      </c>
      <c r="E256" s="138" t="s">
        <v>638</v>
      </c>
      <c r="F256" s="139" t="s">
        <v>639</v>
      </c>
      <c r="G256" s="140" t="s">
        <v>125</v>
      </c>
      <c r="H256" s="141">
        <v>1</v>
      </c>
      <c r="I256" s="142"/>
      <c r="J256" s="142"/>
      <c r="K256" s="142"/>
      <c r="L256" s="143"/>
      <c r="M256" s="27"/>
      <c r="N256" s="144" t="s">
        <v>1</v>
      </c>
      <c r="O256" s="145" t="s">
        <v>35</v>
      </c>
      <c r="P256" s="146">
        <f t="shared" si="60"/>
        <v>0</v>
      </c>
      <c r="Q256" s="146">
        <f t="shared" si="61"/>
        <v>0</v>
      </c>
      <c r="R256" s="146">
        <f t="shared" si="62"/>
        <v>0</v>
      </c>
      <c r="S256" s="147">
        <v>0.15701000000000001</v>
      </c>
      <c r="T256" s="147">
        <f t="shared" si="63"/>
        <v>0.15701000000000001</v>
      </c>
      <c r="U256" s="147">
        <v>2.0000000000000002E-5</v>
      </c>
      <c r="V256" s="147">
        <f t="shared" si="64"/>
        <v>2.0000000000000002E-5</v>
      </c>
      <c r="W256" s="147">
        <v>0</v>
      </c>
      <c r="X256" s="148">
        <f t="shared" si="65"/>
        <v>0</v>
      </c>
      <c r="Y256" s="26"/>
      <c r="Z256" s="26"/>
      <c r="AA256" s="26"/>
      <c r="AB256" s="26"/>
      <c r="AC256" s="26"/>
      <c r="AD256" s="26"/>
      <c r="AE256" s="26"/>
      <c r="AR256" s="149" t="s">
        <v>126</v>
      </c>
      <c r="AT256" s="149" t="s">
        <v>122</v>
      </c>
      <c r="AU256" s="149" t="s">
        <v>118</v>
      </c>
      <c r="AY256" s="14" t="s">
        <v>119</v>
      </c>
      <c r="BE256" s="150">
        <f t="shared" si="66"/>
        <v>0</v>
      </c>
      <c r="BF256" s="150">
        <f t="shared" si="67"/>
        <v>0</v>
      </c>
      <c r="BG256" s="150">
        <f t="shared" si="68"/>
        <v>0</v>
      </c>
      <c r="BH256" s="150">
        <f t="shared" si="69"/>
        <v>0</v>
      </c>
      <c r="BI256" s="150">
        <f t="shared" si="70"/>
        <v>0</v>
      </c>
      <c r="BJ256" s="14" t="s">
        <v>118</v>
      </c>
      <c r="BK256" s="150">
        <f t="shared" si="71"/>
        <v>0</v>
      </c>
      <c r="BL256" s="14" t="s">
        <v>126</v>
      </c>
      <c r="BM256" s="149" t="s">
        <v>640</v>
      </c>
    </row>
    <row r="257" spans="1:65" s="2" customFormat="1" ht="14.4" customHeight="1">
      <c r="A257" s="26"/>
      <c r="B257" s="136"/>
      <c r="C257" s="151" t="s">
        <v>641</v>
      </c>
      <c r="D257" s="151" t="s">
        <v>128</v>
      </c>
      <c r="E257" s="152" t="s">
        <v>642</v>
      </c>
      <c r="F257" s="153" t="s">
        <v>643</v>
      </c>
      <c r="G257" s="154" t="s">
        <v>125</v>
      </c>
      <c r="H257" s="155">
        <v>1</v>
      </c>
      <c r="I257" s="156"/>
      <c r="J257" s="157"/>
      <c r="K257" s="156"/>
      <c r="L257" s="157"/>
      <c r="M257" s="158"/>
      <c r="N257" s="159" t="s">
        <v>1</v>
      </c>
      <c r="O257" s="145" t="s">
        <v>35</v>
      </c>
      <c r="P257" s="146">
        <f t="shared" si="60"/>
        <v>0</v>
      </c>
      <c r="Q257" s="146">
        <f t="shared" si="61"/>
        <v>0</v>
      </c>
      <c r="R257" s="146">
        <f t="shared" si="62"/>
        <v>0</v>
      </c>
      <c r="S257" s="147">
        <v>0</v>
      </c>
      <c r="T257" s="147">
        <f t="shared" si="63"/>
        <v>0</v>
      </c>
      <c r="U257" s="147">
        <v>1E-3</v>
      </c>
      <c r="V257" s="147">
        <f t="shared" si="64"/>
        <v>1E-3</v>
      </c>
      <c r="W257" s="147">
        <v>0</v>
      </c>
      <c r="X257" s="148">
        <f t="shared" si="65"/>
        <v>0</v>
      </c>
      <c r="Y257" s="26"/>
      <c r="Z257" s="26"/>
      <c r="AA257" s="26"/>
      <c r="AB257" s="26"/>
      <c r="AC257" s="26"/>
      <c r="AD257" s="26"/>
      <c r="AE257" s="26"/>
      <c r="AR257" s="149" t="s">
        <v>132</v>
      </c>
      <c r="AT257" s="149" t="s">
        <v>128</v>
      </c>
      <c r="AU257" s="149" t="s">
        <v>118</v>
      </c>
      <c r="AY257" s="14" t="s">
        <v>119</v>
      </c>
      <c r="BE257" s="150">
        <f t="shared" si="66"/>
        <v>0</v>
      </c>
      <c r="BF257" s="150">
        <f t="shared" si="67"/>
        <v>0</v>
      </c>
      <c r="BG257" s="150">
        <f t="shared" si="68"/>
        <v>0</v>
      </c>
      <c r="BH257" s="150">
        <f t="shared" si="69"/>
        <v>0</v>
      </c>
      <c r="BI257" s="150">
        <f t="shared" si="70"/>
        <v>0</v>
      </c>
      <c r="BJ257" s="14" t="s">
        <v>118</v>
      </c>
      <c r="BK257" s="150">
        <f t="shared" si="71"/>
        <v>0</v>
      </c>
      <c r="BL257" s="14" t="s">
        <v>126</v>
      </c>
      <c r="BM257" s="149" t="s">
        <v>644</v>
      </c>
    </row>
    <row r="258" spans="1:65" s="2" customFormat="1" ht="14.4" customHeight="1">
      <c r="A258" s="26"/>
      <c r="B258" s="136"/>
      <c r="C258" s="137" t="s">
        <v>645</v>
      </c>
      <c r="D258" s="137" t="s">
        <v>122</v>
      </c>
      <c r="E258" s="138" t="s">
        <v>646</v>
      </c>
      <c r="F258" s="139" t="s">
        <v>647</v>
      </c>
      <c r="G258" s="140" t="s">
        <v>125</v>
      </c>
      <c r="H258" s="141">
        <v>2</v>
      </c>
      <c r="I258" s="142"/>
      <c r="J258" s="142"/>
      <c r="K258" s="142"/>
      <c r="L258" s="143"/>
      <c r="M258" s="27"/>
      <c r="N258" s="144" t="s">
        <v>1</v>
      </c>
      <c r="O258" s="145" t="s">
        <v>35</v>
      </c>
      <c r="P258" s="146">
        <f t="shared" si="60"/>
        <v>0</v>
      </c>
      <c r="Q258" s="146">
        <f t="shared" si="61"/>
        <v>0</v>
      </c>
      <c r="R258" s="146">
        <f t="shared" si="62"/>
        <v>0</v>
      </c>
      <c r="S258" s="147">
        <v>0.42011999999999999</v>
      </c>
      <c r="T258" s="147">
        <f t="shared" si="63"/>
        <v>0.84023999999999999</v>
      </c>
      <c r="U258" s="147">
        <v>0</v>
      </c>
      <c r="V258" s="147">
        <f t="shared" si="64"/>
        <v>0</v>
      </c>
      <c r="W258" s="147">
        <v>0</v>
      </c>
      <c r="X258" s="148">
        <f t="shared" si="65"/>
        <v>0</v>
      </c>
      <c r="Y258" s="26"/>
      <c r="Z258" s="26"/>
      <c r="AA258" s="26"/>
      <c r="AB258" s="26"/>
      <c r="AC258" s="26"/>
      <c r="AD258" s="26"/>
      <c r="AE258" s="26"/>
      <c r="AR258" s="149" t="s">
        <v>126</v>
      </c>
      <c r="AT258" s="149" t="s">
        <v>122</v>
      </c>
      <c r="AU258" s="149" t="s">
        <v>118</v>
      </c>
      <c r="AY258" s="14" t="s">
        <v>119</v>
      </c>
      <c r="BE258" s="150">
        <f t="shared" si="66"/>
        <v>0</v>
      </c>
      <c r="BF258" s="150">
        <f t="shared" si="67"/>
        <v>0</v>
      </c>
      <c r="BG258" s="150">
        <f t="shared" si="68"/>
        <v>0</v>
      </c>
      <c r="BH258" s="150">
        <f t="shared" si="69"/>
        <v>0</v>
      </c>
      <c r="BI258" s="150">
        <f t="shared" si="70"/>
        <v>0</v>
      </c>
      <c r="BJ258" s="14" t="s">
        <v>118</v>
      </c>
      <c r="BK258" s="150">
        <f t="shared" si="71"/>
        <v>0</v>
      </c>
      <c r="BL258" s="14" t="s">
        <v>126</v>
      </c>
      <c r="BM258" s="149" t="s">
        <v>648</v>
      </c>
    </row>
    <row r="259" spans="1:65" s="2" customFormat="1" ht="24.15" customHeight="1">
      <c r="A259" s="26"/>
      <c r="B259" s="136"/>
      <c r="C259" s="151" t="s">
        <v>649</v>
      </c>
      <c r="D259" s="151" t="s">
        <v>128</v>
      </c>
      <c r="E259" s="152" t="s">
        <v>650</v>
      </c>
      <c r="F259" s="153" t="s">
        <v>651</v>
      </c>
      <c r="G259" s="154" t="s">
        <v>125</v>
      </c>
      <c r="H259" s="155">
        <v>2</v>
      </c>
      <c r="I259" s="156"/>
      <c r="J259" s="157"/>
      <c r="K259" s="156"/>
      <c r="L259" s="157"/>
      <c r="M259" s="158"/>
      <c r="N259" s="159" t="s">
        <v>1</v>
      </c>
      <c r="O259" s="145" t="s">
        <v>35</v>
      </c>
      <c r="P259" s="146">
        <f t="shared" si="60"/>
        <v>0</v>
      </c>
      <c r="Q259" s="146">
        <f t="shared" si="61"/>
        <v>0</v>
      </c>
      <c r="R259" s="146">
        <f t="shared" si="62"/>
        <v>0</v>
      </c>
      <c r="S259" s="147">
        <v>0</v>
      </c>
      <c r="T259" s="147">
        <f t="shared" si="63"/>
        <v>0</v>
      </c>
      <c r="U259" s="147">
        <v>0</v>
      </c>
      <c r="V259" s="147">
        <f t="shared" si="64"/>
        <v>0</v>
      </c>
      <c r="W259" s="147">
        <v>0</v>
      </c>
      <c r="X259" s="148">
        <f t="shared" si="65"/>
        <v>0</v>
      </c>
      <c r="Y259" s="26"/>
      <c r="Z259" s="26"/>
      <c r="AA259" s="26"/>
      <c r="AB259" s="26"/>
      <c r="AC259" s="26"/>
      <c r="AD259" s="26"/>
      <c r="AE259" s="26"/>
      <c r="AR259" s="149" t="s">
        <v>132</v>
      </c>
      <c r="AT259" s="149" t="s">
        <v>128</v>
      </c>
      <c r="AU259" s="149" t="s">
        <v>118</v>
      </c>
      <c r="AY259" s="14" t="s">
        <v>119</v>
      </c>
      <c r="BE259" s="150">
        <f t="shared" si="66"/>
        <v>0</v>
      </c>
      <c r="BF259" s="150">
        <f t="shared" si="67"/>
        <v>0</v>
      </c>
      <c r="BG259" s="150">
        <f t="shared" si="68"/>
        <v>0</v>
      </c>
      <c r="BH259" s="150">
        <f t="shared" si="69"/>
        <v>0</v>
      </c>
      <c r="BI259" s="150">
        <f t="shared" si="70"/>
        <v>0</v>
      </c>
      <c r="BJ259" s="14" t="s">
        <v>118</v>
      </c>
      <c r="BK259" s="150">
        <f t="shared" si="71"/>
        <v>0</v>
      </c>
      <c r="BL259" s="14" t="s">
        <v>126</v>
      </c>
      <c r="BM259" s="149" t="s">
        <v>652</v>
      </c>
    </row>
    <row r="260" spans="1:65" s="2" customFormat="1" ht="14.4" customHeight="1">
      <c r="A260" s="26"/>
      <c r="B260" s="136"/>
      <c r="C260" s="137" t="s">
        <v>653</v>
      </c>
      <c r="D260" s="137" t="s">
        <v>122</v>
      </c>
      <c r="E260" s="138" t="s">
        <v>654</v>
      </c>
      <c r="F260" s="139" t="s">
        <v>655</v>
      </c>
      <c r="G260" s="140" t="s">
        <v>125</v>
      </c>
      <c r="H260" s="141">
        <v>18</v>
      </c>
      <c r="I260" s="142"/>
      <c r="J260" s="142"/>
      <c r="K260" s="142"/>
      <c r="L260" s="143"/>
      <c r="M260" s="27"/>
      <c r="N260" s="144" t="s">
        <v>1</v>
      </c>
      <c r="O260" s="145" t="s">
        <v>35</v>
      </c>
      <c r="P260" s="146">
        <f t="shared" si="60"/>
        <v>0</v>
      </c>
      <c r="Q260" s="146">
        <f t="shared" si="61"/>
        <v>0</v>
      </c>
      <c r="R260" s="146">
        <f t="shared" si="62"/>
        <v>0</v>
      </c>
      <c r="S260" s="147">
        <v>0.20032</v>
      </c>
      <c r="T260" s="147">
        <f t="shared" si="63"/>
        <v>3.6057600000000001</v>
      </c>
      <c r="U260" s="147">
        <v>2.0000000000000002E-5</v>
      </c>
      <c r="V260" s="147">
        <f t="shared" si="64"/>
        <v>3.6000000000000002E-4</v>
      </c>
      <c r="W260" s="147">
        <v>0</v>
      </c>
      <c r="X260" s="148">
        <f t="shared" si="65"/>
        <v>0</v>
      </c>
      <c r="Y260" s="26"/>
      <c r="Z260" s="26"/>
      <c r="AA260" s="26"/>
      <c r="AB260" s="26"/>
      <c r="AC260" s="26"/>
      <c r="AD260" s="26"/>
      <c r="AE260" s="26"/>
      <c r="AR260" s="149" t="s">
        <v>126</v>
      </c>
      <c r="AT260" s="149" t="s">
        <v>122</v>
      </c>
      <c r="AU260" s="149" t="s">
        <v>118</v>
      </c>
      <c r="AY260" s="14" t="s">
        <v>119</v>
      </c>
      <c r="BE260" s="150">
        <f t="shared" si="66"/>
        <v>0</v>
      </c>
      <c r="BF260" s="150">
        <f t="shared" si="67"/>
        <v>0</v>
      </c>
      <c r="BG260" s="150">
        <f t="shared" si="68"/>
        <v>0</v>
      </c>
      <c r="BH260" s="150">
        <f t="shared" si="69"/>
        <v>0</v>
      </c>
      <c r="BI260" s="150">
        <f t="shared" si="70"/>
        <v>0</v>
      </c>
      <c r="BJ260" s="14" t="s">
        <v>118</v>
      </c>
      <c r="BK260" s="150">
        <f t="shared" si="71"/>
        <v>0</v>
      </c>
      <c r="BL260" s="14" t="s">
        <v>126</v>
      </c>
      <c r="BM260" s="149" t="s">
        <v>656</v>
      </c>
    </row>
    <row r="261" spans="1:65" s="2" customFormat="1" ht="14.4" customHeight="1">
      <c r="A261" s="26"/>
      <c r="B261" s="136"/>
      <c r="C261" s="151" t="s">
        <v>657</v>
      </c>
      <c r="D261" s="151" t="s">
        <v>128</v>
      </c>
      <c r="E261" s="152" t="s">
        <v>658</v>
      </c>
      <c r="F261" s="153" t="s">
        <v>659</v>
      </c>
      <c r="G261" s="154" t="s">
        <v>125</v>
      </c>
      <c r="H261" s="155">
        <v>18</v>
      </c>
      <c r="I261" s="156"/>
      <c r="J261" s="157"/>
      <c r="K261" s="156"/>
      <c r="L261" s="157"/>
      <c r="M261" s="158"/>
      <c r="N261" s="159" t="s">
        <v>1</v>
      </c>
      <c r="O261" s="145" t="s">
        <v>35</v>
      </c>
      <c r="P261" s="146">
        <f t="shared" si="60"/>
        <v>0</v>
      </c>
      <c r="Q261" s="146">
        <f t="shared" si="61"/>
        <v>0</v>
      </c>
      <c r="R261" s="146">
        <f t="shared" si="62"/>
        <v>0</v>
      </c>
      <c r="S261" s="147">
        <v>0</v>
      </c>
      <c r="T261" s="147">
        <f t="shared" si="63"/>
        <v>0</v>
      </c>
      <c r="U261" s="147">
        <v>3.8999999999999999E-4</v>
      </c>
      <c r="V261" s="147">
        <f t="shared" si="64"/>
        <v>7.0200000000000002E-3</v>
      </c>
      <c r="W261" s="147">
        <v>0</v>
      </c>
      <c r="X261" s="148">
        <f t="shared" si="65"/>
        <v>0</v>
      </c>
      <c r="Y261" s="26"/>
      <c r="Z261" s="26"/>
      <c r="AA261" s="26"/>
      <c r="AB261" s="26"/>
      <c r="AC261" s="26"/>
      <c r="AD261" s="26"/>
      <c r="AE261" s="26"/>
      <c r="AR261" s="149" t="s">
        <v>132</v>
      </c>
      <c r="AT261" s="149" t="s">
        <v>128</v>
      </c>
      <c r="AU261" s="149" t="s">
        <v>118</v>
      </c>
      <c r="AY261" s="14" t="s">
        <v>119</v>
      </c>
      <c r="BE261" s="150">
        <f t="shared" si="66"/>
        <v>0</v>
      </c>
      <c r="BF261" s="150">
        <f t="shared" si="67"/>
        <v>0</v>
      </c>
      <c r="BG261" s="150">
        <f t="shared" si="68"/>
        <v>0</v>
      </c>
      <c r="BH261" s="150">
        <f t="shared" si="69"/>
        <v>0</v>
      </c>
      <c r="BI261" s="150">
        <f t="shared" si="70"/>
        <v>0</v>
      </c>
      <c r="BJ261" s="14" t="s">
        <v>118</v>
      </c>
      <c r="BK261" s="150">
        <f t="shared" si="71"/>
        <v>0</v>
      </c>
      <c r="BL261" s="14" t="s">
        <v>126</v>
      </c>
      <c r="BM261" s="149" t="s">
        <v>660</v>
      </c>
    </row>
    <row r="262" spans="1:65" s="2" customFormat="1" ht="24.15" customHeight="1">
      <c r="A262" s="26"/>
      <c r="B262" s="136"/>
      <c r="C262" s="137" t="s">
        <v>661</v>
      </c>
      <c r="D262" s="137" t="s">
        <v>122</v>
      </c>
      <c r="E262" s="138" t="s">
        <v>662</v>
      </c>
      <c r="F262" s="139" t="s">
        <v>663</v>
      </c>
      <c r="G262" s="140" t="s">
        <v>125</v>
      </c>
      <c r="H262" s="141">
        <v>1</v>
      </c>
      <c r="I262" s="142"/>
      <c r="J262" s="142"/>
      <c r="K262" s="142"/>
      <c r="L262" s="143"/>
      <c r="M262" s="27"/>
      <c r="N262" s="144" t="s">
        <v>1</v>
      </c>
      <c r="O262" s="145" t="s">
        <v>35</v>
      </c>
      <c r="P262" s="146">
        <f t="shared" si="60"/>
        <v>0</v>
      </c>
      <c r="Q262" s="146">
        <f t="shared" si="61"/>
        <v>0</v>
      </c>
      <c r="R262" s="146">
        <f t="shared" si="62"/>
        <v>0</v>
      </c>
      <c r="S262" s="147">
        <v>0.36226000000000003</v>
      </c>
      <c r="T262" s="147">
        <f t="shared" si="63"/>
        <v>0.36226000000000003</v>
      </c>
      <c r="U262" s="147">
        <v>1.6100000000000001E-3</v>
      </c>
      <c r="V262" s="147">
        <f t="shared" si="64"/>
        <v>1.6100000000000001E-3</v>
      </c>
      <c r="W262" s="147">
        <v>0</v>
      </c>
      <c r="X262" s="148">
        <f t="shared" si="65"/>
        <v>0</v>
      </c>
      <c r="Y262" s="26"/>
      <c r="Z262" s="26"/>
      <c r="AA262" s="26"/>
      <c r="AB262" s="26"/>
      <c r="AC262" s="26"/>
      <c r="AD262" s="26"/>
      <c r="AE262" s="26"/>
      <c r="AR262" s="149" t="s">
        <v>126</v>
      </c>
      <c r="AT262" s="149" t="s">
        <v>122</v>
      </c>
      <c r="AU262" s="149" t="s">
        <v>118</v>
      </c>
      <c r="AY262" s="14" t="s">
        <v>119</v>
      </c>
      <c r="BE262" s="150">
        <f t="shared" si="66"/>
        <v>0</v>
      </c>
      <c r="BF262" s="150">
        <f t="shared" si="67"/>
        <v>0</v>
      </c>
      <c r="BG262" s="150">
        <f t="shared" si="68"/>
        <v>0</v>
      </c>
      <c r="BH262" s="150">
        <f t="shared" si="69"/>
        <v>0</v>
      </c>
      <c r="BI262" s="150">
        <f t="shared" si="70"/>
        <v>0</v>
      </c>
      <c r="BJ262" s="14" t="s">
        <v>118</v>
      </c>
      <c r="BK262" s="150">
        <f t="shared" si="71"/>
        <v>0</v>
      </c>
      <c r="BL262" s="14" t="s">
        <v>126</v>
      </c>
      <c r="BM262" s="149" t="s">
        <v>664</v>
      </c>
    </row>
    <row r="263" spans="1:65" s="2" customFormat="1" ht="24.15" customHeight="1">
      <c r="A263" s="26"/>
      <c r="B263" s="136"/>
      <c r="C263" s="151" t="s">
        <v>665</v>
      </c>
      <c r="D263" s="151" t="s">
        <v>128</v>
      </c>
      <c r="E263" s="152" t="s">
        <v>666</v>
      </c>
      <c r="F263" s="153" t="s">
        <v>667</v>
      </c>
      <c r="G263" s="154" t="s">
        <v>125</v>
      </c>
      <c r="H263" s="155">
        <v>1</v>
      </c>
      <c r="I263" s="156"/>
      <c r="J263" s="157"/>
      <c r="K263" s="156"/>
      <c r="L263" s="157"/>
      <c r="M263" s="158"/>
      <c r="N263" s="159" t="s">
        <v>1</v>
      </c>
      <c r="O263" s="145" t="s">
        <v>35</v>
      </c>
      <c r="P263" s="146">
        <f t="shared" si="60"/>
        <v>0</v>
      </c>
      <c r="Q263" s="146">
        <f t="shared" si="61"/>
        <v>0</v>
      </c>
      <c r="R263" s="146">
        <f t="shared" si="62"/>
        <v>0</v>
      </c>
      <c r="S263" s="147">
        <v>0</v>
      </c>
      <c r="T263" s="147">
        <f t="shared" si="63"/>
        <v>0</v>
      </c>
      <c r="U263" s="147">
        <v>1.2E-2</v>
      </c>
      <c r="V263" s="147">
        <f t="shared" si="64"/>
        <v>1.2E-2</v>
      </c>
      <c r="W263" s="147">
        <v>0</v>
      </c>
      <c r="X263" s="148">
        <f t="shared" si="65"/>
        <v>0</v>
      </c>
      <c r="Y263" s="26"/>
      <c r="Z263" s="26"/>
      <c r="AA263" s="26"/>
      <c r="AB263" s="26"/>
      <c r="AC263" s="26"/>
      <c r="AD263" s="26"/>
      <c r="AE263" s="26"/>
      <c r="AR263" s="149" t="s">
        <v>132</v>
      </c>
      <c r="AT263" s="149" t="s">
        <v>128</v>
      </c>
      <c r="AU263" s="149" t="s">
        <v>118</v>
      </c>
      <c r="AY263" s="14" t="s">
        <v>119</v>
      </c>
      <c r="BE263" s="150">
        <f t="shared" si="66"/>
        <v>0</v>
      </c>
      <c r="BF263" s="150">
        <f t="shared" si="67"/>
        <v>0</v>
      </c>
      <c r="BG263" s="150">
        <f t="shared" si="68"/>
        <v>0</v>
      </c>
      <c r="BH263" s="150">
        <f t="shared" si="69"/>
        <v>0</v>
      </c>
      <c r="BI263" s="150">
        <f t="shared" si="70"/>
        <v>0</v>
      </c>
      <c r="BJ263" s="14" t="s">
        <v>118</v>
      </c>
      <c r="BK263" s="150">
        <f t="shared" si="71"/>
        <v>0</v>
      </c>
      <c r="BL263" s="14" t="s">
        <v>126</v>
      </c>
      <c r="BM263" s="149" t="s">
        <v>668</v>
      </c>
    </row>
    <row r="264" spans="1:65" s="2" customFormat="1" ht="24.15" customHeight="1">
      <c r="A264" s="26"/>
      <c r="B264" s="136"/>
      <c r="C264" s="137" t="s">
        <v>669</v>
      </c>
      <c r="D264" s="137" t="s">
        <v>122</v>
      </c>
      <c r="E264" s="138" t="s">
        <v>670</v>
      </c>
      <c r="F264" s="139" t="s">
        <v>671</v>
      </c>
      <c r="G264" s="140" t="s">
        <v>125</v>
      </c>
      <c r="H264" s="141">
        <v>1</v>
      </c>
      <c r="I264" s="142"/>
      <c r="J264" s="142"/>
      <c r="K264" s="142"/>
      <c r="L264" s="143"/>
      <c r="M264" s="27"/>
      <c r="N264" s="144" t="s">
        <v>1</v>
      </c>
      <c r="O264" s="145" t="s">
        <v>35</v>
      </c>
      <c r="P264" s="146">
        <f t="shared" si="60"/>
        <v>0</v>
      </c>
      <c r="Q264" s="146">
        <f t="shared" si="61"/>
        <v>0</v>
      </c>
      <c r="R264" s="146">
        <f t="shared" si="62"/>
        <v>0</v>
      </c>
      <c r="S264" s="147">
        <v>0.46906999999999999</v>
      </c>
      <c r="T264" s="147">
        <f t="shared" si="63"/>
        <v>0.46906999999999999</v>
      </c>
      <c r="U264" s="147">
        <v>3.5500000000000002E-3</v>
      </c>
      <c r="V264" s="147">
        <f t="shared" si="64"/>
        <v>3.5500000000000002E-3</v>
      </c>
      <c r="W264" s="147">
        <v>0</v>
      </c>
      <c r="X264" s="148">
        <f t="shared" si="65"/>
        <v>0</v>
      </c>
      <c r="Y264" s="26"/>
      <c r="Z264" s="26"/>
      <c r="AA264" s="26"/>
      <c r="AB264" s="26"/>
      <c r="AC264" s="26"/>
      <c r="AD264" s="26"/>
      <c r="AE264" s="26"/>
      <c r="AR264" s="149" t="s">
        <v>126</v>
      </c>
      <c r="AT264" s="149" t="s">
        <v>122</v>
      </c>
      <c r="AU264" s="149" t="s">
        <v>118</v>
      </c>
      <c r="AY264" s="14" t="s">
        <v>119</v>
      </c>
      <c r="BE264" s="150">
        <f t="shared" si="66"/>
        <v>0</v>
      </c>
      <c r="BF264" s="150">
        <f t="shared" si="67"/>
        <v>0</v>
      </c>
      <c r="BG264" s="150">
        <f t="shared" si="68"/>
        <v>0</v>
      </c>
      <c r="BH264" s="150">
        <f t="shared" si="69"/>
        <v>0</v>
      </c>
      <c r="BI264" s="150">
        <f t="shared" si="70"/>
        <v>0</v>
      </c>
      <c r="BJ264" s="14" t="s">
        <v>118</v>
      </c>
      <c r="BK264" s="150">
        <f t="shared" si="71"/>
        <v>0</v>
      </c>
      <c r="BL264" s="14" t="s">
        <v>126</v>
      </c>
      <c r="BM264" s="149" t="s">
        <v>672</v>
      </c>
    </row>
    <row r="265" spans="1:65" s="2" customFormat="1" ht="14.4" customHeight="1">
      <c r="A265" s="26"/>
      <c r="B265" s="136"/>
      <c r="C265" s="151" t="s">
        <v>673</v>
      </c>
      <c r="D265" s="151" t="s">
        <v>128</v>
      </c>
      <c r="E265" s="152" t="s">
        <v>674</v>
      </c>
      <c r="F265" s="153" t="s">
        <v>675</v>
      </c>
      <c r="G265" s="154" t="s">
        <v>131</v>
      </c>
      <c r="H265" s="155">
        <v>1</v>
      </c>
      <c r="I265" s="156"/>
      <c r="J265" s="157"/>
      <c r="K265" s="156"/>
      <c r="L265" s="157"/>
      <c r="M265" s="158"/>
      <c r="N265" s="159" t="s">
        <v>1</v>
      </c>
      <c r="O265" s="145" t="s">
        <v>35</v>
      </c>
      <c r="P265" s="146">
        <f t="shared" si="60"/>
        <v>0</v>
      </c>
      <c r="Q265" s="146">
        <f t="shared" si="61"/>
        <v>0</v>
      </c>
      <c r="R265" s="146">
        <f t="shared" si="62"/>
        <v>0</v>
      </c>
      <c r="S265" s="147">
        <v>0</v>
      </c>
      <c r="T265" s="147">
        <f t="shared" si="63"/>
        <v>0</v>
      </c>
      <c r="U265" s="147">
        <v>0</v>
      </c>
      <c r="V265" s="147">
        <f t="shared" si="64"/>
        <v>0</v>
      </c>
      <c r="W265" s="147">
        <v>0</v>
      </c>
      <c r="X265" s="148">
        <f t="shared" si="65"/>
        <v>0</v>
      </c>
      <c r="Y265" s="26"/>
      <c r="Z265" s="26"/>
      <c r="AA265" s="26"/>
      <c r="AB265" s="26"/>
      <c r="AC265" s="26"/>
      <c r="AD265" s="26"/>
      <c r="AE265" s="26"/>
      <c r="AR265" s="149" t="s">
        <v>132</v>
      </c>
      <c r="AT265" s="149" t="s">
        <v>128</v>
      </c>
      <c r="AU265" s="149" t="s">
        <v>118</v>
      </c>
      <c r="AY265" s="14" t="s">
        <v>119</v>
      </c>
      <c r="BE265" s="150">
        <f t="shared" si="66"/>
        <v>0</v>
      </c>
      <c r="BF265" s="150">
        <f t="shared" si="67"/>
        <v>0</v>
      </c>
      <c r="BG265" s="150">
        <f t="shared" si="68"/>
        <v>0</v>
      </c>
      <c r="BH265" s="150">
        <f t="shared" si="69"/>
        <v>0</v>
      </c>
      <c r="BI265" s="150">
        <f t="shared" si="70"/>
        <v>0</v>
      </c>
      <c r="BJ265" s="14" t="s">
        <v>118</v>
      </c>
      <c r="BK265" s="150">
        <f t="shared" si="71"/>
        <v>0</v>
      </c>
      <c r="BL265" s="14" t="s">
        <v>126</v>
      </c>
      <c r="BM265" s="149" t="s">
        <v>676</v>
      </c>
    </row>
    <row r="266" spans="1:65" s="2" customFormat="1" ht="24.15" customHeight="1">
      <c r="A266" s="26"/>
      <c r="B266" s="136"/>
      <c r="C266" s="137" t="s">
        <v>677</v>
      </c>
      <c r="D266" s="137" t="s">
        <v>122</v>
      </c>
      <c r="E266" s="138" t="s">
        <v>678</v>
      </c>
      <c r="F266" s="139" t="s">
        <v>679</v>
      </c>
      <c r="G266" s="140" t="s">
        <v>125</v>
      </c>
      <c r="H266" s="141">
        <v>1</v>
      </c>
      <c r="I266" s="142"/>
      <c r="J266" s="142"/>
      <c r="K266" s="142"/>
      <c r="L266" s="143"/>
      <c r="M266" s="27"/>
      <c r="N266" s="144" t="s">
        <v>1</v>
      </c>
      <c r="O266" s="145" t="s">
        <v>35</v>
      </c>
      <c r="P266" s="146">
        <f t="shared" si="60"/>
        <v>0</v>
      </c>
      <c r="Q266" s="146">
        <f t="shared" si="61"/>
        <v>0</v>
      </c>
      <c r="R266" s="146">
        <f t="shared" si="62"/>
        <v>0</v>
      </c>
      <c r="S266" s="147">
        <v>0.21145</v>
      </c>
      <c r="T266" s="147">
        <f t="shared" si="63"/>
        <v>0.21145</v>
      </c>
      <c r="U266" s="147">
        <v>0</v>
      </c>
      <c r="V266" s="147">
        <f t="shared" si="64"/>
        <v>0</v>
      </c>
      <c r="W266" s="147">
        <v>0</v>
      </c>
      <c r="X266" s="148">
        <f t="shared" si="65"/>
        <v>0</v>
      </c>
      <c r="Y266" s="26"/>
      <c r="Z266" s="26"/>
      <c r="AA266" s="26"/>
      <c r="AB266" s="26"/>
      <c r="AC266" s="26"/>
      <c r="AD266" s="26"/>
      <c r="AE266" s="26"/>
      <c r="AR266" s="149" t="s">
        <v>126</v>
      </c>
      <c r="AT266" s="149" t="s">
        <v>122</v>
      </c>
      <c r="AU266" s="149" t="s">
        <v>118</v>
      </c>
      <c r="AY266" s="14" t="s">
        <v>119</v>
      </c>
      <c r="BE266" s="150">
        <f t="shared" si="66"/>
        <v>0</v>
      </c>
      <c r="BF266" s="150">
        <f t="shared" si="67"/>
        <v>0</v>
      </c>
      <c r="BG266" s="150">
        <f t="shared" si="68"/>
        <v>0</v>
      </c>
      <c r="BH266" s="150">
        <f t="shared" si="69"/>
        <v>0</v>
      </c>
      <c r="BI266" s="150">
        <f t="shared" si="70"/>
        <v>0</v>
      </c>
      <c r="BJ266" s="14" t="s">
        <v>118</v>
      </c>
      <c r="BK266" s="150">
        <f t="shared" si="71"/>
        <v>0</v>
      </c>
      <c r="BL266" s="14" t="s">
        <v>126</v>
      </c>
      <c r="BM266" s="149" t="s">
        <v>680</v>
      </c>
    </row>
    <row r="267" spans="1:65" s="2" customFormat="1" ht="37.799999999999997" customHeight="1">
      <c r="A267" s="26"/>
      <c r="B267" s="136"/>
      <c r="C267" s="151" t="s">
        <v>681</v>
      </c>
      <c r="D267" s="151" t="s">
        <v>128</v>
      </c>
      <c r="E267" s="152" t="s">
        <v>682</v>
      </c>
      <c r="F267" s="153" t="s">
        <v>683</v>
      </c>
      <c r="G267" s="154" t="s">
        <v>131</v>
      </c>
      <c r="H267" s="155">
        <v>1</v>
      </c>
      <c r="I267" s="156"/>
      <c r="J267" s="157"/>
      <c r="K267" s="156"/>
      <c r="L267" s="157"/>
      <c r="M267" s="158"/>
      <c r="N267" s="159" t="s">
        <v>1</v>
      </c>
      <c r="O267" s="145" t="s">
        <v>35</v>
      </c>
      <c r="P267" s="146">
        <f t="shared" si="60"/>
        <v>0</v>
      </c>
      <c r="Q267" s="146">
        <f t="shared" si="61"/>
        <v>0</v>
      </c>
      <c r="R267" s="146">
        <f t="shared" si="62"/>
        <v>0</v>
      </c>
      <c r="S267" s="147">
        <v>0</v>
      </c>
      <c r="T267" s="147">
        <f t="shared" si="63"/>
        <v>0</v>
      </c>
      <c r="U267" s="147">
        <v>4.0000000000000001E-3</v>
      </c>
      <c r="V267" s="147">
        <f t="shared" si="64"/>
        <v>4.0000000000000001E-3</v>
      </c>
      <c r="W267" s="147">
        <v>0</v>
      </c>
      <c r="X267" s="148">
        <f t="shared" si="65"/>
        <v>0</v>
      </c>
      <c r="Y267" s="26"/>
      <c r="Z267" s="26"/>
      <c r="AA267" s="26"/>
      <c r="AB267" s="26"/>
      <c r="AC267" s="26"/>
      <c r="AD267" s="26"/>
      <c r="AE267" s="26"/>
      <c r="AR267" s="149" t="s">
        <v>132</v>
      </c>
      <c r="AT267" s="149" t="s">
        <v>128</v>
      </c>
      <c r="AU267" s="149" t="s">
        <v>118</v>
      </c>
      <c r="AY267" s="14" t="s">
        <v>119</v>
      </c>
      <c r="BE267" s="150">
        <f t="shared" si="66"/>
        <v>0</v>
      </c>
      <c r="BF267" s="150">
        <f t="shared" si="67"/>
        <v>0</v>
      </c>
      <c r="BG267" s="150">
        <f t="shared" si="68"/>
        <v>0</v>
      </c>
      <c r="BH267" s="150">
        <f t="shared" si="69"/>
        <v>0</v>
      </c>
      <c r="BI267" s="150">
        <f t="shared" si="70"/>
        <v>0</v>
      </c>
      <c r="BJ267" s="14" t="s">
        <v>118</v>
      </c>
      <c r="BK267" s="150">
        <f t="shared" si="71"/>
        <v>0</v>
      </c>
      <c r="BL267" s="14" t="s">
        <v>126</v>
      </c>
      <c r="BM267" s="149" t="s">
        <v>684</v>
      </c>
    </row>
    <row r="268" spans="1:65" s="2" customFormat="1" ht="14.4" customHeight="1">
      <c r="A268" s="26"/>
      <c r="B268" s="136"/>
      <c r="C268" s="137" t="s">
        <v>685</v>
      </c>
      <c r="D268" s="137" t="s">
        <v>122</v>
      </c>
      <c r="E268" s="138" t="s">
        <v>686</v>
      </c>
      <c r="F268" s="139" t="s">
        <v>687</v>
      </c>
      <c r="G268" s="140" t="s">
        <v>125</v>
      </c>
      <c r="H268" s="141">
        <v>1</v>
      </c>
      <c r="I268" s="142"/>
      <c r="J268" s="142"/>
      <c r="K268" s="142"/>
      <c r="L268" s="143"/>
      <c r="M268" s="27"/>
      <c r="N268" s="144" t="s">
        <v>1</v>
      </c>
      <c r="O268" s="145" t="s">
        <v>35</v>
      </c>
      <c r="P268" s="146">
        <f t="shared" si="60"/>
        <v>0</v>
      </c>
      <c r="Q268" s="146">
        <f t="shared" si="61"/>
        <v>0</v>
      </c>
      <c r="R268" s="146">
        <f t="shared" si="62"/>
        <v>0</v>
      </c>
      <c r="S268" s="147">
        <v>0.92574999999999996</v>
      </c>
      <c r="T268" s="147">
        <f t="shared" si="63"/>
        <v>0.92574999999999996</v>
      </c>
      <c r="U268" s="147">
        <v>0</v>
      </c>
      <c r="V268" s="147">
        <f t="shared" si="64"/>
        <v>0</v>
      </c>
      <c r="W268" s="147">
        <v>0</v>
      </c>
      <c r="X268" s="148">
        <f t="shared" si="65"/>
        <v>0</v>
      </c>
      <c r="Y268" s="26"/>
      <c r="Z268" s="26"/>
      <c r="AA268" s="26"/>
      <c r="AB268" s="26"/>
      <c r="AC268" s="26"/>
      <c r="AD268" s="26"/>
      <c r="AE268" s="26"/>
      <c r="AR268" s="149" t="s">
        <v>126</v>
      </c>
      <c r="AT268" s="149" t="s">
        <v>122</v>
      </c>
      <c r="AU268" s="149" t="s">
        <v>118</v>
      </c>
      <c r="AY268" s="14" t="s">
        <v>119</v>
      </c>
      <c r="BE268" s="150">
        <f t="shared" si="66"/>
        <v>0</v>
      </c>
      <c r="BF268" s="150">
        <f t="shared" si="67"/>
        <v>0</v>
      </c>
      <c r="BG268" s="150">
        <f t="shared" si="68"/>
        <v>0</v>
      </c>
      <c r="BH268" s="150">
        <f t="shared" si="69"/>
        <v>0</v>
      </c>
      <c r="BI268" s="150">
        <f t="shared" si="70"/>
        <v>0</v>
      </c>
      <c r="BJ268" s="14" t="s">
        <v>118</v>
      </c>
      <c r="BK268" s="150">
        <f t="shared" si="71"/>
        <v>0</v>
      </c>
      <c r="BL268" s="14" t="s">
        <v>126</v>
      </c>
      <c r="BM268" s="149" t="s">
        <v>688</v>
      </c>
    </row>
    <row r="269" spans="1:65" s="2" customFormat="1" ht="24.15" customHeight="1">
      <c r="A269" s="26"/>
      <c r="B269" s="136"/>
      <c r="C269" s="151" t="s">
        <v>689</v>
      </c>
      <c r="D269" s="151" t="s">
        <v>128</v>
      </c>
      <c r="E269" s="152" t="s">
        <v>690</v>
      </c>
      <c r="F269" s="153" t="s">
        <v>691</v>
      </c>
      <c r="G269" s="154" t="s">
        <v>125</v>
      </c>
      <c r="H269" s="155">
        <v>1</v>
      </c>
      <c r="I269" s="156"/>
      <c r="J269" s="157"/>
      <c r="K269" s="156"/>
      <c r="L269" s="157"/>
      <c r="M269" s="158"/>
      <c r="N269" s="159" t="s">
        <v>1</v>
      </c>
      <c r="O269" s="145" t="s">
        <v>35</v>
      </c>
      <c r="P269" s="146">
        <f t="shared" si="60"/>
        <v>0</v>
      </c>
      <c r="Q269" s="146">
        <f t="shared" si="61"/>
        <v>0</v>
      </c>
      <c r="R269" s="146">
        <f t="shared" si="62"/>
        <v>0</v>
      </c>
      <c r="S269" s="147">
        <v>0</v>
      </c>
      <c r="T269" s="147">
        <f t="shared" si="63"/>
        <v>0</v>
      </c>
      <c r="U269" s="147">
        <v>2.49E-3</v>
      </c>
      <c r="V269" s="147">
        <f t="shared" si="64"/>
        <v>2.49E-3</v>
      </c>
      <c r="W269" s="147">
        <v>0</v>
      </c>
      <c r="X269" s="148">
        <f t="shared" si="65"/>
        <v>0</v>
      </c>
      <c r="Y269" s="26"/>
      <c r="Z269" s="26"/>
      <c r="AA269" s="26"/>
      <c r="AB269" s="26"/>
      <c r="AC269" s="26"/>
      <c r="AD269" s="26"/>
      <c r="AE269" s="26"/>
      <c r="AR269" s="149" t="s">
        <v>132</v>
      </c>
      <c r="AT269" s="149" t="s">
        <v>128</v>
      </c>
      <c r="AU269" s="149" t="s">
        <v>118</v>
      </c>
      <c r="AY269" s="14" t="s">
        <v>119</v>
      </c>
      <c r="BE269" s="150">
        <f t="shared" si="66"/>
        <v>0</v>
      </c>
      <c r="BF269" s="150">
        <f t="shared" si="67"/>
        <v>0</v>
      </c>
      <c r="BG269" s="150">
        <f t="shared" si="68"/>
        <v>0</v>
      </c>
      <c r="BH269" s="150">
        <f t="shared" si="69"/>
        <v>0</v>
      </c>
      <c r="BI269" s="150">
        <f t="shared" si="70"/>
        <v>0</v>
      </c>
      <c r="BJ269" s="14" t="s">
        <v>118</v>
      </c>
      <c r="BK269" s="150">
        <f t="shared" si="71"/>
        <v>0</v>
      </c>
      <c r="BL269" s="14" t="s">
        <v>126</v>
      </c>
      <c r="BM269" s="149" t="s">
        <v>692</v>
      </c>
    </row>
    <row r="270" spans="1:65" s="2" customFormat="1" ht="14.4" customHeight="1">
      <c r="A270" s="26"/>
      <c r="B270" s="136"/>
      <c r="C270" s="137" t="s">
        <v>693</v>
      </c>
      <c r="D270" s="137" t="s">
        <v>122</v>
      </c>
      <c r="E270" s="138" t="s">
        <v>694</v>
      </c>
      <c r="F270" s="139" t="s">
        <v>695</v>
      </c>
      <c r="G270" s="140" t="s">
        <v>125</v>
      </c>
      <c r="H270" s="141">
        <v>1</v>
      </c>
      <c r="I270" s="142"/>
      <c r="J270" s="142"/>
      <c r="K270" s="142"/>
      <c r="L270" s="143"/>
      <c r="M270" s="27"/>
      <c r="N270" s="144" t="s">
        <v>1</v>
      </c>
      <c r="O270" s="145" t="s">
        <v>35</v>
      </c>
      <c r="P270" s="146">
        <f t="shared" si="60"/>
        <v>0</v>
      </c>
      <c r="Q270" s="146">
        <f t="shared" si="61"/>
        <v>0</v>
      </c>
      <c r="R270" s="146">
        <f t="shared" si="62"/>
        <v>0</v>
      </c>
      <c r="S270" s="147">
        <v>0.42070000000000002</v>
      </c>
      <c r="T270" s="147">
        <f t="shared" si="63"/>
        <v>0.42070000000000002</v>
      </c>
      <c r="U270" s="147">
        <v>0</v>
      </c>
      <c r="V270" s="147">
        <f t="shared" si="64"/>
        <v>0</v>
      </c>
      <c r="W270" s="147">
        <v>0</v>
      </c>
      <c r="X270" s="148">
        <f t="shared" si="65"/>
        <v>0</v>
      </c>
      <c r="Y270" s="26"/>
      <c r="Z270" s="26"/>
      <c r="AA270" s="26"/>
      <c r="AB270" s="26"/>
      <c r="AC270" s="26"/>
      <c r="AD270" s="26"/>
      <c r="AE270" s="26"/>
      <c r="AR270" s="149" t="s">
        <v>126</v>
      </c>
      <c r="AT270" s="149" t="s">
        <v>122</v>
      </c>
      <c r="AU270" s="149" t="s">
        <v>118</v>
      </c>
      <c r="AY270" s="14" t="s">
        <v>119</v>
      </c>
      <c r="BE270" s="150">
        <f t="shared" si="66"/>
        <v>0</v>
      </c>
      <c r="BF270" s="150">
        <f t="shared" si="67"/>
        <v>0</v>
      </c>
      <c r="BG270" s="150">
        <f t="shared" si="68"/>
        <v>0</v>
      </c>
      <c r="BH270" s="150">
        <f t="shared" si="69"/>
        <v>0</v>
      </c>
      <c r="BI270" s="150">
        <f t="shared" si="70"/>
        <v>0</v>
      </c>
      <c r="BJ270" s="14" t="s">
        <v>118</v>
      </c>
      <c r="BK270" s="150">
        <f t="shared" si="71"/>
        <v>0</v>
      </c>
      <c r="BL270" s="14" t="s">
        <v>126</v>
      </c>
      <c r="BM270" s="149" t="s">
        <v>696</v>
      </c>
    </row>
    <row r="271" spans="1:65" s="2" customFormat="1" ht="24.15" customHeight="1">
      <c r="A271" s="26"/>
      <c r="B271" s="136"/>
      <c r="C271" s="151" t="s">
        <v>697</v>
      </c>
      <c r="D271" s="151" t="s">
        <v>128</v>
      </c>
      <c r="E271" s="152" t="s">
        <v>698</v>
      </c>
      <c r="F271" s="153" t="s">
        <v>699</v>
      </c>
      <c r="G271" s="154" t="s">
        <v>131</v>
      </c>
      <c r="H271" s="155">
        <v>1</v>
      </c>
      <c r="I271" s="156"/>
      <c r="J271" s="157"/>
      <c r="K271" s="156"/>
      <c r="L271" s="157"/>
      <c r="M271" s="158"/>
      <c r="N271" s="159" t="s">
        <v>1</v>
      </c>
      <c r="O271" s="145" t="s">
        <v>35</v>
      </c>
      <c r="P271" s="146">
        <f t="shared" si="60"/>
        <v>0</v>
      </c>
      <c r="Q271" s="146">
        <f t="shared" si="61"/>
        <v>0</v>
      </c>
      <c r="R271" s="146">
        <f t="shared" si="62"/>
        <v>0</v>
      </c>
      <c r="S271" s="147">
        <v>0</v>
      </c>
      <c r="T271" s="147">
        <f t="shared" si="63"/>
        <v>0</v>
      </c>
      <c r="U271" s="147">
        <v>0</v>
      </c>
      <c r="V271" s="147">
        <f t="shared" si="64"/>
        <v>0</v>
      </c>
      <c r="W271" s="147">
        <v>0</v>
      </c>
      <c r="X271" s="148">
        <f t="shared" si="65"/>
        <v>0</v>
      </c>
      <c r="Y271" s="26"/>
      <c r="Z271" s="26"/>
      <c r="AA271" s="26"/>
      <c r="AB271" s="26"/>
      <c r="AC271" s="26"/>
      <c r="AD271" s="26"/>
      <c r="AE271" s="26"/>
      <c r="AR271" s="149" t="s">
        <v>132</v>
      </c>
      <c r="AT271" s="149" t="s">
        <v>128</v>
      </c>
      <c r="AU271" s="149" t="s">
        <v>118</v>
      </c>
      <c r="AY271" s="14" t="s">
        <v>119</v>
      </c>
      <c r="BE271" s="150">
        <f t="shared" si="66"/>
        <v>0</v>
      </c>
      <c r="BF271" s="150">
        <f t="shared" si="67"/>
        <v>0</v>
      </c>
      <c r="BG271" s="150">
        <f t="shared" si="68"/>
        <v>0</v>
      </c>
      <c r="BH271" s="150">
        <f t="shared" si="69"/>
        <v>0</v>
      </c>
      <c r="BI271" s="150">
        <f t="shared" si="70"/>
        <v>0</v>
      </c>
      <c r="BJ271" s="14" t="s">
        <v>118</v>
      </c>
      <c r="BK271" s="150">
        <f t="shared" si="71"/>
        <v>0</v>
      </c>
      <c r="BL271" s="14" t="s">
        <v>126</v>
      </c>
      <c r="BM271" s="149" t="s">
        <v>700</v>
      </c>
    </row>
    <row r="272" spans="1:65" s="2" customFormat="1" ht="24.15" customHeight="1">
      <c r="A272" s="26"/>
      <c r="B272" s="136"/>
      <c r="C272" s="151" t="s">
        <v>701</v>
      </c>
      <c r="D272" s="151" t="s">
        <v>128</v>
      </c>
      <c r="E272" s="152" t="s">
        <v>702</v>
      </c>
      <c r="F272" s="153" t="s">
        <v>703</v>
      </c>
      <c r="G272" s="154" t="s">
        <v>125</v>
      </c>
      <c r="H272" s="155">
        <v>6</v>
      </c>
      <c r="I272" s="156"/>
      <c r="J272" s="157"/>
      <c r="K272" s="156"/>
      <c r="L272" s="157"/>
      <c r="M272" s="158"/>
      <c r="N272" s="159" t="s">
        <v>1</v>
      </c>
      <c r="O272" s="145" t="s">
        <v>35</v>
      </c>
      <c r="P272" s="146">
        <f t="shared" si="60"/>
        <v>0</v>
      </c>
      <c r="Q272" s="146">
        <f t="shared" si="61"/>
        <v>0</v>
      </c>
      <c r="R272" s="146">
        <f t="shared" si="62"/>
        <v>0</v>
      </c>
      <c r="S272" s="147">
        <v>0</v>
      </c>
      <c r="T272" s="147">
        <f t="shared" si="63"/>
        <v>0</v>
      </c>
      <c r="U272" s="147">
        <v>7.3999999999999999E-4</v>
      </c>
      <c r="V272" s="147">
        <f t="shared" si="64"/>
        <v>4.4399999999999995E-3</v>
      </c>
      <c r="W272" s="147">
        <v>0</v>
      </c>
      <c r="X272" s="148">
        <f t="shared" si="65"/>
        <v>0</v>
      </c>
      <c r="Y272" s="26"/>
      <c r="Z272" s="26"/>
      <c r="AA272" s="26"/>
      <c r="AB272" s="26"/>
      <c r="AC272" s="26"/>
      <c r="AD272" s="26"/>
      <c r="AE272" s="26"/>
      <c r="AR272" s="149" t="s">
        <v>132</v>
      </c>
      <c r="AT272" s="149" t="s">
        <v>128</v>
      </c>
      <c r="AU272" s="149" t="s">
        <v>118</v>
      </c>
      <c r="AY272" s="14" t="s">
        <v>119</v>
      </c>
      <c r="BE272" s="150">
        <f t="shared" si="66"/>
        <v>0</v>
      </c>
      <c r="BF272" s="150">
        <f t="shared" si="67"/>
        <v>0</v>
      </c>
      <c r="BG272" s="150">
        <f t="shared" si="68"/>
        <v>0</v>
      </c>
      <c r="BH272" s="150">
        <f t="shared" si="69"/>
        <v>0</v>
      </c>
      <c r="BI272" s="150">
        <f t="shared" si="70"/>
        <v>0</v>
      </c>
      <c r="BJ272" s="14" t="s">
        <v>118</v>
      </c>
      <c r="BK272" s="150">
        <f t="shared" si="71"/>
        <v>0</v>
      </c>
      <c r="BL272" s="14" t="s">
        <v>126</v>
      </c>
      <c r="BM272" s="149" t="s">
        <v>704</v>
      </c>
    </row>
    <row r="273" spans="1:65" s="2" customFormat="1" ht="24.15" customHeight="1">
      <c r="A273" s="26"/>
      <c r="B273" s="136"/>
      <c r="C273" s="151" t="s">
        <v>705</v>
      </c>
      <c r="D273" s="151" t="s">
        <v>128</v>
      </c>
      <c r="E273" s="152" t="s">
        <v>706</v>
      </c>
      <c r="F273" s="153" t="s">
        <v>707</v>
      </c>
      <c r="G273" s="154" t="s">
        <v>125</v>
      </c>
      <c r="H273" s="155">
        <v>2</v>
      </c>
      <c r="I273" s="156"/>
      <c r="J273" s="157"/>
      <c r="K273" s="156"/>
      <c r="L273" s="157"/>
      <c r="M273" s="158"/>
      <c r="N273" s="159" t="s">
        <v>1</v>
      </c>
      <c r="O273" s="145" t="s">
        <v>35</v>
      </c>
      <c r="P273" s="146">
        <f t="shared" si="60"/>
        <v>0</v>
      </c>
      <c r="Q273" s="146">
        <f t="shared" si="61"/>
        <v>0</v>
      </c>
      <c r="R273" s="146">
        <f t="shared" si="62"/>
        <v>0</v>
      </c>
      <c r="S273" s="147">
        <v>0</v>
      </c>
      <c r="T273" s="147">
        <f t="shared" si="63"/>
        <v>0</v>
      </c>
      <c r="U273" s="147">
        <v>5.2999999999999998E-4</v>
      </c>
      <c r="V273" s="147">
        <f t="shared" si="64"/>
        <v>1.06E-3</v>
      </c>
      <c r="W273" s="147">
        <v>0</v>
      </c>
      <c r="X273" s="148">
        <f t="shared" si="65"/>
        <v>0</v>
      </c>
      <c r="Y273" s="26"/>
      <c r="Z273" s="26"/>
      <c r="AA273" s="26"/>
      <c r="AB273" s="26"/>
      <c r="AC273" s="26"/>
      <c r="AD273" s="26"/>
      <c r="AE273" s="26"/>
      <c r="AR273" s="149" t="s">
        <v>132</v>
      </c>
      <c r="AT273" s="149" t="s">
        <v>128</v>
      </c>
      <c r="AU273" s="149" t="s">
        <v>118</v>
      </c>
      <c r="AY273" s="14" t="s">
        <v>119</v>
      </c>
      <c r="BE273" s="150">
        <f t="shared" si="66"/>
        <v>0</v>
      </c>
      <c r="BF273" s="150">
        <f t="shared" si="67"/>
        <v>0</v>
      </c>
      <c r="BG273" s="150">
        <f t="shared" si="68"/>
        <v>0</v>
      </c>
      <c r="BH273" s="150">
        <f t="shared" si="69"/>
        <v>0</v>
      </c>
      <c r="BI273" s="150">
        <f t="shared" si="70"/>
        <v>0</v>
      </c>
      <c r="BJ273" s="14" t="s">
        <v>118</v>
      </c>
      <c r="BK273" s="150">
        <f t="shared" si="71"/>
        <v>0</v>
      </c>
      <c r="BL273" s="14" t="s">
        <v>126</v>
      </c>
      <c r="BM273" s="149" t="s">
        <v>708</v>
      </c>
    </row>
    <row r="274" spans="1:65" s="2" customFormat="1" ht="24.15" customHeight="1">
      <c r="A274" s="26"/>
      <c r="B274" s="136"/>
      <c r="C274" s="151" t="s">
        <v>709</v>
      </c>
      <c r="D274" s="151" t="s">
        <v>128</v>
      </c>
      <c r="E274" s="152" t="s">
        <v>710</v>
      </c>
      <c r="F274" s="153" t="s">
        <v>711</v>
      </c>
      <c r="G274" s="154" t="s">
        <v>125</v>
      </c>
      <c r="H274" s="155">
        <v>25</v>
      </c>
      <c r="I274" s="156"/>
      <c r="J274" s="157"/>
      <c r="K274" s="156"/>
      <c r="L274" s="157"/>
      <c r="M274" s="158"/>
      <c r="N274" s="159" t="s">
        <v>1</v>
      </c>
      <c r="O274" s="145" t="s">
        <v>35</v>
      </c>
      <c r="P274" s="146">
        <f t="shared" ref="P274:P282" si="72">I274+J274</f>
        <v>0</v>
      </c>
      <c r="Q274" s="146">
        <f t="shared" ref="Q274:Q282" si="73">ROUND(I274*H274,2)</f>
        <v>0</v>
      </c>
      <c r="R274" s="146">
        <f t="shared" ref="R274:R282" si="74">ROUND(J274*H274,2)</f>
        <v>0</v>
      </c>
      <c r="S274" s="147">
        <v>0</v>
      </c>
      <c r="T274" s="147">
        <f t="shared" ref="T274:T305" si="75">S274*H274</f>
        <v>0</v>
      </c>
      <c r="U274" s="147">
        <v>3.1E-4</v>
      </c>
      <c r="V274" s="147">
        <f t="shared" ref="V274:V305" si="76">U274*H274</f>
        <v>7.7499999999999999E-3</v>
      </c>
      <c r="W274" s="147">
        <v>0</v>
      </c>
      <c r="X274" s="148">
        <f t="shared" ref="X274:X305" si="77">W274*H274</f>
        <v>0</v>
      </c>
      <c r="Y274" s="26"/>
      <c r="Z274" s="26"/>
      <c r="AA274" s="26"/>
      <c r="AB274" s="26"/>
      <c r="AC274" s="26"/>
      <c r="AD274" s="26"/>
      <c r="AE274" s="26"/>
      <c r="AR274" s="149" t="s">
        <v>132</v>
      </c>
      <c r="AT274" s="149" t="s">
        <v>128</v>
      </c>
      <c r="AU274" s="149" t="s">
        <v>118</v>
      </c>
      <c r="AY274" s="14" t="s">
        <v>119</v>
      </c>
      <c r="BE274" s="150">
        <f t="shared" ref="BE274:BE282" si="78">IF(O274="základná",K274,0)</f>
        <v>0</v>
      </c>
      <c r="BF274" s="150">
        <f t="shared" ref="BF274:BF282" si="79">IF(O274="znížená",K274,0)</f>
        <v>0</v>
      </c>
      <c r="BG274" s="150">
        <f t="shared" ref="BG274:BG282" si="80">IF(O274="zákl. prenesená",K274,0)</f>
        <v>0</v>
      </c>
      <c r="BH274" s="150">
        <f t="shared" ref="BH274:BH282" si="81">IF(O274="zníž. prenesená",K274,0)</f>
        <v>0</v>
      </c>
      <c r="BI274" s="150">
        <f t="shared" ref="BI274:BI282" si="82">IF(O274="nulová",K274,0)</f>
        <v>0</v>
      </c>
      <c r="BJ274" s="14" t="s">
        <v>118</v>
      </c>
      <c r="BK274" s="150">
        <f t="shared" ref="BK274:BK282" si="83">ROUND(P274*H274,2)</f>
        <v>0</v>
      </c>
      <c r="BL274" s="14" t="s">
        <v>126</v>
      </c>
      <c r="BM274" s="149" t="s">
        <v>712</v>
      </c>
    </row>
    <row r="275" spans="1:65" s="2" customFormat="1" ht="24.15" customHeight="1">
      <c r="A275" s="26"/>
      <c r="B275" s="136"/>
      <c r="C275" s="151" t="s">
        <v>713</v>
      </c>
      <c r="D275" s="151" t="s">
        <v>128</v>
      </c>
      <c r="E275" s="152" t="s">
        <v>714</v>
      </c>
      <c r="F275" s="153" t="s">
        <v>715</v>
      </c>
      <c r="G275" s="154" t="s">
        <v>125</v>
      </c>
      <c r="H275" s="155">
        <v>10</v>
      </c>
      <c r="I275" s="156"/>
      <c r="J275" s="157"/>
      <c r="K275" s="156"/>
      <c r="L275" s="157"/>
      <c r="M275" s="158"/>
      <c r="N275" s="159" t="s">
        <v>1</v>
      </c>
      <c r="O275" s="145" t="s">
        <v>35</v>
      </c>
      <c r="P275" s="146">
        <f t="shared" si="72"/>
        <v>0</v>
      </c>
      <c r="Q275" s="146">
        <f t="shared" si="73"/>
        <v>0</v>
      </c>
      <c r="R275" s="146">
        <f t="shared" si="74"/>
        <v>0</v>
      </c>
      <c r="S275" s="147">
        <v>0</v>
      </c>
      <c r="T275" s="147">
        <f t="shared" si="75"/>
        <v>0</v>
      </c>
      <c r="U275" s="147">
        <v>2.5999999999999998E-4</v>
      </c>
      <c r="V275" s="147">
        <f t="shared" si="76"/>
        <v>2.5999999999999999E-3</v>
      </c>
      <c r="W275" s="147">
        <v>0</v>
      </c>
      <c r="X275" s="148">
        <f t="shared" si="77"/>
        <v>0</v>
      </c>
      <c r="Y275" s="26"/>
      <c r="Z275" s="26"/>
      <c r="AA275" s="26"/>
      <c r="AB275" s="26"/>
      <c r="AC275" s="26"/>
      <c r="AD275" s="26"/>
      <c r="AE275" s="26"/>
      <c r="AR275" s="149" t="s">
        <v>132</v>
      </c>
      <c r="AT275" s="149" t="s">
        <v>128</v>
      </c>
      <c r="AU275" s="149" t="s">
        <v>118</v>
      </c>
      <c r="AY275" s="14" t="s">
        <v>119</v>
      </c>
      <c r="BE275" s="150">
        <f t="shared" si="78"/>
        <v>0</v>
      </c>
      <c r="BF275" s="150">
        <f t="shared" si="79"/>
        <v>0</v>
      </c>
      <c r="BG275" s="150">
        <f t="shared" si="80"/>
        <v>0</v>
      </c>
      <c r="BH275" s="150">
        <f t="shared" si="81"/>
        <v>0</v>
      </c>
      <c r="BI275" s="150">
        <f t="shared" si="82"/>
        <v>0</v>
      </c>
      <c r="BJ275" s="14" t="s">
        <v>118</v>
      </c>
      <c r="BK275" s="150">
        <f t="shared" si="83"/>
        <v>0</v>
      </c>
      <c r="BL275" s="14" t="s">
        <v>126</v>
      </c>
      <c r="BM275" s="149" t="s">
        <v>716</v>
      </c>
    </row>
    <row r="276" spans="1:65" s="2" customFormat="1" ht="24.15" customHeight="1">
      <c r="A276" s="26"/>
      <c r="B276" s="136"/>
      <c r="C276" s="151" t="s">
        <v>717</v>
      </c>
      <c r="D276" s="151" t="s">
        <v>128</v>
      </c>
      <c r="E276" s="152" t="s">
        <v>718</v>
      </c>
      <c r="F276" s="153" t="s">
        <v>719</v>
      </c>
      <c r="G276" s="154" t="s">
        <v>125</v>
      </c>
      <c r="H276" s="155">
        <v>2</v>
      </c>
      <c r="I276" s="156"/>
      <c r="J276" s="157"/>
      <c r="K276" s="156"/>
      <c r="L276" s="157"/>
      <c r="M276" s="158"/>
      <c r="N276" s="159" t="s">
        <v>1</v>
      </c>
      <c r="O276" s="145" t="s">
        <v>35</v>
      </c>
      <c r="P276" s="146">
        <f t="shared" si="72"/>
        <v>0</v>
      </c>
      <c r="Q276" s="146">
        <f t="shared" si="73"/>
        <v>0</v>
      </c>
      <c r="R276" s="146">
        <f t="shared" si="74"/>
        <v>0</v>
      </c>
      <c r="S276" s="147">
        <v>0</v>
      </c>
      <c r="T276" s="147">
        <f t="shared" si="75"/>
        <v>0</v>
      </c>
      <c r="U276" s="147">
        <v>1.7000000000000001E-4</v>
      </c>
      <c r="V276" s="147">
        <f t="shared" si="76"/>
        <v>3.4000000000000002E-4</v>
      </c>
      <c r="W276" s="147">
        <v>0</v>
      </c>
      <c r="X276" s="148">
        <f t="shared" si="77"/>
        <v>0</v>
      </c>
      <c r="Y276" s="26"/>
      <c r="Z276" s="26"/>
      <c r="AA276" s="26"/>
      <c r="AB276" s="26"/>
      <c r="AC276" s="26"/>
      <c r="AD276" s="26"/>
      <c r="AE276" s="26"/>
      <c r="AR276" s="149" t="s">
        <v>132</v>
      </c>
      <c r="AT276" s="149" t="s">
        <v>128</v>
      </c>
      <c r="AU276" s="149" t="s">
        <v>118</v>
      </c>
      <c r="AY276" s="14" t="s">
        <v>119</v>
      </c>
      <c r="BE276" s="150">
        <f t="shared" si="78"/>
        <v>0</v>
      </c>
      <c r="BF276" s="150">
        <f t="shared" si="79"/>
        <v>0</v>
      </c>
      <c r="BG276" s="150">
        <f t="shared" si="80"/>
        <v>0</v>
      </c>
      <c r="BH276" s="150">
        <f t="shared" si="81"/>
        <v>0</v>
      </c>
      <c r="BI276" s="150">
        <f t="shared" si="82"/>
        <v>0</v>
      </c>
      <c r="BJ276" s="14" t="s">
        <v>118</v>
      </c>
      <c r="BK276" s="150">
        <f t="shared" si="83"/>
        <v>0</v>
      </c>
      <c r="BL276" s="14" t="s">
        <v>126</v>
      </c>
      <c r="BM276" s="149" t="s">
        <v>720</v>
      </c>
    </row>
    <row r="277" spans="1:65" s="2" customFormat="1" ht="14.4" customHeight="1">
      <c r="A277" s="26"/>
      <c r="B277" s="136"/>
      <c r="C277" s="137" t="s">
        <v>721</v>
      </c>
      <c r="D277" s="137" t="s">
        <v>122</v>
      </c>
      <c r="E277" s="138" t="s">
        <v>722</v>
      </c>
      <c r="F277" s="139" t="s">
        <v>723</v>
      </c>
      <c r="G277" s="140" t="s">
        <v>125</v>
      </c>
      <c r="H277" s="141">
        <v>25</v>
      </c>
      <c r="I277" s="142"/>
      <c r="J277" s="142"/>
      <c r="K277" s="142"/>
      <c r="L277" s="143"/>
      <c r="M277" s="27"/>
      <c r="N277" s="144" t="s">
        <v>1</v>
      </c>
      <c r="O277" s="145" t="s">
        <v>35</v>
      </c>
      <c r="P277" s="146">
        <f t="shared" si="72"/>
        <v>0</v>
      </c>
      <c r="Q277" s="146">
        <f t="shared" si="73"/>
        <v>0</v>
      </c>
      <c r="R277" s="146">
        <f t="shared" si="74"/>
        <v>0</v>
      </c>
      <c r="S277" s="147">
        <v>0.21401000000000001</v>
      </c>
      <c r="T277" s="147">
        <f t="shared" si="75"/>
        <v>5.35025</v>
      </c>
      <c r="U277" s="147">
        <v>2.0000000000000002E-5</v>
      </c>
      <c r="V277" s="147">
        <f t="shared" si="76"/>
        <v>5.0000000000000001E-4</v>
      </c>
      <c r="W277" s="147">
        <v>0</v>
      </c>
      <c r="X277" s="148">
        <f t="shared" si="77"/>
        <v>0</v>
      </c>
      <c r="Y277" s="26"/>
      <c r="Z277" s="26"/>
      <c r="AA277" s="26"/>
      <c r="AB277" s="26"/>
      <c r="AC277" s="26"/>
      <c r="AD277" s="26"/>
      <c r="AE277" s="26"/>
      <c r="AR277" s="149" t="s">
        <v>126</v>
      </c>
      <c r="AT277" s="149" t="s">
        <v>122</v>
      </c>
      <c r="AU277" s="149" t="s">
        <v>118</v>
      </c>
      <c r="AY277" s="14" t="s">
        <v>119</v>
      </c>
      <c r="BE277" s="150">
        <f t="shared" si="78"/>
        <v>0</v>
      </c>
      <c r="BF277" s="150">
        <f t="shared" si="79"/>
        <v>0</v>
      </c>
      <c r="BG277" s="150">
        <f t="shared" si="80"/>
        <v>0</v>
      </c>
      <c r="BH277" s="150">
        <f t="shared" si="81"/>
        <v>0</v>
      </c>
      <c r="BI277" s="150">
        <f t="shared" si="82"/>
        <v>0</v>
      </c>
      <c r="BJ277" s="14" t="s">
        <v>118</v>
      </c>
      <c r="BK277" s="150">
        <f t="shared" si="83"/>
        <v>0</v>
      </c>
      <c r="BL277" s="14" t="s">
        <v>126</v>
      </c>
      <c r="BM277" s="149" t="s">
        <v>724</v>
      </c>
    </row>
    <row r="278" spans="1:65" s="2" customFormat="1" ht="14.4" customHeight="1">
      <c r="A278" s="26"/>
      <c r="B278" s="136"/>
      <c r="C278" s="137" t="s">
        <v>725</v>
      </c>
      <c r="D278" s="137" t="s">
        <v>122</v>
      </c>
      <c r="E278" s="138" t="s">
        <v>726</v>
      </c>
      <c r="F278" s="139" t="s">
        <v>727</v>
      </c>
      <c r="G278" s="140" t="s">
        <v>125</v>
      </c>
      <c r="H278" s="141">
        <v>2</v>
      </c>
      <c r="I278" s="142"/>
      <c r="J278" s="142"/>
      <c r="K278" s="142"/>
      <c r="L278" s="143"/>
      <c r="M278" s="27"/>
      <c r="N278" s="144" t="s">
        <v>1</v>
      </c>
      <c r="O278" s="145" t="s">
        <v>35</v>
      </c>
      <c r="P278" s="146">
        <f t="shared" si="72"/>
        <v>0</v>
      </c>
      <c r="Q278" s="146">
        <f t="shared" si="73"/>
        <v>0</v>
      </c>
      <c r="R278" s="146">
        <f t="shared" si="74"/>
        <v>0</v>
      </c>
      <c r="S278" s="147">
        <v>0.15701000000000001</v>
      </c>
      <c r="T278" s="147">
        <f t="shared" si="75"/>
        <v>0.31402000000000002</v>
      </c>
      <c r="U278" s="147">
        <v>2.0000000000000002E-5</v>
      </c>
      <c r="V278" s="147">
        <f t="shared" si="76"/>
        <v>4.0000000000000003E-5</v>
      </c>
      <c r="W278" s="147">
        <v>0</v>
      </c>
      <c r="X278" s="148">
        <f t="shared" si="77"/>
        <v>0</v>
      </c>
      <c r="Y278" s="26"/>
      <c r="Z278" s="26"/>
      <c r="AA278" s="26"/>
      <c r="AB278" s="26"/>
      <c r="AC278" s="26"/>
      <c r="AD278" s="26"/>
      <c r="AE278" s="26"/>
      <c r="AR278" s="149" t="s">
        <v>126</v>
      </c>
      <c r="AT278" s="149" t="s">
        <v>122</v>
      </c>
      <c r="AU278" s="149" t="s">
        <v>118</v>
      </c>
      <c r="AY278" s="14" t="s">
        <v>119</v>
      </c>
      <c r="BE278" s="150">
        <f t="shared" si="78"/>
        <v>0</v>
      </c>
      <c r="BF278" s="150">
        <f t="shared" si="79"/>
        <v>0</v>
      </c>
      <c r="BG278" s="150">
        <f t="shared" si="80"/>
        <v>0</v>
      </c>
      <c r="BH278" s="150">
        <f t="shared" si="81"/>
        <v>0</v>
      </c>
      <c r="BI278" s="150">
        <f t="shared" si="82"/>
        <v>0</v>
      </c>
      <c r="BJ278" s="14" t="s">
        <v>118</v>
      </c>
      <c r="BK278" s="150">
        <f t="shared" si="83"/>
        <v>0</v>
      </c>
      <c r="BL278" s="14" t="s">
        <v>126</v>
      </c>
      <c r="BM278" s="149" t="s">
        <v>728</v>
      </c>
    </row>
    <row r="279" spans="1:65" s="2" customFormat="1" ht="14.4" customHeight="1">
      <c r="A279" s="26"/>
      <c r="B279" s="136"/>
      <c r="C279" s="137" t="s">
        <v>729</v>
      </c>
      <c r="D279" s="137" t="s">
        <v>122</v>
      </c>
      <c r="E279" s="138" t="s">
        <v>730</v>
      </c>
      <c r="F279" s="139" t="s">
        <v>731</v>
      </c>
      <c r="G279" s="140" t="s">
        <v>125</v>
      </c>
      <c r="H279" s="141">
        <v>10</v>
      </c>
      <c r="I279" s="142"/>
      <c r="J279" s="142"/>
      <c r="K279" s="142"/>
      <c r="L279" s="143"/>
      <c r="M279" s="27"/>
      <c r="N279" s="144" t="s">
        <v>1</v>
      </c>
      <c r="O279" s="145" t="s">
        <v>35</v>
      </c>
      <c r="P279" s="146">
        <f t="shared" si="72"/>
        <v>0</v>
      </c>
      <c r="Q279" s="146">
        <f t="shared" si="73"/>
        <v>0</v>
      </c>
      <c r="R279" s="146">
        <f t="shared" si="74"/>
        <v>0</v>
      </c>
      <c r="S279" s="147">
        <v>0.19500999999999999</v>
      </c>
      <c r="T279" s="147">
        <f t="shared" si="75"/>
        <v>1.9500999999999999</v>
      </c>
      <c r="U279" s="147">
        <v>2.0000000000000002E-5</v>
      </c>
      <c r="V279" s="147">
        <f t="shared" si="76"/>
        <v>2.0000000000000001E-4</v>
      </c>
      <c r="W279" s="147">
        <v>0</v>
      </c>
      <c r="X279" s="148">
        <f t="shared" si="77"/>
        <v>0</v>
      </c>
      <c r="Y279" s="26"/>
      <c r="Z279" s="26"/>
      <c r="AA279" s="26"/>
      <c r="AB279" s="26"/>
      <c r="AC279" s="26"/>
      <c r="AD279" s="26"/>
      <c r="AE279" s="26"/>
      <c r="AR279" s="149" t="s">
        <v>126</v>
      </c>
      <c r="AT279" s="149" t="s">
        <v>122</v>
      </c>
      <c r="AU279" s="149" t="s">
        <v>118</v>
      </c>
      <c r="AY279" s="14" t="s">
        <v>119</v>
      </c>
      <c r="BE279" s="150">
        <f t="shared" si="78"/>
        <v>0</v>
      </c>
      <c r="BF279" s="150">
        <f t="shared" si="79"/>
        <v>0</v>
      </c>
      <c r="BG279" s="150">
        <f t="shared" si="80"/>
        <v>0</v>
      </c>
      <c r="BH279" s="150">
        <f t="shared" si="81"/>
        <v>0</v>
      </c>
      <c r="BI279" s="150">
        <f t="shared" si="82"/>
        <v>0</v>
      </c>
      <c r="BJ279" s="14" t="s">
        <v>118</v>
      </c>
      <c r="BK279" s="150">
        <f t="shared" si="83"/>
        <v>0</v>
      </c>
      <c r="BL279" s="14" t="s">
        <v>126</v>
      </c>
      <c r="BM279" s="149" t="s">
        <v>732</v>
      </c>
    </row>
    <row r="280" spans="1:65" s="2" customFormat="1" ht="14.4" customHeight="1">
      <c r="A280" s="26"/>
      <c r="B280" s="136"/>
      <c r="C280" s="137" t="s">
        <v>733</v>
      </c>
      <c r="D280" s="137" t="s">
        <v>122</v>
      </c>
      <c r="E280" s="138" t="s">
        <v>734</v>
      </c>
      <c r="F280" s="139" t="s">
        <v>735</v>
      </c>
      <c r="G280" s="140" t="s">
        <v>125</v>
      </c>
      <c r="H280" s="141">
        <v>2</v>
      </c>
      <c r="I280" s="142"/>
      <c r="J280" s="142"/>
      <c r="K280" s="142"/>
      <c r="L280" s="143"/>
      <c r="M280" s="27"/>
      <c r="N280" s="144" t="s">
        <v>1</v>
      </c>
      <c r="O280" s="145" t="s">
        <v>35</v>
      </c>
      <c r="P280" s="146">
        <f t="shared" si="72"/>
        <v>0</v>
      </c>
      <c r="Q280" s="146">
        <f t="shared" si="73"/>
        <v>0</v>
      </c>
      <c r="R280" s="146">
        <f t="shared" si="74"/>
        <v>0</v>
      </c>
      <c r="S280" s="147">
        <v>0.25402000000000002</v>
      </c>
      <c r="T280" s="147">
        <f t="shared" si="75"/>
        <v>0.50804000000000005</v>
      </c>
      <c r="U280" s="147">
        <v>3.0000000000000001E-5</v>
      </c>
      <c r="V280" s="147">
        <f t="shared" si="76"/>
        <v>6.0000000000000002E-5</v>
      </c>
      <c r="W280" s="147">
        <v>0</v>
      </c>
      <c r="X280" s="148">
        <f t="shared" si="77"/>
        <v>0</v>
      </c>
      <c r="Y280" s="26"/>
      <c r="Z280" s="26"/>
      <c r="AA280" s="26"/>
      <c r="AB280" s="26"/>
      <c r="AC280" s="26"/>
      <c r="AD280" s="26"/>
      <c r="AE280" s="26"/>
      <c r="AR280" s="149" t="s">
        <v>126</v>
      </c>
      <c r="AT280" s="149" t="s">
        <v>122</v>
      </c>
      <c r="AU280" s="149" t="s">
        <v>118</v>
      </c>
      <c r="AY280" s="14" t="s">
        <v>119</v>
      </c>
      <c r="BE280" s="150">
        <f t="shared" si="78"/>
        <v>0</v>
      </c>
      <c r="BF280" s="150">
        <f t="shared" si="79"/>
        <v>0</v>
      </c>
      <c r="BG280" s="150">
        <f t="shared" si="80"/>
        <v>0</v>
      </c>
      <c r="BH280" s="150">
        <f t="shared" si="81"/>
        <v>0</v>
      </c>
      <c r="BI280" s="150">
        <f t="shared" si="82"/>
        <v>0</v>
      </c>
      <c r="BJ280" s="14" t="s">
        <v>118</v>
      </c>
      <c r="BK280" s="150">
        <f t="shared" si="83"/>
        <v>0</v>
      </c>
      <c r="BL280" s="14" t="s">
        <v>126</v>
      </c>
      <c r="BM280" s="149" t="s">
        <v>736</v>
      </c>
    </row>
    <row r="281" spans="1:65" s="2" customFormat="1" ht="14.4" customHeight="1">
      <c r="A281" s="26"/>
      <c r="B281" s="136"/>
      <c r="C281" s="137" t="s">
        <v>737</v>
      </c>
      <c r="D281" s="137" t="s">
        <v>122</v>
      </c>
      <c r="E281" s="138" t="s">
        <v>738</v>
      </c>
      <c r="F281" s="139" t="s">
        <v>739</v>
      </c>
      <c r="G281" s="140" t="s">
        <v>125</v>
      </c>
      <c r="H281" s="141">
        <v>6</v>
      </c>
      <c r="I281" s="142"/>
      <c r="J281" s="142"/>
      <c r="K281" s="142"/>
      <c r="L281" s="143"/>
      <c r="M281" s="27"/>
      <c r="N281" s="144" t="s">
        <v>1</v>
      </c>
      <c r="O281" s="145" t="s">
        <v>35</v>
      </c>
      <c r="P281" s="146">
        <f t="shared" si="72"/>
        <v>0</v>
      </c>
      <c r="Q281" s="146">
        <f t="shared" si="73"/>
        <v>0</v>
      </c>
      <c r="R281" s="146">
        <f t="shared" si="74"/>
        <v>0</v>
      </c>
      <c r="S281" s="147">
        <v>0.33101999999999998</v>
      </c>
      <c r="T281" s="147">
        <f t="shared" si="75"/>
        <v>1.9861199999999999</v>
      </c>
      <c r="U281" s="147">
        <v>3.0000000000000001E-5</v>
      </c>
      <c r="V281" s="147">
        <f t="shared" si="76"/>
        <v>1.8000000000000001E-4</v>
      </c>
      <c r="W281" s="147">
        <v>0</v>
      </c>
      <c r="X281" s="148">
        <f t="shared" si="77"/>
        <v>0</v>
      </c>
      <c r="Y281" s="26"/>
      <c r="Z281" s="26"/>
      <c r="AA281" s="26"/>
      <c r="AB281" s="26"/>
      <c r="AC281" s="26"/>
      <c r="AD281" s="26"/>
      <c r="AE281" s="26"/>
      <c r="AR281" s="149" t="s">
        <v>126</v>
      </c>
      <c r="AT281" s="149" t="s">
        <v>122</v>
      </c>
      <c r="AU281" s="149" t="s">
        <v>118</v>
      </c>
      <c r="AY281" s="14" t="s">
        <v>119</v>
      </c>
      <c r="BE281" s="150">
        <f t="shared" si="78"/>
        <v>0</v>
      </c>
      <c r="BF281" s="150">
        <f t="shared" si="79"/>
        <v>0</v>
      </c>
      <c r="BG281" s="150">
        <f t="shared" si="80"/>
        <v>0</v>
      </c>
      <c r="BH281" s="150">
        <f t="shared" si="81"/>
        <v>0</v>
      </c>
      <c r="BI281" s="150">
        <f t="shared" si="82"/>
        <v>0</v>
      </c>
      <c r="BJ281" s="14" t="s">
        <v>118</v>
      </c>
      <c r="BK281" s="150">
        <f t="shared" si="83"/>
        <v>0</v>
      </c>
      <c r="BL281" s="14" t="s">
        <v>126</v>
      </c>
      <c r="BM281" s="149" t="s">
        <v>740</v>
      </c>
    </row>
    <row r="282" spans="1:65" s="2" customFormat="1" ht="14.4" customHeight="1">
      <c r="A282" s="26"/>
      <c r="B282" s="136"/>
      <c r="C282" s="137" t="s">
        <v>741</v>
      </c>
      <c r="D282" s="137" t="s">
        <v>122</v>
      </c>
      <c r="E282" s="138" t="s">
        <v>742</v>
      </c>
      <c r="F282" s="139" t="s">
        <v>743</v>
      </c>
      <c r="G282" s="140" t="s">
        <v>203</v>
      </c>
      <c r="H282" s="141">
        <v>0.14299999999999999</v>
      </c>
      <c r="I282" s="142"/>
      <c r="J282" s="142"/>
      <c r="K282" s="142"/>
      <c r="L282" s="143"/>
      <c r="M282" s="27"/>
      <c r="N282" s="144" t="s">
        <v>1</v>
      </c>
      <c r="O282" s="145" t="s">
        <v>35</v>
      </c>
      <c r="P282" s="146">
        <f t="shared" si="72"/>
        <v>0</v>
      </c>
      <c r="Q282" s="146">
        <f t="shared" si="73"/>
        <v>0</v>
      </c>
      <c r="R282" s="146">
        <f t="shared" si="74"/>
        <v>0</v>
      </c>
      <c r="S282" s="147">
        <v>2.4359999999999999</v>
      </c>
      <c r="T282" s="147">
        <f t="shared" si="75"/>
        <v>0.34834799999999994</v>
      </c>
      <c r="U282" s="147">
        <v>0</v>
      </c>
      <c r="V282" s="147">
        <f t="shared" si="76"/>
        <v>0</v>
      </c>
      <c r="W282" s="147">
        <v>0</v>
      </c>
      <c r="X282" s="148">
        <f t="shared" si="77"/>
        <v>0</v>
      </c>
      <c r="Y282" s="26"/>
      <c r="Z282" s="26"/>
      <c r="AA282" s="26"/>
      <c r="AB282" s="26"/>
      <c r="AC282" s="26"/>
      <c r="AD282" s="26"/>
      <c r="AE282" s="26"/>
      <c r="AR282" s="149" t="s">
        <v>126</v>
      </c>
      <c r="AT282" s="149" t="s">
        <v>122</v>
      </c>
      <c r="AU282" s="149" t="s">
        <v>118</v>
      </c>
      <c r="AY282" s="14" t="s">
        <v>119</v>
      </c>
      <c r="BE282" s="150">
        <f t="shared" si="78"/>
        <v>0</v>
      </c>
      <c r="BF282" s="150">
        <f t="shared" si="79"/>
        <v>0</v>
      </c>
      <c r="BG282" s="150">
        <f t="shared" si="80"/>
        <v>0</v>
      </c>
      <c r="BH282" s="150">
        <f t="shared" si="81"/>
        <v>0</v>
      </c>
      <c r="BI282" s="150">
        <f t="shared" si="82"/>
        <v>0</v>
      </c>
      <c r="BJ282" s="14" t="s">
        <v>118</v>
      </c>
      <c r="BK282" s="150">
        <f t="shared" si="83"/>
        <v>0</v>
      </c>
      <c r="BL282" s="14" t="s">
        <v>126</v>
      </c>
      <c r="BM282" s="149" t="s">
        <v>744</v>
      </c>
    </row>
    <row r="283" spans="1:65" s="12" customFormat="1" ht="22.8" customHeight="1">
      <c r="B283" s="123"/>
      <c r="D283" s="124" t="s">
        <v>70</v>
      </c>
      <c r="E283" s="134" t="s">
        <v>745</v>
      </c>
      <c r="F283" s="134" t="s">
        <v>746</v>
      </c>
      <c r="K283" s="135"/>
      <c r="M283" s="123"/>
      <c r="N283" s="127"/>
      <c r="O283" s="128"/>
      <c r="P283" s="128"/>
      <c r="Q283" s="129">
        <f>SUM(Q284:Q327)</f>
        <v>0</v>
      </c>
      <c r="R283" s="129">
        <f>SUM(R284:R327)</f>
        <v>0</v>
      </c>
      <c r="S283" s="128"/>
      <c r="T283" s="130">
        <f>SUM(T284:T327)</f>
        <v>44.796820000000004</v>
      </c>
      <c r="U283" s="128"/>
      <c r="V283" s="130">
        <f>SUM(V284:V327)</f>
        <v>0.91981000000000002</v>
      </c>
      <c r="W283" s="128"/>
      <c r="X283" s="131">
        <f>SUM(X284:X327)</f>
        <v>0</v>
      </c>
      <c r="AR283" s="124" t="s">
        <v>118</v>
      </c>
      <c r="AT283" s="132" t="s">
        <v>70</v>
      </c>
      <c r="AU283" s="132" t="s">
        <v>76</v>
      </c>
      <c r="AY283" s="124" t="s">
        <v>119</v>
      </c>
      <c r="BK283" s="133">
        <f>SUM(BK284:BK327)</f>
        <v>0</v>
      </c>
    </row>
    <row r="284" spans="1:65" s="2" customFormat="1" ht="24.15" customHeight="1">
      <c r="A284" s="26"/>
      <c r="B284" s="136"/>
      <c r="C284" s="137" t="s">
        <v>747</v>
      </c>
      <c r="D284" s="137" t="s">
        <v>122</v>
      </c>
      <c r="E284" s="138" t="s">
        <v>748</v>
      </c>
      <c r="F284" s="139" t="s">
        <v>749</v>
      </c>
      <c r="G284" s="140" t="s">
        <v>125</v>
      </c>
      <c r="H284" s="141">
        <v>35</v>
      </c>
      <c r="I284" s="142"/>
      <c r="J284" s="142"/>
      <c r="K284" s="142"/>
      <c r="L284" s="143"/>
      <c r="M284" s="27"/>
      <c r="N284" s="144" t="s">
        <v>1</v>
      </c>
      <c r="O284" s="145" t="s">
        <v>35</v>
      </c>
      <c r="P284" s="146">
        <f t="shared" ref="P284:P327" si="84">I284+J284</f>
        <v>0</v>
      </c>
      <c r="Q284" s="146">
        <f t="shared" ref="Q284:Q327" si="85">ROUND(I284*H284,2)</f>
        <v>0</v>
      </c>
      <c r="R284" s="146">
        <f t="shared" ref="R284:R327" si="86">ROUND(J284*H284,2)</f>
        <v>0</v>
      </c>
      <c r="S284" s="147">
        <v>0.254</v>
      </c>
      <c r="T284" s="147">
        <f t="shared" ref="T284:T327" si="87">S284*H284</f>
        <v>8.89</v>
      </c>
      <c r="U284" s="147">
        <v>0</v>
      </c>
      <c r="V284" s="147">
        <f t="shared" ref="V284:V327" si="88">U284*H284</f>
        <v>0</v>
      </c>
      <c r="W284" s="147">
        <v>0</v>
      </c>
      <c r="X284" s="148">
        <f t="shared" ref="X284:X327" si="89">W284*H284</f>
        <v>0</v>
      </c>
      <c r="Y284" s="26"/>
      <c r="Z284" s="26"/>
      <c r="AA284" s="26"/>
      <c r="AB284" s="26"/>
      <c r="AC284" s="26"/>
      <c r="AD284" s="26"/>
      <c r="AE284" s="26"/>
      <c r="AR284" s="149" t="s">
        <v>126</v>
      </c>
      <c r="AT284" s="149" t="s">
        <v>122</v>
      </c>
      <c r="AU284" s="149" t="s">
        <v>118</v>
      </c>
      <c r="AY284" s="14" t="s">
        <v>119</v>
      </c>
      <c r="BE284" s="150">
        <f t="shared" ref="BE284:BE327" si="90">IF(O284="základná",K284,0)</f>
        <v>0</v>
      </c>
      <c r="BF284" s="150">
        <f t="shared" ref="BF284:BF327" si="91">IF(O284="znížená",K284,0)</f>
        <v>0</v>
      </c>
      <c r="BG284" s="150">
        <f t="shared" ref="BG284:BG327" si="92">IF(O284="zákl. prenesená",K284,0)</f>
        <v>0</v>
      </c>
      <c r="BH284" s="150">
        <f t="shared" ref="BH284:BH327" si="93">IF(O284="zníž. prenesená",K284,0)</f>
        <v>0</v>
      </c>
      <c r="BI284" s="150">
        <f t="shared" ref="BI284:BI327" si="94">IF(O284="nulová",K284,0)</f>
        <v>0</v>
      </c>
      <c r="BJ284" s="14" t="s">
        <v>118</v>
      </c>
      <c r="BK284" s="150">
        <f t="shared" ref="BK284:BK327" si="95">ROUND(P284*H284,2)</f>
        <v>0</v>
      </c>
      <c r="BL284" s="14" t="s">
        <v>126</v>
      </c>
      <c r="BM284" s="149" t="s">
        <v>750</v>
      </c>
    </row>
    <row r="285" spans="1:65" s="2" customFormat="1" ht="24.15" customHeight="1">
      <c r="A285" s="26"/>
      <c r="B285" s="136"/>
      <c r="C285" s="137" t="s">
        <v>751</v>
      </c>
      <c r="D285" s="137" t="s">
        <v>122</v>
      </c>
      <c r="E285" s="138" t="s">
        <v>752</v>
      </c>
      <c r="F285" s="139" t="s">
        <v>753</v>
      </c>
      <c r="G285" s="140" t="s">
        <v>125</v>
      </c>
      <c r="H285" s="141">
        <v>26</v>
      </c>
      <c r="I285" s="142"/>
      <c r="J285" s="142"/>
      <c r="K285" s="142"/>
      <c r="L285" s="143"/>
      <c r="M285" s="27"/>
      <c r="N285" s="144" t="s">
        <v>1</v>
      </c>
      <c r="O285" s="145" t="s">
        <v>35</v>
      </c>
      <c r="P285" s="146">
        <f t="shared" si="84"/>
        <v>0</v>
      </c>
      <c r="Q285" s="146">
        <f t="shared" si="85"/>
        <v>0</v>
      </c>
      <c r="R285" s="146">
        <f t="shared" si="86"/>
        <v>0</v>
      </c>
      <c r="S285" s="147">
        <v>5.8029999999999998E-2</v>
      </c>
      <c r="T285" s="147">
        <f t="shared" si="87"/>
        <v>1.50878</v>
      </c>
      <c r="U285" s="147">
        <v>5.0000000000000002E-5</v>
      </c>
      <c r="V285" s="147">
        <f t="shared" si="88"/>
        <v>1.3000000000000002E-3</v>
      </c>
      <c r="W285" s="147">
        <v>0</v>
      </c>
      <c r="X285" s="148">
        <f t="shared" si="89"/>
        <v>0</v>
      </c>
      <c r="Y285" s="26"/>
      <c r="Z285" s="26"/>
      <c r="AA285" s="26"/>
      <c r="AB285" s="26"/>
      <c r="AC285" s="26"/>
      <c r="AD285" s="26"/>
      <c r="AE285" s="26"/>
      <c r="AR285" s="149" t="s">
        <v>126</v>
      </c>
      <c r="AT285" s="149" t="s">
        <v>122</v>
      </c>
      <c r="AU285" s="149" t="s">
        <v>118</v>
      </c>
      <c r="AY285" s="14" t="s">
        <v>119</v>
      </c>
      <c r="BE285" s="150">
        <f t="shared" si="90"/>
        <v>0</v>
      </c>
      <c r="BF285" s="150">
        <f t="shared" si="91"/>
        <v>0</v>
      </c>
      <c r="BG285" s="150">
        <f t="shared" si="92"/>
        <v>0</v>
      </c>
      <c r="BH285" s="150">
        <f t="shared" si="93"/>
        <v>0</v>
      </c>
      <c r="BI285" s="150">
        <f t="shared" si="94"/>
        <v>0</v>
      </c>
      <c r="BJ285" s="14" t="s">
        <v>118</v>
      </c>
      <c r="BK285" s="150">
        <f t="shared" si="95"/>
        <v>0</v>
      </c>
      <c r="BL285" s="14" t="s">
        <v>126</v>
      </c>
      <c r="BM285" s="149" t="s">
        <v>754</v>
      </c>
    </row>
    <row r="286" spans="1:65" s="2" customFormat="1" ht="24.15" customHeight="1">
      <c r="A286" s="26"/>
      <c r="B286" s="136"/>
      <c r="C286" s="137" t="s">
        <v>755</v>
      </c>
      <c r="D286" s="137" t="s">
        <v>122</v>
      </c>
      <c r="E286" s="138" t="s">
        <v>756</v>
      </c>
      <c r="F286" s="139" t="s">
        <v>757</v>
      </c>
      <c r="G286" s="140" t="s">
        <v>125</v>
      </c>
      <c r="H286" s="141">
        <v>5</v>
      </c>
      <c r="I286" s="142"/>
      <c r="J286" s="142"/>
      <c r="K286" s="142"/>
      <c r="L286" s="143"/>
      <c r="M286" s="27"/>
      <c r="N286" s="144" t="s">
        <v>1</v>
      </c>
      <c r="O286" s="145" t="s">
        <v>35</v>
      </c>
      <c r="P286" s="146">
        <f t="shared" si="84"/>
        <v>0</v>
      </c>
      <c r="Q286" s="146">
        <f t="shared" si="85"/>
        <v>0</v>
      </c>
      <c r="R286" s="146">
        <f t="shared" si="86"/>
        <v>0</v>
      </c>
      <c r="S286" s="147">
        <v>0.41604000000000002</v>
      </c>
      <c r="T286" s="147">
        <f t="shared" si="87"/>
        <v>2.0802</v>
      </c>
      <c r="U286" s="147">
        <v>2.0000000000000002E-5</v>
      </c>
      <c r="V286" s="147">
        <f t="shared" si="88"/>
        <v>1E-4</v>
      </c>
      <c r="W286" s="147">
        <v>0</v>
      </c>
      <c r="X286" s="148">
        <f t="shared" si="89"/>
        <v>0</v>
      </c>
      <c r="Y286" s="26"/>
      <c r="Z286" s="26"/>
      <c r="AA286" s="26"/>
      <c r="AB286" s="26"/>
      <c r="AC286" s="26"/>
      <c r="AD286" s="26"/>
      <c r="AE286" s="26"/>
      <c r="AR286" s="149" t="s">
        <v>126</v>
      </c>
      <c r="AT286" s="149" t="s">
        <v>122</v>
      </c>
      <c r="AU286" s="149" t="s">
        <v>118</v>
      </c>
      <c r="AY286" s="14" t="s">
        <v>119</v>
      </c>
      <c r="BE286" s="150">
        <f t="shared" si="90"/>
        <v>0</v>
      </c>
      <c r="BF286" s="150">
        <f t="shared" si="91"/>
        <v>0</v>
      </c>
      <c r="BG286" s="150">
        <f t="shared" si="92"/>
        <v>0</v>
      </c>
      <c r="BH286" s="150">
        <f t="shared" si="93"/>
        <v>0</v>
      </c>
      <c r="BI286" s="150">
        <f t="shared" si="94"/>
        <v>0</v>
      </c>
      <c r="BJ286" s="14" t="s">
        <v>118</v>
      </c>
      <c r="BK286" s="150">
        <f t="shared" si="95"/>
        <v>0</v>
      </c>
      <c r="BL286" s="14" t="s">
        <v>126</v>
      </c>
      <c r="BM286" s="149" t="s">
        <v>758</v>
      </c>
    </row>
    <row r="287" spans="1:65" s="2" customFormat="1" ht="37.799999999999997" customHeight="1">
      <c r="A287" s="26"/>
      <c r="B287" s="136"/>
      <c r="C287" s="151" t="s">
        <v>759</v>
      </c>
      <c r="D287" s="151" t="s">
        <v>128</v>
      </c>
      <c r="E287" s="152" t="s">
        <v>760</v>
      </c>
      <c r="F287" s="153" t="s">
        <v>761</v>
      </c>
      <c r="G287" s="154" t="s">
        <v>125</v>
      </c>
      <c r="H287" s="155">
        <v>1</v>
      </c>
      <c r="I287" s="156"/>
      <c r="J287" s="157"/>
      <c r="K287" s="156"/>
      <c r="L287" s="157"/>
      <c r="M287" s="158"/>
      <c r="N287" s="159" t="s">
        <v>1</v>
      </c>
      <c r="O287" s="145" t="s">
        <v>35</v>
      </c>
      <c r="P287" s="146">
        <f t="shared" si="84"/>
        <v>0</v>
      </c>
      <c r="Q287" s="146">
        <f t="shared" si="85"/>
        <v>0</v>
      </c>
      <c r="R287" s="146">
        <f t="shared" si="86"/>
        <v>0</v>
      </c>
      <c r="S287" s="147">
        <v>0</v>
      </c>
      <c r="T287" s="147">
        <f t="shared" si="87"/>
        <v>0</v>
      </c>
      <c r="U287" s="147">
        <v>1.4659999999999999E-2</v>
      </c>
      <c r="V287" s="147">
        <f t="shared" si="88"/>
        <v>1.4659999999999999E-2</v>
      </c>
      <c r="W287" s="147">
        <v>0</v>
      </c>
      <c r="X287" s="148">
        <f t="shared" si="89"/>
        <v>0</v>
      </c>
      <c r="Y287" s="26"/>
      <c r="Z287" s="26"/>
      <c r="AA287" s="26"/>
      <c r="AB287" s="26"/>
      <c r="AC287" s="26"/>
      <c r="AD287" s="26"/>
      <c r="AE287" s="26"/>
      <c r="AR287" s="149" t="s">
        <v>132</v>
      </c>
      <c r="AT287" s="149" t="s">
        <v>128</v>
      </c>
      <c r="AU287" s="149" t="s">
        <v>118</v>
      </c>
      <c r="AY287" s="14" t="s">
        <v>119</v>
      </c>
      <c r="BE287" s="150">
        <f t="shared" si="90"/>
        <v>0</v>
      </c>
      <c r="BF287" s="150">
        <f t="shared" si="91"/>
        <v>0</v>
      </c>
      <c r="BG287" s="150">
        <f t="shared" si="92"/>
        <v>0</v>
      </c>
      <c r="BH287" s="150">
        <f t="shared" si="93"/>
        <v>0</v>
      </c>
      <c r="BI287" s="150">
        <f t="shared" si="94"/>
        <v>0</v>
      </c>
      <c r="BJ287" s="14" t="s">
        <v>118</v>
      </c>
      <c r="BK287" s="150">
        <f t="shared" si="95"/>
        <v>0</v>
      </c>
      <c r="BL287" s="14" t="s">
        <v>126</v>
      </c>
      <c r="BM287" s="149" t="s">
        <v>762</v>
      </c>
    </row>
    <row r="288" spans="1:65" s="2" customFormat="1" ht="37.799999999999997" customHeight="1">
      <c r="A288" s="26"/>
      <c r="B288" s="136"/>
      <c r="C288" s="151" t="s">
        <v>763</v>
      </c>
      <c r="D288" s="151" t="s">
        <v>128</v>
      </c>
      <c r="E288" s="152" t="s">
        <v>764</v>
      </c>
      <c r="F288" s="153" t="s">
        <v>765</v>
      </c>
      <c r="G288" s="154" t="s">
        <v>125</v>
      </c>
      <c r="H288" s="155">
        <v>1</v>
      </c>
      <c r="I288" s="156"/>
      <c r="J288" s="157"/>
      <c r="K288" s="156"/>
      <c r="L288" s="157"/>
      <c r="M288" s="158"/>
      <c r="N288" s="159" t="s">
        <v>1</v>
      </c>
      <c r="O288" s="145" t="s">
        <v>35</v>
      </c>
      <c r="P288" s="146">
        <f t="shared" si="84"/>
        <v>0</v>
      </c>
      <c r="Q288" s="146">
        <f t="shared" si="85"/>
        <v>0</v>
      </c>
      <c r="R288" s="146">
        <f t="shared" si="86"/>
        <v>0</v>
      </c>
      <c r="S288" s="147">
        <v>0</v>
      </c>
      <c r="T288" s="147">
        <f t="shared" si="87"/>
        <v>0</v>
      </c>
      <c r="U288" s="147">
        <v>9.7599999999999996E-3</v>
      </c>
      <c r="V288" s="147">
        <f t="shared" si="88"/>
        <v>9.7599999999999996E-3</v>
      </c>
      <c r="W288" s="147">
        <v>0</v>
      </c>
      <c r="X288" s="148">
        <f t="shared" si="89"/>
        <v>0</v>
      </c>
      <c r="Y288" s="26"/>
      <c r="Z288" s="26"/>
      <c r="AA288" s="26"/>
      <c r="AB288" s="26"/>
      <c r="AC288" s="26"/>
      <c r="AD288" s="26"/>
      <c r="AE288" s="26"/>
      <c r="AR288" s="149" t="s">
        <v>132</v>
      </c>
      <c r="AT288" s="149" t="s">
        <v>128</v>
      </c>
      <c r="AU288" s="149" t="s">
        <v>118</v>
      </c>
      <c r="AY288" s="14" t="s">
        <v>119</v>
      </c>
      <c r="BE288" s="150">
        <f t="shared" si="90"/>
        <v>0</v>
      </c>
      <c r="BF288" s="150">
        <f t="shared" si="91"/>
        <v>0</v>
      </c>
      <c r="BG288" s="150">
        <f t="shared" si="92"/>
        <v>0</v>
      </c>
      <c r="BH288" s="150">
        <f t="shared" si="93"/>
        <v>0</v>
      </c>
      <c r="BI288" s="150">
        <f t="shared" si="94"/>
        <v>0</v>
      </c>
      <c r="BJ288" s="14" t="s">
        <v>118</v>
      </c>
      <c r="BK288" s="150">
        <f t="shared" si="95"/>
        <v>0</v>
      </c>
      <c r="BL288" s="14" t="s">
        <v>126</v>
      </c>
      <c r="BM288" s="149" t="s">
        <v>766</v>
      </c>
    </row>
    <row r="289" spans="1:65" s="2" customFormat="1" ht="37.799999999999997" customHeight="1">
      <c r="A289" s="26"/>
      <c r="B289" s="136"/>
      <c r="C289" s="151" t="s">
        <v>767</v>
      </c>
      <c r="D289" s="151" t="s">
        <v>128</v>
      </c>
      <c r="E289" s="152" t="s">
        <v>768</v>
      </c>
      <c r="F289" s="153" t="s">
        <v>769</v>
      </c>
      <c r="G289" s="154" t="s">
        <v>125</v>
      </c>
      <c r="H289" s="155">
        <v>1</v>
      </c>
      <c r="I289" s="156"/>
      <c r="J289" s="157"/>
      <c r="K289" s="156"/>
      <c r="L289" s="157"/>
      <c r="M289" s="158"/>
      <c r="N289" s="159" t="s">
        <v>1</v>
      </c>
      <c r="O289" s="145" t="s">
        <v>35</v>
      </c>
      <c r="P289" s="146">
        <f t="shared" si="84"/>
        <v>0</v>
      </c>
      <c r="Q289" s="146">
        <f t="shared" si="85"/>
        <v>0</v>
      </c>
      <c r="R289" s="146">
        <f t="shared" si="86"/>
        <v>0</v>
      </c>
      <c r="S289" s="147">
        <v>0</v>
      </c>
      <c r="T289" s="147">
        <f t="shared" si="87"/>
        <v>0</v>
      </c>
      <c r="U289" s="147">
        <v>1.221E-2</v>
      </c>
      <c r="V289" s="147">
        <f t="shared" si="88"/>
        <v>1.221E-2</v>
      </c>
      <c r="W289" s="147">
        <v>0</v>
      </c>
      <c r="X289" s="148">
        <f t="shared" si="89"/>
        <v>0</v>
      </c>
      <c r="Y289" s="26"/>
      <c r="Z289" s="26"/>
      <c r="AA289" s="26"/>
      <c r="AB289" s="26"/>
      <c r="AC289" s="26"/>
      <c r="AD289" s="26"/>
      <c r="AE289" s="26"/>
      <c r="AR289" s="149" t="s">
        <v>132</v>
      </c>
      <c r="AT289" s="149" t="s">
        <v>128</v>
      </c>
      <c r="AU289" s="149" t="s">
        <v>118</v>
      </c>
      <c r="AY289" s="14" t="s">
        <v>119</v>
      </c>
      <c r="BE289" s="150">
        <f t="shared" si="90"/>
        <v>0</v>
      </c>
      <c r="BF289" s="150">
        <f t="shared" si="91"/>
        <v>0</v>
      </c>
      <c r="BG289" s="150">
        <f t="shared" si="92"/>
        <v>0</v>
      </c>
      <c r="BH289" s="150">
        <f t="shared" si="93"/>
        <v>0</v>
      </c>
      <c r="BI289" s="150">
        <f t="shared" si="94"/>
        <v>0</v>
      </c>
      <c r="BJ289" s="14" t="s">
        <v>118</v>
      </c>
      <c r="BK289" s="150">
        <f t="shared" si="95"/>
        <v>0</v>
      </c>
      <c r="BL289" s="14" t="s">
        <v>126</v>
      </c>
      <c r="BM289" s="149" t="s">
        <v>770</v>
      </c>
    </row>
    <row r="290" spans="1:65" s="2" customFormat="1" ht="37.799999999999997" customHeight="1">
      <c r="A290" s="26"/>
      <c r="B290" s="136"/>
      <c r="C290" s="151" t="s">
        <v>771</v>
      </c>
      <c r="D290" s="151" t="s">
        <v>128</v>
      </c>
      <c r="E290" s="152" t="s">
        <v>772</v>
      </c>
      <c r="F290" s="153" t="s">
        <v>773</v>
      </c>
      <c r="G290" s="154" t="s">
        <v>125</v>
      </c>
      <c r="H290" s="155">
        <v>1</v>
      </c>
      <c r="I290" s="156"/>
      <c r="J290" s="157"/>
      <c r="K290" s="156"/>
      <c r="L290" s="157"/>
      <c r="M290" s="158"/>
      <c r="N290" s="159" t="s">
        <v>1</v>
      </c>
      <c r="O290" s="145" t="s">
        <v>35</v>
      </c>
      <c r="P290" s="146">
        <f t="shared" si="84"/>
        <v>0</v>
      </c>
      <c r="Q290" s="146">
        <f t="shared" si="85"/>
        <v>0</v>
      </c>
      <c r="R290" s="146">
        <f t="shared" si="86"/>
        <v>0</v>
      </c>
      <c r="S290" s="147">
        <v>0</v>
      </c>
      <c r="T290" s="147">
        <f t="shared" si="87"/>
        <v>0</v>
      </c>
      <c r="U290" s="147">
        <v>1.4659999999999999E-2</v>
      </c>
      <c r="V290" s="147">
        <f t="shared" si="88"/>
        <v>1.4659999999999999E-2</v>
      </c>
      <c r="W290" s="147">
        <v>0</v>
      </c>
      <c r="X290" s="148">
        <f t="shared" si="89"/>
        <v>0</v>
      </c>
      <c r="Y290" s="26"/>
      <c r="Z290" s="26"/>
      <c r="AA290" s="26"/>
      <c r="AB290" s="26"/>
      <c r="AC290" s="26"/>
      <c r="AD290" s="26"/>
      <c r="AE290" s="26"/>
      <c r="AR290" s="149" t="s">
        <v>132</v>
      </c>
      <c r="AT290" s="149" t="s">
        <v>128</v>
      </c>
      <c r="AU290" s="149" t="s">
        <v>118</v>
      </c>
      <c r="AY290" s="14" t="s">
        <v>119</v>
      </c>
      <c r="BE290" s="150">
        <f t="shared" si="90"/>
        <v>0</v>
      </c>
      <c r="BF290" s="150">
        <f t="shared" si="91"/>
        <v>0</v>
      </c>
      <c r="BG290" s="150">
        <f t="shared" si="92"/>
        <v>0</v>
      </c>
      <c r="BH290" s="150">
        <f t="shared" si="93"/>
        <v>0</v>
      </c>
      <c r="BI290" s="150">
        <f t="shared" si="94"/>
        <v>0</v>
      </c>
      <c r="BJ290" s="14" t="s">
        <v>118</v>
      </c>
      <c r="BK290" s="150">
        <f t="shared" si="95"/>
        <v>0</v>
      </c>
      <c r="BL290" s="14" t="s">
        <v>126</v>
      </c>
      <c r="BM290" s="149" t="s">
        <v>774</v>
      </c>
    </row>
    <row r="291" spans="1:65" s="2" customFormat="1" ht="37.799999999999997" customHeight="1">
      <c r="A291" s="26"/>
      <c r="B291" s="136"/>
      <c r="C291" s="151" t="s">
        <v>775</v>
      </c>
      <c r="D291" s="151" t="s">
        <v>128</v>
      </c>
      <c r="E291" s="152" t="s">
        <v>776</v>
      </c>
      <c r="F291" s="153" t="s">
        <v>777</v>
      </c>
      <c r="G291" s="154" t="s">
        <v>125</v>
      </c>
      <c r="H291" s="155">
        <v>1</v>
      </c>
      <c r="I291" s="156"/>
      <c r="J291" s="157"/>
      <c r="K291" s="156"/>
      <c r="L291" s="157"/>
      <c r="M291" s="158"/>
      <c r="N291" s="159" t="s">
        <v>1</v>
      </c>
      <c r="O291" s="145" t="s">
        <v>35</v>
      </c>
      <c r="P291" s="146">
        <f t="shared" si="84"/>
        <v>0</v>
      </c>
      <c r="Q291" s="146">
        <f t="shared" si="85"/>
        <v>0</v>
      </c>
      <c r="R291" s="146">
        <f t="shared" si="86"/>
        <v>0</v>
      </c>
      <c r="S291" s="147">
        <v>0</v>
      </c>
      <c r="T291" s="147">
        <f t="shared" si="87"/>
        <v>0</v>
      </c>
      <c r="U291" s="147">
        <v>9.7599999999999996E-3</v>
      </c>
      <c r="V291" s="147">
        <f t="shared" si="88"/>
        <v>9.7599999999999996E-3</v>
      </c>
      <c r="W291" s="147">
        <v>0</v>
      </c>
      <c r="X291" s="148">
        <f t="shared" si="89"/>
        <v>0</v>
      </c>
      <c r="Y291" s="26"/>
      <c r="Z291" s="26"/>
      <c r="AA291" s="26"/>
      <c r="AB291" s="26"/>
      <c r="AC291" s="26"/>
      <c r="AD291" s="26"/>
      <c r="AE291" s="26"/>
      <c r="AR291" s="149" t="s">
        <v>132</v>
      </c>
      <c r="AT291" s="149" t="s">
        <v>128</v>
      </c>
      <c r="AU291" s="149" t="s">
        <v>118</v>
      </c>
      <c r="AY291" s="14" t="s">
        <v>119</v>
      </c>
      <c r="BE291" s="150">
        <f t="shared" si="90"/>
        <v>0</v>
      </c>
      <c r="BF291" s="150">
        <f t="shared" si="91"/>
        <v>0</v>
      </c>
      <c r="BG291" s="150">
        <f t="shared" si="92"/>
        <v>0</v>
      </c>
      <c r="BH291" s="150">
        <f t="shared" si="93"/>
        <v>0</v>
      </c>
      <c r="BI291" s="150">
        <f t="shared" si="94"/>
        <v>0</v>
      </c>
      <c r="BJ291" s="14" t="s">
        <v>118</v>
      </c>
      <c r="BK291" s="150">
        <f t="shared" si="95"/>
        <v>0</v>
      </c>
      <c r="BL291" s="14" t="s">
        <v>126</v>
      </c>
      <c r="BM291" s="149" t="s">
        <v>778</v>
      </c>
    </row>
    <row r="292" spans="1:65" s="2" customFormat="1" ht="24.15" customHeight="1">
      <c r="A292" s="26"/>
      <c r="B292" s="136"/>
      <c r="C292" s="137" t="s">
        <v>779</v>
      </c>
      <c r="D292" s="137" t="s">
        <v>122</v>
      </c>
      <c r="E292" s="138" t="s">
        <v>780</v>
      </c>
      <c r="F292" s="139" t="s">
        <v>781</v>
      </c>
      <c r="G292" s="140" t="s">
        <v>125</v>
      </c>
      <c r="H292" s="141">
        <v>2</v>
      </c>
      <c r="I292" s="142"/>
      <c r="J292" s="142"/>
      <c r="K292" s="142"/>
      <c r="L292" s="143"/>
      <c r="M292" s="27"/>
      <c r="N292" s="144" t="s">
        <v>1</v>
      </c>
      <c r="O292" s="145" t="s">
        <v>35</v>
      </c>
      <c r="P292" s="146">
        <f t="shared" si="84"/>
        <v>0</v>
      </c>
      <c r="Q292" s="146">
        <f t="shared" si="85"/>
        <v>0</v>
      </c>
      <c r="R292" s="146">
        <f t="shared" si="86"/>
        <v>0</v>
      </c>
      <c r="S292" s="147">
        <v>0.44197999999999998</v>
      </c>
      <c r="T292" s="147">
        <f t="shared" si="87"/>
        <v>0.88395999999999997</v>
      </c>
      <c r="U292" s="147">
        <v>2.0000000000000002E-5</v>
      </c>
      <c r="V292" s="147">
        <f t="shared" si="88"/>
        <v>4.0000000000000003E-5</v>
      </c>
      <c r="W292" s="147">
        <v>0</v>
      </c>
      <c r="X292" s="148">
        <f t="shared" si="89"/>
        <v>0</v>
      </c>
      <c r="Y292" s="26"/>
      <c r="Z292" s="26"/>
      <c r="AA292" s="26"/>
      <c r="AB292" s="26"/>
      <c r="AC292" s="26"/>
      <c r="AD292" s="26"/>
      <c r="AE292" s="26"/>
      <c r="AR292" s="149" t="s">
        <v>126</v>
      </c>
      <c r="AT292" s="149" t="s">
        <v>122</v>
      </c>
      <c r="AU292" s="149" t="s">
        <v>118</v>
      </c>
      <c r="AY292" s="14" t="s">
        <v>119</v>
      </c>
      <c r="BE292" s="150">
        <f t="shared" si="90"/>
        <v>0</v>
      </c>
      <c r="BF292" s="150">
        <f t="shared" si="91"/>
        <v>0</v>
      </c>
      <c r="BG292" s="150">
        <f t="shared" si="92"/>
        <v>0</v>
      </c>
      <c r="BH292" s="150">
        <f t="shared" si="93"/>
        <v>0</v>
      </c>
      <c r="BI292" s="150">
        <f t="shared" si="94"/>
        <v>0</v>
      </c>
      <c r="BJ292" s="14" t="s">
        <v>118</v>
      </c>
      <c r="BK292" s="150">
        <f t="shared" si="95"/>
        <v>0</v>
      </c>
      <c r="BL292" s="14" t="s">
        <v>126</v>
      </c>
      <c r="BM292" s="149" t="s">
        <v>782</v>
      </c>
    </row>
    <row r="293" spans="1:65" s="2" customFormat="1" ht="37.799999999999997" customHeight="1">
      <c r="A293" s="26"/>
      <c r="B293" s="136"/>
      <c r="C293" s="151" t="s">
        <v>783</v>
      </c>
      <c r="D293" s="151" t="s">
        <v>128</v>
      </c>
      <c r="E293" s="152" t="s">
        <v>784</v>
      </c>
      <c r="F293" s="153" t="s">
        <v>785</v>
      </c>
      <c r="G293" s="154" t="s">
        <v>125</v>
      </c>
      <c r="H293" s="155">
        <v>2</v>
      </c>
      <c r="I293" s="156"/>
      <c r="J293" s="157"/>
      <c r="K293" s="156"/>
      <c r="L293" s="157"/>
      <c r="M293" s="158"/>
      <c r="N293" s="159" t="s">
        <v>1</v>
      </c>
      <c r="O293" s="145" t="s">
        <v>35</v>
      </c>
      <c r="P293" s="146">
        <f t="shared" si="84"/>
        <v>0</v>
      </c>
      <c r="Q293" s="146">
        <f t="shared" si="85"/>
        <v>0</v>
      </c>
      <c r="R293" s="146">
        <f t="shared" si="86"/>
        <v>0</v>
      </c>
      <c r="S293" s="147">
        <v>0</v>
      </c>
      <c r="T293" s="147">
        <f t="shared" si="87"/>
        <v>0</v>
      </c>
      <c r="U293" s="147">
        <v>1.9570000000000001E-2</v>
      </c>
      <c r="V293" s="147">
        <f t="shared" si="88"/>
        <v>3.9140000000000001E-2</v>
      </c>
      <c r="W293" s="147">
        <v>0</v>
      </c>
      <c r="X293" s="148">
        <f t="shared" si="89"/>
        <v>0</v>
      </c>
      <c r="Y293" s="26"/>
      <c r="Z293" s="26"/>
      <c r="AA293" s="26"/>
      <c r="AB293" s="26"/>
      <c r="AC293" s="26"/>
      <c r="AD293" s="26"/>
      <c r="AE293" s="26"/>
      <c r="AR293" s="149" t="s">
        <v>132</v>
      </c>
      <c r="AT293" s="149" t="s">
        <v>128</v>
      </c>
      <c r="AU293" s="149" t="s">
        <v>118</v>
      </c>
      <c r="AY293" s="14" t="s">
        <v>119</v>
      </c>
      <c r="BE293" s="150">
        <f t="shared" si="90"/>
        <v>0</v>
      </c>
      <c r="BF293" s="150">
        <f t="shared" si="91"/>
        <v>0</v>
      </c>
      <c r="BG293" s="150">
        <f t="shared" si="92"/>
        <v>0</v>
      </c>
      <c r="BH293" s="150">
        <f t="shared" si="93"/>
        <v>0</v>
      </c>
      <c r="BI293" s="150">
        <f t="shared" si="94"/>
        <v>0</v>
      </c>
      <c r="BJ293" s="14" t="s">
        <v>118</v>
      </c>
      <c r="BK293" s="150">
        <f t="shared" si="95"/>
        <v>0</v>
      </c>
      <c r="BL293" s="14" t="s">
        <v>126</v>
      </c>
      <c r="BM293" s="149" t="s">
        <v>786</v>
      </c>
    </row>
    <row r="294" spans="1:65" s="2" customFormat="1" ht="24.15" customHeight="1">
      <c r="A294" s="26"/>
      <c r="B294" s="136"/>
      <c r="C294" s="137" t="s">
        <v>787</v>
      </c>
      <c r="D294" s="137" t="s">
        <v>122</v>
      </c>
      <c r="E294" s="138" t="s">
        <v>788</v>
      </c>
      <c r="F294" s="139" t="s">
        <v>789</v>
      </c>
      <c r="G294" s="140" t="s">
        <v>125</v>
      </c>
      <c r="H294" s="141">
        <v>4</v>
      </c>
      <c r="I294" s="142"/>
      <c r="J294" s="142"/>
      <c r="K294" s="142"/>
      <c r="L294" s="143"/>
      <c r="M294" s="27"/>
      <c r="N294" s="144" t="s">
        <v>1</v>
      </c>
      <c r="O294" s="145" t="s">
        <v>35</v>
      </c>
      <c r="P294" s="146">
        <f t="shared" si="84"/>
        <v>0</v>
      </c>
      <c r="Q294" s="146">
        <f t="shared" si="85"/>
        <v>0</v>
      </c>
      <c r="R294" s="146">
        <f t="shared" si="86"/>
        <v>0</v>
      </c>
      <c r="S294" s="147">
        <v>0.46894000000000002</v>
      </c>
      <c r="T294" s="147">
        <f t="shared" si="87"/>
        <v>1.8757600000000001</v>
      </c>
      <c r="U294" s="147">
        <v>2.0000000000000002E-5</v>
      </c>
      <c r="V294" s="147">
        <f t="shared" si="88"/>
        <v>8.0000000000000007E-5</v>
      </c>
      <c r="W294" s="147">
        <v>0</v>
      </c>
      <c r="X294" s="148">
        <f t="shared" si="89"/>
        <v>0</v>
      </c>
      <c r="Y294" s="26"/>
      <c r="Z294" s="26"/>
      <c r="AA294" s="26"/>
      <c r="AB294" s="26"/>
      <c r="AC294" s="26"/>
      <c r="AD294" s="26"/>
      <c r="AE294" s="26"/>
      <c r="AR294" s="149" t="s">
        <v>126</v>
      </c>
      <c r="AT294" s="149" t="s">
        <v>122</v>
      </c>
      <c r="AU294" s="149" t="s">
        <v>118</v>
      </c>
      <c r="AY294" s="14" t="s">
        <v>119</v>
      </c>
      <c r="BE294" s="150">
        <f t="shared" si="90"/>
        <v>0</v>
      </c>
      <c r="BF294" s="150">
        <f t="shared" si="91"/>
        <v>0</v>
      </c>
      <c r="BG294" s="150">
        <f t="shared" si="92"/>
        <v>0</v>
      </c>
      <c r="BH294" s="150">
        <f t="shared" si="93"/>
        <v>0</v>
      </c>
      <c r="BI294" s="150">
        <f t="shared" si="94"/>
        <v>0</v>
      </c>
      <c r="BJ294" s="14" t="s">
        <v>118</v>
      </c>
      <c r="BK294" s="150">
        <f t="shared" si="95"/>
        <v>0</v>
      </c>
      <c r="BL294" s="14" t="s">
        <v>126</v>
      </c>
      <c r="BM294" s="149" t="s">
        <v>790</v>
      </c>
    </row>
    <row r="295" spans="1:65" s="2" customFormat="1" ht="24.15" customHeight="1">
      <c r="A295" s="26"/>
      <c r="B295" s="136"/>
      <c r="C295" s="151" t="s">
        <v>791</v>
      </c>
      <c r="D295" s="151" t="s">
        <v>128</v>
      </c>
      <c r="E295" s="152" t="s">
        <v>792</v>
      </c>
      <c r="F295" s="153" t="s">
        <v>793</v>
      </c>
      <c r="G295" s="154" t="s">
        <v>125</v>
      </c>
      <c r="H295" s="155">
        <v>1</v>
      </c>
      <c r="I295" s="156"/>
      <c r="J295" s="157"/>
      <c r="K295" s="156"/>
      <c r="L295" s="157"/>
      <c r="M295" s="158"/>
      <c r="N295" s="159" t="s">
        <v>1</v>
      </c>
      <c r="O295" s="145" t="s">
        <v>35</v>
      </c>
      <c r="P295" s="146">
        <f t="shared" si="84"/>
        <v>0</v>
      </c>
      <c r="Q295" s="146">
        <f t="shared" si="85"/>
        <v>0</v>
      </c>
      <c r="R295" s="146">
        <f t="shared" si="86"/>
        <v>0</v>
      </c>
      <c r="S295" s="147">
        <v>0</v>
      </c>
      <c r="T295" s="147">
        <f t="shared" si="87"/>
        <v>0</v>
      </c>
      <c r="U295" s="147">
        <v>2.4469999999999999E-2</v>
      </c>
      <c r="V295" s="147">
        <f t="shared" si="88"/>
        <v>2.4469999999999999E-2</v>
      </c>
      <c r="W295" s="147">
        <v>0</v>
      </c>
      <c r="X295" s="148">
        <f t="shared" si="89"/>
        <v>0</v>
      </c>
      <c r="Y295" s="26"/>
      <c r="Z295" s="26"/>
      <c r="AA295" s="26"/>
      <c r="AB295" s="26"/>
      <c r="AC295" s="26"/>
      <c r="AD295" s="26"/>
      <c r="AE295" s="26"/>
      <c r="AR295" s="149" t="s">
        <v>132</v>
      </c>
      <c r="AT295" s="149" t="s">
        <v>128</v>
      </c>
      <c r="AU295" s="149" t="s">
        <v>118</v>
      </c>
      <c r="AY295" s="14" t="s">
        <v>119</v>
      </c>
      <c r="BE295" s="150">
        <f t="shared" si="90"/>
        <v>0</v>
      </c>
      <c r="BF295" s="150">
        <f t="shared" si="91"/>
        <v>0</v>
      </c>
      <c r="BG295" s="150">
        <f t="shared" si="92"/>
        <v>0</v>
      </c>
      <c r="BH295" s="150">
        <f t="shared" si="93"/>
        <v>0</v>
      </c>
      <c r="BI295" s="150">
        <f t="shared" si="94"/>
        <v>0</v>
      </c>
      <c r="BJ295" s="14" t="s">
        <v>118</v>
      </c>
      <c r="BK295" s="150">
        <f t="shared" si="95"/>
        <v>0</v>
      </c>
      <c r="BL295" s="14" t="s">
        <v>126</v>
      </c>
      <c r="BM295" s="149" t="s">
        <v>794</v>
      </c>
    </row>
    <row r="296" spans="1:65" s="2" customFormat="1" ht="37.799999999999997" customHeight="1">
      <c r="A296" s="26"/>
      <c r="B296" s="136"/>
      <c r="C296" s="151" t="s">
        <v>795</v>
      </c>
      <c r="D296" s="151" t="s">
        <v>128</v>
      </c>
      <c r="E296" s="152" t="s">
        <v>796</v>
      </c>
      <c r="F296" s="153" t="s">
        <v>797</v>
      </c>
      <c r="G296" s="154" t="s">
        <v>125</v>
      </c>
      <c r="H296" s="155">
        <v>1</v>
      </c>
      <c r="I296" s="156"/>
      <c r="J296" s="157"/>
      <c r="K296" s="156"/>
      <c r="L296" s="157"/>
      <c r="M296" s="158"/>
      <c r="N296" s="159" t="s">
        <v>1</v>
      </c>
      <c r="O296" s="145" t="s">
        <v>35</v>
      </c>
      <c r="P296" s="146">
        <f t="shared" si="84"/>
        <v>0</v>
      </c>
      <c r="Q296" s="146">
        <f t="shared" si="85"/>
        <v>0</v>
      </c>
      <c r="R296" s="146">
        <f t="shared" si="86"/>
        <v>0</v>
      </c>
      <c r="S296" s="147">
        <v>0</v>
      </c>
      <c r="T296" s="147">
        <f t="shared" si="87"/>
        <v>0</v>
      </c>
      <c r="U296" s="147">
        <v>2.937E-2</v>
      </c>
      <c r="V296" s="147">
        <f t="shared" si="88"/>
        <v>2.937E-2</v>
      </c>
      <c r="W296" s="147">
        <v>0</v>
      </c>
      <c r="X296" s="148">
        <f t="shared" si="89"/>
        <v>0</v>
      </c>
      <c r="Y296" s="26"/>
      <c r="Z296" s="26"/>
      <c r="AA296" s="26"/>
      <c r="AB296" s="26"/>
      <c r="AC296" s="26"/>
      <c r="AD296" s="26"/>
      <c r="AE296" s="26"/>
      <c r="AR296" s="149" t="s">
        <v>132</v>
      </c>
      <c r="AT296" s="149" t="s">
        <v>128</v>
      </c>
      <c r="AU296" s="149" t="s">
        <v>118</v>
      </c>
      <c r="AY296" s="14" t="s">
        <v>119</v>
      </c>
      <c r="BE296" s="150">
        <f t="shared" si="90"/>
        <v>0</v>
      </c>
      <c r="BF296" s="150">
        <f t="shared" si="91"/>
        <v>0</v>
      </c>
      <c r="BG296" s="150">
        <f t="shared" si="92"/>
        <v>0</v>
      </c>
      <c r="BH296" s="150">
        <f t="shared" si="93"/>
        <v>0</v>
      </c>
      <c r="BI296" s="150">
        <f t="shared" si="94"/>
        <v>0</v>
      </c>
      <c r="BJ296" s="14" t="s">
        <v>118</v>
      </c>
      <c r="BK296" s="150">
        <f t="shared" si="95"/>
        <v>0</v>
      </c>
      <c r="BL296" s="14" t="s">
        <v>126</v>
      </c>
      <c r="BM296" s="149" t="s">
        <v>798</v>
      </c>
    </row>
    <row r="297" spans="1:65" s="2" customFormat="1" ht="37.799999999999997" customHeight="1">
      <c r="A297" s="26"/>
      <c r="B297" s="136"/>
      <c r="C297" s="151" t="s">
        <v>799</v>
      </c>
      <c r="D297" s="151" t="s">
        <v>128</v>
      </c>
      <c r="E297" s="152" t="s">
        <v>800</v>
      </c>
      <c r="F297" s="153" t="s">
        <v>801</v>
      </c>
      <c r="G297" s="154" t="s">
        <v>125</v>
      </c>
      <c r="H297" s="155">
        <v>2</v>
      </c>
      <c r="I297" s="156"/>
      <c r="J297" s="157"/>
      <c r="K297" s="156"/>
      <c r="L297" s="157"/>
      <c r="M297" s="158"/>
      <c r="N297" s="159" t="s">
        <v>1</v>
      </c>
      <c r="O297" s="145" t="s">
        <v>35</v>
      </c>
      <c r="P297" s="146">
        <f t="shared" si="84"/>
        <v>0</v>
      </c>
      <c r="Q297" s="146">
        <f t="shared" si="85"/>
        <v>0</v>
      </c>
      <c r="R297" s="146">
        <f t="shared" si="86"/>
        <v>0</v>
      </c>
      <c r="S297" s="147">
        <v>0</v>
      </c>
      <c r="T297" s="147">
        <f t="shared" si="87"/>
        <v>0</v>
      </c>
      <c r="U297" s="147">
        <v>2.4469999999999999E-2</v>
      </c>
      <c r="V297" s="147">
        <f t="shared" si="88"/>
        <v>4.8939999999999997E-2</v>
      </c>
      <c r="W297" s="147">
        <v>0</v>
      </c>
      <c r="X297" s="148">
        <f t="shared" si="89"/>
        <v>0</v>
      </c>
      <c r="Y297" s="26"/>
      <c r="Z297" s="26"/>
      <c r="AA297" s="26"/>
      <c r="AB297" s="26"/>
      <c r="AC297" s="26"/>
      <c r="AD297" s="26"/>
      <c r="AE297" s="26"/>
      <c r="AR297" s="149" t="s">
        <v>132</v>
      </c>
      <c r="AT297" s="149" t="s">
        <v>128</v>
      </c>
      <c r="AU297" s="149" t="s">
        <v>118</v>
      </c>
      <c r="AY297" s="14" t="s">
        <v>119</v>
      </c>
      <c r="BE297" s="150">
        <f t="shared" si="90"/>
        <v>0</v>
      </c>
      <c r="BF297" s="150">
        <f t="shared" si="91"/>
        <v>0</v>
      </c>
      <c r="BG297" s="150">
        <f t="shared" si="92"/>
        <v>0</v>
      </c>
      <c r="BH297" s="150">
        <f t="shared" si="93"/>
        <v>0</v>
      </c>
      <c r="BI297" s="150">
        <f t="shared" si="94"/>
        <v>0</v>
      </c>
      <c r="BJ297" s="14" t="s">
        <v>118</v>
      </c>
      <c r="BK297" s="150">
        <f t="shared" si="95"/>
        <v>0</v>
      </c>
      <c r="BL297" s="14" t="s">
        <v>126</v>
      </c>
      <c r="BM297" s="149" t="s">
        <v>802</v>
      </c>
    </row>
    <row r="298" spans="1:65" s="2" customFormat="1" ht="24.15" customHeight="1">
      <c r="A298" s="26"/>
      <c r="B298" s="136"/>
      <c r="C298" s="137" t="s">
        <v>803</v>
      </c>
      <c r="D298" s="137" t="s">
        <v>122</v>
      </c>
      <c r="E298" s="138" t="s">
        <v>804</v>
      </c>
      <c r="F298" s="139" t="s">
        <v>805</v>
      </c>
      <c r="G298" s="140" t="s">
        <v>125</v>
      </c>
      <c r="H298" s="141">
        <v>1</v>
      </c>
      <c r="I298" s="142"/>
      <c r="J298" s="142"/>
      <c r="K298" s="142"/>
      <c r="L298" s="143"/>
      <c r="M298" s="27"/>
      <c r="N298" s="144" t="s">
        <v>1</v>
      </c>
      <c r="O298" s="145" t="s">
        <v>35</v>
      </c>
      <c r="P298" s="146">
        <f t="shared" si="84"/>
        <v>0</v>
      </c>
      <c r="Q298" s="146">
        <f t="shared" si="85"/>
        <v>0</v>
      </c>
      <c r="R298" s="146">
        <f t="shared" si="86"/>
        <v>0</v>
      </c>
      <c r="S298" s="147">
        <v>0.60084000000000004</v>
      </c>
      <c r="T298" s="147">
        <f t="shared" si="87"/>
        <v>0.60084000000000004</v>
      </c>
      <c r="U298" s="147">
        <v>2.0000000000000002E-5</v>
      </c>
      <c r="V298" s="147">
        <f t="shared" si="88"/>
        <v>2.0000000000000002E-5</v>
      </c>
      <c r="W298" s="147">
        <v>0</v>
      </c>
      <c r="X298" s="148">
        <f t="shared" si="89"/>
        <v>0</v>
      </c>
      <c r="Y298" s="26"/>
      <c r="Z298" s="26"/>
      <c r="AA298" s="26"/>
      <c r="AB298" s="26"/>
      <c r="AC298" s="26"/>
      <c r="AD298" s="26"/>
      <c r="AE298" s="26"/>
      <c r="AR298" s="149" t="s">
        <v>126</v>
      </c>
      <c r="AT298" s="149" t="s">
        <v>122</v>
      </c>
      <c r="AU298" s="149" t="s">
        <v>118</v>
      </c>
      <c r="AY298" s="14" t="s">
        <v>119</v>
      </c>
      <c r="BE298" s="150">
        <f t="shared" si="90"/>
        <v>0</v>
      </c>
      <c r="BF298" s="150">
        <f t="shared" si="91"/>
        <v>0</v>
      </c>
      <c r="BG298" s="150">
        <f t="shared" si="92"/>
        <v>0</v>
      </c>
      <c r="BH298" s="150">
        <f t="shared" si="93"/>
        <v>0</v>
      </c>
      <c r="BI298" s="150">
        <f t="shared" si="94"/>
        <v>0</v>
      </c>
      <c r="BJ298" s="14" t="s">
        <v>118</v>
      </c>
      <c r="BK298" s="150">
        <f t="shared" si="95"/>
        <v>0</v>
      </c>
      <c r="BL298" s="14" t="s">
        <v>126</v>
      </c>
      <c r="BM298" s="149" t="s">
        <v>806</v>
      </c>
    </row>
    <row r="299" spans="1:65" s="2" customFormat="1" ht="24.15" customHeight="1">
      <c r="A299" s="26"/>
      <c r="B299" s="136"/>
      <c r="C299" s="151" t="s">
        <v>807</v>
      </c>
      <c r="D299" s="151" t="s">
        <v>128</v>
      </c>
      <c r="E299" s="152" t="s">
        <v>808</v>
      </c>
      <c r="F299" s="153" t="s">
        <v>809</v>
      </c>
      <c r="G299" s="154" t="s">
        <v>125</v>
      </c>
      <c r="H299" s="155">
        <v>1</v>
      </c>
      <c r="I299" s="156"/>
      <c r="J299" s="157"/>
      <c r="K299" s="156"/>
      <c r="L299" s="157"/>
      <c r="M299" s="158"/>
      <c r="N299" s="159" t="s">
        <v>1</v>
      </c>
      <c r="O299" s="145" t="s">
        <v>35</v>
      </c>
      <c r="P299" s="146">
        <f t="shared" si="84"/>
        <v>0</v>
      </c>
      <c r="Q299" s="146">
        <f t="shared" si="85"/>
        <v>0</v>
      </c>
      <c r="R299" s="146">
        <f t="shared" si="86"/>
        <v>0</v>
      </c>
      <c r="S299" s="147">
        <v>0</v>
      </c>
      <c r="T299" s="147">
        <f t="shared" si="87"/>
        <v>0</v>
      </c>
      <c r="U299" s="147">
        <v>3.4270000000000002E-2</v>
      </c>
      <c r="V299" s="147">
        <f t="shared" si="88"/>
        <v>3.4270000000000002E-2</v>
      </c>
      <c r="W299" s="147">
        <v>0</v>
      </c>
      <c r="X299" s="148">
        <f t="shared" si="89"/>
        <v>0</v>
      </c>
      <c r="Y299" s="26"/>
      <c r="Z299" s="26"/>
      <c r="AA299" s="26"/>
      <c r="AB299" s="26"/>
      <c r="AC299" s="26"/>
      <c r="AD299" s="26"/>
      <c r="AE299" s="26"/>
      <c r="AR299" s="149" t="s">
        <v>132</v>
      </c>
      <c r="AT299" s="149" t="s">
        <v>128</v>
      </c>
      <c r="AU299" s="149" t="s">
        <v>118</v>
      </c>
      <c r="AY299" s="14" t="s">
        <v>119</v>
      </c>
      <c r="BE299" s="150">
        <f t="shared" si="90"/>
        <v>0</v>
      </c>
      <c r="BF299" s="150">
        <f t="shared" si="91"/>
        <v>0</v>
      </c>
      <c r="BG299" s="150">
        <f t="shared" si="92"/>
        <v>0</v>
      </c>
      <c r="BH299" s="150">
        <f t="shared" si="93"/>
        <v>0</v>
      </c>
      <c r="BI299" s="150">
        <f t="shared" si="94"/>
        <v>0</v>
      </c>
      <c r="BJ299" s="14" t="s">
        <v>118</v>
      </c>
      <c r="BK299" s="150">
        <f t="shared" si="95"/>
        <v>0</v>
      </c>
      <c r="BL299" s="14" t="s">
        <v>126</v>
      </c>
      <c r="BM299" s="149" t="s">
        <v>810</v>
      </c>
    </row>
    <row r="300" spans="1:65" s="2" customFormat="1" ht="24.15" customHeight="1">
      <c r="A300" s="26"/>
      <c r="B300" s="136"/>
      <c r="C300" s="137" t="s">
        <v>811</v>
      </c>
      <c r="D300" s="137" t="s">
        <v>122</v>
      </c>
      <c r="E300" s="138" t="s">
        <v>812</v>
      </c>
      <c r="F300" s="139" t="s">
        <v>813</v>
      </c>
      <c r="G300" s="140" t="s">
        <v>125</v>
      </c>
      <c r="H300" s="141">
        <v>1</v>
      </c>
      <c r="I300" s="142"/>
      <c r="J300" s="142"/>
      <c r="K300" s="142"/>
      <c r="L300" s="143"/>
      <c r="M300" s="27"/>
      <c r="N300" s="144" t="s">
        <v>1</v>
      </c>
      <c r="O300" s="145" t="s">
        <v>35</v>
      </c>
      <c r="P300" s="146">
        <f t="shared" si="84"/>
        <v>0</v>
      </c>
      <c r="Q300" s="146">
        <f t="shared" si="85"/>
        <v>0</v>
      </c>
      <c r="R300" s="146">
        <f t="shared" si="86"/>
        <v>0</v>
      </c>
      <c r="S300" s="147">
        <v>0.49209999999999998</v>
      </c>
      <c r="T300" s="147">
        <f t="shared" si="87"/>
        <v>0.49209999999999998</v>
      </c>
      <c r="U300" s="147">
        <v>2.0000000000000002E-5</v>
      </c>
      <c r="V300" s="147">
        <f t="shared" si="88"/>
        <v>2.0000000000000002E-5</v>
      </c>
      <c r="W300" s="147">
        <v>0</v>
      </c>
      <c r="X300" s="148">
        <f t="shared" si="89"/>
        <v>0</v>
      </c>
      <c r="Y300" s="26"/>
      <c r="Z300" s="26"/>
      <c r="AA300" s="26"/>
      <c r="AB300" s="26"/>
      <c r="AC300" s="26"/>
      <c r="AD300" s="26"/>
      <c r="AE300" s="26"/>
      <c r="AR300" s="149" t="s">
        <v>126</v>
      </c>
      <c r="AT300" s="149" t="s">
        <v>122</v>
      </c>
      <c r="AU300" s="149" t="s">
        <v>118</v>
      </c>
      <c r="AY300" s="14" t="s">
        <v>119</v>
      </c>
      <c r="BE300" s="150">
        <f t="shared" si="90"/>
        <v>0</v>
      </c>
      <c r="BF300" s="150">
        <f t="shared" si="91"/>
        <v>0</v>
      </c>
      <c r="BG300" s="150">
        <f t="shared" si="92"/>
        <v>0</v>
      </c>
      <c r="BH300" s="150">
        <f t="shared" si="93"/>
        <v>0</v>
      </c>
      <c r="BI300" s="150">
        <f t="shared" si="94"/>
        <v>0</v>
      </c>
      <c r="BJ300" s="14" t="s">
        <v>118</v>
      </c>
      <c r="BK300" s="150">
        <f t="shared" si="95"/>
        <v>0</v>
      </c>
      <c r="BL300" s="14" t="s">
        <v>126</v>
      </c>
      <c r="BM300" s="149" t="s">
        <v>814</v>
      </c>
    </row>
    <row r="301" spans="1:65" s="2" customFormat="1" ht="37.799999999999997" customHeight="1">
      <c r="A301" s="26"/>
      <c r="B301" s="136"/>
      <c r="C301" s="151" t="s">
        <v>815</v>
      </c>
      <c r="D301" s="151" t="s">
        <v>128</v>
      </c>
      <c r="E301" s="152" t="s">
        <v>816</v>
      </c>
      <c r="F301" s="153" t="s">
        <v>817</v>
      </c>
      <c r="G301" s="154" t="s">
        <v>125</v>
      </c>
      <c r="H301" s="155">
        <v>1</v>
      </c>
      <c r="I301" s="156"/>
      <c r="J301" s="157"/>
      <c r="K301" s="156"/>
      <c r="L301" s="157"/>
      <c r="M301" s="158"/>
      <c r="N301" s="159" t="s">
        <v>1</v>
      </c>
      <c r="O301" s="145" t="s">
        <v>35</v>
      </c>
      <c r="P301" s="146">
        <f t="shared" si="84"/>
        <v>0</v>
      </c>
      <c r="Q301" s="146">
        <f t="shared" si="85"/>
        <v>0</v>
      </c>
      <c r="R301" s="146">
        <f t="shared" si="86"/>
        <v>0</v>
      </c>
      <c r="S301" s="147">
        <v>0</v>
      </c>
      <c r="T301" s="147">
        <f t="shared" si="87"/>
        <v>0</v>
      </c>
      <c r="U301" s="147">
        <v>2.9389999999999999E-2</v>
      </c>
      <c r="V301" s="147">
        <f t="shared" si="88"/>
        <v>2.9389999999999999E-2</v>
      </c>
      <c r="W301" s="147">
        <v>0</v>
      </c>
      <c r="X301" s="148">
        <f t="shared" si="89"/>
        <v>0</v>
      </c>
      <c r="Y301" s="26"/>
      <c r="Z301" s="26"/>
      <c r="AA301" s="26"/>
      <c r="AB301" s="26"/>
      <c r="AC301" s="26"/>
      <c r="AD301" s="26"/>
      <c r="AE301" s="26"/>
      <c r="AR301" s="149" t="s">
        <v>132</v>
      </c>
      <c r="AT301" s="149" t="s">
        <v>128</v>
      </c>
      <c r="AU301" s="149" t="s">
        <v>118</v>
      </c>
      <c r="AY301" s="14" t="s">
        <v>119</v>
      </c>
      <c r="BE301" s="150">
        <f t="shared" si="90"/>
        <v>0</v>
      </c>
      <c r="BF301" s="150">
        <f t="shared" si="91"/>
        <v>0</v>
      </c>
      <c r="BG301" s="150">
        <f t="shared" si="92"/>
        <v>0</v>
      </c>
      <c r="BH301" s="150">
        <f t="shared" si="93"/>
        <v>0</v>
      </c>
      <c r="BI301" s="150">
        <f t="shared" si="94"/>
        <v>0</v>
      </c>
      <c r="BJ301" s="14" t="s">
        <v>118</v>
      </c>
      <c r="BK301" s="150">
        <f t="shared" si="95"/>
        <v>0</v>
      </c>
      <c r="BL301" s="14" t="s">
        <v>126</v>
      </c>
      <c r="BM301" s="149" t="s">
        <v>818</v>
      </c>
    </row>
    <row r="302" spans="1:65" s="2" customFormat="1" ht="24.15" customHeight="1">
      <c r="A302" s="26"/>
      <c r="B302" s="136"/>
      <c r="C302" s="137" t="s">
        <v>819</v>
      </c>
      <c r="D302" s="137" t="s">
        <v>122</v>
      </c>
      <c r="E302" s="138" t="s">
        <v>820</v>
      </c>
      <c r="F302" s="139" t="s">
        <v>821</v>
      </c>
      <c r="G302" s="140" t="s">
        <v>125</v>
      </c>
      <c r="H302" s="141">
        <v>1</v>
      </c>
      <c r="I302" s="142"/>
      <c r="J302" s="142"/>
      <c r="K302" s="142"/>
      <c r="L302" s="143"/>
      <c r="M302" s="27"/>
      <c r="N302" s="144" t="s">
        <v>1</v>
      </c>
      <c r="O302" s="145" t="s">
        <v>35</v>
      </c>
      <c r="P302" s="146">
        <f t="shared" si="84"/>
        <v>0</v>
      </c>
      <c r="Q302" s="146">
        <f t="shared" si="85"/>
        <v>0</v>
      </c>
      <c r="R302" s="146">
        <f t="shared" si="86"/>
        <v>0</v>
      </c>
      <c r="S302" s="147">
        <v>0.53695000000000004</v>
      </c>
      <c r="T302" s="147">
        <f t="shared" si="87"/>
        <v>0.53695000000000004</v>
      </c>
      <c r="U302" s="147">
        <v>2.0000000000000002E-5</v>
      </c>
      <c r="V302" s="147">
        <f t="shared" si="88"/>
        <v>2.0000000000000002E-5</v>
      </c>
      <c r="W302" s="147">
        <v>0</v>
      </c>
      <c r="X302" s="148">
        <f t="shared" si="89"/>
        <v>0</v>
      </c>
      <c r="Y302" s="26"/>
      <c r="Z302" s="26"/>
      <c r="AA302" s="26"/>
      <c r="AB302" s="26"/>
      <c r="AC302" s="26"/>
      <c r="AD302" s="26"/>
      <c r="AE302" s="26"/>
      <c r="AR302" s="149" t="s">
        <v>126</v>
      </c>
      <c r="AT302" s="149" t="s">
        <v>122</v>
      </c>
      <c r="AU302" s="149" t="s">
        <v>118</v>
      </c>
      <c r="AY302" s="14" t="s">
        <v>119</v>
      </c>
      <c r="BE302" s="150">
        <f t="shared" si="90"/>
        <v>0</v>
      </c>
      <c r="BF302" s="150">
        <f t="shared" si="91"/>
        <v>0</v>
      </c>
      <c r="BG302" s="150">
        <f t="shared" si="92"/>
        <v>0</v>
      </c>
      <c r="BH302" s="150">
        <f t="shared" si="93"/>
        <v>0</v>
      </c>
      <c r="BI302" s="150">
        <f t="shared" si="94"/>
        <v>0</v>
      </c>
      <c r="BJ302" s="14" t="s">
        <v>118</v>
      </c>
      <c r="BK302" s="150">
        <f t="shared" si="95"/>
        <v>0</v>
      </c>
      <c r="BL302" s="14" t="s">
        <v>126</v>
      </c>
      <c r="BM302" s="149" t="s">
        <v>822</v>
      </c>
    </row>
    <row r="303" spans="1:65" s="2" customFormat="1" ht="24.15" customHeight="1">
      <c r="A303" s="26"/>
      <c r="B303" s="136"/>
      <c r="C303" s="151" t="s">
        <v>823</v>
      </c>
      <c r="D303" s="151" t="s">
        <v>128</v>
      </c>
      <c r="E303" s="152" t="s">
        <v>824</v>
      </c>
      <c r="F303" s="153" t="s">
        <v>825</v>
      </c>
      <c r="G303" s="154" t="s">
        <v>125</v>
      </c>
      <c r="H303" s="155">
        <v>1</v>
      </c>
      <c r="I303" s="156"/>
      <c r="J303" s="157"/>
      <c r="K303" s="156"/>
      <c r="L303" s="157"/>
      <c r="M303" s="158"/>
      <c r="N303" s="159" t="s">
        <v>1</v>
      </c>
      <c r="O303" s="145" t="s">
        <v>35</v>
      </c>
      <c r="P303" s="146">
        <f t="shared" si="84"/>
        <v>0</v>
      </c>
      <c r="Q303" s="146">
        <f t="shared" si="85"/>
        <v>0</v>
      </c>
      <c r="R303" s="146">
        <f t="shared" si="86"/>
        <v>0</v>
      </c>
      <c r="S303" s="147">
        <v>0</v>
      </c>
      <c r="T303" s="147">
        <f t="shared" si="87"/>
        <v>0</v>
      </c>
      <c r="U303" s="147">
        <v>3.6749999999999998E-2</v>
      </c>
      <c r="V303" s="147">
        <f t="shared" si="88"/>
        <v>3.6749999999999998E-2</v>
      </c>
      <c r="W303" s="147">
        <v>0</v>
      </c>
      <c r="X303" s="148">
        <f t="shared" si="89"/>
        <v>0</v>
      </c>
      <c r="Y303" s="26"/>
      <c r="Z303" s="26"/>
      <c r="AA303" s="26"/>
      <c r="AB303" s="26"/>
      <c r="AC303" s="26"/>
      <c r="AD303" s="26"/>
      <c r="AE303" s="26"/>
      <c r="AR303" s="149" t="s">
        <v>132</v>
      </c>
      <c r="AT303" s="149" t="s">
        <v>128</v>
      </c>
      <c r="AU303" s="149" t="s">
        <v>118</v>
      </c>
      <c r="AY303" s="14" t="s">
        <v>119</v>
      </c>
      <c r="BE303" s="150">
        <f t="shared" si="90"/>
        <v>0</v>
      </c>
      <c r="BF303" s="150">
        <f t="shared" si="91"/>
        <v>0</v>
      </c>
      <c r="BG303" s="150">
        <f t="shared" si="92"/>
        <v>0</v>
      </c>
      <c r="BH303" s="150">
        <f t="shared" si="93"/>
        <v>0</v>
      </c>
      <c r="BI303" s="150">
        <f t="shared" si="94"/>
        <v>0</v>
      </c>
      <c r="BJ303" s="14" t="s">
        <v>118</v>
      </c>
      <c r="BK303" s="150">
        <f t="shared" si="95"/>
        <v>0</v>
      </c>
      <c r="BL303" s="14" t="s">
        <v>126</v>
      </c>
      <c r="BM303" s="149" t="s">
        <v>826</v>
      </c>
    </row>
    <row r="304" spans="1:65" s="2" customFormat="1" ht="24.15" customHeight="1">
      <c r="A304" s="26"/>
      <c r="B304" s="136"/>
      <c r="C304" s="137" t="s">
        <v>827</v>
      </c>
      <c r="D304" s="137" t="s">
        <v>122</v>
      </c>
      <c r="E304" s="138" t="s">
        <v>828</v>
      </c>
      <c r="F304" s="139" t="s">
        <v>829</v>
      </c>
      <c r="G304" s="140" t="s">
        <v>125</v>
      </c>
      <c r="H304" s="141">
        <v>2</v>
      </c>
      <c r="I304" s="142"/>
      <c r="J304" s="142"/>
      <c r="K304" s="142"/>
      <c r="L304" s="143"/>
      <c r="M304" s="27"/>
      <c r="N304" s="144" t="s">
        <v>1</v>
      </c>
      <c r="O304" s="145" t="s">
        <v>35</v>
      </c>
      <c r="P304" s="146">
        <f t="shared" si="84"/>
        <v>0</v>
      </c>
      <c r="Q304" s="146">
        <f t="shared" si="85"/>
        <v>0</v>
      </c>
      <c r="R304" s="146">
        <f t="shared" si="86"/>
        <v>0</v>
      </c>
      <c r="S304" s="147">
        <v>0.42837999999999998</v>
      </c>
      <c r="T304" s="147">
        <f t="shared" si="87"/>
        <v>0.85675999999999997</v>
      </c>
      <c r="U304" s="147">
        <v>2.0000000000000002E-5</v>
      </c>
      <c r="V304" s="147">
        <f t="shared" si="88"/>
        <v>4.0000000000000003E-5</v>
      </c>
      <c r="W304" s="147">
        <v>0</v>
      </c>
      <c r="X304" s="148">
        <f t="shared" si="89"/>
        <v>0</v>
      </c>
      <c r="Y304" s="26"/>
      <c r="Z304" s="26"/>
      <c r="AA304" s="26"/>
      <c r="AB304" s="26"/>
      <c r="AC304" s="26"/>
      <c r="AD304" s="26"/>
      <c r="AE304" s="26"/>
      <c r="AR304" s="149" t="s">
        <v>126</v>
      </c>
      <c r="AT304" s="149" t="s">
        <v>122</v>
      </c>
      <c r="AU304" s="149" t="s">
        <v>118</v>
      </c>
      <c r="AY304" s="14" t="s">
        <v>119</v>
      </c>
      <c r="BE304" s="150">
        <f t="shared" si="90"/>
        <v>0</v>
      </c>
      <c r="BF304" s="150">
        <f t="shared" si="91"/>
        <v>0</v>
      </c>
      <c r="BG304" s="150">
        <f t="shared" si="92"/>
        <v>0</v>
      </c>
      <c r="BH304" s="150">
        <f t="shared" si="93"/>
        <v>0</v>
      </c>
      <c r="BI304" s="150">
        <f t="shared" si="94"/>
        <v>0</v>
      </c>
      <c r="BJ304" s="14" t="s">
        <v>118</v>
      </c>
      <c r="BK304" s="150">
        <f t="shared" si="95"/>
        <v>0</v>
      </c>
      <c r="BL304" s="14" t="s">
        <v>126</v>
      </c>
      <c r="BM304" s="149" t="s">
        <v>830</v>
      </c>
    </row>
    <row r="305" spans="1:65" s="2" customFormat="1" ht="24.15" customHeight="1">
      <c r="A305" s="26"/>
      <c r="B305" s="136"/>
      <c r="C305" s="151" t="s">
        <v>831</v>
      </c>
      <c r="D305" s="151" t="s">
        <v>128</v>
      </c>
      <c r="E305" s="152" t="s">
        <v>832</v>
      </c>
      <c r="F305" s="153" t="s">
        <v>833</v>
      </c>
      <c r="G305" s="154" t="s">
        <v>125</v>
      </c>
      <c r="H305" s="155">
        <v>2</v>
      </c>
      <c r="I305" s="156"/>
      <c r="J305" s="157"/>
      <c r="K305" s="156"/>
      <c r="L305" s="157"/>
      <c r="M305" s="158"/>
      <c r="N305" s="159" t="s">
        <v>1</v>
      </c>
      <c r="O305" s="145" t="s">
        <v>35</v>
      </c>
      <c r="P305" s="146">
        <f t="shared" si="84"/>
        <v>0</v>
      </c>
      <c r="Q305" s="146">
        <f t="shared" si="85"/>
        <v>0</v>
      </c>
      <c r="R305" s="146">
        <f t="shared" si="86"/>
        <v>0</v>
      </c>
      <c r="S305" s="147">
        <v>0</v>
      </c>
      <c r="T305" s="147">
        <f t="shared" si="87"/>
        <v>0</v>
      </c>
      <c r="U305" s="147">
        <v>2.4289999999999999E-2</v>
      </c>
      <c r="V305" s="147">
        <f t="shared" si="88"/>
        <v>4.8579999999999998E-2</v>
      </c>
      <c r="W305" s="147">
        <v>0</v>
      </c>
      <c r="X305" s="148">
        <f t="shared" si="89"/>
        <v>0</v>
      </c>
      <c r="Y305" s="26"/>
      <c r="Z305" s="26"/>
      <c r="AA305" s="26"/>
      <c r="AB305" s="26"/>
      <c r="AC305" s="26"/>
      <c r="AD305" s="26"/>
      <c r="AE305" s="26"/>
      <c r="AR305" s="149" t="s">
        <v>132</v>
      </c>
      <c r="AT305" s="149" t="s">
        <v>128</v>
      </c>
      <c r="AU305" s="149" t="s">
        <v>118</v>
      </c>
      <c r="AY305" s="14" t="s">
        <v>119</v>
      </c>
      <c r="BE305" s="150">
        <f t="shared" si="90"/>
        <v>0</v>
      </c>
      <c r="BF305" s="150">
        <f t="shared" si="91"/>
        <v>0</v>
      </c>
      <c r="BG305" s="150">
        <f t="shared" si="92"/>
        <v>0</v>
      </c>
      <c r="BH305" s="150">
        <f t="shared" si="93"/>
        <v>0</v>
      </c>
      <c r="BI305" s="150">
        <f t="shared" si="94"/>
        <v>0</v>
      </c>
      <c r="BJ305" s="14" t="s">
        <v>118</v>
      </c>
      <c r="BK305" s="150">
        <f t="shared" si="95"/>
        <v>0</v>
      </c>
      <c r="BL305" s="14" t="s">
        <v>126</v>
      </c>
      <c r="BM305" s="149" t="s">
        <v>834</v>
      </c>
    </row>
    <row r="306" spans="1:65" s="2" customFormat="1" ht="24.15" customHeight="1">
      <c r="A306" s="26"/>
      <c r="B306" s="136"/>
      <c r="C306" s="137" t="s">
        <v>835</v>
      </c>
      <c r="D306" s="137" t="s">
        <v>122</v>
      </c>
      <c r="E306" s="138" t="s">
        <v>836</v>
      </c>
      <c r="F306" s="139" t="s">
        <v>837</v>
      </c>
      <c r="G306" s="140" t="s">
        <v>125</v>
      </c>
      <c r="H306" s="141">
        <v>3</v>
      </c>
      <c r="I306" s="142"/>
      <c r="J306" s="142"/>
      <c r="K306" s="142"/>
      <c r="L306" s="143"/>
      <c r="M306" s="27"/>
      <c r="N306" s="144" t="s">
        <v>1</v>
      </c>
      <c r="O306" s="145" t="s">
        <v>35</v>
      </c>
      <c r="P306" s="146">
        <f t="shared" si="84"/>
        <v>0</v>
      </c>
      <c r="Q306" s="146">
        <f t="shared" si="85"/>
        <v>0</v>
      </c>
      <c r="R306" s="146">
        <f t="shared" si="86"/>
        <v>0</v>
      </c>
      <c r="S306" s="147">
        <v>0.45323000000000002</v>
      </c>
      <c r="T306" s="147">
        <f t="shared" si="87"/>
        <v>1.3596900000000001</v>
      </c>
      <c r="U306" s="147">
        <v>2.0000000000000002E-5</v>
      </c>
      <c r="V306" s="147">
        <f t="shared" si="88"/>
        <v>6.0000000000000008E-5</v>
      </c>
      <c r="W306" s="147">
        <v>0</v>
      </c>
      <c r="X306" s="148">
        <f t="shared" si="89"/>
        <v>0</v>
      </c>
      <c r="Y306" s="26"/>
      <c r="Z306" s="26"/>
      <c r="AA306" s="26"/>
      <c r="AB306" s="26"/>
      <c r="AC306" s="26"/>
      <c r="AD306" s="26"/>
      <c r="AE306" s="26"/>
      <c r="AR306" s="149" t="s">
        <v>126</v>
      </c>
      <c r="AT306" s="149" t="s">
        <v>122</v>
      </c>
      <c r="AU306" s="149" t="s">
        <v>118</v>
      </c>
      <c r="AY306" s="14" t="s">
        <v>119</v>
      </c>
      <c r="BE306" s="150">
        <f t="shared" si="90"/>
        <v>0</v>
      </c>
      <c r="BF306" s="150">
        <f t="shared" si="91"/>
        <v>0</v>
      </c>
      <c r="BG306" s="150">
        <f t="shared" si="92"/>
        <v>0</v>
      </c>
      <c r="BH306" s="150">
        <f t="shared" si="93"/>
        <v>0</v>
      </c>
      <c r="BI306" s="150">
        <f t="shared" si="94"/>
        <v>0</v>
      </c>
      <c r="BJ306" s="14" t="s">
        <v>118</v>
      </c>
      <c r="BK306" s="150">
        <f t="shared" si="95"/>
        <v>0</v>
      </c>
      <c r="BL306" s="14" t="s">
        <v>126</v>
      </c>
      <c r="BM306" s="149" t="s">
        <v>838</v>
      </c>
    </row>
    <row r="307" spans="1:65" s="2" customFormat="1" ht="24.15" customHeight="1">
      <c r="A307" s="26"/>
      <c r="B307" s="136"/>
      <c r="C307" s="151" t="s">
        <v>839</v>
      </c>
      <c r="D307" s="151" t="s">
        <v>128</v>
      </c>
      <c r="E307" s="152" t="s">
        <v>840</v>
      </c>
      <c r="F307" s="153" t="s">
        <v>841</v>
      </c>
      <c r="G307" s="154" t="s">
        <v>125</v>
      </c>
      <c r="H307" s="155">
        <v>1</v>
      </c>
      <c r="I307" s="156"/>
      <c r="J307" s="157"/>
      <c r="K307" s="156"/>
      <c r="L307" s="157"/>
      <c r="M307" s="158"/>
      <c r="N307" s="159" t="s">
        <v>1</v>
      </c>
      <c r="O307" s="145" t="s">
        <v>35</v>
      </c>
      <c r="P307" s="146">
        <f t="shared" si="84"/>
        <v>0</v>
      </c>
      <c r="Q307" s="146">
        <f t="shared" si="85"/>
        <v>0</v>
      </c>
      <c r="R307" s="146">
        <f t="shared" si="86"/>
        <v>0</v>
      </c>
      <c r="S307" s="147">
        <v>0</v>
      </c>
      <c r="T307" s="147">
        <f t="shared" si="87"/>
        <v>0</v>
      </c>
      <c r="U307" s="147">
        <v>2.5270000000000001E-2</v>
      </c>
      <c r="V307" s="147">
        <f t="shared" si="88"/>
        <v>2.5270000000000001E-2</v>
      </c>
      <c r="W307" s="147">
        <v>0</v>
      </c>
      <c r="X307" s="148">
        <f t="shared" si="89"/>
        <v>0</v>
      </c>
      <c r="Y307" s="26"/>
      <c r="Z307" s="26"/>
      <c r="AA307" s="26"/>
      <c r="AB307" s="26"/>
      <c r="AC307" s="26"/>
      <c r="AD307" s="26"/>
      <c r="AE307" s="26"/>
      <c r="AR307" s="149" t="s">
        <v>132</v>
      </c>
      <c r="AT307" s="149" t="s">
        <v>128</v>
      </c>
      <c r="AU307" s="149" t="s">
        <v>118</v>
      </c>
      <c r="AY307" s="14" t="s">
        <v>119</v>
      </c>
      <c r="BE307" s="150">
        <f t="shared" si="90"/>
        <v>0</v>
      </c>
      <c r="BF307" s="150">
        <f t="shared" si="91"/>
        <v>0</v>
      </c>
      <c r="BG307" s="150">
        <f t="shared" si="92"/>
        <v>0</v>
      </c>
      <c r="BH307" s="150">
        <f t="shared" si="93"/>
        <v>0</v>
      </c>
      <c r="BI307" s="150">
        <f t="shared" si="94"/>
        <v>0</v>
      </c>
      <c r="BJ307" s="14" t="s">
        <v>118</v>
      </c>
      <c r="BK307" s="150">
        <f t="shared" si="95"/>
        <v>0</v>
      </c>
      <c r="BL307" s="14" t="s">
        <v>126</v>
      </c>
      <c r="BM307" s="149" t="s">
        <v>842</v>
      </c>
    </row>
    <row r="308" spans="1:65" s="2" customFormat="1" ht="24.15" customHeight="1">
      <c r="A308" s="26"/>
      <c r="B308" s="136"/>
      <c r="C308" s="151" t="s">
        <v>843</v>
      </c>
      <c r="D308" s="151" t="s">
        <v>128</v>
      </c>
      <c r="E308" s="152" t="s">
        <v>844</v>
      </c>
      <c r="F308" s="153" t="s">
        <v>841</v>
      </c>
      <c r="G308" s="154" t="s">
        <v>125</v>
      </c>
      <c r="H308" s="155">
        <v>1</v>
      </c>
      <c r="I308" s="156"/>
      <c r="J308" s="157"/>
      <c r="K308" s="156"/>
      <c r="L308" s="157"/>
      <c r="M308" s="158"/>
      <c r="N308" s="159" t="s">
        <v>1</v>
      </c>
      <c r="O308" s="145" t="s">
        <v>35</v>
      </c>
      <c r="P308" s="146">
        <f t="shared" si="84"/>
        <v>0</v>
      </c>
      <c r="Q308" s="146">
        <f t="shared" si="85"/>
        <v>0</v>
      </c>
      <c r="R308" s="146">
        <f t="shared" si="86"/>
        <v>0</v>
      </c>
      <c r="S308" s="147">
        <v>0</v>
      </c>
      <c r="T308" s="147">
        <f t="shared" si="87"/>
        <v>0</v>
      </c>
      <c r="U308" s="147">
        <v>2.5270000000000001E-2</v>
      </c>
      <c r="V308" s="147">
        <f t="shared" si="88"/>
        <v>2.5270000000000001E-2</v>
      </c>
      <c r="W308" s="147">
        <v>0</v>
      </c>
      <c r="X308" s="148">
        <f t="shared" si="89"/>
        <v>0</v>
      </c>
      <c r="Y308" s="26"/>
      <c r="Z308" s="26"/>
      <c r="AA308" s="26"/>
      <c r="AB308" s="26"/>
      <c r="AC308" s="26"/>
      <c r="AD308" s="26"/>
      <c r="AE308" s="26"/>
      <c r="AR308" s="149" t="s">
        <v>132</v>
      </c>
      <c r="AT308" s="149" t="s">
        <v>128</v>
      </c>
      <c r="AU308" s="149" t="s">
        <v>118</v>
      </c>
      <c r="AY308" s="14" t="s">
        <v>119</v>
      </c>
      <c r="BE308" s="150">
        <f t="shared" si="90"/>
        <v>0</v>
      </c>
      <c r="BF308" s="150">
        <f t="shared" si="91"/>
        <v>0</v>
      </c>
      <c r="BG308" s="150">
        <f t="shared" si="92"/>
        <v>0</v>
      </c>
      <c r="BH308" s="150">
        <f t="shared" si="93"/>
        <v>0</v>
      </c>
      <c r="BI308" s="150">
        <f t="shared" si="94"/>
        <v>0</v>
      </c>
      <c r="BJ308" s="14" t="s">
        <v>118</v>
      </c>
      <c r="BK308" s="150">
        <f t="shared" si="95"/>
        <v>0</v>
      </c>
      <c r="BL308" s="14" t="s">
        <v>126</v>
      </c>
      <c r="BM308" s="149" t="s">
        <v>845</v>
      </c>
    </row>
    <row r="309" spans="1:65" s="2" customFormat="1" ht="24.15" customHeight="1">
      <c r="A309" s="26"/>
      <c r="B309" s="136"/>
      <c r="C309" s="151" t="s">
        <v>846</v>
      </c>
      <c r="D309" s="151" t="s">
        <v>128</v>
      </c>
      <c r="E309" s="152" t="s">
        <v>847</v>
      </c>
      <c r="F309" s="153" t="s">
        <v>848</v>
      </c>
      <c r="G309" s="154" t="s">
        <v>125</v>
      </c>
      <c r="H309" s="155">
        <v>1</v>
      </c>
      <c r="I309" s="156"/>
      <c r="J309" s="157"/>
      <c r="K309" s="156"/>
      <c r="L309" s="157"/>
      <c r="M309" s="158"/>
      <c r="N309" s="159" t="s">
        <v>1</v>
      </c>
      <c r="O309" s="145" t="s">
        <v>35</v>
      </c>
      <c r="P309" s="146">
        <f t="shared" si="84"/>
        <v>0</v>
      </c>
      <c r="Q309" s="146">
        <f t="shared" si="85"/>
        <v>0</v>
      </c>
      <c r="R309" s="146">
        <f t="shared" si="86"/>
        <v>0</v>
      </c>
      <c r="S309" s="147">
        <v>0</v>
      </c>
      <c r="T309" s="147">
        <f t="shared" si="87"/>
        <v>0</v>
      </c>
      <c r="U309" s="147">
        <v>2.8729999999999999E-2</v>
      </c>
      <c r="V309" s="147">
        <f t="shared" si="88"/>
        <v>2.8729999999999999E-2</v>
      </c>
      <c r="W309" s="147">
        <v>0</v>
      </c>
      <c r="X309" s="148">
        <f t="shared" si="89"/>
        <v>0</v>
      </c>
      <c r="Y309" s="26"/>
      <c r="Z309" s="26"/>
      <c r="AA309" s="26"/>
      <c r="AB309" s="26"/>
      <c r="AC309" s="26"/>
      <c r="AD309" s="26"/>
      <c r="AE309" s="26"/>
      <c r="AR309" s="149" t="s">
        <v>132</v>
      </c>
      <c r="AT309" s="149" t="s">
        <v>128</v>
      </c>
      <c r="AU309" s="149" t="s">
        <v>118</v>
      </c>
      <c r="AY309" s="14" t="s">
        <v>119</v>
      </c>
      <c r="BE309" s="150">
        <f t="shared" si="90"/>
        <v>0</v>
      </c>
      <c r="BF309" s="150">
        <f t="shared" si="91"/>
        <v>0</v>
      </c>
      <c r="BG309" s="150">
        <f t="shared" si="92"/>
        <v>0</v>
      </c>
      <c r="BH309" s="150">
        <f t="shared" si="93"/>
        <v>0</v>
      </c>
      <c r="BI309" s="150">
        <f t="shared" si="94"/>
        <v>0</v>
      </c>
      <c r="BJ309" s="14" t="s">
        <v>118</v>
      </c>
      <c r="BK309" s="150">
        <f t="shared" si="95"/>
        <v>0</v>
      </c>
      <c r="BL309" s="14" t="s">
        <v>126</v>
      </c>
      <c r="BM309" s="149" t="s">
        <v>849</v>
      </c>
    </row>
    <row r="310" spans="1:65" s="2" customFormat="1" ht="24.15" customHeight="1">
      <c r="A310" s="26"/>
      <c r="B310" s="136"/>
      <c r="C310" s="137" t="s">
        <v>850</v>
      </c>
      <c r="D310" s="137" t="s">
        <v>122</v>
      </c>
      <c r="E310" s="138" t="s">
        <v>851</v>
      </c>
      <c r="F310" s="139" t="s">
        <v>852</v>
      </c>
      <c r="G310" s="140" t="s">
        <v>125</v>
      </c>
      <c r="H310" s="141">
        <v>1</v>
      </c>
      <c r="I310" s="142"/>
      <c r="J310" s="142"/>
      <c r="K310" s="142"/>
      <c r="L310" s="143"/>
      <c r="M310" s="27"/>
      <c r="N310" s="144" t="s">
        <v>1</v>
      </c>
      <c r="O310" s="145" t="s">
        <v>35</v>
      </c>
      <c r="P310" s="146">
        <f t="shared" si="84"/>
        <v>0</v>
      </c>
      <c r="Q310" s="146">
        <f t="shared" si="85"/>
        <v>0</v>
      </c>
      <c r="R310" s="146">
        <f t="shared" si="86"/>
        <v>0</v>
      </c>
      <c r="S310" s="147">
        <v>0.46235999999999999</v>
      </c>
      <c r="T310" s="147">
        <f t="shared" si="87"/>
        <v>0.46235999999999999</v>
      </c>
      <c r="U310" s="147">
        <v>2.0000000000000002E-5</v>
      </c>
      <c r="V310" s="147">
        <f t="shared" si="88"/>
        <v>2.0000000000000002E-5</v>
      </c>
      <c r="W310" s="147">
        <v>0</v>
      </c>
      <c r="X310" s="148">
        <f t="shared" si="89"/>
        <v>0</v>
      </c>
      <c r="Y310" s="26"/>
      <c r="Z310" s="26"/>
      <c r="AA310" s="26"/>
      <c r="AB310" s="26"/>
      <c r="AC310" s="26"/>
      <c r="AD310" s="26"/>
      <c r="AE310" s="26"/>
      <c r="AR310" s="149" t="s">
        <v>126</v>
      </c>
      <c r="AT310" s="149" t="s">
        <v>122</v>
      </c>
      <c r="AU310" s="149" t="s">
        <v>118</v>
      </c>
      <c r="AY310" s="14" t="s">
        <v>119</v>
      </c>
      <c r="BE310" s="150">
        <f t="shared" si="90"/>
        <v>0</v>
      </c>
      <c r="BF310" s="150">
        <f t="shared" si="91"/>
        <v>0</v>
      </c>
      <c r="BG310" s="150">
        <f t="shared" si="92"/>
        <v>0</v>
      </c>
      <c r="BH310" s="150">
        <f t="shared" si="93"/>
        <v>0</v>
      </c>
      <c r="BI310" s="150">
        <f t="shared" si="94"/>
        <v>0</v>
      </c>
      <c r="BJ310" s="14" t="s">
        <v>118</v>
      </c>
      <c r="BK310" s="150">
        <f t="shared" si="95"/>
        <v>0</v>
      </c>
      <c r="BL310" s="14" t="s">
        <v>126</v>
      </c>
      <c r="BM310" s="149" t="s">
        <v>853</v>
      </c>
    </row>
    <row r="311" spans="1:65" s="2" customFormat="1" ht="24.15" customHeight="1">
      <c r="A311" s="26"/>
      <c r="B311" s="136"/>
      <c r="C311" s="151" t="s">
        <v>854</v>
      </c>
      <c r="D311" s="151" t="s">
        <v>128</v>
      </c>
      <c r="E311" s="152" t="s">
        <v>855</v>
      </c>
      <c r="F311" s="153" t="s">
        <v>856</v>
      </c>
      <c r="G311" s="154" t="s">
        <v>125</v>
      </c>
      <c r="H311" s="155">
        <v>1</v>
      </c>
      <c r="I311" s="156"/>
      <c r="J311" s="157"/>
      <c r="K311" s="156"/>
      <c r="L311" s="157"/>
      <c r="M311" s="158"/>
      <c r="N311" s="159" t="s">
        <v>1</v>
      </c>
      <c r="O311" s="145" t="s">
        <v>35</v>
      </c>
      <c r="P311" s="146">
        <f t="shared" si="84"/>
        <v>0</v>
      </c>
      <c r="Q311" s="146">
        <f t="shared" si="85"/>
        <v>0</v>
      </c>
      <c r="R311" s="146">
        <f t="shared" si="86"/>
        <v>0</v>
      </c>
      <c r="S311" s="147">
        <v>0</v>
      </c>
      <c r="T311" s="147">
        <f t="shared" si="87"/>
        <v>0</v>
      </c>
      <c r="U311" s="147">
        <v>2.4680000000000001E-2</v>
      </c>
      <c r="V311" s="147">
        <f t="shared" si="88"/>
        <v>2.4680000000000001E-2</v>
      </c>
      <c r="W311" s="147">
        <v>0</v>
      </c>
      <c r="X311" s="148">
        <f t="shared" si="89"/>
        <v>0</v>
      </c>
      <c r="Y311" s="26"/>
      <c r="Z311" s="26"/>
      <c r="AA311" s="26"/>
      <c r="AB311" s="26"/>
      <c r="AC311" s="26"/>
      <c r="AD311" s="26"/>
      <c r="AE311" s="26"/>
      <c r="AR311" s="149" t="s">
        <v>132</v>
      </c>
      <c r="AT311" s="149" t="s">
        <v>128</v>
      </c>
      <c r="AU311" s="149" t="s">
        <v>118</v>
      </c>
      <c r="AY311" s="14" t="s">
        <v>119</v>
      </c>
      <c r="BE311" s="150">
        <f t="shared" si="90"/>
        <v>0</v>
      </c>
      <c r="BF311" s="150">
        <f t="shared" si="91"/>
        <v>0</v>
      </c>
      <c r="BG311" s="150">
        <f t="shared" si="92"/>
        <v>0</v>
      </c>
      <c r="BH311" s="150">
        <f t="shared" si="93"/>
        <v>0</v>
      </c>
      <c r="BI311" s="150">
        <f t="shared" si="94"/>
        <v>0</v>
      </c>
      <c r="BJ311" s="14" t="s">
        <v>118</v>
      </c>
      <c r="BK311" s="150">
        <f t="shared" si="95"/>
        <v>0</v>
      </c>
      <c r="BL311" s="14" t="s">
        <v>126</v>
      </c>
      <c r="BM311" s="149" t="s">
        <v>857</v>
      </c>
    </row>
    <row r="312" spans="1:65" s="2" customFormat="1" ht="24.15" customHeight="1">
      <c r="A312" s="26"/>
      <c r="B312" s="136"/>
      <c r="C312" s="137" t="s">
        <v>858</v>
      </c>
      <c r="D312" s="137" t="s">
        <v>122</v>
      </c>
      <c r="E312" s="138" t="s">
        <v>859</v>
      </c>
      <c r="F312" s="139" t="s">
        <v>860</v>
      </c>
      <c r="G312" s="140" t="s">
        <v>125</v>
      </c>
      <c r="H312" s="141">
        <v>3</v>
      </c>
      <c r="I312" s="142"/>
      <c r="J312" s="142"/>
      <c r="K312" s="142"/>
      <c r="L312" s="143"/>
      <c r="M312" s="27"/>
      <c r="N312" s="144" t="s">
        <v>1</v>
      </c>
      <c r="O312" s="145" t="s">
        <v>35</v>
      </c>
      <c r="P312" s="146">
        <f t="shared" si="84"/>
        <v>0</v>
      </c>
      <c r="Q312" s="146">
        <f t="shared" si="85"/>
        <v>0</v>
      </c>
      <c r="R312" s="146">
        <f t="shared" si="86"/>
        <v>0</v>
      </c>
      <c r="S312" s="147">
        <v>0.51197000000000004</v>
      </c>
      <c r="T312" s="147">
        <f t="shared" si="87"/>
        <v>1.5359100000000001</v>
      </c>
      <c r="U312" s="147">
        <v>2.0000000000000002E-5</v>
      </c>
      <c r="V312" s="147">
        <f t="shared" si="88"/>
        <v>6.0000000000000008E-5</v>
      </c>
      <c r="W312" s="147">
        <v>0</v>
      </c>
      <c r="X312" s="148">
        <f t="shared" si="89"/>
        <v>0</v>
      </c>
      <c r="Y312" s="26"/>
      <c r="Z312" s="26"/>
      <c r="AA312" s="26"/>
      <c r="AB312" s="26"/>
      <c r="AC312" s="26"/>
      <c r="AD312" s="26"/>
      <c r="AE312" s="26"/>
      <c r="AR312" s="149" t="s">
        <v>126</v>
      </c>
      <c r="AT312" s="149" t="s">
        <v>122</v>
      </c>
      <c r="AU312" s="149" t="s">
        <v>118</v>
      </c>
      <c r="AY312" s="14" t="s">
        <v>119</v>
      </c>
      <c r="BE312" s="150">
        <f t="shared" si="90"/>
        <v>0</v>
      </c>
      <c r="BF312" s="150">
        <f t="shared" si="91"/>
        <v>0</v>
      </c>
      <c r="BG312" s="150">
        <f t="shared" si="92"/>
        <v>0</v>
      </c>
      <c r="BH312" s="150">
        <f t="shared" si="93"/>
        <v>0</v>
      </c>
      <c r="BI312" s="150">
        <f t="shared" si="94"/>
        <v>0</v>
      </c>
      <c r="BJ312" s="14" t="s">
        <v>118</v>
      </c>
      <c r="BK312" s="150">
        <f t="shared" si="95"/>
        <v>0</v>
      </c>
      <c r="BL312" s="14" t="s">
        <v>126</v>
      </c>
      <c r="BM312" s="149" t="s">
        <v>861</v>
      </c>
    </row>
    <row r="313" spans="1:65" s="2" customFormat="1" ht="24.15" customHeight="1">
      <c r="A313" s="26"/>
      <c r="B313" s="136"/>
      <c r="C313" s="151" t="s">
        <v>862</v>
      </c>
      <c r="D313" s="151" t="s">
        <v>128</v>
      </c>
      <c r="E313" s="152" t="s">
        <v>863</v>
      </c>
      <c r="F313" s="153" t="s">
        <v>864</v>
      </c>
      <c r="G313" s="154" t="s">
        <v>125</v>
      </c>
      <c r="H313" s="155">
        <v>1</v>
      </c>
      <c r="I313" s="156"/>
      <c r="J313" s="157"/>
      <c r="K313" s="156"/>
      <c r="L313" s="157"/>
      <c r="M313" s="158"/>
      <c r="N313" s="159" t="s">
        <v>1</v>
      </c>
      <c r="O313" s="145" t="s">
        <v>35</v>
      </c>
      <c r="P313" s="146">
        <f t="shared" si="84"/>
        <v>0</v>
      </c>
      <c r="Q313" s="146">
        <f t="shared" si="85"/>
        <v>0</v>
      </c>
      <c r="R313" s="146">
        <f t="shared" si="86"/>
        <v>0</v>
      </c>
      <c r="S313" s="147">
        <v>0</v>
      </c>
      <c r="T313" s="147">
        <f t="shared" si="87"/>
        <v>0</v>
      </c>
      <c r="U313" s="147">
        <v>4.4929999999999998E-2</v>
      </c>
      <c r="V313" s="147">
        <f t="shared" si="88"/>
        <v>4.4929999999999998E-2</v>
      </c>
      <c r="W313" s="147">
        <v>0</v>
      </c>
      <c r="X313" s="148">
        <f t="shared" si="89"/>
        <v>0</v>
      </c>
      <c r="Y313" s="26"/>
      <c r="Z313" s="26"/>
      <c r="AA313" s="26"/>
      <c r="AB313" s="26"/>
      <c r="AC313" s="26"/>
      <c r="AD313" s="26"/>
      <c r="AE313" s="26"/>
      <c r="AR313" s="149" t="s">
        <v>132</v>
      </c>
      <c r="AT313" s="149" t="s">
        <v>128</v>
      </c>
      <c r="AU313" s="149" t="s">
        <v>118</v>
      </c>
      <c r="AY313" s="14" t="s">
        <v>119</v>
      </c>
      <c r="BE313" s="150">
        <f t="shared" si="90"/>
        <v>0</v>
      </c>
      <c r="BF313" s="150">
        <f t="shared" si="91"/>
        <v>0</v>
      </c>
      <c r="BG313" s="150">
        <f t="shared" si="92"/>
        <v>0</v>
      </c>
      <c r="BH313" s="150">
        <f t="shared" si="93"/>
        <v>0</v>
      </c>
      <c r="BI313" s="150">
        <f t="shared" si="94"/>
        <v>0</v>
      </c>
      <c r="BJ313" s="14" t="s">
        <v>118</v>
      </c>
      <c r="BK313" s="150">
        <f t="shared" si="95"/>
        <v>0</v>
      </c>
      <c r="BL313" s="14" t="s">
        <v>126</v>
      </c>
      <c r="BM313" s="149" t="s">
        <v>865</v>
      </c>
    </row>
    <row r="314" spans="1:65" s="2" customFormat="1" ht="24.15" customHeight="1">
      <c r="A314" s="26"/>
      <c r="B314" s="136"/>
      <c r="C314" s="151" t="s">
        <v>866</v>
      </c>
      <c r="D314" s="151" t="s">
        <v>128</v>
      </c>
      <c r="E314" s="152" t="s">
        <v>867</v>
      </c>
      <c r="F314" s="153" t="s">
        <v>868</v>
      </c>
      <c r="G314" s="154" t="s">
        <v>125</v>
      </c>
      <c r="H314" s="155">
        <v>1</v>
      </c>
      <c r="I314" s="156"/>
      <c r="J314" s="157"/>
      <c r="K314" s="156"/>
      <c r="L314" s="157"/>
      <c r="M314" s="158"/>
      <c r="N314" s="159" t="s">
        <v>1</v>
      </c>
      <c r="O314" s="145" t="s">
        <v>35</v>
      </c>
      <c r="P314" s="146">
        <f t="shared" si="84"/>
        <v>0</v>
      </c>
      <c r="Q314" s="146">
        <f t="shared" si="85"/>
        <v>0</v>
      </c>
      <c r="R314" s="146">
        <f t="shared" si="86"/>
        <v>0</v>
      </c>
      <c r="S314" s="147">
        <v>0</v>
      </c>
      <c r="T314" s="147">
        <f t="shared" si="87"/>
        <v>0</v>
      </c>
      <c r="U314" s="147">
        <v>3.9530000000000003E-2</v>
      </c>
      <c r="V314" s="147">
        <f t="shared" si="88"/>
        <v>3.9530000000000003E-2</v>
      </c>
      <c r="W314" s="147">
        <v>0</v>
      </c>
      <c r="X314" s="148">
        <f t="shared" si="89"/>
        <v>0</v>
      </c>
      <c r="Y314" s="26"/>
      <c r="Z314" s="26"/>
      <c r="AA314" s="26"/>
      <c r="AB314" s="26"/>
      <c r="AC314" s="26"/>
      <c r="AD314" s="26"/>
      <c r="AE314" s="26"/>
      <c r="AR314" s="149" t="s">
        <v>132</v>
      </c>
      <c r="AT314" s="149" t="s">
        <v>128</v>
      </c>
      <c r="AU314" s="149" t="s">
        <v>118</v>
      </c>
      <c r="AY314" s="14" t="s">
        <v>119</v>
      </c>
      <c r="BE314" s="150">
        <f t="shared" si="90"/>
        <v>0</v>
      </c>
      <c r="BF314" s="150">
        <f t="shared" si="91"/>
        <v>0</v>
      </c>
      <c r="BG314" s="150">
        <f t="shared" si="92"/>
        <v>0</v>
      </c>
      <c r="BH314" s="150">
        <f t="shared" si="93"/>
        <v>0</v>
      </c>
      <c r="BI314" s="150">
        <f t="shared" si="94"/>
        <v>0</v>
      </c>
      <c r="BJ314" s="14" t="s">
        <v>118</v>
      </c>
      <c r="BK314" s="150">
        <f t="shared" si="95"/>
        <v>0</v>
      </c>
      <c r="BL314" s="14" t="s">
        <v>126</v>
      </c>
      <c r="BM314" s="149" t="s">
        <v>869</v>
      </c>
    </row>
    <row r="315" spans="1:65" s="2" customFormat="1" ht="24.15" customHeight="1">
      <c r="A315" s="26"/>
      <c r="B315" s="136"/>
      <c r="C315" s="151" t="s">
        <v>870</v>
      </c>
      <c r="D315" s="151" t="s">
        <v>128</v>
      </c>
      <c r="E315" s="152" t="s">
        <v>871</v>
      </c>
      <c r="F315" s="153" t="s">
        <v>872</v>
      </c>
      <c r="G315" s="154" t="s">
        <v>125</v>
      </c>
      <c r="H315" s="155">
        <v>1</v>
      </c>
      <c r="I315" s="156"/>
      <c r="J315" s="157"/>
      <c r="K315" s="156"/>
      <c r="L315" s="157"/>
      <c r="M315" s="158"/>
      <c r="N315" s="159" t="s">
        <v>1</v>
      </c>
      <c r="O315" s="145" t="s">
        <v>35</v>
      </c>
      <c r="P315" s="146">
        <f t="shared" si="84"/>
        <v>0</v>
      </c>
      <c r="Q315" s="146">
        <f t="shared" si="85"/>
        <v>0</v>
      </c>
      <c r="R315" s="146">
        <f t="shared" si="86"/>
        <v>0</v>
      </c>
      <c r="S315" s="147">
        <v>0</v>
      </c>
      <c r="T315" s="147">
        <f t="shared" si="87"/>
        <v>0</v>
      </c>
      <c r="U315" s="147">
        <v>3.9530000000000003E-2</v>
      </c>
      <c r="V315" s="147">
        <f t="shared" si="88"/>
        <v>3.9530000000000003E-2</v>
      </c>
      <c r="W315" s="147">
        <v>0</v>
      </c>
      <c r="X315" s="148">
        <f t="shared" si="89"/>
        <v>0</v>
      </c>
      <c r="Y315" s="26"/>
      <c r="Z315" s="26"/>
      <c r="AA315" s="26"/>
      <c r="AB315" s="26"/>
      <c r="AC315" s="26"/>
      <c r="AD315" s="26"/>
      <c r="AE315" s="26"/>
      <c r="AR315" s="149" t="s">
        <v>132</v>
      </c>
      <c r="AT315" s="149" t="s">
        <v>128</v>
      </c>
      <c r="AU315" s="149" t="s">
        <v>118</v>
      </c>
      <c r="AY315" s="14" t="s">
        <v>119</v>
      </c>
      <c r="BE315" s="150">
        <f t="shared" si="90"/>
        <v>0</v>
      </c>
      <c r="BF315" s="150">
        <f t="shared" si="91"/>
        <v>0</v>
      </c>
      <c r="BG315" s="150">
        <f t="shared" si="92"/>
        <v>0</v>
      </c>
      <c r="BH315" s="150">
        <f t="shared" si="93"/>
        <v>0</v>
      </c>
      <c r="BI315" s="150">
        <f t="shared" si="94"/>
        <v>0</v>
      </c>
      <c r="BJ315" s="14" t="s">
        <v>118</v>
      </c>
      <c r="BK315" s="150">
        <f t="shared" si="95"/>
        <v>0</v>
      </c>
      <c r="BL315" s="14" t="s">
        <v>126</v>
      </c>
      <c r="BM315" s="149" t="s">
        <v>873</v>
      </c>
    </row>
    <row r="316" spans="1:65" s="2" customFormat="1" ht="24.15" customHeight="1">
      <c r="A316" s="26"/>
      <c r="B316" s="136"/>
      <c r="C316" s="137" t="s">
        <v>874</v>
      </c>
      <c r="D316" s="137" t="s">
        <v>122</v>
      </c>
      <c r="E316" s="138" t="s">
        <v>875</v>
      </c>
      <c r="F316" s="139" t="s">
        <v>876</v>
      </c>
      <c r="G316" s="140" t="s">
        <v>125</v>
      </c>
      <c r="H316" s="141">
        <v>3</v>
      </c>
      <c r="I316" s="142"/>
      <c r="J316" s="142"/>
      <c r="K316" s="142"/>
      <c r="L316" s="143"/>
      <c r="M316" s="27"/>
      <c r="N316" s="144" t="s">
        <v>1</v>
      </c>
      <c r="O316" s="145" t="s">
        <v>35</v>
      </c>
      <c r="P316" s="146">
        <f t="shared" si="84"/>
        <v>0</v>
      </c>
      <c r="Q316" s="146">
        <f t="shared" si="85"/>
        <v>0</v>
      </c>
      <c r="R316" s="146">
        <f t="shared" si="86"/>
        <v>0</v>
      </c>
      <c r="S316" s="147">
        <v>0.56259999999999999</v>
      </c>
      <c r="T316" s="147">
        <f t="shared" si="87"/>
        <v>1.6878</v>
      </c>
      <c r="U316" s="147">
        <v>2.0000000000000002E-5</v>
      </c>
      <c r="V316" s="147">
        <f t="shared" si="88"/>
        <v>6.0000000000000008E-5</v>
      </c>
      <c r="W316" s="147">
        <v>0</v>
      </c>
      <c r="X316" s="148">
        <f t="shared" si="89"/>
        <v>0</v>
      </c>
      <c r="Y316" s="26"/>
      <c r="Z316" s="26"/>
      <c r="AA316" s="26"/>
      <c r="AB316" s="26"/>
      <c r="AC316" s="26"/>
      <c r="AD316" s="26"/>
      <c r="AE316" s="26"/>
      <c r="AR316" s="149" t="s">
        <v>126</v>
      </c>
      <c r="AT316" s="149" t="s">
        <v>122</v>
      </c>
      <c r="AU316" s="149" t="s">
        <v>118</v>
      </c>
      <c r="AY316" s="14" t="s">
        <v>119</v>
      </c>
      <c r="BE316" s="150">
        <f t="shared" si="90"/>
        <v>0</v>
      </c>
      <c r="BF316" s="150">
        <f t="shared" si="91"/>
        <v>0</v>
      </c>
      <c r="BG316" s="150">
        <f t="shared" si="92"/>
        <v>0</v>
      </c>
      <c r="BH316" s="150">
        <f t="shared" si="93"/>
        <v>0</v>
      </c>
      <c r="BI316" s="150">
        <f t="shared" si="94"/>
        <v>0</v>
      </c>
      <c r="BJ316" s="14" t="s">
        <v>118</v>
      </c>
      <c r="BK316" s="150">
        <f t="shared" si="95"/>
        <v>0</v>
      </c>
      <c r="BL316" s="14" t="s">
        <v>126</v>
      </c>
      <c r="BM316" s="149" t="s">
        <v>877</v>
      </c>
    </row>
    <row r="317" spans="1:65" s="2" customFormat="1" ht="24.15" customHeight="1">
      <c r="A317" s="26"/>
      <c r="B317" s="136"/>
      <c r="C317" s="151" t="s">
        <v>878</v>
      </c>
      <c r="D317" s="151" t="s">
        <v>128</v>
      </c>
      <c r="E317" s="152" t="s">
        <v>879</v>
      </c>
      <c r="F317" s="153" t="s">
        <v>880</v>
      </c>
      <c r="G317" s="154" t="s">
        <v>125</v>
      </c>
      <c r="H317" s="155">
        <v>1</v>
      </c>
      <c r="I317" s="156"/>
      <c r="J317" s="157"/>
      <c r="K317" s="156"/>
      <c r="L317" s="157"/>
      <c r="M317" s="158"/>
      <c r="N317" s="159" t="s">
        <v>1</v>
      </c>
      <c r="O317" s="145" t="s">
        <v>35</v>
      </c>
      <c r="P317" s="146">
        <f t="shared" si="84"/>
        <v>0</v>
      </c>
      <c r="Q317" s="146">
        <f t="shared" si="85"/>
        <v>0</v>
      </c>
      <c r="R317" s="146">
        <f t="shared" si="86"/>
        <v>0</v>
      </c>
      <c r="S317" s="147">
        <v>0</v>
      </c>
      <c r="T317" s="147">
        <f t="shared" si="87"/>
        <v>0</v>
      </c>
      <c r="U317" s="147">
        <v>5.6169999999999998E-2</v>
      </c>
      <c r="V317" s="147">
        <f t="shared" si="88"/>
        <v>5.6169999999999998E-2</v>
      </c>
      <c r="W317" s="147">
        <v>0</v>
      </c>
      <c r="X317" s="148">
        <f t="shared" si="89"/>
        <v>0</v>
      </c>
      <c r="Y317" s="26"/>
      <c r="Z317" s="26"/>
      <c r="AA317" s="26"/>
      <c r="AB317" s="26"/>
      <c r="AC317" s="26"/>
      <c r="AD317" s="26"/>
      <c r="AE317" s="26"/>
      <c r="AR317" s="149" t="s">
        <v>132</v>
      </c>
      <c r="AT317" s="149" t="s">
        <v>128</v>
      </c>
      <c r="AU317" s="149" t="s">
        <v>118</v>
      </c>
      <c r="AY317" s="14" t="s">
        <v>119</v>
      </c>
      <c r="BE317" s="150">
        <f t="shared" si="90"/>
        <v>0</v>
      </c>
      <c r="BF317" s="150">
        <f t="shared" si="91"/>
        <v>0</v>
      </c>
      <c r="BG317" s="150">
        <f t="shared" si="92"/>
        <v>0</v>
      </c>
      <c r="BH317" s="150">
        <f t="shared" si="93"/>
        <v>0</v>
      </c>
      <c r="BI317" s="150">
        <f t="shared" si="94"/>
        <v>0</v>
      </c>
      <c r="BJ317" s="14" t="s">
        <v>118</v>
      </c>
      <c r="BK317" s="150">
        <f t="shared" si="95"/>
        <v>0</v>
      </c>
      <c r="BL317" s="14" t="s">
        <v>126</v>
      </c>
      <c r="BM317" s="149" t="s">
        <v>881</v>
      </c>
    </row>
    <row r="318" spans="1:65" s="2" customFormat="1" ht="24.15" customHeight="1">
      <c r="A318" s="26"/>
      <c r="B318" s="136"/>
      <c r="C318" s="151" t="s">
        <v>882</v>
      </c>
      <c r="D318" s="151" t="s">
        <v>128</v>
      </c>
      <c r="E318" s="152" t="s">
        <v>883</v>
      </c>
      <c r="F318" s="153" t="s">
        <v>884</v>
      </c>
      <c r="G318" s="154" t="s">
        <v>125</v>
      </c>
      <c r="H318" s="155">
        <v>1</v>
      </c>
      <c r="I318" s="156"/>
      <c r="J318" s="157"/>
      <c r="K318" s="156"/>
      <c r="L318" s="157"/>
      <c r="M318" s="158"/>
      <c r="N318" s="159" t="s">
        <v>1</v>
      </c>
      <c r="O318" s="145" t="s">
        <v>35</v>
      </c>
      <c r="P318" s="146">
        <f t="shared" si="84"/>
        <v>0</v>
      </c>
      <c r="Q318" s="146">
        <f t="shared" si="85"/>
        <v>0</v>
      </c>
      <c r="R318" s="146">
        <f t="shared" si="86"/>
        <v>0</v>
      </c>
      <c r="S318" s="147">
        <v>0</v>
      </c>
      <c r="T318" s="147">
        <f t="shared" si="87"/>
        <v>0</v>
      </c>
      <c r="U318" s="147">
        <v>5.9319999999999998E-2</v>
      </c>
      <c r="V318" s="147">
        <f t="shared" si="88"/>
        <v>5.9319999999999998E-2</v>
      </c>
      <c r="W318" s="147">
        <v>0</v>
      </c>
      <c r="X318" s="148">
        <f t="shared" si="89"/>
        <v>0</v>
      </c>
      <c r="Y318" s="26"/>
      <c r="Z318" s="26"/>
      <c r="AA318" s="26"/>
      <c r="AB318" s="26"/>
      <c r="AC318" s="26"/>
      <c r="AD318" s="26"/>
      <c r="AE318" s="26"/>
      <c r="AR318" s="149" t="s">
        <v>132</v>
      </c>
      <c r="AT318" s="149" t="s">
        <v>128</v>
      </c>
      <c r="AU318" s="149" t="s">
        <v>118</v>
      </c>
      <c r="AY318" s="14" t="s">
        <v>119</v>
      </c>
      <c r="BE318" s="150">
        <f t="shared" si="90"/>
        <v>0</v>
      </c>
      <c r="BF318" s="150">
        <f t="shared" si="91"/>
        <v>0</v>
      </c>
      <c r="BG318" s="150">
        <f t="shared" si="92"/>
        <v>0</v>
      </c>
      <c r="BH318" s="150">
        <f t="shared" si="93"/>
        <v>0</v>
      </c>
      <c r="BI318" s="150">
        <f t="shared" si="94"/>
        <v>0</v>
      </c>
      <c r="BJ318" s="14" t="s">
        <v>118</v>
      </c>
      <c r="BK318" s="150">
        <f t="shared" si="95"/>
        <v>0</v>
      </c>
      <c r="BL318" s="14" t="s">
        <v>126</v>
      </c>
      <c r="BM318" s="149" t="s">
        <v>885</v>
      </c>
    </row>
    <row r="319" spans="1:65" s="2" customFormat="1" ht="24.15" customHeight="1">
      <c r="A319" s="26"/>
      <c r="B319" s="136"/>
      <c r="C319" s="151" t="s">
        <v>886</v>
      </c>
      <c r="D319" s="151" t="s">
        <v>128</v>
      </c>
      <c r="E319" s="152" t="s">
        <v>887</v>
      </c>
      <c r="F319" s="153" t="s">
        <v>888</v>
      </c>
      <c r="G319" s="154" t="s">
        <v>125</v>
      </c>
      <c r="H319" s="155">
        <v>1</v>
      </c>
      <c r="I319" s="156"/>
      <c r="J319" s="157"/>
      <c r="K319" s="156"/>
      <c r="L319" s="157"/>
      <c r="M319" s="158"/>
      <c r="N319" s="159" t="s">
        <v>1</v>
      </c>
      <c r="O319" s="145" t="s">
        <v>35</v>
      </c>
      <c r="P319" s="146">
        <f t="shared" si="84"/>
        <v>0</v>
      </c>
      <c r="Q319" s="146">
        <f t="shared" si="85"/>
        <v>0</v>
      </c>
      <c r="R319" s="146">
        <f t="shared" si="86"/>
        <v>0</v>
      </c>
      <c r="S319" s="147">
        <v>0</v>
      </c>
      <c r="T319" s="147">
        <f t="shared" si="87"/>
        <v>0</v>
      </c>
      <c r="U319" s="147">
        <v>4.9419999999999999E-2</v>
      </c>
      <c r="V319" s="147">
        <f t="shared" si="88"/>
        <v>4.9419999999999999E-2</v>
      </c>
      <c r="W319" s="147">
        <v>0</v>
      </c>
      <c r="X319" s="148">
        <f t="shared" si="89"/>
        <v>0</v>
      </c>
      <c r="Y319" s="26"/>
      <c r="Z319" s="26"/>
      <c r="AA319" s="26"/>
      <c r="AB319" s="26"/>
      <c r="AC319" s="26"/>
      <c r="AD319" s="26"/>
      <c r="AE319" s="26"/>
      <c r="AR319" s="149" t="s">
        <v>132</v>
      </c>
      <c r="AT319" s="149" t="s">
        <v>128</v>
      </c>
      <c r="AU319" s="149" t="s">
        <v>118</v>
      </c>
      <c r="AY319" s="14" t="s">
        <v>119</v>
      </c>
      <c r="BE319" s="150">
        <f t="shared" si="90"/>
        <v>0</v>
      </c>
      <c r="BF319" s="150">
        <f t="shared" si="91"/>
        <v>0</v>
      </c>
      <c r="BG319" s="150">
        <f t="shared" si="92"/>
        <v>0</v>
      </c>
      <c r="BH319" s="150">
        <f t="shared" si="93"/>
        <v>0</v>
      </c>
      <c r="BI319" s="150">
        <f t="shared" si="94"/>
        <v>0</v>
      </c>
      <c r="BJ319" s="14" t="s">
        <v>118</v>
      </c>
      <c r="BK319" s="150">
        <f t="shared" si="95"/>
        <v>0</v>
      </c>
      <c r="BL319" s="14" t="s">
        <v>126</v>
      </c>
      <c r="BM319" s="149" t="s">
        <v>889</v>
      </c>
    </row>
    <row r="320" spans="1:65" s="2" customFormat="1" ht="24.15" customHeight="1">
      <c r="A320" s="26"/>
      <c r="B320" s="136"/>
      <c r="C320" s="137" t="s">
        <v>890</v>
      </c>
      <c r="D320" s="137" t="s">
        <v>122</v>
      </c>
      <c r="E320" s="138" t="s">
        <v>891</v>
      </c>
      <c r="F320" s="139" t="s">
        <v>892</v>
      </c>
      <c r="G320" s="140" t="s">
        <v>125</v>
      </c>
      <c r="H320" s="141">
        <v>14</v>
      </c>
      <c r="I320" s="142"/>
      <c r="J320" s="142"/>
      <c r="K320" s="142"/>
      <c r="L320" s="143"/>
      <c r="M320" s="27"/>
      <c r="N320" s="144" t="s">
        <v>1</v>
      </c>
      <c r="O320" s="145" t="s">
        <v>35</v>
      </c>
      <c r="P320" s="146">
        <f t="shared" si="84"/>
        <v>0</v>
      </c>
      <c r="Q320" s="146">
        <f t="shared" si="85"/>
        <v>0</v>
      </c>
      <c r="R320" s="146">
        <f t="shared" si="86"/>
        <v>0</v>
      </c>
      <c r="S320" s="147">
        <v>0.252</v>
      </c>
      <c r="T320" s="147">
        <f t="shared" si="87"/>
        <v>3.528</v>
      </c>
      <c r="U320" s="147">
        <v>0</v>
      </c>
      <c r="V320" s="147">
        <f t="shared" si="88"/>
        <v>0</v>
      </c>
      <c r="W320" s="147">
        <v>0</v>
      </c>
      <c r="X320" s="148">
        <f t="shared" si="89"/>
        <v>0</v>
      </c>
      <c r="Y320" s="26"/>
      <c r="Z320" s="26"/>
      <c r="AA320" s="26"/>
      <c r="AB320" s="26"/>
      <c r="AC320" s="26"/>
      <c r="AD320" s="26"/>
      <c r="AE320" s="26"/>
      <c r="AR320" s="149" t="s">
        <v>126</v>
      </c>
      <c r="AT320" s="149" t="s">
        <v>122</v>
      </c>
      <c r="AU320" s="149" t="s">
        <v>118</v>
      </c>
      <c r="AY320" s="14" t="s">
        <v>119</v>
      </c>
      <c r="BE320" s="150">
        <f t="shared" si="90"/>
        <v>0</v>
      </c>
      <c r="BF320" s="150">
        <f t="shared" si="91"/>
        <v>0</v>
      </c>
      <c r="BG320" s="150">
        <f t="shared" si="92"/>
        <v>0</v>
      </c>
      <c r="BH320" s="150">
        <f t="shared" si="93"/>
        <v>0</v>
      </c>
      <c r="BI320" s="150">
        <f t="shared" si="94"/>
        <v>0</v>
      </c>
      <c r="BJ320" s="14" t="s">
        <v>118</v>
      </c>
      <c r="BK320" s="150">
        <f t="shared" si="95"/>
        <v>0</v>
      </c>
      <c r="BL320" s="14" t="s">
        <v>126</v>
      </c>
      <c r="BM320" s="149" t="s">
        <v>893</v>
      </c>
    </row>
    <row r="321" spans="1:65" s="2" customFormat="1" ht="24.15" customHeight="1">
      <c r="A321" s="26"/>
      <c r="B321" s="136"/>
      <c r="C321" s="137" t="s">
        <v>894</v>
      </c>
      <c r="D321" s="137" t="s">
        <v>122</v>
      </c>
      <c r="E321" s="138" t="s">
        <v>895</v>
      </c>
      <c r="F321" s="139" t="s">
        <v>896</v>
      </c>
      <c r="G321" s="140" t="s">
        <v>125</v>
      </c>
      <c r="H321" s="141">
        <v>12</v>
      </c>
      <c r="I321" s="142"/>
      <c r="J321" s="142"/>
      <c r="K321" s="142"/>
      <c r="L321" s="143"/>
      <c r="M321" s="27"/>
      <c r="N321" s="144" t="s">
        <v>1</v>
      </c>
      <c r="O321" s="145" t="s">
        <v>35</v>
      </c>
      <c r="P321" s="146">
        <f t="shared" si="84"/>
        <v>0</v>
      </c>
      <c r="Q321" s="146">
        <f t="shared" si="85"/>
        <v>0</v>
      </c>
      <c r="R321" s="146">
        <f t="shared" si="86"/>
        <v>0</v>
      </c>
      <c r="S321" s="147">
        <v>0.48899999999999999</v>
      </c>
      <c r="T321" s="147">
        <f t="shared" si="87"/>
        <v>5.8680000000000003</v>
      </c>
      <c r="U321" s="147">
        <v>0</v>
      </c>
      <c r="V321" s="147">
        <f t="shared" si="88"/>
        <v>0</v>
      </c>
      <c r="W321" s="147">
        <v>0</v>
      </c>
      <c r="X321" s="148">
        <f t="shared" si="89"/>
        <v>0</v>
      </c>
      <c r="Y321" s="26"/>
      <c r="Z321" s="26"/>
      <c r="AA321" s="26"/>
      <c r="AB321" s="26"/>
      <c r="AC321" s="26"/>
      <c r="AD321" s="26"/>
      <c r="AE321" s="26"/>
      <c r="AR321" s="149" t="s">
        <v>126</v>
      </c>
      <c r="AT321" s="149" t="s">
        <v>122</v>
      </c>
      <c r="AU321" s="149" t="s">
        <v>118</v>
      </c>
      <c r="AY321" s="14" t="s">
        <v>119</v>
      </c>
      <c r="BE321" s="150">
        <f t="shared" si="90"/>
        <v>0</v>
      </c>
      <c r="BF321" s="150">
        <f t="shared" si="91"/>
        <v>0</v>
      </c>
      <c r="BG321" s="150">
        <f t="shared" si="92"/>
        <v>0</v>
      </c>
      <c r="BH321" s="150">
        <f t="shared" si="93"/>
        <v>0</v>
      </c>
      <c r="BI321" s="150">
        <f t="shared" si="94"/>
        <v>0</v>
      </c>
      <c r="BJ321" s="14" t="s">
        <v>118</v>
      </c>
      <c r="BK321" s="150">
        <f t="shared" si="95"/>
        <v>0</v>
      </c>
      <c r="BL321" s="14" t="s">
        <v>126</v>
      </c>
      <c r="BM321" s="149" t="s">
        <v>897</v>
      </c>
    </row>
    <row r="322" spans="1:65" s="2" customFormat="1" ht="24.15" customHeight="1">
      <c r="A322" s="26"/>
      <c r="B322" s="136"/>
      <c r="C322" s="137" t="s">
        <v>898</v>
      </c>
      <c r="D322" s="137" t="s">
        <v>122</v>
      </c>
      <c r="E322" s="138" t="s">
        <v>899</v>
      </c>
      <c r="F322" s="139" t="s">
        <v>900</v>
      </c>
      <c r="G322" s="140" t="s">
        <v>125</v>
      </c>
      <c r="H322" s="141">
        <v>9</v>
      </c>
      <c r="I322" s="142"/>
      <c r="J322" s="142"/>
      <c r="K322" s="142"/>
      <c r="L322" s="143"/>
      <c r="M322" s="27"/>
      <c r="N322" s="144" t="s">
        <v>1</v>
      </c>
      <c r="O322" s="145" t="s">
        <v>35</v>
      </c>
      <c r="P322" s="146">
        <f t="shared" si="84"/>
        <v>0</v>
      </c>
      <c r="Q322" s="146">
        <f t="shared" si="85"/>
        <v>0</v>
      </c>
      <c r="R322" s="146">
        <f t="shared" si="86"/>
        <v>0</v>
      </c>
      <c r="S322" s="147">
        <v>0.48899999999999999</v>
      </c>
      <c r="T322" s="147">
        <f t="shared" si="87"/>
        <v>4.4009999999999998</v>
      </c>
      <c r="U322" s="147">
        <v>0</v>
      </c>
      <c r="V322" s="147">
        <f t="shared" si="88"/>
        <v>0</v>
      </c>
      <c r="W322" s="147">
        <v>0</v>
      </c>
      <c r="X322" s="148">
        <f t="shared" si="89"/>
        <v>0</v>
      </c>
      <c r="Y322" s="26"/>
      <c r="Z322" s="26"/>
      <c r="AA322" s="26"/>
      <c r="AB322" s="26"/>
      <c r="AC322" s="26"/>
      <c r="AD322" s="26"/>
      <c r="AE322" s="26"/>
      <c r="AR322" s="149" t="s">
        <v>126</v>
      </c>
      <c r="AT322" s="149" t="s">
        <v>122</v>
      </c>
      <c r="AU322" s="149" t="s">
        <v>118</v>
      </c>
      <c r="AY322" s="14" t="s">
        <v>119</v>
      </c>
      <c r="BE322" s="150">
        <f t="shared" si="90"/>
        <v>0</v>
      </c>
      <c r="BF322" s="150">
        <f t="shared" si="91"/>
        <v>0</v>
      </c>
      <c r="BG322" s="150">
        <f t="shared" si="92"/>
        <v>0</v>
      </c>
      <c r="BH322" s="150">
        <f t="shared" si="93"/>
        <v>0</v>
      </c>
      <c r="BI322" s="150">
        <f t="shared" si="94"/>
        <v>0</v>
      </c>
      <c r="BJ322" s="14" t="s">
        <v>118</v>
      </c>
      <c r="BK322" s="150">
        <f t="shared" si="95"/>
        <v>0</v>
      </c>
      <c r="BL322" s="14" t="s">
        <v>126</v>
      </c>
      <c r="BM322" s="149" t="s">
        <v>901</v>
      </c>
    </row>
    <row r="323" spans="1:65" s="2" customFormat="1" ht="14.4" customHeight="1">
      <c r="A323" s="26"/>
      <c r="B323" s="136"/>
      <c r="C323" s="137" t="s">
        <v>902</v>
      </c>
      <c r="D323" s="137" t="s">
        <v>122</v>
      </c>
      <c r="E323" s="138" t="s">
        <v>903</v>
      </c>
      <c r="F323" s="139" t="s">
        <v>904</v>
      </c>
      <c r="G323" s="140" t="s">
        <v>125</v>
      </c>
      <c r="H323" s="141">
        <v>1</v>
      </c>
      <c r="I323" s="142"/>
      <c r="J323" s="142"/>
      <c r="K323" s="142"/>
      <c r="L323" s="143"/>
      <c r="M323" s="27"/>
      <c r="N323" s="144" t="s">
        <v>1</v>
      </c>
      <c r="O323" s="145" t="s">
        <v>35</v>
      </c>
      <c r="P323" s="146">
        <f t="shared" si="84"/>
        <v>0</v>
      </c>
      <c r="Q323" s="146">
        <f t="shared" si="85"/>
        <v>0</v>
      </c>
      <c r="R323" s="146">
        <f t="shared" si="86"/>
        <v>0</v>
      </c>
      <c r="S323" s="147">
        <v>0.58667000000000002</v>
      </c>
      <c r="T323" s="147">
        <f t="shared" si="87"/>
        <v>0.58667000000000002</v>
      </c>
      <c r="U323" s="147">
        <v>2.0000000000000002E-5</v>
      </c>
      <c r="V323" s="147">
        <f t="shared" si="88"/>
        <v>2.0000000000000002E-5</v>
      </c>
      <c r="W323" s="147">
        <v>0</v>
      </c>
      <c r="X323" s="148">
        <f t="shared" si="89"/>
        <v>0</v>
      </c>
      <c r="Y323" s="26"/>
      <c r="Z323" s="26"/>
      <c r="AA323" s="26"/>
      <c r="AB323" s="26"/>
      <c r="AC323" s="26"/>
      <c r="AD323" s="26"/>
      <c r="AE323" s="26"/>
      <c r="AR323" s="149" t="s">
        <v>126</v>
      </c>
      <c r="AT323" s="149" t="s">
        <v>122</v>
      </c>
      <c r="AU323" s="149" t="s">
        <v>118</v>
      </c>
      <c r="AY323" s="14" t="s">
        <v>119</v>
      </c>
      <c r="BE323" s="150">
        <f t="shared" si="90"/>
        <v>0</v>
      </c>
      <c r="BF323" s="150">
        <f t="shared" si="91"/>
        <v>0</v>
      </c>
      <c r="BG323" s="150">
        <f t="shared" si="92"/>
        <v>0</v>
      </c>
      <c r="BH323" s="150">
        <f t="shared" si="93"/>
        <v>0</v>
      </c>
      <c r="BI323" s="150">
        <f t="shared" si="94"/>
        <v>0</v>
      </c>
      <c r="BJ323" s="14" t="s">
        <v>118</v>
      </c>
      <c r="BK323" s="150">
        <f t="shared" si="95"/>
        <v>0</v>
      </c>
      <c r="BL323" s="14" t="s">
        <v>126</v>
      </c>
      <c r="BM323" s="149" t="s">
        <v>905</v>
      </c>
    </row>
    <row r="324" spans="1:65" s="2" customFormat="1" ht="24.15" customHeight="1">
      <c r="A324" s="26"/>
      <c r="B324" s="136"/>
      <c r="C324" s="151" t="s">
        <v>906</v>
      </c>
      <c r="D324" s="151" t="s">
        <v>128</v>
      </c>
      <c r="E324" s="152" t="s">
        <v>907</v>
      </c>
      <c r="F324" s="153" t="s">
        <v>908</v>
      </c>
      <c r="G324" s="154" t="s">
        <v>125</v>
      </c>
      <c r="H324" s="155">
        <v>1</v>
      </c>
      <c r="I324" s="156"/>
      <c r="J324" s="157"/>
      <c r="K324" s="156"/>
      <c r="L324" s="157"/>
      <c r="M324" s="158"/>
      <c r="N324" s="159" t="s">
        <v>1</v>
      </c>
      <c r="O324" s="145" t="s">
        <v>35</v>
      </c>
      <c r="P324" s="146">
        <f t="shared" si="84"/>
        <v>0</v>
      </c>
      <c r="Q324" s="146">
        <f t="shared" si="85"/>
        <v>0</v>
      </c>
      <c r="R324" s="146">
        <f t="shared" si="86"/>
        <v>0</v>
      </c>
      <c r="S324" s="147">
        <v>0</v>
      </c>
      <c r="T324" s="147">
        <f t="shared" si="87"/>
        <v>0</v>
      </c>
      <c r="U324" s="147">
        <v>2.5000000000000001E-2</v>
      </c>
      <c r="V324" s="147">
        <f t="shared" si="88"/>
        <v>2.5000000000000001E-2</v>
      </c>
      <c r="W324" s="147">
        <v>0</v>
      </c>
      <c r="X324" s="148">
        <f t="shared" si="89"/>
        <v>0</v>
      </c>
      <c r="Y324" s="26"/>
      <c r="Z324" s="26"/>
      <c r="AA324" s="26"/>
      <c r="AB324" s="26"/>
      <c r="AC324" s="26"/>
      <c r="AD324" s="26"/>
      <c r="AE324" s="26"/>
      <c r="AR324" s="149" t="s">
        <v>132</v>
      </c>
      <c r="AT324" s="149" t="s">
        <v>128</v>
      </c>
      <c r="AU324" s="149" t="s">
        <v>118</v>
      </c>
      <c r="AY324" s="14" t="s">
        <v>119</v>
      </c>
      <c r="BE324" s="150">
        <f t="shared" si="90"/>
        <v>0</v>
      </c>
      <c r="BF324" s="150">
        <f t="shared" si="91"/>
        <v>0</v>
      </c>
      <c r="BG324" s="150">
        <f t="shared" si="92"/>
        <v>0</v>
      </c>
      <c r="BH324" s="150">
        <f t="shared" si="93"/>
        <v>0</v>
      </c>
      <c r="BI324" s="150">
        <f t="shared" si="94"/>
        <v>0</v>
      </c>
      <c r="BJ324" s="14" t="s">
        <v>118</v>
      </c>
      <c r="BK324" s="150">
        <f t="shared" si="95"/>
        <v>0</v>
      </c>
      <c r="BL324" s="14" t="s">
        <v>126</v>
      </c>
      <c r="BM324" s="149" t="s">
        <v>909</v>
      </c>
    </row>
    <row r="325" spans="1:65" s="2" customFormat="1" ht="14.4" customHeight="1">
      <c r="A325" s="26"/>
      <c r="B325" s="136"/>
      <c r="C325" s="137" t="s">
        <v>910</v>
      </c>
      <c r="D325" s="137" t="s">
        <v>122</v>
      </c>
      <c r="E325" s="138" t="s">
        <v>911</v>
      </c>
      <c r="F325" s="139" t="s">
        <v>912</v>
      </c>
      <c r="G325" s="140" t="s">
        <v>125</v>
      </c>
      <c r="H325" s="141">
        <v>8</v>
      </c>
      <c r="I325" s="142"/>
      <c r="J325" s="142"/>
      <c r="K325" s="142"/>
      <c r="L325" s="143"/>
      <c r="M325" s="27"/>
      <c r="N325" s="144" t="s">
        <v>1</v>
      </c>
      <c r="O325" s="145" t="s">
        <v>35</v>
      </c>
      <c r="P325" s="146">
        <f t="shared" si="84"/>
        <v>0</v>
      </c>
      <c r="Q325" s="146">
        <f t="shared" si="85"/>
        <v>0</v>
      </c>
      <c r="R325" s="146">
        <f t="shared" si="86"/>
        <v>0</v>
      </c>
      <c r="S325" s="147">
        <v>0.62072000000000005</v>
      </c>
      <c r="T325" s="147">
        <f t="shared" si="87"/>
        <v>4.9657600000000004</v>
      </c>
      <c r="U325" s="147">
        <v>2.0000000000000002E-5</v>
      </c>
      <c r="V325" s="147">
        <f t="shared" si="88"/>
        <v>1.6000000000000001E-4</v>
      </c>
      <c r="W325" s="147">
        <v>0</v>
      </c>
      <c r="X325" s="148">
        <f t="shared" si="89"/>
        <v>0</v>
      </c>
      <c r="Y325" s="26"/>
      <c r="Z325" s="26"/>
      <c r="AA325" s="26"/>
      <c r="AB325" s="26"/>
      <c r="AC325" s="26"/>
      <c r="AD325" s="26"/>
      <c r="AE325" s="26"/>
      <c r="AR325" s="149" t="s">
        <v>126</v>
      </c>
      <c r="AT325" s="149" t="s">
        <v>122</v>
      </c>
      <c r="AU325" s="149" t="s">
        <v>118</v>
      </c>
      <c r="AY325" s="14" t="s">
        <v>119</v>
      </c>
      <c r="BE325" s="150">
        <f t="shared" si="90"/>
        <v>0</v>
      </c>
      <c r="BF325" s="150">
        <f t="shared" si="91"/>
        <v>0</v>
      </c>
      <c r="BG325" s="150">
        <f t="shared" si="92"/>
        <v>0</v>
      </c>
      <c r="BH325" s="150">
        <f t="shared" si="93"/>
        <v>0</v>
      </c>
      <c r="BI325" s="150">
        <f t="shared" si="94"/>
        <v>0</v>
      </c>
      <c r="BJ325" s="14" t="s">
        <v>118</v>
      </c>
      <c r="BK325" s="150">
        <f t="shared" si="95"/>
        <v>0</v>
      </c>
      <c r="BL325" s="14" t="s">
        <v>126</v>
      </c>
      <c r="BM325" s="149" t="s">
        <v>913</v>
      </c>
    </row>
    <row r="326" spans="1:65" s="2" customFormat="1" ht="24.15" customHeight="1">
      <c r="A326" s="26"/>
      <c r="B326" s="136"/>
      <c r="C326" s="151" t="s">
        <v>914</v>
      </c>
      <c r="D326" s="151" t="s">
        <v>128</v>
      </c>
      <c r="E326" s="152" t="s">
        <v>915</v>
      </c>
      <c r="F326" s="153" t="s">
        <v>916</v>
      </c>
      <c r="G326" s="154" t="s">
        <v>125</v>
      </c>
      <c r="H326" s="155">
        <v>8</v>
      </c>
      <c r="I326" s="156"/>
      <c r="J326" s="157"/>
      <c r="K326" s="156"/>
      <c r="L326" s="157"/>
      <c r="M326" s="158"/>
      <c r="N326" s="159" t="s">
        <v>1</v>
      </c>
      <c r="O326" s="145" t="s">
        <v>35</v>
      </c>
      <c r="P326" s="146">
        <f t="shared" si="84"/>
        <v>0</v>
      </c>
      <c r="Q326" s="146">
        <f t="shared" si="85"/>
        <v>0</v>
      </c>
      <c r="R326" s="146">
        <f t="shared" si="86"/>
        <v>0</v>
      </c>
      <c r="S326" s="147">
        <v>0</v>
      </c>
      <c r="T326" s="147">
        <f t="shared" si="87"/>
        <v>0</v>
      </c>
      <c r="U326" s="147">
        <v>1.8499999999999999E-2</v>
      </c>
      <c r="V326" s="147">
        <f t="shared" si="88"/>
        <v>0.14799999999999999</v>
      </c>
      <c r="W326" s="147">
        <v>0</v>
      </c>
      <c r="X326" s="148">
        <f t="shared" si="89"/>
        <v>0</v>
      </c>
      <c r="Y326" s="26"/>
      <c r="Z326" s="26"/>
      <c r="AA326" s="26"/>
      <c r="AB326" s="26"/>
      <c r="AC326" s="26"/>
      <c r="AD326" s="26"/>
      <c r="AE326" s="26"/>
      <c r="AR326" s="149" t="s">
        <v>132</v>
      </c>
      <c r="AT326" s="149" t="s">
        <v>128</v>
      </c>
      <c r="AU326" s="149" t="s">
        <v>118</v>
      </c>
      <c r="AY326" s="14" t="s">
        <v>119</v>
      </c>
      <c r="BE326" s="150">
        <f t="shared" si="90"/>
        <v>0</v>
      </c>
      <c r="BF326" s="150">
        <f t="shared" si="91"/>
        <v>0</v>
      </c>
      <c r="BG326" s="150">
        <f t="shared" si="92"/>
        <v>0</v>
      </c>
      <c r="BH326" s="150">
        <f t="shared" si="93"/>
        <v>0</v>
      </c>
      <c r="BI326" s="150">
        <f t="shared" si="94"/>
        <v>0</v>
      </c>
      <c r="BJ326" s="14" t="s">
        <v>118</v>
      </c>
      <c r="BK326" s="150">
        <f t="shared" si="95"/>
        <v>0</v>
      </c>
      <c r="BL326" s="14" t="s">
        <v>126</v>
      </c>
      <c r="BM326" s="149" t="s">
        <v>917</v>
      </c>
    </row>
    <row r="327" spans="1:65" s="2" customFormat="1" ht="24.15" customHeight="1">
      <c r="A327" s="26"/>
      <c r="B327" s="136"/>
      <c r="C327" s="137" t="s">
        <v>918</v>
      </c>
      <c r="D327" s="137" t="s">
        <v>122</v>
      </c>
      <c r="E327" s="138" t="s">
        <v>919</v>
      </c>
      <c r="F327" s="139" t="s">
        <v>920</v>
      </c>
      <c r="G327" s="140" t="s">
        <v>203</v>
      </c>
      <c r="H327" s="141">
        <v>0.92</v>
      </c>
      <c r="I327" s="142"/>
      <c r="J327" s="142"/>
      <c r="K327" s="142"/>
      <c r="L327" s="143"/>
      <c r="M327" s="27"/>
      <c r="N327" s="144" t="s">
        <v>1</v>
      </c>
      <c r="O327" s="145" t="s">
        <v>35</v>
      </c>
      <c r="P327" s="146">
        <f t="shared" si="84"/>
        <v>0</v>
      </c>
      <c r="Q327" s="146">
        <f t="shared" si="85"/>
        <v>0</v>
      </c>
      <c r="R327" s="146">
        <f t="shared" si="86"/>
        <v>0</v>
      </c>
      <c r="S327" s="147">
        <v>2.9089999999999998</v>
      </c>
      <c r="T327" s="147">
        <f t="shared" si="87"/>
        <v>2.6762799999999998</v>
      </c>
      <c r="U327" s="147">
        <v>0</v>
      </c>
      <c r="V327" s="147">
        <f t="shared" si="88"/>
        <v>0</v>
      </c>
      <c r="W327" s="147">
        <v>0</v>
      </c>
      <c r="X327" s="148">
        <f t="shared" si="89"/>
        <v>0</v>
      </c>
      <c r="Y327" s="26"/>
      <c r="Z327" s="26"/>
      <c r="AA327" s="26"/>
      <c r="AB327" s="26"/>
      <c r="AC327" s="26"/>
      <c r="AD327" s="26"/>
      <c r="AE327" s="26"/>
      <c r="AR327" s="149" t="s">
        <v>126</v>
      </c>
      <c r="AT327" s="149" t="s">
        <v>122</v>
      </c>
      <c r="AU327" s="149" t="s">
        <v>118</v>
      </c>
      <c r="AY327" s="14" t="s">
        <v>119</v>
      </c>
      <c r="BE327" s="150">
        <f t="shared" si="90"/>
        <v>0</v>
      </c>
      <c r="BF327" s="150">
        <f t="shared" si="91"/>
        <v>0</v>
      </c>
      <c r="BG327" s="150">
        <f t="shared" si="92"/>
        <v>0</v>
      </c>
      <c r="BH327" s="150">
        <f t="shared" si="93"/>
        <v>0</v>
      </c>
      <c r="BI327" s="150">
        <f t="shared" si="94"/>
        <v>0</v>
      </c>
      <c r="BJ327" s="14" t="s">
        <v>118</v>
      </c>
      <c r="BK327" s="150">
        <f t="shared" si="95"/>
        <v>0</v>
      </c>
      <c r="BL327" s="14" t="s">
        <v>126</v>
      </c>
      <c r="BM327" s="149" t="s">
        <v>921</v>
      </c>
    </row>
    <row r="328" spans="1:65" s="12" customFormat="1" ht="22.8" customHeight="1">
      <c r="B328" s="123"/>
      <c r="D328" s="124" t="s">
        <v>70</v>
      </c>
      <c r="E328" s="134" t="s">
        <v>922</v>
      </c>
      <c r="F328" s="134" t="s">
        <v>923</v>
      </c>
      <c r="K328" s="135"/>
      <c r="M328" s="123"/>
      <c r="N328" s="127"/>
      <c r="O328" s="128"/>
      <c r="P328" s="128"/>
      <c r="Q328" s="129">
        <f>SUM(Q329:Q338)</f>
        <v>0</v>
      </c>
      <c r="R328" s="129">
        <f>SUM(R329:R338)</f>
        <v>0</v>
      </c>
      <c r="S328" s="128"/>
      <c r="T328" s="130">
        <f>SUM(T329:T338)</f>
        <v>51.301102</v>
      </c>
      <c r="U328" s="128"/>
      <c r="V328" s="130">
        <f>SUM(V329:V338)</f>
        <v>2.1481399999999998E-2</v>
      </c>
      <c r="W328" s="128"/>
      <c r="X328" s="131">
        <f>SUM(X329:X338)</f>
        <v>0</v>
      </c>
      <c r="AR328" s="124" t="s">
        <v>118</v>
      </c>
      <c r="AT328" s="132" t="s">
        <v>70</v>
      </c>
      <c r="AU328" s="132" t="s">
        <v>76</v>
      </c>
      <c r="AY328" s="124" t="s">
        <v>119</v>
      </c>
      <c r="BK328" s="133">
        <f>SUM(BK329:BK338)</f>
        <v>0</v>
      </c>
    </row>
    <row r="329" spans="1:65" s="2" customFormat="1" ht="24.15" customHeight="1">
      <c r="A329" s="26"/>
      <c r="B329" s="136"/>
      <c r="C329" s="137" t="s">
        <v>924</v>
      </c>
      <c r="D329" s="137" t="s">
        <v>122</v>
      </c>
      <c r="E329" s="138" t="s">
        <v>925</v>
      </c>
      <c r="F329" s="139" t="s">
        <v>926</v>
      </c>
      <c r="G329" s="140" t="s">
        <v>271</v>
      </c>
      <c r="H329" s="141">
        <v>378</v>
      </c>
      <c r="I329" s="142"/>
      <c r="J329" s="142"/>
      <c r="K329" s="142"/>
      <c r="L329" s="143"/>
      <c r="M329" s="27"/>
      <c r="N329" s="144" t="s">
        <v>1</v>
      </c>
      <c r="O329" s="145" t="s">
        <v>35</v>
      </c>
      <c r="P329" s="146">
        <f t="shared" ref="P329:P338" si="96">I329+J329</f>
        <v>0</v>
      </c>
      <c r="Q329" s="146">
        <f t="shared" ref="Q329:Q338" si="97">ROUND(I329*H329,2)</f>
        <v>0</v>
      </c>
      <c r="R329" s="146">
        <f t="shared" ref="R329:R338" si="98">ROUND(J329*H329,2)</f>
        <v>0</v>
      </c>
      <c r="S329" s="147">
        <v>0.13402</v>
      </c>
      <c r="T329" s="147">
        <f t="shared" ref="T329:T338" si="99">S329*H329</f>
        <v>50.659559999999999</v>
      </c>
      <c r="U329" s="147">
        <v>2.0000000000000002E-5</v>
      </c>
      <c r="V329" s="147">
        <f t="shared" ref="V329:V338" si="100">U329*H329</f>
        <v>7.5600000000000007E-3</v>
      </c>
      <c r="W329" s="147">
        <v>0</v>
      </c>
      <c r="X329" s="148">
        <f t="shared" ref="X329:X338" si="101">W329*H329</f>
        <v>0</v>
      </c>
      <c r="Y329" s="26"/>
      <c r="Z329" s="26"/>
      <c r="AA329" s="26"/>
      <c r="AB329" s="26"/>
      <c r="AC329" s="26"/>
      <c r="AD329" s="26"/>
      <c r="AE329" s="26"/>
      <c r="AR329" s="149" t="s">
        <v>126</v>
      </c>
      <c r="AT329" s="149" t="s">
        <v>122</v>
      </c>
      <c r="AU329" s="149" t="s">
        <v>118</v>
      </c>
      <c r="AY329" s="14" t="s">
        <v>119</v>
      </c>
      <c r="BE329" s="150">
        <f t="shared" ref="BE329:BE338" si="102">IF(O329="základná",K329,0)</f>
        <v>0</v>
      </c>
      <c r="BF329" s="150">
        <f t="shared" ref="BF329:BF338" si="103">IF(O329="znížená",K329,0)</f>
        <v>0</v>
      </c>
      <c r="BG329" s="150">
        <f t="shared" ref="BG329:BG338" si="104">IF(O329="zákl. prenesená",K329,0)</f>
        <v>0</v>
      </c>
      <c r="BH329" s="150">
        <f t="shared" ref="BH329:BH338" si="105">IF(O329="zníž. prenesená",K329,0)</f>
        <v>0</v>
      </c>
      <c r="BI329" s="150">
        <f t="shared" ref="BI329:BI338" si="106">IF(O329="nulová",K329,0)</f>
        <v>0</v>
      </c>
      <c r="BJ329" s="14" t="s">
        <v>118</v>
      </c>
      <c r="BK329" s="150">
        <f t="shared" ref="BK329:BK338" si="107">ROUND(P329*H329,2)</f>
        <v>0</v>
      </c>
      <c r="BL329" s="14" t="s">
        <v>126</v>
      </c>
      <c r="BM329" s="149" t="s">
        <v>927</v>
      </c>
    </row>
    <row r="330" spans="1:65" s="2" customFormat="1" ht="24.15" customHeight="1">
      <c r="A330" s="26"/>
      <c r="B330" s="136"/>
      <c r="C330" s="151" t="s">
        <v>928</v>
      </c>
      <c r="D330" s="151" t="s">
        <v>128</v>
      </c>
      <c r="E330" s="152" t="s">
        <v>929</v>
      </c>
      <c r="F330" s="153" t="s">
        <v>930</v>
      </c>
      <c r="G330" s="154" t="s">
        <v>271</v>
      </c>
      <c r="H330" s="155">
        <v>199.92</v>
      </c>
      <c r="I330" s="156"/>
      <c r="J330" s="157"/>
      <c r="K330" s="156"/>
      <c r="L330" s="157"/>
      <c r="M330" s="158"/>
      <c r="N330" s="159" t="s">
        <v>1</v>
      </c>
      <c r="O330" s="145" t="s">
        <v>35</v>
      </c>
      <c r="P330" s="146">
        <f t="shared" si="96"/>
        <v>0</v>
      </c>
      <c r="Q330" s="146">
        <f t="shared" si="97"/>
        <v>0</v>
      </c>
      <c r="R330" s="146">
        <f t="shared" si="98"/>
        <v>0</v>
      </c>
      <c r="S330" s="147">
        <v>0</v>
      </c>
      <c r="T330" s="147">
        <f t="shared" si="99"/>
        <v>0</v>
      </c>
      <c r="U330" s="147">
        <v>1.0000000000000001E-5</v>
      </c>
      <c r="V330" s="147">
        <f t="shared" si="100"/>
        <v>1.9992E-3</v>
      </c>
      <c r="W330" s="147">
        <v>0</v>
      </c>
      <c r="X330" s="148">
        <f t="shared" si="101"/>
        <v>0</v>
      </c>
      <c r="Y330" s="26"/>
      <c r="Z330" s="26"/>
      <c r="AA330" s="26"/>
      <c r="AB330" s="26"/>
      <c r="AC330" s="26"/>
      <c r="AD330" s="26"/>
      <c r="AE330" s="26"/>
      <c r="AR330" s="149" t="s">
        <v>132</v>
      </c>
      <c r="AT330" s="149" t="s">
        <v>128</v>
      </c>
      <c r="AU330" s="149" t="s">
        <v>118</v>
      </c>
      <c r="AY330" s="14" t="s">
        <v>119</v>
      </c>
      <c r="BE330" s="150">
        <f t="shared" si="102"/>
        <v>0</v>
      </c>
      <c r="BF330" s="150">
        <f t="shared" si="103"/>
        <v>0</v>
      </c>
      <c r="BG330" s="150">
        <f t="shared" si="104"/>
        <v>0</v>
      </c>
      <c r="BH330" s="150">
        <f t="shared" si="105"/>
        <v>0</v>
      </c>
      <c r="BI330" s="150">
        <f t="shared" si="106"/>
        <v>0</v>
      </c>
      <c r="BJ330" s="14" t="s">
        <v>118</v>
      </c>
      <c r="BK330" s="150">
        <f t="shared" si="107"/>
        <v>0</v>
      </c>
      <c r="BL330" s="14" t="s">
        <v>126</v>
      </c>
      <c r="BM330" s="149" t="s">
        <v>931</v>
      </c>
    </row>
    <row r="331" spans="1:65" s="2" customFormat="1" ht="24.15" customHeight="1">
      <c r="A331" s="26"/>
      <c r="B331" s="136"/>
      <c r="C331" s="151" t="s">
        <v>932</v>
      </c>
      <c r="D331" s="151" t="s">
        <v>128</v>
      </c>
      <c r="E331" s="152" t="s">
        <v>933</v>
      </c>
      <c r="F331" s="153" t="s">
        <v>934</v>
      </c>
      <c r="G331" s="154" t="s">
        <v>271</v>
      </c>
      <c r="H331" s="155">
        <v>49.98</v>
      </c>
      <c r="I331" s="156"/>
      <c r="J331" s="157"/>
      <c r="K331" s="156"/>
      <c r="L331" s="157"/>
      <c r="M331" s="158"/>
      <c r="N331" s="159" t="s">
        <v>1</v>
      </c>
      <c r="O331" s="145" t="s">
        <v>35</v>
      </c>
      <c r="P331" s="146">
        <f t="shared" si="96"/>
        <v>0</v>
      </c>
      <c r="Q331" s="146">
        <f t="shared" si="97"/>
        <v>0</v>
      </c>
      <c r="R331" s="146">
        <f t="shared" si="98"/>
        <v>0</v>
      </c>
      <c r="S331" s="147">
        <v>0</v>
      </c>
      <c r="T331" s="147">
        <f t="shared" si="99"/>
        <v>0</v>
      </c>
      <c r="U331" s="147">
        <v>6.9999999999999994E-5</v>
      </c>
      <c r="V331" s="147">
        <f t="shared" si="100"/>
        <v>3.4985999999999993E-3</v>
      </c>
      <c r="W331" s="147">
        <v>0</v>
      </c>
      <c r="X331" s="148">
        <f t="shared" si="101"/>
        <v>0</v>
      </c>
      <c r="Y331" s="26"/>
      <c r="Z331" s="26"/>
      <c r="AA331" s="26"/>
      <c r="AB331" s="26"/>
      <c r="AC331" s="26"/>
      <c r="AD331" s="26"/>
      <c r="AE331" s="26"/>
      <c r="AR331" s="149" t="s">
        <v>132</v>
      </c>
      <c r="AT331" s="149" t="s">
        <v>128</v>
      </c>
      <c r="AU331" s="149" t="s">
        <v>118</v>
      </c>
      <c r="AY331" s="14" t="s">
        <v>119</v>
      </c>
      <c r="BE331" s="150">
        <f t="shared" si="102"/>
        <v>0</v>
      </c>
      <c r="BF331" s="150">
        <f t="shared" si="103"/>
        <v>0</v>
      </c>
      <c r="BG331" s="150">
        <f t="shared" si="104"/>
        <v>0</v>
      </c>
      <c r="BH331" s="150">
        <f t="shared" si="105"/>
        <v>0</v>
      </c>
      <c r="BI331" s="150">
        <f t="shared" si="106"/>
        <v>0</v>
      </c>
      <c r="BJ331" s="14" t="s">
        <v>118</v>
      </c>
      <c r="BK331" s="150">
        <f t="shared" si="107"/>
        <v>0</v>
      </c>
      <c r="BL331" s="14" t="s">
        <v>126</v>
      </c>
      <c r="BM331" s="149" t="s">
        <v>935</v>
      </c>
    </row>
    <row r="332" spans="1:65" s="2" customFormat="1" ht="24.15" customHeight="1">
      <c r="A332" s="26"/>
      <c r="B332" s="136"/>
      <c r="C332" s="151" t="s">
        <v>936</v>
      </c>
      <c r="D332" s="151" t="s">
        <v>128</v>
      </c>
      <c r="E332" s="152" t="s">
        <v>937</v>
      </c>
      <c r="F332" s="153" t="s">
        <v>938</v>
      </c>
      <c r="G332" s="154" t="s">
        <v>271</v>
      </c>
      <c r="H332" s="155">
        <v>92.82</v>
      </c>
      <c r="I332" s="156"/>
      <c r="J332" s="157"/>
      <c r="K332" s="156"/>
      <c r="L332" s="157"/>
      <c r="M332" s="158"/>
      <c r="N332" s="159" t="s">
        <v>1</v>
      </c>
      <c r="O332" s="145" t="s">
        <v>35</v>
      </c>
      <c r="P332" s="146">
        <f t="shared" si="96"/>
        <v>0</v>
      </c>
      <c r="Q332" s="146">
        <f t="shared" si="97"/>
        <v>0</v>
      </c>
      <c r="R332" s="146">
        <f t="shared" si="98"/>
        <v>0</v>
      </c>
      <c r="S332" s="147">
        <v>0</v>
      </c>
      <c r="T332" s="147">
        <f t="shared" si="99"/>
        <v>0</v>
      </c>
      <c r="U332" s="147">
        <v>8.0000000000000007E-5</v>
      </c>
      <c r="V332" s="147">
        <f t="shared" si="100"/>
        <v>7.4256000000000001E-3</v>
      </c>
      <c r="W332" s="147">
        <v>0</v>
      </c>
      <c r="X332" s="148">
        <f t="shared" si="101"/>
        <v>0</v>
      </c>
      <c r="Y332" s="26"/>
      <c r="Z332" s="26"/>
      <c r="AA332" s="26"/>
      <c r="AB332" s="26"/>
      <c r="AC332" s="26"/>
      <c r="AD332" s="26"/>
      <c r="AE332" s="26"/>
      <c r="AR332" s="149" t="s">
        <v>132</v>
      </c>
      <c r="AT332" s="149" t="s">
        <v>128</v>
      </c>
      <c r="AU332" s="149" t="s">
        <v>118</v>
      </c>
      <c r="AY332" s="14" t="s">
        <v>119</v>
      </c>
      <c r="BE332" s="150">
        <f t="shared" si="102"/>
        <v>0</v>
      </c>
      <c r="BF332" s="150">
        <f t="shared" si="103"/>
        <v>0</v>
      </c>
      <c r="BG332" s="150">
        <f t="shared" si="104"/>
        <v>0</v>
      </c>
      <c r="BH332" s="150">
        <f t="shared" si="105"/>
        <v>0</v>
      </c>
      <c r="BI332" s="150">
        <f t="shared" si="106"/>
        <v>0</v>
      </c>
      <c r="BJ332" s="14" t="s">
        <v>118</v>
      </c>
      <c r="BK332" s="150">
        <f t="shared" si="107"/>
        <v>0</v>
      </c>
      <c r="BL332" s="14" t="s">
        <v>126</v>
      </c>
      <c r="BM332" s="149" t="s">
        <v>939</v>
      </c>
    </row>
    <row r="333" spans="1:65" s="2" customFormat="1" ht="24.15" customHeight="1">
      <c r="A333" s="26"/>
      <c r="B333" s="136"/>
      <c r="C333" s="151" t="s">
        <v>940</v>
      </c>
      <c r="D333" s="151" t="s">
        <v>128</v>
      </c>
      <c r="E333" s="152" t="s">
        <v>941</v>
      </c>
      <c r="F333" s="153" t="s">
        <v>942</v>
      </c>
      <c r="G333" s="154" t="s">
        <v>271</v>
      </c>
      <c r="H333" s="155">
        <v>38.76</v>
      </c>
      <c r="I333" s="156"/>
      <c r="J333" s="157"/>
      <c r="K333" s="156"/>
      <c r="L333" s="157"/>
      <c r="M333" s="158"/>
      <c r="N333" s="159" t="s">
        <v>1</v>
      </c>
      <c r="O333" s="145" t="s">
        <v>35</v>
      </c>
      <c r="P333" s="146">
        <f t="shared" si="96"/>
        <v>0</v>
      </c>
      <c r="Q333" s="146">
        <f t="shared" si="97"/>
        <v>0</v>
      </c>
      <c r="R333" s="146">
        <f t="shared" si="98"/>
        <v>0</v>
      </c>
      <c r="S333" s="147">
        <v>0</v>
      </c>
      <c r="T333" s="147">
        <f t="shared" si="99"/>
        <v>0</v>
      </c>
      <c r="U333" s="147">
        <v>1.0000000000000001E-5</v>
      </c>
      <c r="V333" s="147">
        <f t="shared" si="100"/>
        <v>3.8759999999999999E-4</v>
      </c>
      <c r="W333" s="147">
        <v>0</v>
      </c>
      <c r="X333" s="148">
        <f t="shared" si="101"/>
        <v>0</v>
      </c>
      <c r="Y333" s="26"/>
      <c r="Z333" s="26"/>
      <c r="AA333" s="26"/>
      <c r="AB333" s="26"/>
      <c r="AC333" s="26"/>
      <c r="AD333" s="26"/>
      <c r="AE333" s="26"/>
      <c r="AR333" s="149" t="s">
        <v>132</v>
      </c>
      <c r="AT333" s="149" t="s">
        <v>128</v>
      </c>
      <c r="AU333" s="149" t="s">
        <v>118</v>
      </c>
      <c r="AY333" s="14" t="s">
        <v>119</v>
      </c>
      <c r="BE333" s="150">
        <f t="shared" si="102"/>
        <v>0</v>
      </c>
      <c r="BF333" s="150">
        <f t="shared" si="103"/>
        <v>0</v>
      </c>
      <c r="BG333" s="150">
        <f t="shared" si="104"/>
        <v>0</v>
      </c>
      <c r="BH333" s="150">
        <f t="shared" si="105"/>
        <v>0</v>
      </c>
      <c r="BI333" s="150">
        <f t="shared" si="106"/>
        <v>0</v>
      </c>
      <c r="BJ333" s="14" t="s">
        <v>118</v>
      </c>
      <c r="BK333" s="150">
        <f t="shared" si="107"/>
        <v>0</v>
      </c>
      <c r="BL333" s="14" t="s">
        <v>126</v>
      </c>
      <c r="BM333" s="149" t="s">
        <v>943</v>
      </c>
    </row>
    <row r="334" spans="1:65" s="2" customFormat="1" ht="24.15" customHeight="1">
      <c r="A334" s="26"/>
      <c r="B334" s="136"/>
      <c r="C334" s="151" t="s">
        <v>944</v>
      </c>
      <c r="D334" s="151" t="s">
        <v>128</v>
      </c>
      <c r="E334" s="152" t="s">
        <v>945</v>
      </c>
      <c r="F334" s="153" t="s">
        <v>946</v>
      </c>
      <c r="G334" s="154" t="s">
        <v>271</v>
      </c>
      <c r="H334" s="155">
        <v>4.08</v>
      </c>
      <c r="I334" s="156"/>
      <c r="J334" s="157"/>
      <c r="K334" s="156"/>
      <c r="L334" s="157"/>
      <c r="M334" s="158"/>
      <c r="N334" s="159" t="s">
        <v>1</v>
      </c>
      <c r="O334" s="145" t="s">
        <v>35</v>
      </c>
      <c r="P334" s="146">
        <f t="shared" si="96"/>
        <v>0</v>
      </c>
      <c r="Q334" s="146">
        <f t="shared" si="97"/>
        <v>0</v>
      </c>
      <c r="R334" s="146">
        <f t="shared" si="98"/>
        <v>0</v>
      </c>
      <c r="S334" s="147">
        <v>0</v>
      </c>
      <c r="T334" s="147">
        <f t="shared" si="99"/>
        <v>0</v>
      </c>
      <c r="U334" s="147">
        <v>4.0000000000000003E-5</v>
      </c>
      <c r="V334" s="147">
        <f t="shared" si="100"/>
        <v>1.6320000000000001E-4</v>
      </c>
      <c r="W334" s="147">
        <v>0</v>
      </c>
      <c r="X334" s="148">
        <f t="shared" si="101"/>
        <v>0</v>
      </c>
      <c r="Y334" s="26"/>
      <c r="Z334" s="26"/>
      <c r="AA334" s="26"/>
      <c r="AB334" s="26"/>
      <c r="AC334" s="26"/>
      <c r="AD334" s="26"/>
      <c r="AE334" s="26"/>
      <c r="AR334" s="149" t="s">
        <v>132</v>
      </c>
      <c r="AT334" s="149" t="s">
        <v>128</v>
      </c>
      <c r="AU334" s="149" t="s">
        <v>118</v>
      </c>
      <c r="AY334" s="14" t="s">
        <v>119</v>
      </c>
      <c r="BE334" s="150">
        <f t="shared" si="102"/>
        <v>0</v>
      </c>
      <c r="BF334" s="150">
        <f t="shared" si="103"/>
        <v>0</v>
      </c>
      <c r="BG334" s="150">
        <f t="shared" si="104"/>
        <v>0</v>
      </c>
      <c r="BH334" s="150">
        <f t="shared" si="105"/>
        <v>0</v>
      </c>
      <c r="BI334" s="150">
        <f t="shared" si="106"/>
        <v>0</v>
      </c>
      <c r="BJ334" s="14" t="s">
        <v>118</v>
      </c>
      <c r="BK334" s="150">
        <f t="shared" si="107"/>
        <v>0</v>
      </c>
      <c r="BL334" s="14" t="s">
        <v>126</v>
      </c>
      <c r="BM334" s="149" t="s">
        <v>947</v>
      </c>
    </row>
    <row r="335" spans="1:65" s="2" customFormat="1" ht="24.15" customHeight="1">
      <c r="A335" s="26"/>
      <c r="B335" s="136"/>
      <c r="C335" s="137" t="s">
        <v>948</v>
      </c>
      <c r="D335" s="137" t="s">
        <v>122</v>
      </c>
      <c r="E335" s="138" t="s">
        <v>949</v>
      </c>
      <c r="F335" s="139" t="s">
        <v>950</v>
      </c>
      <c r="G335" s="140" t="s">
        <v>271</v>
      </c>
      <c r="H335" s="141">
        <v>4</v>
      </c>
      <c r="I335" s="142"/>
      <c r="J335" s="142"/>
      <c r="K335" s="142"/>
      <c r="L335" s="143"/>
      <c r="M335" s="27"/>
      <c r="N335" s="144" t="s">
        <v>1</v>
      </c>
      <c r="O335" s="145" t="s">
        <v>35</v>
      </c>
      <c r="P335" s="146">
        <f t="shared" si="96"/>
        <v>0</v>
      </c>
      <c r="Q335" s="146">
        <f t="shared" si="97"/>
        <v>0</v>
      </c>
      <c r="R335" s="146">
        <f t="shared" si="98"/>
        <v>0</v>
      </c>
      <c r="S335" s="147">
        <v>0.15103</v>
      </c>
      <c r="T335" s="147">
        <f t="shared" si="99"/>
        <v>0.60411999999999999</v>
      </c>
      <c r="U335" s="147">
        <v>2.0000000000000002E-5</v>
      </c>
      <c r="V335" s="147">
        <f t="shared" si="100"/>
        <v>8.0000000000000007E-5</v>
      </c>
      <c r="W335" s="147">
        <v>0</v>
      </c>
      <c r="X335" s="148">
        <f t="shared" si="101"/>
        <v>0</v>
      </c>
      <c r="Y335" s="26"/>
      <c r="Z335" s="26"/>
      <c r="AA335" s="26"/>
      <c r="AB335" s="26"/>
      <c r="AC335" s="26"/>
      <c r="AD335" s="26"/>
      <c r="AE335" s="26"/>
      <c r="AR335" s="149" t="s">
        <v>126</v>
      </c>
      <c r="AT335" s="149" t="s">
        <v>122</v>
      </c>
      <c r="AU335" s="149" t="s">
        <v>118</v>
      </c>
      <c r="AY335" s="14" t="s">
        <v>119</v>
      </c>
      <c r="BE335" s="150">
        <f t="shared" si="102"/>
        <v>0</v>
      </c>
      <c r="BF335" s="150">
        <f t="shared" si="103"/>
        <v>0</v>
      </c>
      <c r="BG335" s="150">
        <f t="shared" si="104"/>
        <v>0</v>
      </c>
      <c r="BH335" s="150">
        <f t="shared" si="105"/>
        <v>0</v>
      </c>
      <c r="BI335" s="150">
        <f t="shared" si="106"/>
        <v>0</v>
      </c>
      <c r="BJ335" s="14" t="s">
        <v>118</v>
      </c>
      <c r="BK335" s="150">
        <f t="shared" si="107"/>
        <v>0</v>
      </c>
      <c r="BL335" s="14" t="s">
        <v>126</v>
      </c>
      <c r="BM335" s="149" t="s">
        <v>951</v>
      </c>
    </row>
    <row r="336" spans="1:65" s="2" customFormat="1" ht="24.15" customHeight="1">
      <c r="A336" s="26"/>
      <c r="B336" s="136"/>
      <c r="C336" s="151" t="s">
        <v>952</v>
      </c>
      <c r="D336" s="151" t="s">
        <v>128</v>
      </c>
      <c r="E336" s="152" t="s">
        <v>953</v>
      </c>
      <c r="F336" s="153" t="s">
        <v>954</v>
      </c>
      <c r="G336" s="154" t="s">
        <v>271</v>
      </c>
      <c r="H336" s="155">
        <v>4.08</v>
      </c>
      <c r="I336" s="156"/>
      <c r="J336" s="157"/>
      <c r="K336" s="156"/>
      <c r="L336" s="157"/>
      <c r="M336" s="158"/>
      <c r="N336" s="159" t="s">
        <v>1</v>
      </c>
      <c r="O336" s="145" t="s">
        <v>35</v>
      </c>
      <c r="P336" s="146">
        <f t="shared" si="96"/>
        <v>0</v>
      </c>
      <c r="Q336" s="146">
        <f t="shared" si="97"/>
        <v>0</v>
      </c>
      <c r="R336" s="146">
        <f t="shared" si="98"/>
        <v>0</v>
      </c>
      <c r="S336" s="147">
        <v>0</v>
      </c>
      <c r="T336" s="147">
        <f t="shared" si="99"/>
        <v>0</v>
      </c>
      <c r="U336" s="147">
        <v>9.0000000000000006E-5</v>
      </c>
      <c r="V336" s="147">
        <f t="shared" si="100"/>
        <v>3.6720000000000004E-4</v>
      </c>
      <c r="W336" s="147">
        <v>0</v>
      </c>
      <c r="X336" s="148">
        <f t="shared" si="101"/>
        <v>0</v>
      </c>
      <c r="Y336" s="26"/>
      <c r="Z336" s="26"/>
      <c r="AA336" s="26"/>
      <c r="AB336" s="26"/>
      <c r="AC336" s="26"/>
      <c r="AD336" s="26"/>
      <c r="AE336" s="26"/>
      <c r="AR336" s="149" t="s">
        <v>132</v>
      </c>
      <c r="AT336" s="149" t="s">
        <v>128</v>
      </c>
      <c r="AU336" s="149" t="s">
        <v>118</v>
      </c>
      <c r="AY336" s="14" t="s">
        <v>119</v>
      </c>
      <c r="BE336" s="150">
        <f t="shared" si="102"/>
        <v>0</v>
      </c>
      <c r="BF336" s="150">
        <f t="shared" si="103"/>
        <v>0</v>
      </c>
      <c r="BG336" s="150">
        <f t="shared" si="104"/>
        <v>0</v>
      </c>
      <c r="BH336" s="150">
        <f t="shared" si="105"/>
        <v>0</v>
      </c>
      <c r="BI336" s="150">
        <f t="shared" si="106"/>
        <v>0</v>
      </c>
      <c r="BJ336" s="14" t="s">
        <v>118</v>
      </c>
      <c r="BK336" s="150">
        <f t="shared" si="107"/>
        <v>0</v>
      </c>
      <c r="BL336" s="14" t="s">
        <v>126</v>
      </c>
      <c r="BM336" s="149" t="s">
        <v>955</v>
      </c>
    </row>
    <row r="337" spans="1:65" s="2" customFormat="1" ht="14.4" customHeight="1">
      <c r="A337" s="26"/>
      <c r="B337" s="136"/>
      <c r="C337" s="151" t="s">
        <v>956</v>
      </c>
      <c r="D337" s="151" t="s">
        <v>128</v>
      </c>
      <c r="E337" s="152" t="s">
        <v>957</v>
      </c>
      <c r="F337" s="153" t="s">
        <v>958</v>
      </c>
      <c r="G337" s="154" t="s">
        <v>195</v>
      </c>
      <c r="H337" s="155">
        <v>1</v>
      </c>
      <c r="I337" s="156"/>
      <c r="J337" s="157"/>
      <c r="K337" s="156"/>
      <c r="L337" s="157"/>
      <c r="M337" s="158"/>
      <c r="N337" s="159" t="s">
        <v>1</v>
      </c>
      <c r="O337" s="145" t="s">
        <v>35</v>
      </c>
      <c r="P337" s="146">
        <f t="shared" si="96"/>
        <v>0</v>
      </c>
      <c r="Q337" s="146">
        <f t="shared" si="97"/>
        <v>0</v>
      </c>
      <c r="R337" s="146">
        <f t="shared" si="98"/>
        <v>0</v>
      </c>
      <c r="S337" s="147">
        <v>0</v>
      </c>
      <c r="T337" s="147">
        <f t="shared" si="99"/>
        <v>0</v>
      </c>
      <c r="U337" s="147">
        <v>0</v>
      </c>
      <c r="V337" s="147">
        <f t="shared" si="100"/>
        <v>0</v>
      </c>
      <c r="W337" s="147">
        <v>0</v>
      </c>
      <c r="X337" s="148">
        <f t="shared" si="101"/>
        <v>0</v>
      </c>
      <c r="Y337" s="26"/>
      <c r="Z337" s="26"/>
      <c r="AA337" s="26"/>
      <c r="AB337" s="26"/>
      <c r="AC337" s="26"/>
      <c r="AD337" s="26"/>
      <c r="AE337" s="26"/>
      <c r="AR337" s="149" t="s">
        <v>132</v>
      </c>
      <c r="AT337" s="149" t="s">
        <v>128</v>
      </c>
      <c r="AU337" s="149" t="s">
        <v>118</v>
      </c>
      <c r="AY337" s="14" t="s">
        <v>119</v>
      </c>
      <c r="BE337" s="150">
        <f t="shared" si="102"/>
        <v>0</v>
      </c>
      <c r="BF337" s="150">
        <f t="shared" si="103"/>
        <v>0</v>
      </c>
      <c r="BG337" s="150">
        <f t="shared" si="104"/>
        <v>0</v>
      </c>
      <c r="BH337" s="150">
        <f t="shared" si="105"/>
        <v>0</v>
      </c>
      <c r="BI337" s="150">
        <f t="shared" si="106"/>
        <v>0</v>
      </c>
      <c r="BJ337" s="14" t="s">
        <v>118</v>
      </c>
      <c r="BK337" s="150">
        <f t="shared" si="107"/>
        <v>0</v>
      </c>
      <c r="BL337" s="14" t="s">
        <v>126</v>
      </c>
      <c r="BM337" s="149" t="s">
        <v>959</v>
      </c>
    </row>
    <row r="338" spans="1:65" s="2" customFormat="1" ht="24.15" customHeight="1">
      <c r="A338" s="26"/>
      <c r="B338" s="136"/>
      <c r="C338" s="137" t="s">
        <v>960</v>
      </c>
      <c r="D338" s="137" t="s">
        <v>122</v>
      </c>
      <c r="E338" s="138" t="s">
        <v>961</v>
      </c>
      <c r="F338" s="139" t="s">
        <v>962</v>
      </c>
      <c r="G338" s="140" t="s">
        <v>203</v>
      </c>
      <c r="H338" s="141">
        <v>2.1000000000000001E-2</v>
      </c>
      <c r="I338" s="142"/>
      <c r="J338" s="142"/>
      <c r="K338" s="142"/>
      <c r="L338" s="143"/>
      <c r="M338" s="27"/>
      <c r="N338" s="144" t="s">
        <v>1</v>
      </c>
      <c r="O338" s="145" t="s">
        <v>35</v>
      </c>
      <c r="P338" s="146">
        <f t="shared" si="96"/>
        <v>0</v>
      </c>
      <c r="Q338" s="146">
        <f t="shared" si="97"/>
        <v>0</v>
      </c>
      <c r="R338" s="146">
        <f t="shared" si="98"/>
        <v>0</v>
      </c>
      <c r="S338" s="147">
        <v>1.782</v>
      </c>
      <c r="T338" s="147">
        <f t="shared" si="99"/>
        <v>3.7422000000000004E-2</v>
      </c>
      <c r="U338" s="147">
        <v>0</v>
      </c>
      <c r="V338" s="147">
        <f t="shared" si="100"/>
        <v>0</v>
      </c>
      <c r="W338" s="147">
        <v>0</v>
      </c>
      <c r="X338" s="148">
        <f t="shared" si="101"/>
        <v>0</v>
      </c>
      <c r="Y338" s="26"/>
      <c r="Z338" s="26"/>
      <c r="AA338" s="26"/>
      <c r="AB338" s="26"/>
      <c r="AC338" s="26"/>
      <c r="AD338" s="26"/>
      <c r="AE338" s="26"/>
      <c r="AR338" s="149" t="s">
        <v>126</v>
      </c>
      <c r="AT338" s="149" t="s">
        <v>122</v>
      </c>
      <c r="AU338" s="149" t="s">
        <v>118</v>
      </c>
      <c r="AY338" s="14" t="s">
        <v>119</v>
      </c>
      <c r="BE338" s="150">
        <f t="shared" si="102"/>
        <v>0</v>
      </c>
      <c r="BF338" s="150">
        <f t="shared" si="103"/>
        <v>0</v>
      </c>
      <c r="BG338" s="150">
        <f t="shared" si="104"/>
        <v>0</v>
      </c>
      <c r="BH338" s="150">
        <f t="shared" si="105"/>
        <v>0</v>
      </c>
      <c r="BI338" s="150">
        <f t="shared" si="106"/>
        <v>0</v>
      </c>
      <c r="BJ338" s="14" t="s">
        <v>118</v>
      </c>
      <c r="BK338" s="150">
        <f t="shared" si="107"/>
        <v>0</v>
      </c>
      <c r="BL338" s="14" t="s">
        <v>126</v>
      </c>
      <c r="BM338" s="149" t="s">
        <v>963</v>
      </c>
    </row>
    <row r="339" spans="1:65" s="12" customFormat="1" ht="25.95" customHeight="1">
      <c r="B339" s="123"/>
      <c r="D339" s="124" t="s">
        <v>70</v>
      </c>
      <c r="E339" s="125" t="s">
        <v>128</v>
      </c>
      <c r="F339" s="125" t="s">
        <v>964</v>
      </c>
      <c r="K339" s="126"/>
      <c r="M339" s="123"/>
      <c r="N339" s="127"/>
      <c r="O339" s="128"/>
      <c r="P339" s="128"/>
      <c r="Q339" s="129">
        <f>Q340</f>
        <v>0</v>
      </c>
      <c r="R339" s="129">
        <f>R340</f>
        <v>0</v>
      </c>
      <c r="S339" s="128"/>
      <c r="T339" s="130">
        <f>T340</f>
        <v>4.2364300000000004</v>
      </c>
      <c r="U339" s="128"/>
      <c r="V339" s="130">
        <f>V340</f>
        <v>0</v>
      </c>
      <c r="W339" s="128"/>
      <c r="X339" s="131">
        <f>X340</f>
        <v>0</v>
      </c>
      <c r="AR339" s="124" t="s">
        <v>134</v>
      </c>
      <c r="AT339" s="132" t="s">
        <v>70</v>
      </c>
      <c r="AU339" s="132" t="s">
        <v>71</v>
      </c>
      <c r="AY339" s="124" t="s">
        <v>119</v>
      </c>
      <c r="BK339" s="133">
        <f>BK340</f>
        <v>0</v>
      </c>
    </row>
    <row r="340" spans="1:65" s="12" customFormat="1" ht="22.8" customHeight="1">
      <c r="B340" s="123"/>
      <c r="D340" s="124" t="s">
        <v>70</v>
      </c>
      <c r="E340" s="134" t="s">
        <v>965</v>
      </c>
      <c r="F340" s="134" t="s">
        <v>966</v>
      </c>
      <c r="K340" s="135"/>
      <c r="M340" s="123"/>
      <c r="N340" s="127"/>
      <c r="O340" s="128"/>
      <c r="P340" s="128"/>
      <c r="Q340" s="129">
        <f>Q341</f>
        <v>0</v>
      </c>
      <c r="R340" s="129">
        <f>R341</f>
        <v>0</v>
      </c>
      <c r="S340" s="128"/>
      <c r="T340" s="130">
        <f>T341</f>
        <v>4.2364300000000004</v>
      </c>
      <c r="U340" s="128"/>
      <c r="V340" s="130">
        <f>V341</f>
        <v>0</v>
      </c>
      <c r="W340" s="128"/>
      <c r="X340" s="131">
        <f>X341</f>
        <v>0</v>
      </c>
      <c r="AR340" s="124" t="s">
        <v>134</v>
      </c>
      <c r="AT340" s="132" t="s">
        <v>70</v>
      </c>
      <c r="AU340" s="132" t="s">
        <v>76</v>
      </c>
      <c r="AY340" s="124" t="s">
        <v>119</v>
      </c>
      <c r="BK340" s="133">
        <f>BK341</f>
        <v>0</v>
      </c>
    </row>
    <row r="341" spans="1:65" s="2" customFormat="1" ht="24.15" customHeight="1">
      <c r="A341" s="26"/>
      <c r="B341" s="136"/>
      <c r="C341" s="137" t="s">
        <v>967</v>
      </c>
      <c r="D341" s="137" t="s">
        <v>122</v>
      </c>
      <c r="E341" s="138" t="s">
        <v>968</v>
      </c>
      <c r="F341" s="139" t="s">
        <v>969</v>
      </c>
      <c r="G341" s="140" t="s">
        <v>970</v>
      </c>
      <c r="H341" s="141">
        <v>1</v>
      </c>
      <c r="I341" s="142"/>
      <c r="J341" s="142"/>
      <c r="K341" s="142"/>
      <c r="L341" s="143"/>
      <c r="M341" s="27"/>
      <c r="N341" s="144" t="s">
        <v>1</v>
      </c>
      <c r="O341" s="145" t="s">
        <v>35</v>
      </c>
      <c r="P341" s="146">
        <f>I341+J341</f>
        <v>0</v>
      </c>
      <c r="Q341" s="146">
        <f>ROUND(I341*H341,2)</f>
        <v>0</v>
      </c>
      <c r="R341" s="146">
        <f>ROUND(J341*H341,2)</f>
        <v>0</v>
      </c>
      <c r="S341" s="147">
        <v>4.2364300000000004</v>
      </c>
      <c r="T341" s="147">
        <f>S341*H341</f>
        <v>4.2364300000000004</v>
      </c>
      <c r="U341" s="147">
        <v>0</v>
      </c>
      <c r="V341" s="147">
        <f>U341*H341</f>
        <v>0</v>
      </c>
      <c r="W341" s="147">
        <v>0</v>
      </c>
      <c r="X341" s="148">
        <f>W341*H341</f>
        <v>0</v>
      </c>
      <c r="Y341" s="26"/>
      <c r="Z341" s="26"/>
      <c r="AA341" s="26"/>
      <c r="AB341" s="26"/>
      <c r="AC341" s="26"/>
      <c r="AD341" s="26"/>
      <c r="AE341" s="26"/>
      <c r="AR341" s="149" t="s">
        <v>386</v>
      </c>
      <c r="AT341" s="149" t="s">
        <v>122</v>
      </c>
      <c r="AU341" s="149" t="s">
        <v>118</v>
      </c>
      <c r="AY341" s="14" t="s">
        <v>119</v>
      </c>
      <c r="BE341" s="150">
        <f>IF(O341="základná",K341,0)</f>
        <v>0</v>
      </c>
      <c r="BF341" s="150">
        <f>IF(O341="znížená",K341,0)</f>
        <v>0</v>
      </c>
      <c r="BG341" s="150">
        <f>IF(O341="zákl. prenesená",K341,0)</f>
        <v>0</v>
      </c>
      <c r="BH341" s="150">
        <f>IF(O341="zníž. prenesená",K341,0)</f>
        <v>0</v>
      </c>
      <c r="BI341" s="150">
        <f>IF(O341="nulová",K341,0)</f>
        <v>0</v>
      </c>
      <c r="BJ341" s="14" t="s">
        <v>118</v>
      </c>
      <c r="BK341" s="150">
        <f>ROUND(P341*H341,2)</f>
        <v>0</v>
      </c>
      <c r="BL341" s="14" t="s">
        <v>386</v>
      </c>
      <c r="BM341" s="149" t="s">
        <v>971</v>
      </c>
    </row>
    <row r="342" spans="1:65" s="12" customFormat="1" ht="25.95" customHeight="1">
      <c r="B342" s="123"/>
      <c r="D342" s="124" t="s">
        <v>70</v>
      </c>
      <c r="E342" s="125" t="s">
        <v>972</v>
      </c>
      <c r="F342" s="125" t="s">
        <v>973</v>
      </c>
      <c r="K342" s="126"/>
      <c r="M342" s="123"/>
      <c r="N342" s="127"/>
      <c r="O342" s="128"/>
      <c r="P342" s="128"/>
      <c r="Q342" s="129">
        <f>SUM(Q343:Q346)</f>
        <v>0</v>
      </c>
      <c r="R342" s="129">
        <f>SUM(R343:R346)</f>
        <v>0</v>
      </c>
      <c r="S342" s="128"/>
      <c r="T342" s="130">
        <f>SUM(T343:T346)</f>
        <v>102.00000000000001</v>
      </c>
      <c r="U342" s="128"/>
      <c r="V342" s="130">
        <f>SUM(V343:V346)</f>
        <v>0</v>
      </c>
      <c r="W342" s="128"/>
      <c r="X342" s="131">
        <f>SUM(X343:X346)</f>
        <v>0</v>
      </c>
      <c r="AR342" s="124" t="s">
        <v>138</v>
      </c>
      <c r="AT342" s="132" t="s">
        <v>70</v>
      </c>
      <c r="AU342" s="132" t="s">
        <v>71</v>
      </c>
      <c r="AY342" s="124" t="s">
        <v>119</v>
      </c>
      <c r="BK342" s="133">
        <f>SUM(BK343:BK346)</f>
        <v>0</v>
      </c>
    </row>
    <row r="343" spans="1:65" s="2" customFormat="1" ht="14.4" customHeight="1">
      <c r="A343" s="26"/>
      <c r="B343" s="136"/>
      <c r="C343" s="137" t="s">
        <v>974</v>
      </c>
      <c r="D343" s="137" t="s">
        <v>122</v>
      </c>
      <c r="E343" s="138" t="s">
        <v>975</v>
      </c>
      <c r="F343" s="139" t="s">
        <v>976</v>
      </c>
      <c r="G343" s="140" t="s">
        <v>261</v>
      </c>
      <c r="H343" s="141">
        <v>8</v>
      </c>
      <c r="I343" s="142"/>
      <c r="J343" s="142"/>
      <c r="K343" s="142"/>
      <c r="L343" s="143"/>
      <c r="M343" s="27"/>
      <c r="N343" s="144" t="s">
        <v>1</v>
      </c>
      <c r="O343" s="145" t="s">
        <v>35</v>
      </c>
      <c r="P343" s="146">
        <f>I343+J343</f>
        <v>0</v>
      </c>
      <c r="Q343" s="146">
        <f>ROUND(I343*H343,2)</f>
        <v>0</v>
      </c>
      <c r="R343" s="146">
        <f>ROUND(J343*H343,2)</f>
        <v>0</v>
      </c>
      <c r="S343" s="147">
        <v>1.06</v>
      </c>
      <c r="T343" s="147">
        <f>S343*H343</f>
        <v>8.48</v>
      </c>
      <c r="U343" s="147">
        <v>0</v>
      </c>
      <c r="V343" s="147">
        <f>U343*H343</f>
        <v>0</v>
      </c>
      <c r="W343" s="147">
        <v>0</v>
      </c>
      <c r="X343" s="148">
        <f>W343*H343</f>
        <v>0</v>
      </c>
      <c r="Y343" s="26"/>
      <c r="Z343" s="26"/>
      <c r="AA343" s="26"/>
      <c r="AB343" s="26"/>
      <c r="AC343" s="26"/>
      <c r="AD343" s="26"/>
      <c r="AE343" s="26"/>
      <c r="AR343" s="149" t="s">
        <v>262</v>
      </c>
      <c r="AT343" s="149" t="s">
        <v>122</v>
      </c>
      <c r="AU343" s="149" t="s">
        <v>76</v>
      </c>
      <c r="AY343" s="14" t="s">
        <v>119</v>
      </c>
      <c r="BE343" s="150">
        <f>IF(O343="základná",K343,0)</f>
        <v>0</v>
      </c>
      <c r="BF343" s="150">
        <f>IF(O343="znížená",K343,0)</f>
        <v>0</v>
      </c>
      <c r="BG343" s="150">
        <f>IF(O343="zákl. prenesená",K343,0)</f>
        <v>0</v>
      </c>
      <c r="BH343" s="150">
        <f>IF(O343="zníž. prenesená",K343,0)</f>
        <v>0</v>
      </c>
      <c r="BI343" s="150">
        <f>IF(O343="nulová",K343,0)</f>
        <v>0</v>
      </c>
      <c r="BJ343" s="14" t="s">
        <v>118</v>
      </c>
      <c r="BK343" s="150">
        <f>ROUND(P343*H343,2)</f>
        <v>0</v>
      </c>
      <c r="BL343" s="14" t="s">
        <v>262</v>
      </c>
      <c r="BM343" s="149" t="s">
        <v>977</v>
      </c>
    </row>
    <row r="344" spans="1:65" s="2" customFormat="1" ht="14.4" customHeight="1">
      <c r="A344" s="26"/>
      <c r="B344" s="136"/>
      <c r="C344" s="137" t="s">
        <v>978</v>
      </c>
      <c r="D344" s="137" t="s">
        <v>122</v>
      </c>
      <c r="E344" s="138" t="s">
        <v>979</v>
      </c>
      <c r="F344" s="139" t="s">
        <v>980</v>
      </c>
      <c r="G344" s="140" t="s">
        <v>261</v>
      </c>
      <c r="H344" s="141">
        <v>72</v>
      </c>
      <c r="I344" s="142"/>
      <c r="J344" s="142"/>
      <c r="K344" s="142"/>
      <c r="L344" s="143"/>
      <c r="M344" s="27"/>
      <c r="N344" s="144" t="s">
        <v>1</v>
      </c>
      <c r="O344" s="145" t="s">
        <v>35</v>
      </c>
      <c r="P344" s="146">
        <f>I344+J344</f>
        <v>0</v>
      </c>
      <c r="Q344" s="146">
        <f>ROUND(I344*H344,2)</f>
        <v>0</v>
      </c>
      <c r="R344" s="146">
        <f>ROUND(J344*H344,2)</f>
        <v>0</v>
      </c>
      <c r="S344" s="147">
        <v>1.06</v>
      </c>
      <c r="T344" s="147">
        <f>S344*H344</f>
        <v>76.320000000000007</v>
      </c>
      <c r="U344" s="147">
        <v>0</v>
      </c>
      <c r="V344" s="147">
        <f>U344*H344</f>
        <v>0</v>
      </c>
      <c r="W344" s="147">
        <v>0</v>
      </c>
      <c r="X344" s="148">
        <f>W344*H344</f>
        <v>0</v>
      </c>
      <c r="Y344" s="26"/>
      <c r="Z344" s="26"/>
      <c r="AA344" s="26"/>
      <c r="AB344" s="26"/>
      <c r="AC344" s="26"/>
      <c r="AD344" s="26"/>
      <c r="AE344" s="26"/>
      <c r="AR344" s="149" t="s">
        <v>262</v>
      </c>
      <c r="AT344" s="149" t="s">
        <v>122</v>
      </c>
      <c r="AU344" s="149" t="s">
        <v>76</v>
      </c>
      <c r="AY344" s="14" t="s">
        <v>119</v>
      </c>
      <c r="BE344" s="150">
        <f>IF(O344="základná",K344,0)</f>
        <v>0</v>
      </c>
      <c r="BF344" s="150">
        <f>IF(O344="znížená",K344,0)</f>
        <v>0</v>
      </c>
      <c r="BG344" s="150">
        <f>IF(O344="zákl. prenesená",K344,0)</f>
        <v>0</v>
      </c>
      <c r="BH344" s="150">
        <f>IF(O344="zníž. prenesená",K344,0)</f>
        <v>0</v>
      </c>
      <c r="BI344" s="150">
        <f>IF(O344="nulová",K344,0)</f>
        <v>0</v>
      </c>
      <c r="BJ344" s="14" t="s">
        <v>118</v>
      </c>
      <c r="BK344" s="150">
        <f>ROUND(P344*H344,2)</f>
        <v>0</v>
      </c>
      <c r="BL344" s="14" t="s">
        <v>262</v>
      </c>
      <c r="BM344" s="149" t="s">
        <v>981</v>
      </c>
    </row>
    <row r="345" spans="1:65" s="2" customFormat="1" ht="14.4" customHeight="1">
      <c r="A345" s="26"/>
      <c r="B345" s="136"/>
      <c r="C345" s="137" t="s">
        <v>982</v>
      </c>
      <c r="D345" s="137" t="s">
        <v>122</v>
      </c>
      <c r="E345" s="138" t="s">
        <v>983</v>
      </c>
      <c r="F345" s="139" t="s">
        <v>984</v>
      </c>
      <c r="G345" s="140" t="s">
        <v>261</v>
      </c>
      <c r="H345" s="141">
        <v>8</v>
      </c>
      <c r="I345" s="142"/>
      <c r="J345" s="142"/>
      <c r="K345" s="142"/>
      <c r="L345" s="143"/>
      <c r="M345" s="27"/>
      <c r="N345" s="144" t="s">
        <v>1</v>
      </c>
      <c r="O345" s="145" t="s">
        <v>35</v>
      </c>
      <c r="P345" s="146">
        <f>I345+J345</f>
        <v>0</v>
      </c>
      <c r="Q345" s="146">
        <f>ROUND(I345*H345,2)</f>
        <v>0</v>
      </c>
      <c r="R345" s="146">
        <f>ROUND(J345*H345,2)</f>
        <v>0</v>
      </c>
      <c r="S345" s="147">
        <v>1.0900000000000001</v>
      </c>
      <c r="T345" s="147">
        <f>S345*H345</f>
        <v>8.7200000000000006</v>
      </c>
      <c r="U345" s="147">
        <v>0</v>
      </c>
      <c r="V345" s="147">
        <f>U345*H345</f>
        <v>0</v>
      </c>
      <c r="W345" s="147">
        <v>0</v>
      </c>
      <c r="X345" s="148">
        <f>W345*H345</f>
        <v>0</v>
      </c>
      <c r="Y345" s="26"/>
      <c r="Z345" s="26"/>
      <c r="AA345" s="26"/>
      <c r="AB345" s="26"/>
      <c r="AC345" s="26"/>
      <c r="AD345" s="26"/>
      <c r="AE345" s="26"/>
      <c r="AR345" s="149" t="s">
        <v>262</v>
      </c>
      <c r="AT345" s="149" t="s">
        <v>122</v>
      </c>
      <c r="AU345" s="149" t="s">
        <v>76</v>
      </c>
      <c r="AY345" s="14" t="s">
        <v>119</v>
      </c>
      <c r="BE345" s="150">
        <f>IF(O345="základná",K345,0)</f>
        <v>0</v>
      </c>
      <c r="BF345" s="150">
        <f>IF(O345="znížená",K345,0)</f>
        <v>0</v>
      </c>
      <c r="BG345" s="150">
        <f>IF(O345="zákl. prenesená",K345,0)</f>
        <v>0</v>
      </c>
      <c r="BH345" s="150">
        <f>IF(O345="zníž. prenesená",K345,0)</f>
        <v>0</v>
      </c>
      <c r="BI345" s="150">
        <f>IF(O345="nulová",K345,0)</f>
        <v>0</v>
      </c>
      <c r="BJ345" s="14" t="s">
        <v>118</v>
      </c>
      <c r="BK345" s="150">
        <f>ROUND(P345*H345,2)</f>
        <v>0</v>
      </c>
      <c r="BL345" s="14" t="s">
        <v>262</v>
      </c>
      <c r="BM345" s="149" t="s">
        <v>985</v>
      </c>
    </row>
    <row r="346" spans="1:65" s="2" customFormat="1" ht="14.4" customHeight="1">
      <c r="A346" s="26"/>
      <c r="B346" s="136"/>
      <c r="C346" s="137" t="s">
        <v>986</v>
      </c>
      <c r="D346" s="137" t="s">
        <v>122</v>
      </c>
      <c r="E346" s="138" t="s">
        <v>987</v>
      </c>
      <c r="F346" s="139" t="s">
        <v>988</v>
      </c>
      <c r="G346" s="140" t="s">
        <v>261</v>
      </c>
      <c r="H346" s="141">
        <v>8</v>
      </c>
      <c r="I346" s="142"/>
      <c r="J346" s="142"/>
      <c r="K346" s="142"/>
      <c r="L346" s="143"/>
      <c r="M346" s="27"/>
      <c r="N346" s="144" t="s">
        <v>1</v>
      </c>
      <c r="O346" s="145" t="s">
        <v>35</v>
      </c>
      <c r="P346" s="146">
        <f>I346+J346</f>
        <v>0</v>
      </c>
      <c r="Q346" s="146">
        <f>ROUND(I346*H346,2)</f>
        <v>0</v>
      </c>
      <c r="R346" s="146">
        <f>ROUND(J346*H346,2)</f>
        <v>0</v>
      </c>
      <c r="S346" s="147">
        <v>1.06</v>
      </c>
      <c r="T346" s="147">
        <f>S346*H346</f>
        <v>8.48</v>
      </c>
      <c r="U346" s="147">
        <v>0</v>
      </c>
      <c r="V346" s="147">
        <f>U346*H346</f>
        <v>0</v>
      </c>
      <c r="W346" s="147">
        <v>0</v>
      </c>
      <c r="X346" s="148">
        <f>W346*H346</f>
        <v>0</v>
      </c>
      <c r="Y346" s="26"/>
      <c r="Z346" s="26"/>
      <c r="AA346" s="26"/>
      <c r="AB346" s="26"/>
      <c r="AC346" s="26"/>
      <c r="AD346" s="26"/>
      <c r="AE346" s="26"/>
      <c r="AR346" s="149" t="s">
        <v>262</v>
      </c>
      <c r="AT346" s="149" t="s">
        <v>122</v>
      </c>
      <c r="AU346" s="149" t="s">
        <v>76</v>
      </c>
      <c r="AY346" s="14" t="s">
        <v>119</v>
      </c>
      <c r="BE346" s="150">
        <f>IF(O346="základná",K346,0)</f>
        <v>0</v>
      </c>
      <c r="BF346" s="150">
        <f>IF(O346="znížená",K346,0)</f>
        <v>0</v>
      </c>
      <c r="BG346" s="150">
        <f>IF(O346="zákl. prenesená",K346,0)</f>
        <v>0</v>
      </c>
      <c r="BH346" s="150">
        <f>IF(O346="zníž. prenesená",K346,0)</f>
        <v>0</v>
      </c>
      <c r="BI346" s="150">
        <f>IF(O346="nulová",K346,0)</f>
        <v>0</v>
      </c>
      <c r="BJ346" s="14" t="s">
        <v>118</v>
      </c>
      <c r="BK346" s="150">
        <f>ROUND(P346*H346,2)</f>
        <v>0</v>
      </c>
      <c r="BL346" s="14" t="s">
        <v>262</v>
      </c>
      <c r="BM346" s="149" t="s">
        <v>989</v>
      </c>
    </row>
    <row r="347" spans="1:65" s="12" customFormat="1" ht="25.95" customHeight="1">
      <c r="B347" s="123"/>
      <c r="D347" s="124" t="s">
        <v>70</v>
      </c>
      <c r="E347" s="125" t="s">
        <v>990</v>
      </c>
      <c r="F347" s="125" t="s">
        <v>991</v>
      </c>
      <c r="K347" s="126"/>
      <c r="M347" s="123"/>
      <c r="N347" s="127"/>
      <c r="O347" s="128"/>
      <c r="P347" s="128"/>
      <c r="Q347" s="129">
        <f>SUM(Q348:Q350)</f>
        <v>0</v>
      </c>
      <c r="R347" s="129">
        <f>SUM(R348:R350)</f>
        <v>0</v>
      </c>
      <c r="S347" s="128"/>
      <c r="T347" s="130">
        <f>SUM(T348:T350)</f>
        <v>0</v>
      </c>
      <c r="U347" s="128"/>
      <c r="V347" s="130">
        <f>SUM(V348:V350)</f>
        <v>0</v>
      </c>
      <c r="W347" s="128"/>
      <c r="X347" s="131">
        <f>SUM(X348:X350)</f>
        <v>0</v>
      </c>
      <c r="AR347" s="124" t="s">
        <v>142</v>
      </c>
      <c r="AT347" s="132" t="s">
        <v>70</v>
      </c>
      <c r="AU347" s="132" t="s">
        <v>71</v>
      </c>
      <c r="AY347" s="124" t="s">
        <v>119</v>
      </c>
      <c r="BK347" s="133">
        <f>SUM(BK348:BK350)</f>
        <v>0</v>
      </c>
    </row>
    <row r="348" spans="1:65" s="2" customFormat="1" ht="24.15" customHeight="1">
      <c r="A348" s="26"/>
      <c r="B348" s="136"/>
      <c r="C348" s="137" t="s">
        <v>992</v>
      </c>
      <c r="D348" s="137" t="s">
        <v>122</v>
      </c>
      <c r="E348" s="138" t="s">
        <v>993</v>
      </c>
      <c r="F348" s="139" t="s">
        <v>994</v>
      </c>
      <c r="G348" s="140" t="s">
        <v>195</v>
      </c>
      <c r="H348" s="141">
        <v>1</v>
      </c>
      <c r="I348" s="142"/>
      <c r="J348" s="142"/>
      <c r="K348" s="142"/>
      <c r="L348" s="143"/>
      <c r="M348" s="27"/>
      <c r="N348" s="144" t="s">
        <v>1</v>
      </c>
      <c r="O348" s="145" t="s">
        <v>35</v>
      </c>
      <c r="P348" s="146">
        <f>I348+J348</f>
        <v>0</v>
      </c>
      <c r="Q348" s="146">
        <f>ROUND(I348*H348,2)</f>
        <v>0</v>
      </c>
      <c r="R348" s="146">
        <f>ROUND(J348*H348,2)</f>
        <v>0</v>
      </c>
      <c r="S348" s="147">
        <v>0</v>
      </c>
      <c r="T348" s="147">
        <f>S348*H348</f>
        <v>0</v>
      </c>
      <c r="U348" s="147">
        <v>0</v>
      </c>
      <c r="V348" s="147">
        <f>U348*H348</f>
        <v>0</v>
      </c>
      <c r="W348" s="147">
        <v>0</v>
      </c>
      <c r="X348" s="148">
        <f>W348*H348</f>
        <v>0</v>
      </c>
      <c r="Y348" s="26"/>
      <c r="Z348" s="26"/>
      <c r="AA348" s="26"/>
      <c r="AB348" s="26"/>
      <c r="AC348" s="26"/>
      <c r="AD348" s="26"/>
      <c r="AE348" s="26"/>
      <c r="AR348" s="149" t="s">
        <v>995</v>
      </c>
      <c r="AT348" s="149" t="s">
        <v>122</v>
      </c>
      <c r="AU348" s="149" t="s">
        <v>76</v>
      </c>
      <c r="AY348" s="14" t="s">
        <v>119</v>
      </c>
      <c r="BE348" s="150">
        <f>IF(O348="základná",K348,0)</f>
        <v>0</v>
      </c>
      <c r="BF348" s="150">
        <f>IF(O348="znížená",K348,0)</f>
        <v>0</v>
      </c>
      <c r="BG348" s="150">
        <f>IF(O348="zákl. prenesená",K348,0)</f>
        <v>0</v>
      </c>
      <c r="BH348" s="150">
        <f>IF(O348="zníž. prenesená",K348,0)</f>
        <v>0</v>
      </c>
      <c r="BI348" s="150">
        <f>IF(O348="nulová",K348,0)</f>
        <v>0</v>
      </c>
      <c r="BJ348" s="14" t="s">
        <v>118</v>
      </c>
      <c r="BK348" s="150">
        <f>ROUND(P348*H348,2)</f>
        <v>0</v>
      </c>
      <c r="BL348" s="14" t="s">
        <v>995</v>
      </c>
      <c r="BM348" s="149" t="s">
        <v>996</v>
      </c>
    </row>
    <row r="349" spans="1:65" s="2" customFormat="1" ht="24.15" customHeight="1">
      <c r="A349" s="26"/>
      <c r="B349" s="136"/>
      <c r="C349" s="137" t="s">
        <v>997</v>
      </c>
      <c r="D349" s="137" t="s">
        <v>122</v>
      </c>
      <c r="E349" s="138" t="s">
        <v>998</v>
      </c>
      <c r="F349" s="139" t="s">
        <v>999</v>
      </c>
      <c r="G349" s="140" t="s">
        <v>195</v>
      </c>
      <c r="H349" s="141">
        <v>1</v>
      </c>
      <c r="I349" s="142"/>
      <c r="J349" s="142"/>
      <c r="K349" s="142"/>
      <c r="L349" s="143"/>
      <c r="M349" s="27"/>
      <c r="N349" s="144" t="s">
        <v>1</v>
      </c>
      <c r="O349" s="145" t="s">
        <v>35</v>
      </c>
      <c r="P349" s="146">
        <f>I349+J349</f>
        <v>0</v>
      </c>
      <c r="Q349" s="146">
        <f>ROUND(I349*H349,2)</f>
        <v>0</v>
      </c>
      <c r="R349" s="146">
        <f>ROUND(J349*H349,2)</f>
        <v>0</v>
      </c>
      <c r="S349" s="147">
        <v>0</v>
      </c>
      <c r="T349" s="147">
        <f>S349*H349</f>
        <v>0</v>
      </c>
      <c r="U349" s="147">
        <v>0</v>
      </c>
      <c r="V349" s="147">
        <f>U349*H349</f>
        <v>0</v>
      </c>
      <c r="W349" s="147">
        <v>0</v>
      </c>
      <c r="X349" s="148">
        <f>W349*H349</f>
        <v>0</v>
      </c>
      <c r="Y349" s="26"/>
      <c r="Z349" s="26"/>
      <c r="AA349" s="26"/>
      <c r="AB349" s="26"/>
      <c r="AC349" s="26"/>
      <c r="AD349" s="26"/>
      <c r="AE349" s="26"/>
      <c r="AR349" s="149" t="s">
        <v>995</v>
      </c>
      <c r="AT349" s="149" t="s">
        <v>122</v>
      </c>
      <c r="AU349" s="149" t="s">
        <v>76</v>
      </c>
      <c r="AY349" s="14" t="s">
        <v>119</v>
      </c>
      <c r="BE349" s="150">
        <f>IF(O349="základná",K349,0)</f>
        <v>0</v>
      </c>
      <c r="BF349" s="150">
        <f>IF(O349="znížená",K349,0)</f>
        <v>0</v>
      </c>
      <c r="BG349" s="150">
        <f>IF(O349="zákl. prenesená",K349,0)</f>
        <v>0</v>
      </c>
      <c r="BH349" s="150">
        <f>IF(O349="zníž. prenesená",K349,0)</f>
        <v>0</v>
      </c>
      <c r="BI349" s="150">
        <f>IF(O349="nulová",K349,0)</f>
        <v>0</v>
      </c>
      <c r="BJ349" s="14" t="s">
        <v>118</v>
      </c>
      <c r="BK349" s="150">
        <f>ROUND(P349*H349,2)</f>
        <v>0</v>
      </c>
      <c r="BL349" s="14" t="s">
        <v>995</v>
      </c>
      <c r="BM349" s="149" t="s">
        <v>1000</v>
      </c>
    </row>
    <row r="350" spans="1:65" s="2" customFormat="1" ht="24.15" customHeight="1">
      <c r="A350" s="26"/>
      <c r="B350" s="136"/>
      <c r="C350" s="137" t="s">
        <v>1001</v>
      </c>
      <c r="D350" s="137" t="s">
        <v>122</v>
      </c>
      <c r="E350" s="138" t="s">
        <v>1002</v>
      </c>
      <c r="F350" s="139" t="s">
        <v>1003</v>
      </c>
      <c r="G350" s="140" t="s">
        <v>195</v>
      </c>
      <c r="H350" s="141">
        <v>1</v>
      </c>
      <c r="I350" s="142"/>
      <c r="J350" s="142"/>
      <c r="K350" s="142"/>
      <c r="L350" s="143"/>
      <c r="M350" s="27"/>
      <c r="N350" s="160" t="s">
        <v>1</v>
      </c>
      <c r="O350" s="161" t="s">
        <v>35</v>
      </c>
      <c r="P350" s="162">
        <f>I350+J350</f>
        <v>0</v>
      </c>
      <c r="Q350" s="162">
        <f>ROUND(I350*H350,2)</f>
        <v>0</v>
      </c>
      <c r="R350" s="162">
        <f>ROUND(J350*H350,2)</f>
        <v>0</v>
      </c>
      <c r="S350" s="163">
        <v>0</v>
      </c>
      <c r="T350" s="163">
        <f>S350*H350</f>
        <v>0</v>
      </c>
      <c r="U350" s="163">
        <v>0</v>
      </c>
      <c r="V350" s="163">
        <f>U350*H350</f>
        <v>0</v>
      </c>
      <c r="W350" s="163">
        <v>0</v>
      </c>
      <c r="X350" s="164">
        <f>W350*H350</f>
        <v>0</v>
      </c>
      <c r="Y350" s="26"/>
      <c r="Z350" s="26"/>
      <c r="AA350" s="26"/>
      <c r="AB350" s="26"/>
      <c r="AC350" s="26"/>
      <c r="AD350" s="26"/>
      <c r="AE350" s="26"/>
      <c r="AR350" s="149" t="s">
        <v>995</v>
      </c>
      <c r="AT350" s="149" t="s">
        <v>122</v>
      </c>
      <c r="AU350" s="149" t="s">
        <v>76</v>
      </c>
      <c r="AY350" s="14" t="s">
        <v>119</v>
      </c>
      <c r="BE350" s="150">
        <f>IF(O350="základná",K350,0)</f>
        <v>0</v>
      </c>
      <c r="BF350" s="150">
        <f>IF(O350="znížená",K350,0)</f>
        <v>0</v>
      </c>
      <c r="BG350" s="150">
        <f>IF(O350="zákl. prenesená",K350,0)</f>
        <v>0</v>
      </c>
      <c r="BH350" s="150">
        <f>IF(O350="zníž. prenesená",K350,0)</f>
        <v>0</v>
      </c>
      <c r="BI350" s="150">
        <f>IF(O350="nulová",K350,0)</f>
        <v>0</v>
      </c>
      <c r="BJ350" s="14" t="s">
        <v>118</v>
      </c>
      <c r="BK350" s="150">
        <f>ROUND(P350*H350,2)</f>
        <v>0</v>
      </c>
      <c r="BL350" s="14" t="s">
        <v>995</v>
      </c>
      <c r="BM350" s="149" t="s">
        <v>1004</v>
      </c>
    </row>
    <row r="351" spans="1:65" s="2" customFormat="1" ht="6.9" customHeight="1">
      <c r="A351" s="26"/>
      <c r="B351" s="41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27"/>
      <c r="N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</row>
  </sheetData>
  <autoFilter ref="C123:L350"/>
  <mergeCells count="6">
    <mergeCell ref="M2:Z2"/>
    <mergeCell ref="E7:H7"/>
    <mergeCell ref="E16:H16"/>
    <mergeCell ref="E25:H25"/>
    <mergeCell ref="E85:H85"/>
    <mergeCell ref="E116:H11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08-21 - KD</vt:lpstr>
      <vt:lpstr>'08-21 - KD'!Názvy_tisku</vt:lpstr>
      <vt:lpstr>'Rekapitulácia stavby'!Názvy_tisku</vt:lpstr>
      <vt:lpstr>'08-21 - KD'!Oblast_tisku</vt:lpstr>
      <vt:lpstr>'Rekapitulácia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DESKTOP-61QTIPK\Pc14</dc:creator>
  <cp:lastModifiedBy>Marek</cp:lastModifiedBy>
  <dcterms:created xsi:type="dcterms:W3CDTF">2021-05-11T06:30:58Z</dcterms:created>
  <dcterms:modified xsi:type="dcterms:W3CDTF">2021-05-11T08:49:35Z</dcterms:modified>
</cp:coreProperties>
</file>